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30" windowWidth="28455" windowHeight="11745"/>
  </bookViews>
  <sheets>
    <sheet name="LRA_JUNI (print)" sheetId="1" r:id="rId1"/>
    <sheet name="dari Irham vs LRA" sheetId="2" r:id="rId2"/>
  </sheets>
  <externalReferences>
    <externalReference r:id="rId3"/>
  </externalReferences>
  <definedNames>
    <definedName name="_xlnm._FilterDatabase" localSheetId="0" hidden="1">'LRA_JUNI (print)'!$B$8:$T$130</definedName>
    <definedName name="_xlnm.Print_Area" localSheetId="1">'dari Irham vs LRA'!$A$1:$G$48</definedName>
    <definedName name="_xlnm.Print_Area" localSheetId="0">'LRA_JUNI (print)'!$A$1:$K$143</definedName>
    <definedName name="_xlnm.Print_Titles" localSheetId="0">'LRA_JUNI (print)'!$6:$7</definedName>
  </definedNames>
  <calcPr calcId="124519"/>
</workbook>
</file>

<file path=xl/calcChain.xml><?xml version="1.0" encoding="utf-8"?>
<calcChain xmlns="http://schemas.openxmlformats.org/spreadsheetml/2006/main">
  <c r="F37" i="2"/>
  <c r="G37" s="1"/>
  <c r="F36"/>
  <c r="G36" s="1"/>
  <c r="F16"/>
  <c r="F15"/>
  <c r="F12"/>
  <c r="G12" s="1"/>
  <c r="F11"/>
  <c r="G11" s="1"/>
  <c r="F10"/>
  <c r="F9"/>
  <c r="F8"/>
  <c r="F7"/>
  <c r="G7" s="1"/>
  <c r="F6"/>
  <c r="F5"/>
  <c r="G5" s="1"/>
  <c r="F4"/>
  <c r="G4" s="1"/>
  <c r="F3"/>
  <c r="G3" s="1"/>
  <c r="F2"/>
  <c r="G15"/>
  <c r="G10"/>
  <c r="F45"/>
  <c r="F43"/>
  <c r="G43" s="1"/>
  <c r="F40"/>
  <c r="G40"/>
  <c r="F35"/>
  <c r="G9"/>
  <c r="F19"/>
  <c r="F18"/>
  <c r="F17"/>
  <c r="G16"/>
  <c r="G8"/>
  <c r="G6"/>
  <c r="F34"/>
  <c r="F33"/>
  <c r="F32"/>
  <c r="F31"/>
  <c r="F30"/>
  <c r="F28"/>
  <c r="F27"/>
  <c r="F26"/>
  <c r="F25"/>
  <c r="F24"/>
  <c r="F23"/>
  <c r="F22"/>
  <c r="F21"/>
  <c r="F20"/>
  <c r="G2"/>
  <c r="K1"/>
  <c r="L1"/>
  <c r="K2"/>
  <c r="L2"/>
  <c r="K3"/>
  <c r="L3"/>
  <c r="K4"/>
  <c r="L4"/>
  <c r="K5"/>
  <c r="L5"/>
  <c r="K6"/>
  <c r="L6"/>
  <c r="K7"/>
  <c r="L7"/>
  <c r="K8"/>
  <c r="L8"/>
  <c r="K9"/>
  <c r="L9"/>
  <c r="K10"/>
  <c r="L10"/>
  <c r="K11"/>
  <c r="L11"/>
  <c r="K12"/>
  <c r="L12"/>
  <c r="G13"/>
  <c r="K13"/>
  <c r="L13"/>
  <c r="G14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G29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G38"/>
  <c r="K38"/>
  <c r="L38"/>
  <c r="G39"/>
  <c r="K39"/>
  <c r="L39"/>
  <c r="K40"/>
  <c r="L40"/>
  <c r="G41"/>
  <c r="K41"/>
  <c r="L41"/>
  <c r="G42"/>
  <c r="K42"/>
  <c r="L42"/>
  <c r="K43"/>
  <c r="L43"/>
  <c r="G44"/>
  <c r="K44"/>
  <c r="L44"/>
  <c r="G45"/>
  <c r="K45"/>
  <c r="L45"/>
  <c r="G46"/>
  <c r="K46"/>
  <c r="L46"/>
  <c r="G47"/>
  <c r="K47"/>
  <c r="L47"/>
  <c r="G48"/>
  <c r="K48"/>
  <c r="L48"/>
  <c r="B4" i="1"/>
  <c r="R2"/>
  <c r="G11"/>
  <c r="H12"/>
  <c r="H13"/>
  <c r="H14"/>
  <c r="H15"/>
  <c r="H16"/>
  <c r="G17"/>
  <c r="H18"/>
  <c r="I18" s="1"/>
  <c r="H19"/>
  <c r="I19"/>
  <c r="J19"/>
  <c r="H20"/>
  <c r="I20" s="1"/>
  <c r="G21"/>
  <c r="H22"/>
  <c r="I22" s="1"/>
  <c r="G23"/>
  <c r="H24"/>
  <c r="H25"/>
  <c r="H26"/>
  <c r="H27"/>
  <c r="H28"/>
  <c r="H29"/>
  <c r="H30"/>
  <c r="H31"/>
  <c r="H32"/>
  <c r="H33"/>
  <c r="H34"/>
  <c r="G36"/>
  <c r="G35" s="1"/>
  <c r="H37"/>
  <c r="J37" s="1"/>
  <c r="H38"/>
  <c r="I38" s="1"/>
  <c r="G39"/>
  <c r="H40"/>
  <c r="I40" s="1"/>
  <c r="G42"/>
  <c r="G41" s="1"/>
  <c r="H43"/>
  <c r="H44"/>
  <c r="S2"/>
  <c r="G47"/>
  <c r="H48"/>
  <c r="H49"/>
  <c r="H50"/>
  <c r="H51"/>
  <c r="H52"/>
  <c r="H53"/>
  <c r="H54"/>
  <c r="H55"/>
  <c r="G56"/>
  <c r="H57"/>
  <c r="H58"/>
  <c r="H59"/>
  <c r="H60"/>
  <c r="H61"/>
  <c r="H62"/>
  <c r="H63"/>
  <c r="G64"/>
  <c r="H65"/>
  <c r="G35" i="2" s="1"/>
  <c r="I65" i="1"/>
  <c r="G66"/>
  <c r="H67"/>
  <c r="I67" s="1"/>
  <c r="G68"/>
  <c r="H69"/>
  <c r="H70"/>
  <c r="H71"/>
  <c r="H72"/>
  <c r="G73"/>
  <c r="H74"/>
  <c r="H75"/>
  <c r="H76"/>
  <c r="G78"/>
  <c r="H79"/>
  <c r="I79" s="1"/>
  <c r="G80"/>
  <c r="H81"/>
  <c r="H82"/>
  <c r="H83"/>
  <c r="H84"/>
  <c r="H85"/>
  <c r="H86"/>
  <c r="H87"/>
  <c r="H88"/>
  <c r="H89"/>
  <c r="H90"/>
  <c r="H91"/>
  <c r="H92"/>
  <c r="H93"/>
  <c r="H94"/>
  <c r="H95"/>
  <c r="H96"/>
  <c r="G97"/>
  <c r="H98"/>
  <c r="H99"/>
  <c r="H100"/>
  <c r="G101"/>
  <c r="H102"/>
  <c r="H103"/>
  <c r="H104"/>
  <c r="H105"/>
  <c r="H106"/>
  <c r="G107"/>
  <c r="H108"/>
  <c r="H109"/>
  <c r="I109" s="1"/>
  <c r="H110"/>
  <c r="J110" s="1"/>
  <c r="H111"/>
  <c r="I111" s="1"/>
  <c r="H112"/>
  <c r="J112" s="1"/>
  <c r="G114"/>
  <c r="G113" s="1"/>
  <c r="H115"/>
  <c r="G117"/>
  <c r="H118"/>
  <c r="I118" s="1"/>
  <c r="G119"/>
  <c r="H120"/>
  <c r="H121"/>
  <c r="I124"/>
  <c r="J124"/>
  <c r="G125"/>
  <c r="G123" s="1"/>
  <c r="G129" s="1"/>
  <c r="H126"/>
  <c r="G127"/>
  <c r="H127"/>
  <c r="I128"/>
  <c r="J128"/>
  <c r="J127" l="1"/>
  <c r="G46"/>
  <c r="J20"/>
  <c r="J18"/>
  <c r="J38"/>
  <c r="J65"/>
  <c r="G10"/>
  <c r="G9" s="1"/>
  <c r="H17"/>
  <c r="J17" s="1"/>
  <c r="H36"/>
  <c r="G116"/>
  <c r="H107"/>
  <c r="G28" i="2" s="1"/>
  <c r="G77" i="1"/>
  <c r="G45" s="1"/>
  <c r="I37"/>
  <c r="J120"/>
  <c r="I120"/>
  <c r="H119"/>
  <c r="I115"/>
  <c r="H114"/>
  <c r="J115"/>
  <c r="J103"/>
  <c r="I103"/>
  <c r="I100"/>
  <c r="J100"/>
  <c r="J93"/>
  <c r="I93"/>
  <c r="J81"/>
  <c r="I81"/>
  <c r="H80"/>
  <c r="I76"/>
  <c r="J76"/>
  <c r="J69"/>
  <c r="H68"/>
  <c r="I69"/>
  <c r="I60"/>
  <c r="J60"/>
  <c r="J49"/>
  <c r="I49"/>
  <c r="I15"/>
  <c r="J15"/>
  <c r="H125"/>
  <c r="J126"/>
  <c r="I126"/>
  <c r="J121"/>
  <c r="I121"/>
  <c r="J104"/>
  <c r="I104"/>
  <c r="J94"/>
  <c r="I94"/>
  <c r="J90"/>
  <c r="I90"/>
  <c r="J86"/>
  <c r="I86"/>
  <c r="J82"/>
  <c r="I82"/>
  <c r="J70"/>
  <c r="I70"/>
  <c r="I61"/>
  <c r="J61"/>
  <c r="I57"/>
  <c r="H56"/>
  <c r="J57"/>
  <c r="J54"/>
  <c r="I54"/>
  <c r="J50"/>
  <c r="I50"/>
  <c r="I43"/>
  <c r="H42"/>
  <c r="J43"/>
  <c r="J36"/>
  <c r="I36"/>
  <c r="J31"/>
  <c r="I31"/>
  <c r="J27"/>
  <c r="I27"/>
  <c r="I16"/>
  <c r="J16"/>
  <c r="I12"/>
  <c r="J12"/>
  <c r="H11"/>
  <c r="J105"/>
  <c r="I105"/>
  <c r="I98"/>
  <c r="H97"/>
  <c r="J98"/>
  <c r="J95"/>
  <c r="I95"/>
  <c r="J91"/>
  <c r="I91"/>
  <c r="J87"/>
  <c r="I87"/>
  <c r="J83"/>
  <c r="I83"/>
  <c r="I74"/>
  <c r="J74"/>
  <c r="H73"/>
  <c r="J71"/>
  <c r="I71"/>
  <c r="I62"/>
  <c r="J62"/>
  <c r="I58"/>
  <c r="J58"/>
  <c r="J55"/>
  <c r="I55"/>
  <c r="J51"/>
  <c r="I51"/>
  <c r="I44"/>
  <c r="J44"/>
  <c r="J32"/>
  <c r="I32"/>
  <c r="J28"/>
  <c r="I28"/>
  <c r="J24"/>
  <c r="H23"/>
  <c r="I24"/>
  <c r="I13"/>
  <c r="J13"/>
  <c r="R4"/>
  <c r="J89"/>
  <c r="I89"/>
  <c r="J85"/>
  <c r="I85"/>
  <c r="J53"/>
  <c r="I53"/>
  <c r="J34"/>
  <c r="I34"/>
  <c r="J30"/>
  <c r="I30"/>
  <c r="J26"/>
  <c r="I26"/>
  <c r="I17"/>
  <c r="J106"/>
  <c r="I106"/>
  <c r="H101"/>
  <c r="J102"/>
  <c r="I102"/>
  <c r="I99"/>
  <c r="J99"/>
  <c r="J96"/>
  <c r="I96"/>
  <c r="J92"/>
  <c r="I92"/>
  <c r="J88"/>
  <c r="I88"/>
  <c r="J84"/>
  <c r="I84"/>
  <c r="I75"/>
  <c r="J75"/>
  <c r="J72"/>
  <c r="I72"/>
  <c r="I63"/>
  <c r="J63"/>
  <c r="I59"/>
  <c r="J59"/>
  <c r="J52"/>
  <c r="I52"/>
  <c r="J48"/>
  <c r="H47"/>
  <c r="I48"/>
  <c r="S4"/>
  <c r="J33"/>
  <c r="I33"/>
  <c r="J29"/>
  <c r="I29"/>
  <c r="J25"/>
  <c r="I25"/>
  <c r="I14"/>
  <c r="J14"/>
  <c r="H117"/>
  <c r="H78"/>
  <c r="H66"/>
  <c r="H21"/>
  <c r="I127"/>
  <c r="I112"/>
  <c r="I110"/>
  <c r="I108"/>
  <c r="J118"/>
  <c r="J111"/>
  <c r="J109"/>
  <c r="J108"/>
  <c r="J79"/>
  <c r="J67"/>
  <c r="J40"/>
  <c r="J22"/>
  <c r="H39"/>
  <c r="H35" s="1"/>
  <c r="H64"/>
  <c r="I107" l="1"/>
  <c r="J107"/>
  <c r="G122"/>
  <c r="G130" s="1"/>
  <c r="I21"/>
  <c r="J21"/>
  <c r="I35"/>
  <c r="J35"/>
  <c r="J39"/>
  <c r="I39"/>
  <c r="G33" i="2"/>
  <c r="H116" i="1"/>
  <c r="J117"/>
  <c r="I117"/>
  <c r="J47"/>
  <c r="H46"/>
  <c r="G17" i="2"/>
  <c r="I47" i="1"/>
  <c r="J101"/>
  <c r="I101"/>
  <c r="G27" i="2"/>
  <c r="I73" i="1"/>
  <c r="G22" i="2"/>
  <c r="J73" i="1"/>
  <c r="I97"/>
  <c r="G26" i="2"/>
  <c r="J97" i="1"/>
  <c r="I42"/>
  <c r="H41"/>
  <c r="J42"/>
  <c r="J64"/>
  <c r="G19" i="2"/>
  <c r="I64" i="1"/>
  <c r="H77"/>
  <c r="I78"/>
  <c r="G24" i="2"/>
  <c r="J78" i="1"/>
  <c r="I11"/>
  <c r="H10"/>
  <c r="J11"/>
  <c r="I56"/>
  <c r="G18" i="2"/>
  <c r="J56" i="1"/>
  <c r="H123"/>
  <c r="I125"/>
  <c r="J125"/>
  <c r="J68"/>
  <c r="G21" i="2"/>
  <c r="I68" i="1"/>
  <c r="J80"/>
  <c r="G25" i="2"/>
  <c r="I80" i="1"/>
  <c r="G34" i="2"/>
  <c r="J119" i="1"/>
  <c r="I119"/>
  <c r="G31" i="2"/>
  <c r="I114" i="1"/>
  <c r="H113"/>
  <c r="J114"/>
  <c r="I66"/>
  <c r="G20" i="2"/>
  <c r="J66" i="1"/>
  <c r="J23"/>
  <c r="I23"/>
  <c r="G30" i="2" l="1"/>
  <c r="J113" i="1"/>
  <c r="I113"/>
  <c r="J77"/>
  <c r="G23" i="2"/>
  <c r="I77" i="1"/>
  <c r="J41"/>
  <c r="I41"/>
  <c r="H9"/>
  <c r="J10"/>
  <c r="I10"/>
  <c r="J123"/>
  <c r="I123"/>
  <c r="H129"/>
  <c r="H45"/>
  <c r="J46"/>
  <c r="I46"/>
  <c r="G32" i="2"/>
  <c r="J116" i="1"/>
  <c r="I116"/>
  <c r="R9" l="1"/>
  <c r="J9"/>
  <c r="I9"/>
  <c r="H122"/>
  <c r="T2"/>
  <c r="J129"/>
  <c r="I129"/>
  <c r="J45"/>
  <c r="I45"/>
  <c r="T3"/>
  <c r="I122" l="1"/>
  <c r="H130"/>
  <c r="J122"/>
  <c r="J130" l="1"/>
  <c r="I130"/>
</calcChain>
</file>

<file path=xl/sharedStrings.xml><?xml version="1.0" encoding="utf-8"?>
<sst xmlns="http://schemas.openxmlformats.org/spreadsheetml/2006/main" count="507" uniqueCount="329">
  <si>
    <t>NIP. 19640802 199103 1 007</t>
  </si>
  <si>
    <t>Pembina Utama Muda (IV/c)</t>
  </si>
  <si>
    <t>Drs.  SAMSUL RIZAL,  MM.</t>
  </si>
  <si>
    <t>dan Aset Daerah Provinsi NTB,</t>
  </si>
  <si>
    <t>Kepala Badan Pengelolaan Keuangan</t>
  </si>
  <si>
    <t>Mataram,            Juni   2022</t>
  </si>
  <si>
    <t>*) Data sementara belum rekon</t>
  </si>
  <si>
    <t>x</t>
  </si>
  <si>
    <t>SISA LEBIH/KURANG PEMBIAYAAN TAHUN BERKENAAN</t>
  </si>
  <si>
    <t>PEMBIAYAAN NETTO</t>
  </si>
  <si>
    <t>Penyertaan Modal Daerah</t>
  </si>
  <si>
    <t>6.2.2</t>
  </si>
  <si>
    <t>PENGELUARAN PEMBIAYAAN</t>
  </si>
  <si>
    <t>6.2</t>
  </si>
  <si>
    <t>Pinjaman Daerah dari Lembaga Keuangan Bank (LKB)</t>
  </si>
  <si>
    <t>6.1.4.03</t>
  </si>
  <si>
    <t>Penerimaan Pinjaman Daerah</t>
  </si>
  <si>
    <t>6.1.4</t>
  </si>
  <si>
    <t>Sisa Lebih Perhitungan Anggaran Tahun Sebelumnya</t>
  </si>
  <si>
    <t>6.1.1</t>
  </si>
  <si>
    <t>PENERIMAAN PEMBIAYAAN</t>
  </si>
  <si>
    <t>6.1</t>
  </si>
  <si>
    <t>SURPLUS / DEFISIT</t>
  </si>
  <si>
    <t>Belanja Bantuan Keuangan Daerah Provinsi atau Kabupaten/Kota kepada Desa</t>
  </si>
  <si>
    <t>5.4.2.05</t>
  </si>
  <si>
    <t>Belanja Bantuan Keuangan Daerah Provinsi ke Kabupaten/Kota</t>
  </si>
  <si>
    <t>5.4.2.03</t>
  </si>
  <si>
    <t>Belanja Bantuan Keuangan</t>
  </si>
  <si>
    <t>5.4.2</t>
  </si>
  <si>
    <t>Belanja Bagi Hasil Pajak Daerah Kepada Pemerintahan Kabupaten/Kota dan Desa</t>
  </si>
  <si>
    <t>5.4.1.01</t>
  </si>
  <si>
    <t>Belanja Bagi Hasil</t>
  </si>
  <si>
    <t>5.4.1</t>
  </si>
  <si>
    <t>BELANJA TRANSFER</t>
  </si>
  <si>
    <t>5.4</t>
  </si>
  <si>
    <t>Belanja Tidak Terduga</t>
  </si>
  <si>
    <t>5.3.1.01</t>
  </si>
  <si>
    <t>5.3.1</t>
  </si>
  <si>
    <t>BELANJA TIDAK TERDUGA</t>
  </si>
  <si>
    <t>5.3</t>
  </si>
  <si>
    <t>Belanja Modal Aset Tetap Lainnya BLUD</t>
  </si>
  <si>
    <t>5.2.5.99</t>
  </si>
  <si>
    <t>Belanja Modal Aset Tetap Lainnya BOS</t>
  </si>
  <si>
    <t>5.2.5.88</t>
  </si>
  <si>
    <t>Belanja Modal Aset Tidak Berwujud</t>
  </si>
  <si>
    <t>5.2.5.08</t>
  </si>
  <si>
    <t>Belanja Modal Barang Bercorak Kesenian/Kebudayaan/Olahraga</t>
  </si>
  <si>
    <t>5.2.5.02</t>
  </si>
  <si>
    <t>Belanja Modal Bahan Perpustakaan</t>
  </si>
  <si>
    <t>5.2.5.01</t>
  </si>
  <si>
    <t>Belanja Modal Aset Tetap Lainnya</t>
  </si>
  <si>
    <t>5.2.5</t>
  </si>
  <si>
    <t>Belanja Modal Jalan, Jaringan, dan Irigasi BLUD</t>
  </si>
  <si>
    <t>5.2.4.99</t>
  </si>
  <si>
    <t>Belanja Modal Jaringan</t>
  </si>
  <si>
    <t>5.2.4.04</t>
  </si>
  <si>
    <t>Belanja Modal Instalasi</t>
  </si>
  <si>
    <t>5.2.4.03</t>
  </si>
  <si>
    <t>Belanja Modal Bangunan Air</t>
  </si>
  <si>
    <t>5.2.4.02</t>
  </si>
  <si>
    <t>Belanja Modal Jalan dan Jembatan</t>
  </si>
  <si>
    <t>5.2.4.01</t>
  </si>
  <si>
    <t>Belanja Modal Jalan, Jaringan, dan Irigasi</t>
  </si>
  <si>
    <t>5.2.4</t>
  </si>
  <si>
    <t>Belanja Modal Bangunan Gedung BLUD</t>
  </si>
  <si>
    <t>5.2.3.99</t>
  </si>
  <si>
    <t>Belanja Modal Tugu Titik Kontrol/Pasti</t>
  </si>
  <si>
    <t>5.2.3.04</t>
  </si>
  <si>
    <t>Belanja Modal Bangunan Gedung</t>
  </si>
  <si>
    <t>5.2.3.01</t>
  </si>
  <si>
    <t>Belanja Modal Gedung dan Bangunan</t>
  </si>
  <si>
    <t>5.2.3</t>
  </si>
  <si>
    <t>Belanja Modal Peralatan dan Mesin BLUD</t>
  </si>
  <si>
    <t>5.2.2.99</t>
  </si>
  <si>
    <t>Belanja Modal Peralatan dan Mesin BOS</t>
  </si>
  <si>
    <t>5.2.2.88</t>
  </si>
  <si>
    <t>Belanja Modal Peralatan Olahraga</t>
  </si>
  <si>
    <t>5.2.2.19</t>
  </si>
  <si>
    <t>Belanja Modal Rambu-Rambu</t>
  </si>
  <si>
    <t>5.2.2.18</t>
  </si>
  <si>
    <t>Belanja Modal Alat Peraga</t>
  </si>
  <si>
    <t>5.2.2.16</t>
  </si>
  <si>
    <t>Belanja Modal Alat Keselamatan Kerja</t>
  </si>
  <si>
    <t>5.2.2.15</t>
  </si>
  <si>
    <t>Belanja Modal Alat Produksi, Pengolahan, dan Pemurnian</t>
  </si>
  <si>
    <t>5.2.2.13</t>
  </si>
  <si>
    <t>Belanja Modal Komputer</t>
  </si>
  <si>
    <t>5.2.2.10</t>
  </si>
  <si>
    <t>Belanja Modal Alat Laboratorium</t>
  </si>
  <si>
    <t>5.2.2.08</t>
  </si>
  <si>
    <t>Belanja Modal Alat Kedokteran dan Kesehatan</t>
  </si>
  <si>
    <t>5.2.2.07</t>
  </si>
  <si>
    <t>Belanja Modal Alat Studio, Komunikasi, dan Pemancar</t>
  </si>
  <si>
    <t>5.2.2.06</t>
  </si>
  <si>
    <t>Belanja Modal Alat Kantor dan Rumah Tangga</t>
  </si>
  <si>
    <t>5.2.2.05</t>
  </si>
  <si>
    <t>Belanja Modal Alat Pertanian</t>
  </si>
  <si>
    <t>5.2.2.04</t>
  </si>
  <si>
    <t>Belanja Modal Alat Bengkel dan Alat Ukur</t>
  </si>
  <si>
    <t>5.2.2.03</t>
  </si>
  <si>
    <t>Belanja Modal Alat Angkutan</t>
  </si>
  <si>
    <t>5.2.2.02</t>
  </si>
  <si>
    <t>Belanja Modal Alat Besar</t>
  </si>
  <si>
    <t>5.2.2.01</t>
  </si>
  <si>
    <t>Belanja Modal Peralatan dan Mesin</t>
  </si>
  <si>
    <t>5.2.2</t>
  </si>
  <si>
    <t>Belanja Modal Tanah</t>
  </si>
  <si>
    <t>5.2.1.01</t>
  </si>
  <si>
    <t>5.2.1</t>
  </si>
  <si>
    <t>BELANJA MODAL</t>
  </si>
  <si>
    <t>5.2</t>
  </si>
  <si>
    <t>Belanja Bantuan Sosial kepada Lembaga Non Pemerintahan (Bidang Pendidikan, Keagamaan dan Bidang Lainnya)</t>
  </si>
  <si>
    <t>5.1.6.04</t>
  </si>
  <si>
    <t>Belanja Bantuan Sosial kepada Kelompok Masyarakat</t>
  </si>
  <si>
    <t>5.1.6.03</t>
  </si>
  <si>
    <t>Belanja Bantuan Sosial kepada Individu</t>
  </si>
  <si>
    <t>5.1.6.01</t>
  </si>
  <si>
    <t>Belanja Bantuan Sosial</t>
  </si>
  <si>
    <t>5.1.6</t>
  </si>
  <si>
    <t>Belanja Hibah Bantuan Keuangan kepada Partai Politik</t>
  </si>
  <si>
    <t>5.1.5.07</t>
  </si>
  <si>
    <t>Belanja Hibah Dana BOS</t>
  </si>
  <si>
    <t>5.1.5.06</t>
  </si>
  <si>
    <t>Belanja Hibah kepada Badan, Lembaga, Organisasi Kemasyarakatan yang Berbadan Hukum Indonesia</t>
  </si>
  <si>
    <t>5.1.5.05</t>
  </si>
  <si>
    <t>Belanja Hibah kepada Pemerintah Pusat</t>
  </si>
  <si>
    <t>5.1.5.01</t>
  </si>
  <si>
    <t>Belanja Hibah</t>
  </si>
  <si>
    <t>5.1.5</t>
  </si>
  <si>
    <t>Belanja Subsidi kepada BUMN</t>
  </si>
  <si>
    <t>5.1.4.01</t>
  </si>
  <si>
    <t>Belanja Subsidi</t>
  </si>
  <si>
    <t>5.1.4</t>
  </si>
  <si>
    <t>Belanja Bunga Utang Pinjaman kepada Lembaga Keuangan Bank (LKB)</t>
  </si>
  <si>
    <t>5.1.3.03</t>
  </si>
  <si>
    <t>Belanja Bunga</t>
  </si>
  <si>
    <t>5.1.3</t>
  </si>
  <si>
    <t>Belanja Barang dan Jasa BLUD</t>
  </si>
  <si>
    <t>5.1.2.99</t>
  </si>
  <si>
    <t>Belanja Barang dan Jasa BOS</t>
  </si>
  <si>
    <t>5.1.2.88</t>
  </si>
  <si>
    <t>Belanja Uang dan/atau Jasa untuk Diberikan kepada Pihak Ketiga/Pihak Lain/Masyarakat</t>
  </si>
  <si>
    <t>5.1.2.05</t>
  </si>
  <si>
    <t>Belana Perjalanan Dinas</t>
  </si>
  <si>
    <t>5.1.2.04</t>
  </si>
  <si>
    <t>Belanja Pemeliharaan</t>
  </si>
  <si>
    <t>5.1.2.03</t>
  </si>
  <si>
    <t>Belanja Jasa</t>
  </si>
  <si>
    <t>5.1.2.02</t>
  </si>
  <si>
    <t>Belanja Barang</t>
  </si>
  <si>
    <t>5.1.2.01</t>
  </si>
  <si>
    <t>Belanja Barang dan Jasa</t>
  </si>
  <si>
    <t>5.1.2</t>
  </si>
  <si>
    <t>Belanja Pegawai BLUD</t>
  </si>
  <si>
    <t>5.1.1.99</t>
  </si>
  <si>
    <t>Belanja Pegawai BOS</t>
  </si>
  <si>
    <t>5.1.1.88</t>
  </si>
  <si>
    <t>Belanja Penerimaan Lainnya Pimpinan DPRD serta KDH/WKDH</t>
  </si>
  <si>
    <t>5.1.1.06</t>
  </si>
  <si>
    <t>Belanja Gaji dan Tunjangan KDH/WKDH</t>
  </si>
  <si>
    <t>5.1.1.05</t>
  </si>
  <si>
    <t>Belanja Gaji dan Tunjangan DPRD</t>
  </si>
  <si>
    <t>5.1.1.04</t>
  </si>
  <si>
    <t>Tambahan Penghasilan berdasarkan Pertimbangan Objektif Lainnya ASN</t>
  </si>
  <si>
    <t>5.1.1.03</t>
  </si>
  <si>
    <t>Belanja Tambahan Penghasilan ASN</t>
  </si>
  <si>
    <t>5.1.1.02</t>
  </si>
  <si>
    <t>Belanja Gaji dan Tunjangan ASN</t>
  </si>
  <si>
    <t>5.1.1.01</t>
  </si>
  <si>
    <t>Belanja Pegawai</t>
  </si>
  <si>
    <t>5.1.1</t>
  </si>
  <si>
    <t>BELANJA OPERASI</t>
  </si>
  <si>
    <t>5.1</t>
  </si>
  <si>
    <t>BELANJA DAERAH</t>
  </si>
  <si>
    <t>5</t>
  </si>
  <si>
    <t>Pendapatan Hibah dari Badan/Lembaga/ Organisasi Dalam Negeri/Luar Negeri</t>
  </si>
  <si>
    <t>4.3.1.04</t>
  </si>
  <si>
    <t>Pendapatan Hibah dari Pemerintah Pusat</t>
  </si>
  <si>
    <t>4.3.1.01</t>
  </si>
  <si>
    <t>Pendapatan Hibah</t>
  </si>
  <si>
    <t>4.3.1</t>
  </si>
  <si>
    <t>LAIN-LAIN PENDAPATAN DAERAH YANG SAH</t>
  </si>
  <si>
    <t>4.3</t>
  </si>
  <si>
    <t>Bantuan Keuangan</t>
  </si>
  <si>
    <t>4.2.2.02</t>
  </si>
  <si>
    <t>Pendapatan Transfer Antar Daerah</t>
  </si>
  <si>
    <t>4.2.2</t>
  </si>
  <si>
    <t>Dana Insentif Daerah (DID)</t>
  </si>
  <si>
    <t>4.2.1.02</t>
  </si>
  <si>
    <t>Dana Perimbangan</t>
  </si>
  <si>
    <t>4.2.1.01</t>
  </si>
  <si>
    <t>Pendapatan Transfer Pemerintah Pusat</t>
  </si>
  <si>
    <t>4.2.1</t>
  </si>
  <si>
    <t>PENDAPATAN TRANSFER</t>
  </si>
  <si>
    <t>4.2</t>
  </si>
  <si>
    <t>Pendapatan Denda atas Pelanggaran Peraturan Daerah</t>
  </si>
  <si>
    <t>4.1.4.21</t>
  </si>
  <si>
    <t>Pendapatan BLUD</t>
  </si>
  <si>
    <t>4.1.4.16</t>
  </si>
  <si>
    <t>Pendapatan Denda Retribusi Daerah</t>
  </si>
  <si>
    <t>4.1.4.13</t>
  </si>
  <si>
    <t>Pendapatan Denda Pajak Daerah</t>
  </si>
  <si>
    <t>4.1.4.12</t>
  </si>
  <si>
    <t>Penerimaan Komisi, Potongan, atau Bentuk Lain</t>
  </si>
  <si>
    <t>4.1.4.09</t>
  </si>
  <si>
    <t>Penerimaan atas Tuntutan Ganti Kerugian Keuangan Daerah</t>
  </si>
  <si>
    <t>4.1.4.08</t>
  </si>
  <si>
    <t>Pendapatan Bunga</t>
  </si>
  <si>
    <t>4.1.4.07</t>
  </si>
  <si>
    <t>Jasa Giro</t>
  </si>
  <si>
    <t>4.1.4.05</t>
  </si>
  <si>
    <t>Hasil Kerja Sama Daerah</t>
  </si>
  <si>
    <t>4.1.4.04</t>
  </si>
  <si>
    <t>Hasil Pemanfaatan BMD yang Tidak Dipisahkan</t>
  </si>
  <si>
    <t>4.1.4.03</t>
  </si>
  <si>
    <t>Hasil Penjualan BMD yang Tidak Dipisahkan</t>
  </si>
  <si>
    <t>4.1.4.01</t>
  </si>
  <si>
    <t>Lain-lain PAD yang Sah</t>
  </si>
  <si>
    <t>4.1.4</t>
  </si>
  <si>
    <t>Bagian Laba yang Dibagikan kepada Pemerintah Daerah (Dividen) atas Penyertaan Modal pada BUMD</t>
  </si>
  <si>
    <t>4.1.3.02</t>
  </si>
  <si>
    <t>Hasil Pengelolaan Kekayaan Daerah yang Dipisahkan</t>
  </si>
  <si>
    <t>4.1.3</t>
  </si>
  <si>
    <t>Retribusi Perizinan Tertentu</t>
  </si>
  <si>
    <t>4.1.2.03</t>
  </si>
  <si>
    <t>Retribusi Jasa Usaha</t>
  </si>
  <si>
    <t>4.1.2.02</t>
  </si>
  <si>
    <t>Retribusi Jasa Umum</t>
  </si>
  <si>
    <t>4.1.2.01</t>
  </si>
  <si>
    <t>Retribusi Daerah</t>
  </si>
  <si>
    <t>4.1.2</t>
  </si>
  <si>
    <t>Pajak Rokok</t>
  </si>
  <si>
    <t>4.1.1.05</t>
  </si>
  <si>
    <t>Pajak Air Permukaan</t>
  </si>
  <si>
    <t>4.1.1.04</t>
  </si>
  <si>
    <t>Pajak Bahan Bakar Kendaraan Bermotor (PBBKB)</t>
  </si>
  <si>
    <t>4.1.1.03</t>
  </si>
  <si>
    <t>Bea Balik Nama Kendaraan Bermotor (BBNKB)</t>
  </si>
  <si>
    <t>4.1.1.02</t>
  </si>
  <si>
    <t>Pajak Kendaraan Bermotor (PKB)</t>
  </si>
  <si>
    <t>4.1.1.01</t>
  </si>
  <si>
    <t>Pajak Daerah</t>
  </si>
  <si>
    <t>4.1.1</t>
  </si>
  <si>
    <t>PENDAPATAN ASLI DAERAH (PAD)</t>
  </si>
  <si>
    <t>4.1</t>
  </si>
  <si>
    <t>PENDAPATAN DAERAH</t>
  </si>
  <si>
    <t>4</t>
  </si>
  <si>
    <t>a</t>
  </si>
  <si>
    <t>(%)</t>
  </si>
  <si>
    <t>(Rp)</t>
  </si>
  <si>
    <t>REALISASI</t>
  </si>
  <si>
    <t xml:space="preserve">ANGGARAN </t>
  </si>
  <si>
    <t>BERTAMBAH/BERKURANG</t>
  </si>
  <si>
    <t>JUMLAH (Rp)</t>
  </si>
  <si>
    <t>URAIAN</t>
  </si>
  <si>
    <t>NO. URUT</t>
  </si>
  <si>
    <t>SELISIH</t>
  </si>
  <si>
    <t>SIPD</t>
  </si>
  <si>
    <t>TAHUN ANGGARAN 2022</t>
  </si>
  <si>
    <t>LAPORAN</t>
  </si>
  <si>
    <t>LAPORAN REALISASI ANGGARAN</t>
  </si>
  <si>
    <t>BELANJA</t>
  </si>
  <si>
    <t>PENDAPATAN</t>
  </si>
  <si>
    <t>PEMERINTAH PROVINSI NUSA TENGGARA BARAT</t>
  </si>
  <si>
    <t>0,00</t>
  </si>
  <si>
    <t>PENGELUARAN PEMBIAYAAN LAINNYA SESUAI DENGAN KETENTUAN PERATURAN PERUNDANG-UNDANGAN</t>
  </si>
  <si>
    <t>PEMBERIAN PINJAMAN DAERAH</t>
  </si>
  <si>
    <t>PEMBAYARAN CICILAN POKOK UTANG YANG JATUH TEMPO</t>
  </si>
  <si>
    <t>PENYERTAAN MODAL DAERAH</t>
  </si>
  <si>
    <t>PEMBENTUKAN DANA CADANGAN</t>
  </si>
  <si>
    <t>PENERIMAAN PEMBIAYAAN LAINNYA SESUAI DENGAN KETENTUAN PERATURAN PERUNDANG-UNDANGAN</t>
  </si>
  <si>
    <t>PENERIMAAN KEMBALI PEMBERIAN PINJAMAN DAERAH</t>
  </si>
  <si>
    <t>PENERIMAAN PINJAMAN DAERAH</t>
  </si>
  <si>
    <t>HASIL PENJUALAN KEKAYAAN DAERAH YANG DIPISAHKAN</t>
  </si>
  <si>
    <t>PENCAIRAN DANA CADANGAN</t>
  </si>
  <si>
    <t>SISA LEBIH PERHITUNGAN ANGGARAN TAHUN SEBELUMNYA</t>
  </si>
  <si>
    <t>PEMBIAYAAN DAERAH</t>
  </si>
  <si>
    <t>247.500.000,00</t>
  </si>
  <si>
    <t>BELANJA BANTUAN KEUANGAN</t>
  </si>
  <si>
    <t>314.036.215.766,00</t>
  </si>
  <si>
    <t>BELANJA BAGI HASIL</t>
  </si>
  <si>
    <t>314.283.715.766,00</t>
  </si>
  <si>
    <t>327.011.668,00</t>
  </si>
  <si>
    <t>BELANJA MODAL ASET LAINNYA</t>
  </si>
  <si>
    <t>56.950.000,00</t>
  </si>
  <si>
    <t>BELANJA MODAL ASET TETAP LAINNYA</t>
  </si>
  <si>
    <t>138.129.334.917,00</t>
  </si>
  <si>
    <t>BELANJA MODAL JALAN; JARINGAN; DAN IRIGASI</t>
  </si>
  <si>
    <t>71.457.963.718,00</t>
  </si>
  <si>
    <t>BELANJA MODAL GEDUNG DAN BANGUNAN</t>
  </si>
  <si>
    <t>12.431.103.129,00</t>
  </si>
  <si>
    <t>BELANJA MODAL PERALATAN DAN MESIN</t>
  </si>
  <si>
    <t>9.425.818.668,00</t>
  </si>
  <si>
    <t>BELANJA MODAL TANAH</t>
  </si>
  <si>
    <t>231.501.170.432,00</t>
  </si>
  <si>
    <t>472.450.000,00</t>
  </si>
  <si>
    <t>BELANJA BANTUAN SOSIAL</t>
  </si>
  <si>
    <t>74.868.778.138,00</t>
  </si>
  <si>
    <t>BELANJA HIBAH</t>
  </si>
  <si>
    <t>95.717.580,00</t>
  </si>
  <si>
    <t>BELANJA SUBSIDI</t>
  </si>
  <si>
    <t>BELANJA BUNGA</t>
  </si>
  <si>
    <t>328.152.126.774,00</t>
  </si>
  <si>
    <t>BELANJA BARANG DAN JASA</t>
  </si>
  <si>
    <t>695.719.628.185,00</t>
  </si>
  <si>
    <t>BELANJA PEGAWAI</t>
  </si>
  <si>
    <t>1.099.308.700.677,00</t>
  </si>
  <si>
    <t>1.645.420.598.543,00</t>
  </si>
  <si>
    <t>LAIN-LAIN PENDAPATAN SESUAI DENGAN KETENTUAN PERATURAN PERUNDANG-UNDANGAN</t>
  </si>
  <si>
    <t>DANA DARURAT</t>
  </si>
  <si>
    <t>29.640.562.551,00</t>
  </si>
  <si>
    <t>PENDAPATAN HIBAH</t>
  </si>
  <si>
    <t>PENDAPATAN TRANSFER ANTAR DAERAH</t>
  </si>
  <si>
    <t>1.235.128.114.586,00</t>
  </si>
  <si>
    <t>PENDAPATAN TRANSFER PEMERINTAH PUSAT</t>
  </si>
  <si>
    <t>14.369.722.447,09</t>
  </si>
  <si>
    <t>LAIN-LAIN PAD YANG SAH</t>
  </si>
  <si>
    <t>32.045.102,00</t>
  </si>
  <si>
    <t>HASIL PENGELOLAAN KEKAYAAN DAERAH YANG DIPISAHKAN</t>
  </si>
  <si>
    <t>12.158.108.005,00</t>
  </si>
  <si>
    <t>RETRIBUSI DAERAH</t>
  </si>
  <si>
    <t>723.411.129.877,00</t>
  </si>
  <si>
    <t>PAJAK DAERAH</t>
  </si>
  <si>
    <t>749.971.005.431,09</t>
  </si>
  <si>
    <t>2.014.739.682.568,09</t>
  </si>
  <si>
    <t>Nilai</t>
  </si>
  <si>
    <t>Uraian</t>
  </si>
  <si>
    <t>Kode</t>
  </si>
  <si>
    <t>LRA (DARI TARIKAN SIPD)</t>
  </si>
</sst>
</file>

<file path=xl/styles.xml><?xml version="1.0" encoding="utf-8"?>
<styleSheet xmlns="http://schemas.openxmlformats.org/spreadsheetml/2006/main">
  <numFmts count="3">
    <numFmt numFmtId="41" formatCode="_(* #,##0_);_(* \(#,##0\);_(* &quot;-&quot;_);_(@_)"/>
    <numFmt numFmtId="164" formatCode="_(* #,##0.00_);_(* \(#,##0.00\);_(* &quot;-&quot;_);_(@_)"/>
    <numFmt numFmtId="165" formatCode="_(* #,##0.0000_);_(* \(#,##0.0000\);_(* &quot;-&quot;_);_(@_)"/>
  </numFmts>
  <fonts count="17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color indexed="8"/>
      <name val="Arial"/>
      <family val="2"/>
    </font>
    <font>
      <sz val="10"/>
      <color indexed="8"/>
      <name val="Calibri"/>
      <family val="2"/>
      <scheme val="minor"/>
    </font>
    <font>
      <b/>
      <u/>
      <sz val="10"/>
      <color indexed="8"/>
      <name val="Calibri"/>
      <family val="2"/>
      <scheme val="minor"/>
    </font>
    <font>
      <i/>
      <sz val="9"/>
      <color indexed="8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8"/>
      <name val="Calibri"/>
      <family val="2"/>
      <scheme val="minor"/>
    </font>
    <font>
      <sz val="10"/>
      <color indexed="8"/>
      <name val="Tahoma"/>
      <family val="2"/>
    </font>
    <font>
      <sz val="12"/>
      <color indexed="8"/>
      <name val="Tahoma"/>
      <family val="2"/>
    </font>
    <font>
      <b/>
      <sz val="12"/>
      <color indexed="8"/>
      <name val="Tahoma"/>
      <family val="2"/>
    </font>
    <font>
      <b/>
      <sz val="10"/>
      <color indexed="8"/>
      <name val="Tahoma"/>
      <family val="2"/>
    </font>
    <font>
      <sz val="11"/>
      <color rgb="FF000000"/>
      <name val="Calibri"/>
    </font>
    <font>
      <sz val="11"/>
      <color indexed="8"/>
      <name val="Calibri"/>
      <family val="2"/>
    </font>
    <font>
      <sz val="11"/>
      <color rgb="FF000000"/>
      <name val="Verdana"/>
      <family val="2"/>
    </font>
    <font>
      <sz val="11"/>
      <color rgb="FF000000"/>
      <name val="Bookman Old Style"/>
      <family val="1"/>
    </font>
    <font>
      <sz val="11"/>
      <color theme="1"/>
      <name val="Bookman Old Style"/>
      <family val="1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E48D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1" fontId="1" fillId="0" borderId="0" applyFont="0" applyFill="0" applyBorder="0" applyAlignment="0" applyProtection="0"/>
    <xf numFmtId="0" fontId="2" fillId="0" borderId="0">
      <alignment vertical="top"/>
    </xf>
    <xf numFmtId="41" fontId="2" fillId="0" borderId="0" applyFont="0" applyFill="0" applyBorder="0" applyAlignment="0" applyProtection="0"/>
    <xf numFmtId="41" fontId="12" fillId="0" borderId="0" applyFont="0" applyFill="0" applyBorder="0" applyAlignment="0" applyProtection="0"/>
    <xf numFmtId="0" fontId="13" fillId="0" borderId="0" applyFill="0" applyProtection="0"/>
    <xf numFmtId="0" fontId="12" fillId="0" borderId="0"/>
  </cellStyleXfs>
  <cellXfs count="105">
    <xf numFmtId="0" fontId="0" fillId="0" borderId="0" xfId="0"/>
    <xf numFmtId="0" fontId="2" fillId="0" borderId="0" xfId="2" applyAlignment="1">
      <alignment vertical="center"/>
    </xf>
    <xf numFmtId="0" fontId="2" fillId="0" borderId="0" xfId="2" applyFont="1" applyAlignment="1">
      <alignment vertical="center"/>
    </xf>
    <xf numFmtId="0" fontId="2" fillId="0" borderId="0" xfId="2" applyFont="1" applyAlignment="1">
      <alignment horizontal="center" vertical="center"/>
    </xf>
    <xf numFmtId="0" fontId="2" fillId="0" borderId="0" xfId="2" quotePrefix="1" applyAlignment="1">
      <alignment vertical="center"/>
    </xf>
    <xf numFmtId="0" fontId="3" fillId="0" borderId="0" xfId="2" applyFont="1" applyAlignment="1">
      <alignment vertical="center"/>
    </xf>
    <xf numFmtId="0" fontId="3" fillId="0" borderId="0" xfId="2" applyFont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39" fontId="7" fillId="0" borderId="1" xfId="2" applyNumberFormat="1" applyFont="1" applyBorder="1" applyAlignment="1">
      <alignment vertical="center"/>
    </xf>
    <xf numFmtId="39" fontId="7" fillId="0" borderId="2" xfId="2" applyNumberFormat="1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0" borderId="4" xfId="2" applyFont="1" applyBorder="1" applyAlignment="1">
      <alignment vertical="center"/>
    </xf>
    <xf numFmtId="0" fontId="7" fillId="0" borderId="5" xfId="2" applyFont="1" applyBorder="1" applyAlignment="1">
      <alignment vertical="center"/>
    </xf>
    <xf numFmtId="0" fontId="7" fillId="0" borderId="6" xfId="2" applyFont="1" applyBorder="1" applyAlignment="1">
      <alignment vertical="center"/>
    </xf>
    <xf numFmtId="41" fontId="2" fillId="0" borderId="0" xfId="1" applyFont="1" applyAlignment="1">
      <alignment vertical="center"/>
    </xf>
    <xf numFmtId="0" fontId="6" fillId="0" borderId="0" xfId="2" applyFont="1" applyAlignment="1">
      <alignment horizontal="center" vertical="center"/>
    </xf>
    <xf numFmtId="164" fontId="7" fillId="2" borderId="7" xfId="1" applyNumberFormat="1" applyFont="1" applyFill="1" applyBorder="1" applyAlignment="1">
      <alignment vertical="center"/>
    </xf>
    <xf numFmtId="164" fontId="7" fillId="2" borderId="8" xfId="1" applyNumberFormat="1" applyFont="1" applyFill="1" applyBorder="1" applyAlignment="1">
      <alignment vertical="center"/>
    </xf>
    <xf numFmtId="0" fontId="7" fillId="2" borderId="9" xfId="2" applyFont="1" applyFill="1" applyBorder="1" applyAlignment="1">
      <alignment vertical="center"/>
    </xf>
    <xf numFmtId="0" fontId="7" fillId="2" borderId="10" xfId="2" applyFont="1" applyFill="1" applyBorder="1" applyAlignment="1">
      <alignment vertical="center"/>
    </xf>
    <xf numFmtId="0" fontId="7" fillId="2" borderId="11" xfId="2" applyFont="1" applyFill="1" applyBorder="1" applyAlignment="1">
      <alignment vertical="center"/>
    </xf>
    <xf numFmtId="0" fontId="7" fillId="2" borderId="12" xfId="2" applyFont="1" applyFill="1" applyBorder="1" applyAlignment="1">
      <alignment vertical="center"/>
    </xf>
    <xf numFmtId="164" fontId="7" fillId="0" borderId="7" xfId="1" applyNumberFormat="1" applyFont="1" applyBorder="1" applyAlignment="1">
      <alignment vertical="center"/>
    </xf>
    <xf numFmtId="164" fontId="7" fillId="0" borderId="8" xfId="1" applyNumberFormat="1" applyFont="1" applyBorder="1" applyAlignment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164" fontId="7" fillId="3" borderId="7" xfId="1" applyNumberFormat="1" applyFont="1" applyFill="1" applyBorder="1" applyAlignment="1">
      <alignment vertical="center"/>
    </xf>
    <xf numFmtId="164" fontId="7" fillId="3" borderId="8" xfId="1" applyNumberFormat="1" applyFont="1" applyFill="1" applyBorder="1" applyAlignment="1">
      <alignment vertical="center"/>
    </xf>
    <xf numFmtId="0" fontId="7" fillId="3" borderId="9" xfId="2" applyFont="1" applyFill="1" applyBorder="1" applyAlignment="1">
      <alignment vertical="center"/>
    </xf>
    <xf numFmtId="0" fontId="7" fillId="3" borderId="10" xfId="2" applyFont="1" applyFill="1" applyBorder="1" applyAlignment="1">
      <alignment vertical="center"/>
    </xf>
    <xf numFmtId="0" fontId="7" fillId="3" borderId="11" xfId="2" applyFont="1" applyFill="1" applyBorder="1" applyAlignment="1">
      <alignment vertical="center"/>
    </xf>
    <xf numFmtId="0" fontId="7" fillId="3" borderId="12" xfId="2" applyFont="1" applyFill="1" applyBorder="1" applyAlignment="1">
      <alignment vertical="center"/>
    </xf>
    <xf numFmtId="164" fontId="3" fillId="0" borderId="7" xfId="1" applyNumberFormat="1" applyFont="1" applyBorder="1" applyAlignment="1">
      <alignment vertical="center"/>
    </xf>
    <xf numFmtId="164" fontId="3" fillId="0" borderId="8" xfId="1" applyNumberFormat="1" applyFont="1" applyBorder="1" applyAlignment="1">
      <alignment vertical="center"/>
    </xf>
    <xf numFmtId="0" fontId="3" fillId="0" borderId="9" xfId="2" applyFont="1" applyBorder="1" applyAlignment="1">
      <alignment vertical="center"/>
    </xf>
    <xf numFmtId="0" fontId="3" fillId="0" borderId="10" xfId="2" applyFont="1" applyBorder="1" applyAlignment="1">
      <alignment vertical="center"/>
    </xf>
    <xf numFmtId="0" fontId="3" fillId="0" borderId="11" xfId="2" applyFont="1" applyBorder="1" applyAlignment="1">
      <alignment vertical="center"/>
    </xf>
    <xf numFmtId="0" fontId="3" fillId="0" borderId="12" xfId="2" applyFont="1" applyBorder="1" applyAlignment="1">
      <alignment vertical="center"/>
    </xf>
    <xf numFmtId="164" fontId="7" fillId="0" borderId="7" xfId="1" applyNumberFormat="1" applyFont="1" applyFill="1" applyBorder="1" applyAlignment="1">
      <alignment vertical="center"/>
    </xf>
    <xf numFmtId="164" fontId="7" fillId="0" borderId="8" xfId="1" applyNumberFormat="1" applyFont="1" applyFill="1" applyBorder="1" applyAlignment="1">
      <alignment vertical="center"/>
    </xf>
    <xf numFmtId="0" fontId="7" fillId="0" borderId="9" xfId="2" applyFont="1" applyFill="1" applyBorder="1" applyAlignment="1">
      <alignment vertical="center"/>
    </xf>
    <xf numFmtId="0" fontId="7" fillId="0" borderId="10" xfId="2" applyFont="1" applyFill="1" applyBorder="1" applyAlignment="1">
      <alignment vertical="center"/>
    </xf>
    <xf numFmtId="0" fontId="7" fillId="0" borderId="11" xfId="2" applyFont="1" applyFill="1" applyBorder="1" applyAlignment="1">
      <alignment vertical="center"/>
    </xf>
    <xf numFmtId="0" fontId="7" fillId="0" borderId="12" xfId="2" applyFont="1" applyFill="1" applyBorder="1" applyAlignment="1">
      <alignment vertical="center"/>
    </xf>
    <xf numFmtId="41" fontId="2" fillId="0" borderId="0" xfId="2" applyNumberFormat="1" applyFont="1" applyAlignment="1">
      <alignment vertical="center"/>
    </xf>
    <xf numFmtId="164" fontId="3" fillId="0" borderId="7" xfId="1" applyNumberFormat="1" applyFont="1" applyFill="1" applyBorder="1" applyAlignment="1">
      <alignment vertical="center"/>
    </xf>
    <xf numFmtId="164" fontId="3" fillId="0" borderId="8" xfId="1" applyNumberFormat="1" applyFont="1" applyFill="1" applyBorder="1" applyAlignment="1">
      <alignment vertical="center"/>
    </xf>
    <xf numFmtId="0" fontId="3" fillId="0" borderId="9" xfId="2" applyFont="1" applyFill="1" applyBorder="1" applyAlignment="1">
      <alignment vertical="center"/>
    </xf>
    <xf numFmtId="0" fontId="3" fillId="0" borderId="10" xfId="2" applyFont="1" applyFill="1" applyBorder="1" applyAlignment="1">
      <alignment vertical="center"/>
    </xf>
    <xf numFmtId="0" fontId="3" fillId="0" borderId="11" xfId="2" applyFont="1" applyFill="1" applyBorder="1" applyAlignment="1">
      <alignment vertical="center"/>
    </xf>
    <xf numFmtId="0" fontId="3" fillId="0" borderId="12" xfId="2" applyFont="1" applyFill="1" applyBorder="1" applyAlignment="1">
      <alignment vertical="center"/>
    </xf>
    <xf numFmtId="165" fontId="2" fillId="0" borderId="0" xfId="1" applyNumberFormat="1" applyFont="1" applyAlignment="1">
      <alignment vertical="center"/>
    </xf>
    <xf numFmtId="164" fontId="7" fillId="2" borderId="13" xfId="1" applyNumberFormat="1" applyFont="1" applyFill="1" applyBorder="1" applyAlignment="1">
      <alignment vertical="center"/>
    </xf>
    <xf numFmtId="164" fontId="7" fillId="2" borderId="14" xfId="1" applyNumberFormat="1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16" xfId="2" applyFont="1" applyFill="1" applyBorder="1" applyAlignment="1">
      <alignment vertical="center"/>
    </xf>
    <xf numFmtId="0" fontId="7" fillId="2" borderId="17" xfId="2" applyFont="1" applyFill="1" applyBorder="1" applyAlignment="1">
      <alignment vertical="center"/>
    </xf>
    <xf numFmtId="0" fontId="7" fillId="2" borderId="18" xfId="2" applyFont="1" applyFill="1" applyBorder="1" applyAlignment="1">
      <alignment vertical="center"/>
    </xf>
    <xf numFmtId="0" fontId="6" fillId="0" borderId="0" xfId="2" applyFont="1" applyFill="1" applyAlignment="1">
      <alignment horizontal="center" vertical="center"/>
    </xf>
    <xf numFmtId="0" fontId="2" fillId="0" borderId="0" xfId="2" applyFont="1" applyFill="1" applyAlignment="1">
      <alignment horizontal="center" vertical="center"/>
    </xf>
    <xf numFmtId="0" fontId="7" fillId="0" borderId="19" xfId="2" applyFont="1" applyFill="1" applyBorder="1" applyAlignment="1">
      <alignment horizontal="center" vertical="center"/>
    </xf>
    <xf numFmtId="0" fontId="7" fillId="0" borderId="20" xfId="2" applyFont="1" applyFill="1" applyBorder="1" applyAlignment="1">
      <alignment horizontal="center" vertical="center"/>
    </xf>
    <xf numFmtId="0" fontId="7" fillId="0" borderId="21" xfId="2" applyFont="1" applyFill="1" applyBorder="1" applyAlignment="1">
      <alignment horizontal="center" vertical="center"/>
    </xf>
    <xf numFmtId="0" fontId="7" fillId="0" borderId="0" xfId="2" applyFont="1" applyFill="1" applyBorder="1" applyAlignment="1">
      <alignment horizontal="center" vertical="center"/>
    </xf>
    <xf numFmtId="0" fontId="7" fillId="0" borderId="22" xfId="2" applyFont="1" applyFill="1" applyBorder="1" applyAlignment="1">
      <alignment horizontal="center" vertical="center"/>
    </xf>
    <xf numFmtId="0" fontId="7" fillId="0" borderId="23" xfId="2" applyFont="1" applyFill="1" applyBorder="1" applyAlignment="1">
      <alignment horizontal="center" vertical="center"/>
    </xf>
    <xf numFmtId="0" fontId="7" fillId="4" borderId="24" xfId="2" applyFont="1" applyFill="1" applyBorder="1" applyAlignment="1">
      <alignment horizontal="center" vertical="center"/>
    </xf>
    <xf numFmtId="0" fontId="7" fillId="4" borderId="25" xfId="2" applyFont="1" applyFill="1" applyBorder="1" applyAlignment="1">
      <alignment horizontal="center" vertical="center"/>
    </xf>
    <xf numFmtId="164" fontId="2" fillId="0" borderId="0" xfId="2" applyNumberFormat="1" applyFont="1" applyAlignment="1">
      <alignment vertical="center"/>
    </xf>
    <xf numFmtId="164" fontId="2" fillId="0" borderId="0" xfId="1" applyNumberFormat="1" applyFont="1" applyAlignment="1">
      <alignment vertical="center"/>
    </xf>
    <xf numFmtId="0" fontId="9" fillId="0" borderId="0" xfId="2" applyFont="1" applyAlignment="1">
      <alignment vertical="center" wrapText="1"/>
    </xf>
    <xf numFmtId="0" fontId="10" fillId="0" borderId="0" xfId="2" applyFont="1" applyAlignment="1">
      <alignment vertical="center" wrapText="1"/>
    </xf>
    <xf numFmtId="0" fontId="8" fillId="0" borderId="0" xfId="2" applyFont="1" applyAlignment="1">
      <alignment vertical="center" wrapText="1"/>
    </xf>
    <xf numFmtId="0" fontId="11" fillId="0" borderId="0" xfId="2" applyFont="1" applyAlignment="1">
      <alignment vertical="center" wrapText="1"/>
    </xf>
    <xf numFmtId="164" fontId="0" fillId="0" borderId="0" xfId="1" applyNumberFormat="1" applyFont="1"/>
    <xf numFmtId="0" fontId="14" fillId="0" borderId="35" xfId="0" applyFont="1" applyBorder="1" applyAlignment="1">
      <alignment horizontal="right" vertical="center"/>
    </xf>
    <xf numFmtId="0" fontId="14" fillId="0" borderId="35" xfId="0" applyFont="1" applyBorder="1" applyAlignment="1">
      <alignment horizontal="left" vertical="center"/>
    </xf>
    <xf numFmtId="0" fontId="14" fillId="0" borderId="35" xfId="0" applyFont="1" applyBorder="1" applyAlignment="1">
      <alignment horizontal="center" vertical="center"/>
    </xf>
    <xf numFmtId="0" fontId="14" fillId="5" borderId="35" xfId="0" applyFont="1" applyFill="1" applyBorder="1" applyAlignment="1">
      <alignment horizontal="right" vertical="center"/>
    </xf>
    <xf numFmtId="0" fontId="14" fillId="5" borderId="35" xfId="0" applyFont="1" applyFill="1" applyBorder="1" applyAlignment="1">
      <alignment horizontal="left" vertical="center"/>
    </xf>
    <xf numFmtId="0" fontId="14" fillId="5" borderId="35" xfId="0" applyFont="1" applyFill="1" applyBorder="1" applyAlignment="1">
      <alignment horizontal="center" vertical="center"/>
    </xf>
    <xf numFmtId="0" fontId="14" fillId="6" borderId="35" xfId="0" applyFont="1" applyFill="1" applyBorder="1" applyAlignment="1">
      <alignment horizontal="right" vertical="center"/>
    </xf>
    <xf numFmtId="0" fontId="14" fillId="6" borderId="35" xfId="0" applyFont="1" applyFill="1" applyBorder="1" applyAlignment="1">
      <alignment horizontal="left" vertical="center"/>
    </xf>
    <xf numFmtId="0" fontId="14" fillId="6" borderId="35" xfId="0" applyFont="1" applyFill="1" applyBorder="1" applyAlignment="1">
      <alignment horizontal="center" vertical="center"/>
    </xf>
    <xf numFmtId="0" fontId="14" fillId="0" borderId="35" xfId="0" applyFont="1" applyBorder="1" applyAlignment="1">
      <alignment vertical="center"/>
    </xf>
    <xf numFmtId="164" fontId="0" fillId="7" borderId="0" xfId="1" applyNumberFormat="1" applyFont="1" applyFill="1"/>
    <xf numFmtId="0" fontId="15" fillId="8" borderId="35" xfId="0" applyFont="1" applyFill="1" applyBorder="1" applyAlignment="1">
      <alignment horizontal="center" vertical="center"/>
    </xf>
    <xf numFmtId="0" fontId="16" fillId="8" borderId="35" xfId="0" applyFont="1" applyFill="1" applyBorder="1" applyAlignment="1"/>
    <xf numFmtId="0" fontId="11" fillId="0" borderId="0" xfId="2" applyFont="1" applyAlignment="1">
      <alignment horizontal="center" vertical="center" wrapText="1"/>
    </xf>
    <xf numFmtId="0" fontId="10" fillId="0" borderId="0" xfId="2" applyFont="1" applyAlignment="1">
      <alignment horizontal="center" vertical="center" wrapText="1"/>
    </xf>
    <xf numFmtId="0" fontId="8" fillId="0" borderId="0" xfId="2" applyFont="1" applyAlignment="1">
      <alignment horizontal="center" vertical="center"/>
    </xf>
    <xf numFmtId="0" fontId="7" fillId="4" borderId="34" xfId="2" applyFont="1" applyFill="1" applyBorder="1" applyAlignment="1">
      <alignment horizontal="center" vertical="center"/>
    </xf>
    <xf numFmtId="0" fontId="7" fillId="4" borderId="6" xfId="2" applyFont="1" applyFill="1" applyBorder="1" applyAlignment="1">
      <alignment horizontal="center" vertical="center"/>
    </xf>
    <xf numFmtId="0" fontId="7" fillId="4" borderId="33" xfId="2" applyFont="1" applyFill="1" applyBorder="1" applyAlignment="1">
      <alignment horizontal="center" vertical="center"/>
    </xf>
    <xf numFmtId="0" fontId="7" fillId="4" borderId="32" xfId="2" applyFont="1" applyFill="1" applyBorder="1" applyAlignment="1">
      <alignment horizontal="center" vertical="center"/>
    </xf>
    <xf numFmtId="0" fontId="7" fillId="4" borderId="31" xfId="2" applyFont="1" applyFill="1" applyBorder="1" applyAlignment="1">
      <alignment horizontal="center" vertical="center"/>
    </xf>
    <xf numFmtId="0" fontId="7" fillId="4" borderId="28" xfId="2" applyFont="1" applyFill="1" applyBorder="1" applyAlignment="1">
      <alignment horizontal="center" vertical="center"/>
    </xf>
    <xf numFmtId="0" fontId="7" fillId="4" borderId="27" xfId="2" applyFont="1" applyFill="1" applyBorder="1" applyAlignment="1">
      <alignment horizontal="center" vertical="center"/>
    </xf>
    <xf numFmtId="0" fontId="7" fillId="4" borderId="26" xfId="2" applyFont="1" applyFill="1" applyBorder="1" applyAlignment="1">
      <alignment horizontal="center" vertical="center"/>
    </xf>
    <xf numFmtId="0" fontId="7" fillId="4" borderId="30" xfId="2" applyFont="1" applyFill="1" applyBorder="1" applyAlignment="1">
      <alignment horizontal="center" vertical="center"/>
    </xf>
    <xf numFmtId="0" fontId="7" fillId="4" borderId="29" xfId="2" applyFont="1" applyFill="1" applyBorder="1" applyAlignment="1">
      <alignment horizontal="center" vertical="center"/>
    </xf>
  </cellXfs>
  <cellStyles count="7">
    <cellStyle name="Comma [0]" xfId="1" builtinId="6"/>
    <cellStyle name="Comma [0] 2" xfId="3"/>
    <cellStyle name="Comma [0] 3" xfId="4"/>
    <cellStyle name="Normal" xfId="0" builtinId="0"/>
    <cellStyle name="Normal 2" xfId="2"/>
    <cellStyle name="Normal 3" xfId="5"/>
    <cellStyle name="Normal 4" xfId="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175260</xdr:colOff>
      <xdr:row>0</xdr:row>
      <xdr:rowOff>38100</xdr:rowOff>
    </xdr:from>
    <xdr:to>
      <xdr:col>4</xdr:col>
      <xdr:colOff>58271</xdr:colOff>
      <xdr:row>4</xdr:row>
      <xdr:rowOff>139849</xdr:rowOff>
    </xdr:to>
    <xdr:pic>
      <xdr:nvPicPr>
        <xdr:cNvPr id="2" name="Picture -767">
          <a:extLst>
            <a:ext uri="{FF2B5EF4-FFF2-40B4-BE49-F238E27FC236}">
              <a16:creationId xmlns="" xmlns:a16="http://schemas.microsoft.com/office/drawing/2014/main" id="{C7DDD833-6925-4A09-8D04-92C2C13484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860" y="38100"/>
          <a:ext cx="1711811" cy="8637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.%20LRA%20Juni%202021_OLAH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RA_JUNI"/>
      <sheetName val="LRA_JUNI (print)"/>
      <sheetName val="Data Integrasi SIPD"/>
      <sheetName val="dari Irham vs LRA"/>
      <sheetName val="LRA Konsolidasi vs Tarikan SIKD"/>
      <sheetName val="Tarikan Data Sinergi"/>
    </sheetNames>
    <sheetDataSet>
      <sheetData sheetId="0">
        <row r="4">
          <cell r="B4" t="str">
            <v>Periode    1  Januari  s/d   30  Juni  2022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tabColor rgb="FF00B050"/>
    <outlinePr summaryBelow="0" summaryRight="0"/>
    <pageSetUpPr autoPageBreaks="0" fitToPage="1"/>
  </sheetPr>
  <dimension ref="A1:BF145"/>
  <sheetViews>
    <sheetView tabSelected="1" showOutlineSymbols="0" view="pageBreakPreview" zoomScale="85" zoomScaleSheetLayoutView="85" workbookViewId="0">
      <pane xSplit="2" ySplit="8" topLeftCell="C9" activePane="bottomRight" state="frozen"/>
      <selection activeCell="AC5860" sqref="AC5860:AD5871"/>
      <selection pane="topRight" activeCell="AC5860" sqref="AC5860:AD5871"/>
      <selection pane="bottomLeft" activeCell="AC5860" sqref="AC5860:AD5871"/>
      <selection pane="bottomRight" activeCell="S3" sqref="S3"/>
    </sheetView>
  </sheetViews>
  <sheetFormatPr defaultColWidth="9.140625" defaultRowHeight="15" customHeight="1"/>
  <cols>
    <col min="1" max="1" width="1.42578125" style="1" customWidth="1"/>
    <col min="2" max="2" width="8.85546875" style="1" customWidth="1"/>
    <col min="3" max="5" width="1.7109375" style="1" customWidth="1"/>
    <col min="6" max="6" width="98.85546875" style="1" bestFit="1" customWidth="1"/>
    <col min="7" max="7" width="22.7109375" style="1" customWidth="1"/>
    <col min="8" max="8" width="21.5703125" style="1" customWidth="1"/>
    <col min="9" max="9" width="23" style="1" customWidth="1"/>
    <col min="10" max="10" width="11.7109375" style="1" customWidth="1"/>
    <col min="11" max="11" width="3.28515625" style="1" customWidth="1"/>
    <col min="12" max="12" width="5" style="2" customWidth="1"/>
    <col min="13" max="13" width="7" style="2" bestFit="1" customWidth="1"/>
    <col min="14" max="14" width="9.140625" style="3"/>
    <col min="15" max="15" width="4.85546875" style="3" customWidth="1"/>
    <col min="16" max="16" width="18" style="2" bestFit="1" customWidth="1"/>
    <col min="17" max="17" width="9.85546875" style="2" bestFit="1" customWidth="1"/>
    <col min="18" max="18" width="22.7109375" style="2" bestFit="1" customWidth="1"/>
    <col min="19" max="19" width="20.42578125" style="2" bestFit="1" customWidth="1"/>
    <col min="20" max="20" width="7" style="2" customWidth="1"/>
    <col min="21" max="34" width="9.140625" style="2"/>
    <col min="35" max="16384" width="9.140625" style="1"/>
  </cols>
  <sheetData>
    <row r="1" spans="1:34" s="9" customFormat="1" ht="15" customHeight="1">
      <c r="B1" s="92" t="s">
        <v>263</v>
      </c>
      <c r="C1" s="92"/>
      <c r="D1" s="92"/>
      <c r="E1" s="92"/>
      <c r="F1" s="92"/>
      <c r="G1" s="92"/>
      <c r="H1" s="92"/>
      <c r="I1" s="92"/>
      <c r="J1" s="92"/>
      <c r="K1" s="77"/>
      <c r="L1" s="76"/>
      <c r="M1" s="76"/>
      <c r="N1" s="3"/>
      <c r="O1" s="3"/>
      <c r="P1" s="2"/>
      <c r="Q1" s="2"/>
      <c r="R1" s="2" t="s">
        <v>262</v>
      </c>
      <c r="S1" s="2" t="s">
        <v>261</v>
      </c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s="9" customFormat="1" ht="15" customHeight="1">
      <c r="B2" s="93" t="s">
        <v>260</v>
      </c>
      <c r="C2" s="93"/>
      <c r="D2" s="93"/>
      <c r="E2" s="93"/>
      <c r="F2" s="93"/>
      <c r="G2" s="93"/>
      <c r="H2" s="93"/>
      <c r="I2" s="93"/>
      <c r="J2" s="93"/>
      <c r="K2" s="75"/>
      <c r="L2" s="74"/>
      <c r="M2" s="74"/>
      <c r="N2" s="3"/>
      <c r="O2" s="3"/>
      <c r="P2" s="2"/>
      <c r="Q2" s="2" t="s">
        <v>259</v>
      </c>
      <c r="R2" s="72">
        <f>+SUM(P9:P44)</f>
        <v>2014739682568.094</v>
      </c>
      <c r="S2" s="72">
        <f>+SUM(P45:P121)</f>
        <v>1645420598543</v>
      </c>
      <c r="T2" s="2" t="b">
        <f>+R2=H9</f>
        <v>1</v>
      </c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s="9" customFormat="1" ht="15" customHeight="1">
      <c r="B3" s="94" t="s">
        <v>258</v>
      </c>
      <c r="C3" s="94"/>
      <c r="D3" s="94"/>
      <c r="E3" s="94"/>
      <c r="F3" s="94"/>
      <c r="G3" s="94"/>
      <c r="H3" s="94"/>
      <c r="I3" s="94"/>
      <c r="J3" s="94"/>
      <c r="L3" s="2"/>
      <c r="M3" s="2"/>
      <c r="N3" s="3"/>
      <c r="O3" s="3"/>
      <c r="P3" s="2"/>
      <c r="Q3" s="2" t="s">
        <v>257</v>
      </c>
      <c r="R3" s="73">
        <v>2014739682568.0942</v>
      </c>
      <c r="S3" s="73">
        <v>1645420598543</v>
      </c>
      <c r="T3" s="2" t="b">
        <f>+S2=H45</f>
        <v>1</v>
      </c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ht="15" customHeight="1">
      <c r="B4" s="94" t="str">
        <f>+[1]LRA_JUNI!B4</f>
        <v>Periode    1  Januari  s/d   30  Juni  2022</v>
      </c>
      <c r="C4" s="94"/>
      <c r="D4" s="94"/>
      <c r="E4" s="94"/>
      <c r="F4" s="94"/>
      <c r="G4" s="94"/>
      <c r="H4" s="94"/>
      <c r="I4" s="94"/>
      <c r="J4" s="94"/>
      <c r="Q4" s="2" t="s">
        <v>256</v>
      </c>
      <c r="R4" s="72">
        <f>+R2-R3</f>
        <v>0</v>
      </c>
      <c r="S4" s="72">
        <f>+S2-S3</f>
        <v>0</v>
      </c>
      <c r="T4" s="48"/>
    </row>
    <row r="5" spans="1:34" ht="15" customHeight="1" thickBot="1"/>
    <row r="6" spans="1:34" s="17" customFormat="1" ht="15" customHeight="1" thickTop="1">
      <c r="B6" s="95" t="s">
        <v>255</v>
      </c>
      <c r="C6" s="97" t="s">
        <v>254</v>
      </c>
      <c r="D6" s="98"/>
      <c r="E6" s="98"/>
      <c r="F6" s="99"/>
      <c r="G6" s="103" t="s">
        <v>253</v>
      </c>
      <c r="H6" s="103"/>
      <c r="I6" s="103" t="s">
        <v>252</v>
      </c>
      <c r="J6" s="104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spans="1:34" s="17" customFormat="1" ht="15" customHeight="1" thickBot="1">
      <c r="B7" s="96"/>
      <c r="C7" s="100"/>
      <c r="D7" s="101"/>
      <c r="E7" s="101"/>
      <c r="F7" s="102"/>
      <c r="G7" s="71" t="s">
        <v>251</v>
      </c>
      <c r="H7" s="71" t="s">
        <v>250</v>
      </c>
      <c r="I7" s="71" t="s">
        <v>249</v>
      </c>
      <c r="J7" s="70" t="s">
        <v>248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1:34" s="62" customFormat="1" ht="12.75" customHeight="1" thickTop="1">
      <c r="A8" s="17"/>
      <c r="B8" s="69"/>
      <c r="C8" s="68"/>
      <c r="D8" s="67"/>
      <c r="E8" s="67"/>
      <c r="F8" s="66"/>
      <c r="G8" s="65"/>
      <c r="H8" s="65"/>
      <c r="I8" s="65"/>
      <c r="J8" s="64"/>
      <c r="L8" s="63"/>
      <c r="M8" s="63"/>
      <c r="N8" s="63"/>
      <c r="O8" s="63"/>
      <c r="P8" s="63"/>
      <c r="Q8" s="63"/>
      <c r="R8" s="63"/>
      <c r="S8" s="63"/>
      <c r="T8" s="63" t="s">
        <v>247</v>
      </c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</row>
    <row r="9" spans="1:34" s="9" customFormat="1" ht="20.100000000000001" customHeight="1">
      <c r="B9" s="61" t="s">
        <v>246</v>
      </c>
      <c r="C9" s="60" t="s">
        <v>245</v>
      </c>
      <c r="D9" s="59"/>
      <c r="E9" s="59"/>
      <c r="F9" s="58"/>
      <c r="G9" s="57">
        <f>+G10+G35+G41</f>
        <v>5399077280000</v>
      </c>
      <c r="H9" s="57">
        <f>+H10+H35+H41</f>
        <v>2014739682568.094</v>
      </c>
      <c r="I9" s="57">
        <f t="shared" ref="I9:I40" si="0">+H9-G9</f>
        <v>-3384337597431.9062</v>
      </c>
      <c r="J9" s="56">
        <f t="shared" ref="J9:J40" si="1">IF(ISERROR(H9/G9*100),0,(H9/G9*100))</f>
        <v>37.316370521892104</v>
      </c>
      <c r="L9" s="2"/>
      <c r="M9" s="2"/>
      <c r="N9" s="3">
        <v>1</v>
      </c>
      <c r="O9" s="3" t="s">
        <v>7</v>
      </c>
      <c r="P9" s="16">
        <v>0</v>
      </c>
      <c r="Q9" s="2"/>
      <c r="R9" s="55">
        <f>+H9</f>
        <v>2014739682568.094</v>
      </c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s="9" customFormat="1" ht="20.100000000000001" customHeight="1">
      <c r="B10" s="35" t="s">
        <v>244</v>
      </c>
      <c r="C10" s="34"/>
      <c r="D10" s="33" t="s">
        <v>243</v>
      </c>
      <c r="E10" s="33"/>
      <c r="F10" s="32"/>
      <c r="G10" s="31">
        <f>+G11+G17+G21+G23</f>
        <v>2571637450300</v>
      </c>
      <c r="H10" s="31">
        <f>+H11+H17+H21+H23</f>
        <v>749971005431.09399</v>
      </c>
      <c r="I10" s="31">
        <f t="shared" si="0"/>
        <v>-1821666444868.906</v>
      </c>
      <c r="J10" s="30">
        <f t="shared" si="1"/>
        <v>29.163170156182183</v>
      </c>
      <c r="L10" s="2"/>
      <c r="M10" s="2"/>
      <c r="N10" s="3">
        <v>3</v>
      </c>
      <c r="O10" s="3" t="s">
        <v>7</v>
      </c>
      <c r="P10" s="16">
        <v>0</v>
      </c>
      <c r="Q10" s="2"/>
      <c r="R10" s="16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ht="20.100000000000001" customHeight="1">
      <c r="B11" s="47" t="s">
        <v>242</v>
      </c>
      <c r="C11" s="46"/>
      <c r="D11" s="45"/>
      <c r="E11" s="45" t="s">
        <v>241</v>
      </c>
      <c r="F11" s="44"/>
      <c r="G11" s="43">
        <f>+SUM(G12:G16)</f>
        <v>1726235525000</v>
      </c>
      <c r="H11" s="43">
        <f>+SUM(H12:H16)</f>
        <v>723411129877</v>
      </c>
      <c r="I11" s="43">
        <f t="shared" si="0"/>
        <v>-1002824395123</v>
      </c>
      <c r="J11" s="42">
        <f t="shared" si="1"/>
        <v>41.906861456636982</v>
      </c>
      <c r="N11" s="3">
        <v>5</v>
      </c>
      <c r="O11" s="3" t="s">
        <v>7</v>
      </c>
      <c r="P11" s="16">
        <v>0</v>
      </c>
      <c r="R11" s="48"/>
    </row>
    <row r="12" spans="1:34" ht="20.100000000000001" customHeight="1">
      <c r="B12" s="54" t="s">
        <v>240</v>
      </c>
      <c r="C12" s="53"/>
      <c r="D12" s="52"/>
      <c r="E12" s="52"/>
      <c r="F12" s="51" t="s">
        <v>239</v>
      </c>
      <c r="G12" s="50">
        <v>546716000000</v>
      </c>
      <c r="H12" s="50">
        <f>+P12</f>
        <v>216557929860</v>
      </c>
      <c r="I12" s="50">
        <f t="shared" si="0"/>
        <v>-330158070140</v>
      </c>
      <c r="J12" s="49">
        <f t="shared" si="1"/>
        <v>39.610680839777871</v>
      </c>
      <c r="N12" s="3">
        <v>8</v>
      </c>
      <c r="O12" s="3" t="s">
        <v>7</v>
      </c>
      <c r="P12" s="16">
        <v>216557929860</v>
      </c>
    </row>
    <row r="13" spans="1:34" ht="20.100000000000001" customHeight="1">
      <c r="B13" s="54" t="s">
        <v>238</v>
      </c>
      <c r="C13" s="53"/>
      <c r="D13" s="52"/>
      <c r="E13" s="52"/>
      <c r="F13" s="51" t="s">
        <v>237</v>
      </c>
      <c r="G13" s="50">
        <v>417437000000</v>
      </c>
      <c r="H13" s="50">
        <f>+P13</f>
        <v>154408557414</v>
      </c>
      <c r="I13" s="50">
        <f t="shared" si="0"/>
        <v>-263028442586</v>
      </c>
      <c r="J13" s="49">
        <f t="shared" si="1"/>
        <v>36.989667282488135</v>
      </c>
      <c r="N13" s="3">
        <v>8</v>
      </c>
      <c r="O13" s="3" t="s">
        <v>7</v>
      </c>
      <c r="P13" s="16">
        <v>154408557414</v>
      </c>
    </row>
    <row r="14" spans="1:34" ht="20.100000000000001" customHeight="1">
      <c r="B14" s="54" t="s">
        <v>236</v>
      </c>
      <c r="C14" s="53"/>
      <c r="D14" s="52"/>
      <c r="E14" s="52"/>
      <c r="F14" s="51" t="s">
        <v>235</v>
      </c>
      <c r="G14" s="50">
        <v>340070700000</v>
      </c>
      <c r="H14" s="50">
        <f>+P14</f>
        <v>188568089021</v>
      </c>
      <c r="I14" s="50">
        <f t="shared" si="0"/>
        <v>-151502610979</v>
      </c>
      <c r="J14" s="49">
        <f t="shared" si="1"/>
        <v>55.449672383125034</v>
      </c>
      <c r="N14" s="3">
        <v>8</v>
      </c>
      <c r="O14" s="3" t="s">
        <v>7</v>
      </c>
      <c r="P14" s="16">
        <v>188568089021</v>
      </c>
    </row>
    <row r="15" spans="1:34" ht="20.100000000000001" customHeight="1">
      <c r="B15" s="54" t="s">
        <v>234</v>
      </c>
      <c r="C15" s="53"/>
      <c r="D15" s="52"/>
      <c r="E15" s="52"/>
      <c r="F15" s="51" t="s">
        <v>233</v>
      </c>
      <c r="G15" s="50">
        <v>1875000000</v>
      </c>
      <c r="H15" s="50">
        <f>+P15</f>
        <v>773426837</v>
      </c>
      <c r="I15" s="50">
        <f t="shared" si="0"/>
        <v>-1101573163</v>
      </c>
      <c r="J15" s="49">
        <f t="shared" si="1"/>
        <v>41.249431306666665</v>
      </c>
      <c r="N15" s="3">
        <v>8</v>
      </c>
      <c r="O15" s="3" t="s">
        <v>7</v>
      </c>
      <c r="P15" s="16">
        <v>773426837</v>
      </c>
    </row>
    <row r="16" spans="1:34" ht="20.100000000000001" customHeight="1">
      <c r="B16" s="54" t="s">
        <v>232</v>
      </c>
      <c r="C16" s="53"/>
      <c r="D16" s="52"/>
      <c r="E16" s="52"/>
      <c r="F16" s="51" t="s">
        <v>231</v>
      </c>
      <c r="G16" s="50">
        <v>420136825000</v>
      </c>
      <c r="H16" s="50">
        <f>+P16</f>
        <v>163103126745</v>
      </c>
      <c r="I16" s="50">
        <f t="shared" si="0"/>
        <v>-257033698255</v>
      </c>
      <c r="J16" s="49">
        <f t="shared" si="1"/>
        <v>38.821430791028611</v>
      </c>
      <c r="N16" s="3">
        <v>8</v>
      </c>
      <c r="O16" s="3" t="s">
        <v>7</v>
      </c>
      <c r="P16" s="16">
        <v>163103126745</v>
      </c>
    </row>
    <row r="17" spans="2:16" s="1" customFormat="1" ht="20.100000000000001" customHeight="1">
      <c r="B17" s="47" t="s">
        <v>230</v>
      </c>
      <c r="C17" s="46"/>
      <c r="D17" s="45"/>
      <c r="E17" s="45" t="s">
        <v>229</v>
      </c>
      <c r="F17" s="44"/>
      <c r="G17" s="43">
        <f>+SUM(G18:G20)</f>
        <v>44103870600</v>
      </c>
      <c r="H17" s="43">
        <f>+SUM(H18:H20)</f>
        <v>12158108005</v>
      </c>
      <c r="I17" s="43">
        <f t="shared" si="0"/>
        <v>-31945762595</v>
      </c>
      <c r="J17" s="42">
        <f t="shared" si="1"/>
        <v>27.566986388264979</v>
      </c>
      <c r="L17" s="2"/>
      <c r="M17" s="2"/>
      <c r="N17" s="3">
        <v>5</v>
      </c>
      <c r="O17" s="3" t="s">
        <v>7</v>
      </c>
      <c r="P17" s="16">
        <v>0</v>
      </c>
    </row>
    <row r="18" spans="2:16" s="1" customFormat="1" ht="20.100000000000001" customHeight="1">
      <c r="B18" s="54" t="s">
        <v>228</v>
      </c>
      <c r="C18" s="53"/>
      <c r="D18" s="52"/>
      <c r="E18" s="52"/>
      <c r="F18" s="51" t="s">
        <v>227</v>
      </c>
      <c r="G18" s="50">
        <v>7251670700</v>
      </c>
      <c r="H18" s="50">
        <f>+P18</f>
        <v>3975000</v>
      </c>
      <c r="I18" s="50">
        <f t="shared" si="0"/>
        <v>-7247695700</v>
      </c>
      <c r="J18" s="49">
        <f t="shared" si="1"/>
        <v>5.4814954573157881E-2</v>
      </c>
      <c r="L18" s="2"/>
      <c r="M18" s="2"/>
      <c r="N18" s="3">
        <v>8</v>
      </c>
      <c r="O18" s="3" t="s">
        <v>7</v>
      </c>
      <c r="P18" s="16">
        <v>3975000</v>
      </c>
    </row>
    <row r="19" spans="2:16" s="1" customFormat="1" ht="20.100000000000001" customHeight="1">
      <c r="B19" s="54" t="s">
        <v>226</v>
      </c>
      <c r="C19" s="53"/>
      <c r="D19" s="52"/>
      <c r="E19" s="52"/>
      <c r="F19" s="51" t="s">
        <v>225</v>
      </c>
      <c r="G19" s="50">
        <v>33857864900</v>
      </c>
      <c r="H19" s="50">
        <f>+P19</f>
        <v>11981490005</v>
      </c>
      <c r="I19" s="50">
        <f t="shared" si="0"/>
        <v>-21876374895</v>
      </c>
      <c r="J19" s="49">
        <f t="shared" si="1"/>
        <v>35.387612421479062</v>
      </c>
      <c r="L19" s="2"/>
      <c r="M19" s="2"/>
      <c r="N19" s="3">
        <v>8</v>
      </c>
      <c r="O19" s="3" t="s">
        <v>7</v>
      </c>
      <c r="P19" s="16">
        <v>11981490005</v>
      </c>
    </row>
    <row r="20" spans="2:16" s="1" customFormat="1" ht="20.100000000000001" customHeight="1">
      <c r="B20" s="54" t="s">
        <v>224</v>
      </c>
      <c r="C20" s="53"/>
      <c r="D20" s="52"/>
      <c r="E20" s="52"/>
      <c r="F20" s="51" t="s">
        <v>223</v>
      </c>
      <c r="G20" s="50">
        <v>2994335000</v>
      </c>
      <c r="H20" s="50">
        <f>+P20</f>
        <v>172643000</v>
      </c>
      <c r="I20" s="50">
        <f t="shared" si="0"/>
        <v>-2821692000</v>
      </c>
      <c r="J20" s="49">
        <f t="shared" si="1"/>
        <v>5.7656541435744497</v>
      </c>
      <c r="L20" s="2"/>
      <c r="M20" s="2"/>
      <c r="N20" s="3">
        <v>8</v>
      </c>
      <c r="O20" s="3" t="s">
        <v>7</v>
      </c>
      <c r="P20" s="16">
        <v>172643000</v>
      </c>
    </row>
    <row r="21" spans="2:16" s="1" customFormat="1" ht="20.100000000000001" customHeight="1">
      <c r="B21" s="47" t="s">
        <v>222</v>
      </c>
      <c r="C21" s="46"/>
      <c r="D21" s="45"/>
      <c r="E21" s="45" t="s">
        <v>221</v>
      </c>
      <c r="F21" s="44"/>
      <c r="G21" s="43">
        <f>+G22</f>
        <v>60349184000</v>
      </c>
      <c r="H21" s="43">
        <f>+H22</f>
        <v>32045102</v>
      </c>
      <c r="I21" s="43">
        <f t="shared" si="0"/>
        <v>-60317138898</v>
      </c>
      <c r="J21" s="42">
        <f t="shared" si="1"/>
        <v>5.3099478528160375E-2</v>
      </c>
      <c r="L21" s="2"/>
      <c r="M21" s="2"/>
      <c r="N21" s="3">
        <v>5</v>
      </c>
      <c r="O21" s="3" t="s">
        <v>7</v>
      </c>
      <c r="P21" s="16">
        <v>0</v>
      </c>
    </row>
    <row r="22" spans="2:16" s="1" customFormat="1" ht="20.100000000000001" hidden="1" customHeight="1">
      <c r="B22" s="41" t="s">
        <v>220</v>
      </c>
      <c r="C22" s="40"/>
      <c r="D22" s="39"/>
      <c r="E22" s="39"/>
      <c r="F22" s="38" t="s">
        <v>219</v>
      </c>
      <c r="G22" s="37">
        <v>60349184000</v>
      </c>
      <c r="H22" s="37">
        <f>+P22</f>
        <v>32045102</v>
      </c>
      <c r="I22" s="37">
        <f t="shared" si="0"/>
        <v>-60317138898</v>
      </c>
      <c r="J22" s="36">
        <f t="shared" si="1"/>
        <v>5.3099478528160375E-2</v>
      </c>
      <c r="L22" s="2"/>
      <c r="M22" s="2"/>
      <c r="N22" s="3">
        <v>8</v>
      </c>
      <c r="O22" s="3"/>
      <c r="P22" s="16">
        <v>32045102</v>
      </c>
    </row>
    <row r="23" spans="2:16" s="1" customFormat="1" ht="20.100000000000001" customHeight="1">
      <c r="B23" s="47" t="s">
        <v>218</v>
      </c>
      <c r="C23" s="46"/>
      <c r="D23" s="45"/>
      <c r="E23" s="45" t="s">
        <v>217</v>
      </c>
      <c r="F23" s="44"/>
      <c r="G23" s="43">
        <f>+SUM(G24:G34)</f>
        <v>740948870700</v>
      </c>
      <c r="H23" s="43">
        <f>+SUM(H24:H34)</f>
        <v>14369722447.094</v>
      </c>
      <c r="I23" s="43">
        <f t="shared" si="0"/>
        <v>-726579148252.90601</v>
      </c>
      <c r="J23" s="42">
        <f t="shared" si="1"/>
        <v>1.939367615678856</v>
      </c>
      <c r="L23" s="2"/>
      <c r="M23" s="2"/>
      <c r="N23" s="3">
        <v>5</v>
      </c>
      <c r="O23" s="3" t="s">
        <v>7</v>
      </c>
      <c r="P23" s="16">
        <v>0</v>
      </c>
    </row>
    <row r="24" spans="2:16" s="1" customFormat="1" ht="20.100000000000001" hidden="1" customHeight="1">
      <c r="B24" s="41" t="s">
        <v>216</v>
      </c>
      <c r="C24" s="40"/>
      <c r="D24" s="39"/>
      <c r="E24" s="39"/>
      <c r="F24" s="38" t="s">
        <v>215</v>
      </c>
      <c r="G24" s="37">
        <v>7204530000</v>
      </c>
      <c r="H24" s="37">
        <f t="shared" ref="H24:H34" si="2">+P24</f>
        <v>0</v>
      </c>
      <c r="I24" s="37">
        <f t="shared" si="0"/>
        <v>-7204530000</v>
      </c>
      <c r="J24" s="36">
        <f t="shared" si="1"/>
        <v>0</v>
      </c>
      <c r="L24" s="2"/>
      <c r="M24" s="2"/>
      <c r="N24" s="3">
        <v>8</v>
      </c>
      <c r="O24" s="3"/>
      <c r="P24" s="16">
        <v>0</v>
      </c>
    </row>
    <row r="25" spans="2:16" s="1" customFormat="1" ht="20.100000000000001" hidden="1" customHeight="1">
      <c r="B25" s="41" t="s">
        <v>214</v>
      </c>
      <c r="C25" s="40"/>
      <c r="D25" s="39"/>
      <c r="E25" s="39"/>
      <c r="F25" s="38" t="s">
        <v>213</v>
      </c>
      <c r="G25" s="37">
        <v>366642500000</v>
      </c>
      <c r="H25" s="37">
        <f t="shared" si="2"/>
        <v>0</v>
      </c>
      <c r="I25" s="37">
        <f t="shared" si="0"/>
        <v>-366642500000</v>
      </c>
      <c r="J25" s="36">
        <f t="shared" si="1"/>
        <v>0</v>
      </c>
      <c r="L25" s="2"/>
      <c r="M25" s="2"/>
      <c r="N25" s="3">
        <v>8</v>
      </c>
      <c r="O25" s="3"/>
      <c r="P25" s="16">
        <v>0</v>
      </c>
    </row>
    <row r="26" spans="2:16" s="1" customFormat="1" ht="20.100000000000001" hidden="1" customHeight="1">
      <c r="B26" s="41" t="s">
        <v>212</v>
      </c>
      <c r="C26" s="40"/>
      <c r="D26" s="39"/>
      <c r="E26" s="39"/>
      <c r="F26" s="38" t="s">
        <v>211</v>
      </c>
      <c r="G26" s="37">
        <v>2590157000</v>
      </c>
      <c r="H26" s="37">
        <f t="shared" si="2"/>
        <v>1275300279</v>
      </c>
      <c r="I26" s="37">
        <f t="shared" si="0"/>
        <v>-1314856721</v>
      </c>
      <c r="J26" s="36">
        <f t="shared" si="1"/>
        <v>49.236408410764284</v>
      </c>
      <c r="L26" s="2"/>
      <c r="M26" s="2"/>
      <c r="N26" s="3">
        <v>8</v>
      </c>
      <c r="O26" s="3"/>
      <c r="P26" s="16">
        <v>1275300279</v>
      </c>
    </row>
    <row r="27" spans="2:16" s="1" customFormat="1" ht="20.100000000000001" hidden="1" customHeight="1">
      <c r="B27" s="41" t="s">
        <v>210</v>
      </c>
      <c r="C27" s="40"/>
      <c r="D27" s="39"/>
      <c r="E27" s="39"/>
      <c r="F27" s="38" t="s">
        <v>209</v>
      </c>
      <c r="G27" s="37">
        <v>13922349000</v>
      </c>
      <c r="H27" s="37">
        <f t="shared" si="2"/>
        <v>1299295124.5999999</v>
      </c>
      <c r="I27" s="37">
        <f t="shared" si="0"/>
        <v>-12623053875.4</v>
      </c>
      <c r="J27" s="36">
        <f t="shared" si="1"/>
        <v>9.3324418501504312</v>
      </c>
      <c r="L27" s="2"/>
      <c r="M27" s="2"/>
      <c r="N27" s="3">
        <v>8</v>
      </c>
      <c r="O27" s="3"/>
      <c r="P27" s="16">
        <v>1299295124.5999999</v>
      </c>
    </row>
    <row r="28" spans="2:16" s="1" customFormat="1" ht="20.100000000000001" hidden="1" customHeight="1">
      <c r="B28" s="41" t="s">
        <v>208</v>
      </c>
      <c r="C28" s="40"/>
      <c r="D28" s="39"/>
      <c r="E28" s="39"/>
      <c r="F28" s="38" t="s">
        <v>207</v>
      </c>
      <c r="G28" s="37">
        <v>17316970000</v>
      </c>
      <c r="H28" s="37">
        <f t="shared" si="2"/>
        <v>1491095890.3600004</v>
      </c>
      <c r="I28" s="37">
        <f t="shared" si="0"/>
        <v>-15825874109.639999</v>
      </c>
      <c r="J28" s="36">
        <f t="shared" si="1"/>
        <v>8.6106050328666068</v>
      </c>
      <c r="L28" s="2"/>
      <c r="M28" s="2"/>
      <c r="N28" s="3">
        <v>8</v>
      </c>
      <c r="O28" s="3"/>
      <c r="P28" s="16">
        <v>1491095890.3600004</v>
      </c>
    </row>
    <row r="29" spans="2:16" s="1" customFormat="1" ht="20.100000000000001" hidden="1" customHeight="1">
      <c r="B29" s="41" t="s">
        <v>206</v>
      </c>
      <c r="C29" s="40"/>
      <c r="D29" s="39"/>
      <c r="E29" s="39"/>
      <c r="F29" s="38" t="s">
        <v>205</v>
      </c>
      <c r="G29" s="37">
        <v>4383000000</v>
      </c>
      <c r="H29" s="37">
        <f t="shared" si="2"/>
        <v>194591349.39000002</v>
      </c>
      <c r="I29" s="37">
        <f t="shared" si="0"/>
        <v>-4188408650.6100001</v>
      </c>
      <c r="J29" s="36">
        <f t="shared" si="1"/>
        <v>4.4396839924709113</v>
      </c>
      <c r="L29" s="2"/>
      <c r="M29" s="2"/>
      <c r="N29" s="3">
        <v>8</v>
      </c>
      <c r="O29" s="3"/>
      <c r="P29" s="16">
        <v>194591349.39000002</v>
      </c>
    </row>
    <row r="30" spans="2:16" s="1" customFormat="1" ht="20.100000000000001" hidden="1" customHeight="1">
      <c r="B30" s="41" t="s">
        <v>204</v>
      </c>
      <c r="C30" s="40"/>
      <c r="D30" s="39"/>
      <c r="E30" s="39"/>
      <c r="F30" s="38" t="s">
        <v>203</v>
      </c>
      <c r="G30" s="37">
        <v>18724074000</v>
      </c>
      <c r="H30" s="37">
        <f t="shared" si="2"/>
        <v>2400102522.2290001</v>
      </c>
      <c r="I30" s="37">
        <f t="shared" si="0"/>
        <v>-16323971477.771</v>
      </c>
      <c r="J30" s="36">
        <f t="shared" si="1"/>
        <v>12.818270864711387</v>
      </c>
      <c r="L30" s="2"/>
      <c r="M30" s="2"/>
      <c r="N30" s="3">
        <v>8</v>
      </c>
      <c r="O30" s="3"/>
      <c r="P30" s="16">
        <v>2400102522.2290001</v>
      </c>
    </row>
    <row r="31" spans="2:16" s="1" customFormat="1" ht="20.100000000000001" hidden="1" customHeight="1">
      <c r="B31" s="41" t="s">
        <v>202</v>
      </c>
      <c r="C31" s="40"/>
      <c r="D31" s="39"/>
      <c r="E31" s="39"/>
      <c r="F31" s="38" t="s">
        <v>201</v>
      </c>
      <c r="G31" s="37">
        <v>43793010900</v>
      </c>
      <c r="H31" s="37">
        <f t="shared" si="2"/>
        <v>7706537281.5149994</v>
      </c>
      <c r="I31" s="37">
        <f t="shared" si="0"/>
        <v>-36086473618.485001</v>
      </c>
      <c r="J31" s="36">
        <f t="shared" si="1"/>
        <v>17.597642005279429</v>
      </c>
      <c r="L31" s="2"/>
      <c r="M31" s="2"/>
      <c r="N31" s="3">
        <v>8</v>
      </c>
      <c r="O31" s="3"/>
      <c r="P31" s="16">
        <v>7706537281.5149994</v>
      </c>
    </row>
    <row r="32" spans="2:16" s="1" customFormat="1" ht="20.100000000000001" hidden="1" customHeight="1">
      <c r="B32" s="41" t="s">
        <v>200</v>
      </c>
      <c r="C32" s="40"/>
      <c r="D32" s="39"/>
      <c r="E32" s="39"/>
      <c r="F32" s="38" t="s">
        <v>199</v>
      </c>
      <c r="G32" s="37">
        <v>382039800</v>
      </c>
      <c r="H32" s="37">
        <f t="shared" si="2"/>
        <v>0</v>
      </c>
      <c r="I32" s="37">
        <f t="shared" si="0"/>
        <v>-382039800</v>
      </c>
      <c r="J32" s="36">
        <f t="shared" si="1"/>
        <v>0</v>
      </c>
      <c r="L32" s="2"/>
      <c r="M32" s="2"/>
      <c r="N32" s="3">
        <v>8</v>
      </c>
      <c r="O32" s="3"/>
      <c r="P32" s="16">
        <v>0</v>
      </c>
    </row>
    <row r="33" spans="2:18" s="1" customFormat="1" ht="20.100000000000001" hidden="1" customHeight="1">
      <c r="B33" s="41" t="s">
        <v>198</v>
      </c>
      <c r="C33" s="40"/>
      <c r="D33" s="39"/>
      <c r="E33" s="39"/>
      <c r="F33" s="38" t="s">
        <v>197</v>
      </c>
      <c r="G33" s="37">
        <v>265990240000</v>
      </c>
      <c r="H33" s="37">
        <f t="shared" si="2"/>
        <v>0</v>
      </c>
      <c r="I33" s="37">
        <f t="shared" si="0"/>
        <v>-265990240000</v>
      </c>
      <c r="J33" s="36">
        <f t="shared" si="1"/>
        <v>0</v>
      </c>
      <c r="L33" s="2"/>
      <c r="M33" s="2"/>
      <c r="N33" s="3">
        <v>8</v>
      </c>
      <c r="O33" s="3"/>
      <c r="P33" s="16">
        <v>0</v>
      </c>
      <c r="Q33" s="2"/>
      <c r="R33" s="2"/>
    </row>
    <row r="34" spans="2:18" s="1" customFormat="1" ht="20.100000000000001" hidden="1" customHeight="1">
      <c r="B34" s="41" t="s">
        <v>196</v>
      </c>
      <c r="C34" s="40"/>
      <c r="D34" s="39"/>
      <c r="E34" s="39"/>
      <c r="F34" s="38" t="s">
        <v>195</v>
      </c>
      <c r="G34" s="37">
        <v>0</v>
      </c>
      <c r="H34" s="37">
        <f t="shared" si="2"/>
        <v>2800000</v>
      </c>
      <c r="I34" s="37">
        <f t="shared" si="0"/>
        <v>2800000</v>
      </c>
      <c r="J34" s="36">
        <f t="shared" si="1"/>
        <v>0</v>
      </c>
      <c r="L34" s="2"/>
      <c r="M34" s="2"/>
      <c r="N34" s="3">
        <v>8</v>
      </c>
      <c r="O34" s="3"/>
      <c r="P34" s="16">
        <v>2800000</v>
      </c>
      <c r="Q34" s="2"/>
      <c r="R34" s="2"/>
    </row>
    <row r="35" spans="2:18" s="1" customFormat="1" ht="20.100000000000001" customHeight="1">
      <c r="B35" s="35" t="s">
        <v>194</v>
      </c>
      <c r="C35" s="34"/>
      <c r="D35" s="33" t="s">
        <v>193</v>
      </c>
      <c r="E35" s="33"/>
      <c r="F35" s="32"/>
      <c r="G35" s="31">
        <f>+G36+G39</f>
        <v>2819427922100</v>
      </c>
      <c r="H35" s="31">
        <f>+H36+H39</f>
        <v>1235128114586</v>
      </c>
      <c r="I35" s="31">
        <f t="shared" si="0"/>
        <v>-1584299807514</v>
      </c>
      <c r="J35" s="30">
        <f t="shared" si="1"/>
        <v>43.807756350303755</v>
      </c>
      <c r="L35" s="2"/>
      <c r="M35" s="2"/>
      <c r="N35" s="3">
        <v>3</v>
      </c>
      <c r="O35" s="3" t="s">
        <v>7</v>
      </c>
      <c r="P35" s="16">
        <v>0</v>
      </c>
      <c r="Q35" s="2"/>
      <c r="R35" s="2"/>
    </row>
    <row r="36" spans="2:18" s="1" customFormat="1" ht="20.100000000000001" customHeight="1">
      <c r="B36" s="47" t="s">
        <v>192</v>
      </c>
      <c r="C36" s="46"/>
      <c r="D36" s="45"/>
      <c r="E36" s="45" t="s">
        <v>191</v>
      </c>
      <c r="F36" s="44"/>
      <c r="G36" s="43">
        <f>+SUM(G37:G38)</f>
        <v>2817765836100</v>
      </c>
      <c r="H36" s="43">
        <f>+SUM(H37:H38)</f>
        <v>1235128114586</v>
      </c>
      <c r="I36" s="43">
        <f t="shared" si="0"/>
        <v>-1582637721514</v>
      </c>
      <c r="J36" s="42">
        <f t="shared" si="1"/>
        <v>43.833596772381568</v>
      </c>
      <c r="L36" s="2"/>
      <c r="M36" s="2"/>
      <c r="N36" s="3">
        <v>5</v>
      </c>
      <c r="O36" s="3" t="s">
        <v>7</v>
      </c>
      <c r="P36" s="16">
        <v>0</v>
      </c>
      <c r="Q36" s="2"/>
      <c r="R36" s="2"/>
    </row>
    <row r="37" spans="2:18" s="1" customFormat="1" ht="20.100000000000001" hidden="1" customHeight="1">
      <c r="B37" s="41" t="s">
        <v>190</v>
      </c>
      <c r="C37" s="40"/>
      <c r="D37" s="39"/>
      <c r="E37" s="39"/>
      <c r="F37" s="38" t="s">
        <v>189</v>
      </c>
      <c r="G37" s="37">
        <v>2807831943100</v>
      </c>
      <c r="H37" s="37">
        <f>+P37</f>
        <v>1230161168586</v>
      </c>
      <c r="I37" s="37">
        <f t="shared" si="0"/>
        <v>-1577670774514</v>
      </c>
      <c r="J37" s="36">
        <f t="shared" si="1"/>
        <v>43.8117805308474</v>
      </c>
      <c r="L37" s="2"/>
      <c r="M37" s="2"/>
      <c r="N37" s="3">
        <v>8</v>
      </c>
      <c r="O37" s="3"/>
      <c r="P37" s="16">
        <v>1230161168586</v>
      </c>
      <c r="Q37" s="2"/>
      <c r="R37" s="2"/>
    </row>
    <row r="38" spans="2:18" s="1" customFormat="1" ht="20.100000000000001" hidden="1" customHeight="1">
      <c r="B38" s="41" t="s">
        <v>188</v>
      </c>
      <c r="C38" s="40"/>
      <c r="D38" s="39"/>
      <c r="E38" s="39"/>
      <c r="F38" s="38" t="s">
        <v>187</v>
      </c>
      <c r="G38" s="37">
        <v>9933893000</v>
      </c>
      <c r="H38" s="37">
        <f>+P38</f>
        <v>4966946000</v>
      </c>
      <c r="I38" s="37">
        <f t="shared" si="0"/>
        <v>-4966947000</v>
      </c>
      <c r="J38" s="36">
        <f t="shared" si="1"/>
        <v>49.99999496672654</v>
      </c>
      <c r="L38" s="2"/>
      <c r="M38" s="2"/>
      <c r="N38" s="3">
        <v>8</v>
      </c>
      <c r="O38" s="3"/>
      <c r="P38" s="16">
        <v>4966946000</v>
      </c>
      <c r="Q38" s="2"/>
      <c r="R38" s="2"/>
    </row>
    <row r="39" spans="2:18" s="1" customFormat="1" ht="20.100000000000001" customHeight="1">
      <c r="B39" s="47" t="s">
        <v>186</v>
      </c>
      <c r="C39" s="46"/>
      <c r="D39" s="45"/>
      <c r="E39" s="45" t="s">
        <v>185</v>
      </c>
      <c r="F39" s="44"/>
      <c r="G39" s="43">
        <f>+G40</f>
        <v>1662086000</v>
      </c>
      <c r="H39" s="43">
        <f>+H40</f>
        <v>0</v>
      </c>
      <c r="I39" s="43">
        <f t="shared" si="0"/>
        <v>-1662086000</v>
      </c>
      <c r="J39" s="42">
        <f t="shared" si="1"/>
        <v>0</v>
      </c>
      <c r="L39" s="2"/>
      <c r="M39" s="2"/>
      <c r="N39" s="3">
        <v>5</v>
      </c>
      <c r="O39" s="3" t="s">
        <v>7</v>
      </c>
      <c r="P39" s="16">
        <v>0</v>
      </c>
      <c r="Q39" s="2"/>
      <c r="R39" s="2"/>
    </row>
    <row r="40" spans="2:18" s="1" customFormat="1" ht="20.100000000000001" hidden="1" customHeight="1">
      <c r="B40" s="41" t="s">
        <v>184</v>
      </c>
      <c r="C40" s="40"/>
      <c r="D40" s="39"/>
      <c r="E40" s="39"/>
      <c r="F40" s="38" t="s">
        <v>183</v>
      </c>
      <c r="G40" s="37">
        <v>1662086000</v>
      </c>
      <c r="H40" s="37">
        <f>+P40</f>
        <v>0</v>
      </c>
      <c r="I40" s="37">
        <f t="shared" si="0"/>
        <v>-1662086000</v>
      </c>
      <c r="J40" s="36">
        <f t="shared" si="1"/>
        <v>0</v>
      </c>
      <c r="L40" s="2"/>
      <c r="M40" s="2"/>
      <c r="N40" s="3">
        <v>8</v>
      </c>
      <c r="O40" s="3"/>
      <c r="P40" s="16">
        <v>0</v>
      </c>
      <c r="Q40" s="2"/>
      <c r="R40" s="2"/>
    </row>
    <row r="41" spans="2:18" s="1" customFormat="1" ht="20.100000000000001" customHeight="1">
      <c r="B41" s="35" t="s">
        <v>182</v>
      </c>
      <c r="C41" s="34"/>
      <c r="D41" s="33" t="s">
        <v>181</v>
      </c>
      <c r="E41" s="33"/>
      <c r="F41" s="32"/>
      <c r="G41" s="31">
        <f>+G42</f>
        <v>8011907600</v>
      </c>
      <c r="H41" s="31">
        <f>+H42</f>
        <v>29640562551</v>
      </c>
      <c r="I41" s="31">
        <f t="shared" ref="I41:I72" si="3">+H41-G41</f>
        <v>21628654951</v>
      </c>
      <c r="J41" s="30">
        <f t="shared" ref="J41:J72" si="4">IF(ISERROR(H41/G41*100),0,(H41/G41*100))</f>
        <v>369.9563703280852</v>
      </c>
      <c r="L41" s="2"/>
      <c r="M41" s="2"/>
      <c r="N41" s="3">
        <v>3</v>
      </c>
      <c r="O41" s="3" t="s">
        <v>7</v>
      </c>
      <c r="P41" s="16">
        <v>0</v>
      </c>
      <c r="Q41" s="2"/>
      <c r="R41" s="2"/>
    </row>
    <row r="42" spans="2:18" s="1" customFormat="1" ht="20.100000000000001" customHeight="1">
      <c r="B42" s="47" t="s">
        <v>180</v>
      </c>
      <c r="C42" s="46"/>
      <c r="D42" s="45"/>
      <c r="E42" s="45" t="s">
        <v>179</v>
      </c>
      <c r="F42" s="44"/>
      <c r="G42" s="43">
        <f>+SUM(G43:G44)</f>
        <v>8011907600</v>
      </c>
      <c r="H42" s="43">
        <f>+SUM(H43:H44)</f>
        <v>29640562551</v>
      </c>
      <c r="I42" s="43">
        <f t="shared" si="3"/>
        <v>21628654951</v>
      </c>
      <c r="J42" s="42">
        <f t="shared" si="4"/>
        <v>369.9563703280852</v>
      </c>
      <c r="L42" s="2"/>
      <c r="M42" s="2"/>
      <c r="N42" s="3">
        <v>5</v>
      </c>
      <c r="O42" s="3" t="s">
        <v>7</v>
      </c>
      <c r="P42" s="16">
        <v>0</v>
      </c>
      <c r="Q42" s="2"/>
      <c r="R42" s="2"/>
    </row>
    <row r="43" spans="2:18" s="1" customFormat="1" ht="20.100000000000001" hidden="1" customHeight="1">
      <c r="B43" s="41" t="s">
        <v>178</v>
      </c>
      <c r="C43" s="40"/>
      <c r="D43" s="39"/>
      <c r="E43" s="39"/>
      <c r="F43" s="38" t="s">
        <v>177</v>
      </c>
      <c r="G43" s="37">
        <v>0</v>
      </c>
      <c r="H43" s="37">
        <f>+P43</f>
        <v>29640562551</v>
      </c>
      <c r="I43" s="37">
        <f t="shared" si="3"/>
        <v>29640562551</v>
      </c>
      <c r="J43" s="36">
        <f t="shared" si="4"/>
        <v>0</v>
      </c>
      <c r="L43" s="2"/>
      <c r="M43" s="2"/>
      <c r="N43" s="3">
        <v>8</v>
      </c>
      <c r="O43" s="3"/>
      <c r="P43" s="16">
        <v>29640562551</v>
      </c>
      <c r="Q43" s="2"/>
      <c r="R43" s="2"/>
    </row>
    <row r="44" spans="2:18" s="1" customFormat="1" ht="20.100000000000001" hidden="1" customHeight="1">
      <c r="B44" s="41" t="s">
        <v>176</v>
      </c>
      <c r="C44" s="40"/>
      <c r="D44" s="39"/>
      <c r="E44" s="39"/>
      <c r="F44" s="38" t="s">
        <v>175</v>
      </c>
      <c r="G44" s="37">
        <v>8011907600</v>
      </c>
      <c r="H44" s="37">
        <f>+P44</f>
        <v>0</v>
      </c>
      <c r="I44" s="37">
        <f t="shared" si="3"/>
        <v>-8011907600</v>
      </c>
      <c r="J44" s="36">
        <f t="shared" si="4"/>
        <v>0</v>
      </c>
      <c r="L44" s="2"/>
      <c r="M44" s="2"/>
      <c r="N44" s="3">
        <v>8</v>
      </c>
      <c r="O44" s="3"/>
      <c r="P44" s="16">
        <v>0</v>
      </c>
      <c r="Q44" s="2"/>
      <c r="R44" s="2"/>
    </row>
    <row r="45" spans="2:18" s="1" customFormat="1" ht="20.100000000000001" customHeight="1">
      <c r="B45" s="23" t="s">
        <v>174</v>
      </c>
      <c r="C45" s="22" t="s">
        <v>173</v>
      </c>
      <c r="D45" s="21"/>
      <c r="E45" s="21"/>
      <c r="F45" s="20"/>
      <c r="G45" s="19">
        <f>+G46+G77+G113+G116</f>
        <v>5961577280000</v>
      </c>
      <c r="H45" s="19">
        <f>+H46+H77+H113+H116</f>
        <v>1645420598543</v>
      </c>
      <c r="I45" s="19">
        <f t="shared" si="3"/>
        <v>-4316156681457</v>
      </c>
      <c r="J45" s="18">
        <f t="shared" si="4"/>
        <v>27.600423868748376</v>
      </c>
      <c r="L45" s="2"/>
      <c r="M45" s="2"/>
      <c r="N45" s="3">
        <v>1</v>
      </c>
      <c r="O45" s="3" t="s">
        <v>7</v>
      </c>
      <c r="P45" s="16">
        <v>0</v>
      </c>
      <c r="Q45" s="2"/>
      <c r="R45" s="48"/>
    </row>
    <row r="46" spans="2:18" s="1" customFormat="1" ht="20.100000000000001" customHeight="1">
      <c r="B46" s="35" t="s">
        <v>172</v>
      </c>
      <c r="C46" s="34"/>
      <c r="D46" s="33" t="s">
        <v>171</v>
      </c>
      <c r="E46" s="33"/>
      <c r="F46" s="32"/>
      <c r="G46" s="31">
        <f>+G47+G56+G64+G66+G68+G73</f>
        <v>3963568056204</v>
      </c>
      <c r="H46" s="31">
        <f>+H47+H56+H64+H66+H68+H73</f>
        <v>1099308700677</v>
      </c>
      <c r="I46" s="31">
        <f t="shared" si="3"/>
        <v>-2864259355527</v>
      </c>
      <c r="J46" s="30">
        <f t="shared" si="4"/>
        <v>27.735330517569896</v>
      </c>
      <c r="L46" s="2"/>
      <c r="M46" s="2"/>
      <c r="N46" s="3">
        <v>3</v>
      </c>
      <c r="O46" s="3" t="s">
        <v>7</v>
      </c>
      <c r="P46" s="16">
        <v>0</v>
      </c>
      <c r="Q46" s="2"/>
      <c r="R46" s="16"/>
    </row>
    <row r="47" spans="2:18" s="1" customFormat="1" ht="20.100000000000001" customHeight="1">
      <c r="B47" s="47" t="s">
        <v>170</v>
      </c>
      <c r="C47" s="46"/>
      <c r="D47" s="45"/>
      <c r="E47" s="45" t="s">
        <v>169</v>
      </c>
      <c r="F47" s="44"/>
      <c r="G47" s="43">
        <f>+SUM(G48:G55)</f>
        <v>1861978585842</v>
      </c>
      <c r="H47" s="43">
        <f>+SUM(H48:H55)</f>
        <v>695719628185</v>
      </c>
      <c r="I47" s="43">
        <f t="shared" si="3"/>
        <v>-1166258957657</v>
      </c>
      <c r="J47" s="42">
        <f t="shared" si="4"/>
        <v>37.364534344007538</v>
      </c>
      <c r="L47" s="2"/>
      <c r="M47" s="2"/>
      <c r="N47" s="3">
        <v>5</v>
      </c>
      <c r="O47" s="3" t="s">
        <v>7</v>
      </c>
      <c r="P47" s="16">
        <v>0</v>
      </c>
      <c r="Q47" s="2"/>
      <c r="R47" s="48"/>
    </row>
    <row r="48" spans="2:18" s="1" customFormat="1" ht="20.100000000000001" hidden="1" customHeight="1">
      <c r="B48" s="41" t="s">
        <v>168</v>
      </c>
      <c r="C48" s="40"/>
      <c r="D48" s="39"/>
      <c r="E48" s="39"/>
      <c r="F48" s="38" t="s">
        <v>167</v>
      </c>
      <c r="G48" s="37">
        <v>1180471161197</v>
      </c>
      <c r="H48" s="37">
        <f t="shared" ref="H48:H55" si="5">+P48</f>
        <v>460021821221</v>
      </c>
      <c r="I48" s="37">
        <f t="shared" si="3"/>
        <v>-720449339976</v>
      </c>
      <c r="J48" s="36">
        <f t="shared" si="4"/>
        <v>38.969340068802445</v>
      </c>
      <c r="L48" s="2"/>
      <c r="M48" s="2"/>
      <c r="N48" s="3">
        <v>8</v>
      </c>
      <c r="O48" s="3"/>
      <c r="P48" s="16">
        <v>460021821221</v>
      </c>
      <c r="Q48" s="2"/>
      <c r="R48" s="2"/>
    </row>
    <row r="49" spans="2:16" s="1" customFormat="1" ht="20.100000000000001" hidden="1" customHeight="1">
      <c r="B49" s="41" t="s">
        <v>166</v>
      </c>
      <c r="C49" s="40"/>
      <c r="D49" s="39"/>
      <c r="E49" s="39"/>
      <c r="F49" s="38" t="s">
        <v>165</v>
      </c>
      <c r="G49" s="37">
        <v>283572429499</v>
      </c>
      <c r="H49" s="37">
        <f t="shared" si="5"/>
        <v>127247385400</v>
      </c>
      <c r="I49" s="37">
        <f t="shared" si="3"/>
        <v>-156325044099</v>
      </c>
      <c r="J49" s="36">
        <f t="shared" si="4"/>
        <v>44.87297500141802</v>
      </c>
      <c r="L49" s="2"/>
      <c r="M49" s="2"/>
      <c r="N49" s="3">
        <v>8</v>
      </c>
      <c r="O49" s="3"/>
      <c r="P49" s="16">
        <v>127247385400</v>
      </c>
    </row>
    <row r="50" spans="2:16" s="1" customFormat="1" ht="20.100000000000001" hidden="1" customHeight="1">
      <c r="B50" s="41" t="s">
        <v>164</v>
      </c>
      <c r="C50" s="40"/>
      <c r="D50" s="39"/>
      <c r="E50" s="39"/>
      <c r="F50" s="38" t="s">
        <v>163</v>
      </c>
      <c r="G50" s="37">
        <v>315934917722</v>
      </c>
      <c r="H50" s="37">
        <f t="shared" si="5"/>
        <v>86419588625</v>
      </c>
      <c r="I50" s="37">
        <f t="shared" si="3"/>
        <v>-229515329097</v>
      </c>
      <c r="J50" s="36">
        <f t="shared" si="4"/>
        <v>27.353604738632605</v>
      </c>
      <c r="L50" s="2"/>
      <c r="M50" s="2"/>
      <c r="N50" s="3">
        <v>8</v>
      </c>
      <c r="O50" s="3"/>
      <c r="P50" s="16">
        <v>86419588625</v>
      </c>
    </row>
    <row r="51" spans="2:16" s="1" customFormat="1" ht="20.100000000000001" hidden="1" customHeight="1">
      <c r="B51" s="41" t="s">
        <v>162</v>
      </c>
      <c r="C51" s="40"/>
      <c r="D51" s="39"/>
      <c r="E51" s="39"/>
      <c r="F51" s="38" t="s">
        <v>161</v>
      </c>
      <c r="G51" s="37">
        <v>43121913096</v>
      </c>
      <c r="H51" s="37">
        <f t="shared" si="5"/>
        <v>19781719305</v>
      </c>
      <c r="I51" s="37">
        <f t="shared" si="3"/>
        <v>-23340193791</v>
      </c>
      <c r="J51" s="36">
        <f t="shared" si="4"/>
        <v>45.873937134841448</v>
      </c>
      <c r="L51" s="2"/>
      <c r="M51" s="2"/>
      <c r="N51" s="3">
        <v>8</v>
      </c>
      <c r="O51" s="3"/>
      <c r="P51" s="16">
        <v>19781719305</v>
      </c>
    </row>
    <row r="52" spans="2:16" s="1" customFormat="1" ht="20.100000000000001" hidden="1" customHeight="1">
      <c r="B52" s="41" t="s">
        <v>160</v>
      </c>
      <c r="C52" s="40"/>
      <c r="D52" s="39"/>
      <c r="E52" s="39"/>
      <c r="F52" s="38" t="s">
        <v>159</v>
      </c>
      <c r="G52" s="37">
        <v>1627493391</v>
      </c>
      <c r="H52" s="37">
        <f t="shared" si="5"/>
        <v>603358634</v>
      </c>
      <c r="I52" s="37">
        <f t="shared" si="3"/>
        <v>-1024134757</v>
      </c>
      <c r="J52" s="36">
        <f t="shared" si="4"/>
        <v>37.072877674131213</v>
      </c>
      <c r="L52" s="2"/>
      <c r="M52" s="2"/>
      <c r="N52" s="3">
        <v>8</v>
      </c>
      <c r="O52" s="3"/>
      <c r="P52" s="16">
        <v>603358634</v>
      </c>
    </row>
    <row r="53" spans="2:16" s="1" customFormat="1" ht="20.100000000000001" hidden="1" customHeight="1">
      <c r="B53" s="41" t="s">
        <v>158</v>
      </c>
      <c r="C53" s="40"/>
      <c r="D53" s="39"/>
      <c r="E53" s="39"/>
      <c r="F53" s="38" t="s">
        <v>157</v>
      </c>
      <c r="G53" s="37">
        <v>3345511832</v>
      </c>
      <c r="H53" s="37">
        <f t="shared" si="5"/>
        <v>1645755000</v>
      </c>
      <c r="I53" s="37">
        <f t="shared" si="3"/>
        <v>-1699756832</v>
      </c>
      <c r="J53" s="36">
        <f t="shared" si="4"/>
        <v>49.192921222345269</v>
      </c>
      <c r="L53" s="2"/>
      <c r="M53" s="2"/>
      <c r="N53" s="3">
        <v>8</v>
      </c>
      <c r="O53" s="3"/>
      <c r="P53" s="16">
        <v>1645755000</v>
      </c>
    </row>
    <row r="54" spans="2:16" s="1" customFormat="1" ht="20.100000000000001" hidden="1" customHeight="1">
      <c r="B54" s="41" t="s">
        <v>156</v>
      </c>
      <c r="C54" s="40"/>
      <c r="D54" s="39"/>
      <c r="E54" s="39"/>
      <c r="F54" s="38" t="s">
        <v>155</v>
      </c>
      <c r="G54" s="37">
        <v>17269184183</v>
      </c>
      <c r="H54" s="37">
        <f t="shared" si="5"/>
        <v>0</v>
      </c>
      <c r="I54" s="37">
        <f t="shared" si="3"/>
        <v>-17269184183</v>
      </c>
      <c r="J54" s="36">
        <f t="shared" si="4"/>
        <v>0</v>
      </c>
      <c r="L54" s="2"/>
      <c r="M54" s="2"/>
      <c r="N54" s="3">
        <v>8</v>
      </c>
      <c r="O54" s="3"/>
      <c r="P54" s="16">
        <v>0</v>
      </c>
    </row>
    <row r="55" spans="2:16" s="1" customFormat="1" ht="20.100000000000001" hidden="1" customHeight="1">
      <c r="B55" s="41" t="s">
        <v>154</v>
      </c>
      <c r="C55" s="40"/>
      <c r="D55" s="39"/>
      <c r="E55" s="39"/>
      <c r="F55" s="38" t="s">
        <v>153</v>
      </c>
      <c r="G55" s="37">
        <v>16635974922</v>
      </c>
      <c r="H55" s="37">
        <f t="shared" si="5"/>
        <v>0</v>
      </c>
      <c r="I55" s="37">
        <f t="shared" si="3"/>
        <v>-16635974922</v>
      </c>
      <c r="J55" s="36">
        <f t="shared" si="4"/>
        <v>0</v>
      </c>
      <c r="L55" s="2"/>
      <c r="M55" s="2"/>
      <c r="N55" s="3">
        <v>8</v>
      </c>
      <c r="O55" s="3"/>
      <c r="P55" s="16">
        <v>0</v>
      </c>
    </row>
    <row r="56" spans="2:16" s="1" customFormat="1" ht="20.100000000000001" customHeight="1">
      <c r="B56" s="47" t="s">
        <v>152</v>
      </c>
      <c r="C56" s="46"/>
      <c r="D56" s="45"/>
      <c r="E56" s="45" t="s">
        <v>151</v>
      </c>
      <c r="F56" s="44"/>
      <c r="G56" s="43">
        <f>+SUM(G57:G63)</f>
        <v>1875426552652</v>
      </c>
      <c r="H56" s="43">
        <f>+SUM(H57:H63)</f>
        <v>328152126774</v>
      </c>
      <c r="I56" s="43">
        <f t="shared" si="3"/>
        <v>-1547274425878</v>
      </c>
      <c r="J56" s="42">
        <f t="shared" si="4"/>
        <v>17.497466179625494</v>
      </c>
      <c r="L56" s="2"/>
      <c r="M56" s="2"/>
      <c r="N56" s="3">
        <v>5</v>
      </c>
      <c r="O56" s="3" t="s">
        <v>7</v>
      </c>
      <c r="P56" s="16">
        <v>0</v>
      </c>
    </row>
    <row r="57" spans="2:16" s="1" customFormat="1" ht="20.100000000000001" hidden="1" customHeight="1">
      <c r="B57" s="41" t="s">
        <v>150</v>
      </c>
      <c r="C57" s="40"/>
      <c r="D57" s="39"/>
      <c r="E57" s="39"/>
      <c r="F57" s="38" t="s">
        <v>149</v>
      </c>
      <c r="G57" s="37">
        <v>811097900075</v>
      </c>
      <c r="H57" s="37">
        <f t="shared" ref="H57:H63" si="6">+P57</f>
        <v>80321380187</v>
      </c>
      <c r="I57" s="37">
        <f t="shared" si="3"/>
        <v>-730776519888</v>
      </c>
      <c r="J57" s="36">
        <f t="shared" si="4"/>
        <v>9.9027972060552631</v>
      </c>
      <c r="L57" s="2"/>
      <c r="M57" s="2"/>
      <c r="N57" s="3">
        <v>8</v>
      </c>
      <c r="O57" s="3"/>
      <c r="P57" s="16">
        <v>80321380187</v>
      </c>
    </row>
    <row r="58" spans="2:16" s="1" customFormat="1" ht="20.100000000000001" hidden="1" customHeight="1">
      <c r="B58" s="41" t="s">
        <v>148</v>
      </c>
      <c r="C58" s="40"/>
      <c r="D58" s="39"/>
      <c r="E58" s="39"/>
      <c r="F58" s="38" t="s">
        <v>147</v>
      </c>
      <c r="G58" s="37">
        <v>446558161276</v>
      </c>
      <c r="H58" s="37">
        <f t="shared" si="6"/>
        <v>181197395389</v>
      </c>
      <c r="I58" s="37">
        <f t="shared" si="3"/>
        <v>-265360765887</v>
      </c>
      <c r="J58" s="36">
        <f t="shared" si="4"/>
        <v>40.576437987662047</v>
      </c>
      <c r="L58" s="2"/>
      <c r="M58" s="2"/>
      <c r="N58" s="3">
        <v>8</v>
      </c>
      <c r="O58" s="3"/>
      <c r="P58" s="16">
        <v>181197395389</v>
      </c>
    </row>
    <row r="59" spans="2:16" s="1" customFormat="1" ht="20.100000000000001" hidden="1" customHeight="1">
      <c r="B59" s="41" t="s">
        <v>146</v>
      </c>
      <c r="C59" s="40"/>
      <c r="D59" s="39"/>
      <c r="E59" s="39"/>
      <c r="F59" s="38" t="s">
        <v>145</v>
      </c>
      <c r="G59" s="37">
        <v>64163199999</v>
      </c>
      <c r="H59" s="37">
        <f t="shared" si="6"/>
        <v>22111100892</v>
      </c>
      <c r="I59" s="37">
        <f t="shared" si="3"/>
        <v>-42052099107</v>
      </c>
      <c r="J59" s="36">
        <f t="shared" si="4"/>
        <v>34.46072030750431</v>
      </c>
      <c r="L59" s="2"/>
      <c r="M59" s="2"/>
      <c r="N59" s="3">
        <v>8</v>
      </c>
      <c r="O59" s="3"/>
      <c r="P59" s="16">
        <v>22111100892</v>
      </c>
    </row>
    <row r="60" spans="2:16" s="1" customFormat="1" ht="20.100000000000001" hidden="1" customHeight="1">
      <c r="B60" s="41" t="s">
        <v>144</v>
      </c>
      <c r="C60" s="40"/>
      <c r="D60" s="39"/>
      <c r="E60" s="39"/>
      <c r="F60" s="38" t="s">
        <v>143</v>
      </c>
      <c r="G60" s="37">
        <v>108999783718</v>
      </c>
      <c r="H60" s="37">
        <f t="shared" si="6"/>
        <v>34702383806</v>
      </c>
      <c r="I60" s="37">
        <f t="shared" si="3"/>
        <v>-74297399912</v>
      </c>
      <c r="J60" s="36">
        <f t="shared" si="4"/>
        <v>31.837112535728195</v>
      </c>
      <c r="L60" s="2"/>
      <c r="M60" s="2"/>
      <c r="N60" s="3">
        <v>8</v>
      </c>
      <c r="O60" s="3"/>
      <c r="P60" s="16">
        <v>34702383806</v>
      </c>
    </row>
    <row r="61" spans="2:16" s="1" customFormat="1" ht="20.100000000000001" hidden="1" customHeight="1">
      <c r="B61" s="41" t="s">
        <v>142</v>
      </c>
      <c r="C61" s="40"/>
      <c r="D61" s="39"/>
      <c r="E61" s="39"/>
      <c r="F61" s="38" t="s">
        <v>141</v>
      </c>
      <c r="G61" s="37">
        <v>30259720000</v>
      </c>
      <c r="H61" s="37">
        <f t="shared" si="6"/>
        <v>9819866500</v>
      </c>
      <c r="I61" s="37">
        <f t="shared" si="3"/>
        <v>-20439853500</v>
      </c>
      <c r="J61" s="36">
        <f t="shared" si="4"/>
        <v>32.451941062243797</v>
      </c>
      <c r="L61" s="2"/>
      <c r="M61" s="2"/>
      <c r="N61" s="3">
        <v>8</v>
      </c>
      <c r="O61" s="3"/>
      <c r="P61" s="16">
        <v>9819866500</v>
      </c>
    </row>
    <row r="62" spans="2:16" s="1" customFormat="1" ht="20.100000000000001" hidden="1" customHeight="1">
      <c r="B62" s="41" t="s">
        <v>140</v>
      </c>
      <c r="C62" s="40"/>
      <c r="D62" s="39"/>
      <c r="E62" s="39"/>
      <c r="F62" s="38" t="s">
        <v>139</v>
      </c>
      <c r="G62" s="37">
        <v>183749127701</v>
      </c>
      <c r="H62" s="37">
        <f t="shared" si="6"/>
        <v>0</v>
      </c>
      <c r="I62" s="37">
        <f t="shared" si="3"/>
        <v>-183749127701</v>
      </c>
      <c r="J62" s="36">
        <f t="shared" si="4"/>
        <v>0</v>
      </c>
      <c r="L62" s="2"/>
      <c r="M62" s="2"/>
      <c r="N62" s="3">
        <v>8</v>
      </c>
      <c r="O62" s="3"/>
      <c r="P62" s="16">
        <v>0</v>
      </c>
    </row>
    <row r="63" spans="2:16" s="1" customFormat="1" ht="20.100000000000001" hidden="1" customHeight="1">
      <c r="B63" s="41" t="s">
        <v>138</v>
      </c>
      <c r="C63" s="40"/>
      <c r="D63" s="39"/>
      <c r="E63" s="39"/>
      <c r="F63" s="38" t="s">
        <v>137</v>
      </c>
      <c r="G63" s="37">
        <v>230598659883</v>
      </c>
      <c r="H63" s="37">
        <f t="shared" si="6"/>
        <v>0</v>
      </c>
      <c r="I63" s="37">
        <f t="shared" si="3"/>
        <v>-230598659883</v>
      </c>
      <c r="J63" s="36">
        <f t="shared" si="4"/>
        <v>0</v>
      </c>
      <c r="L63" s="2"/>
      <c r="M63" s="2"/>
      <c r="N63" s="3">
        <v>8</v>
      </c>
      <c r="O63" s="3"/>
      <c r="P63" s="16">
        <v>0</v>
      </c>
    </row>
    <row r="64" spans="2:16" s="1" customFormat="1" ht="20.100000000000001" customHeight="1">
      <c r="B64" s="47" t="s">
        <v>136</v>
      </c>
      <c r="C64" s="46"/>
      <c r="D64" s="45"/>
      <c r="E64" s="45" t="s">
        <v>135</v>
      </c>
      <c r="F64" s="44"/>
      <c r="G64" s="43">
        <f>+G65</f>
        <v>53334762864</v>
      </c>
      <c r="H64" s="43">
        <f>+H65</f>
        <v>0</v>
      </c>
      <c r="I64" s="43">
        <f t="shared" si="3"/>
        <v>-53334762864</v>
      </c>
      <c r="J64" s="42">
        <f t="shared" si="4"/>
        <v>0</v>
      </c>
      <c r="L64" s="2"/>
      <c r="M64" s="2"/>
      <c r="N64" s="3">
        <v>5</v>
      </c>
      <c r="O64" s="3" t="s">
        <v>7</v>
      </c>
      <c r="P64" s="16">
        <v>0</v>
      </c>
    </row>
    <row r="65" spans="2:16" s="1" customFormat="1" ht="20.100000000000001" hidden="1" customHeight="1">
      <c r="B65" s="41" t="s">
        <v>134</v>
      </c>
      <c r="C65" s="40"/>
      <c r="D65" s="39"/>
      <c r="E65" s="39"/>
      <c r="F65" s="38" t="s">
        <v>133</v>
      </c>
      <c r="G65" s="37">
        <v>53334762864</v>
      </c>
      <c r="H65" s="37">
        <f>+P65</f>
        <v>0</v>
      </c>
      <c r="I65" s="37">
        <f t="shared" si="3"/>
        <v>-53334762864</v>
      </c>
      <c r="J65" s="36">
        <f t="shared" si="4"/>
        <v>0</v>
      </c>
      <c r="L65" s="2"/>
      <c r="M65" s="2"/>
      <c r="N65" s="3">
        <v>8</v>
      </c>
      <c r="O65" s="3"/>
      <c r="P65" s="16">
        <v>0</v>
      </c>
    </row>
    <row r="66" spans="2:16" s="1" customFormat="1" ht="20.100000000000001" customHeight="1">
      <c r="B66" s="47" t="s">
        <v>132</v>
      </c>
      <c r="C66" s="46"/>
      <c r="D66" s="45"/>
      <c r="E66" s="45" t="s">
        <v>131</v>
      </c>
      <c r="F66" s="44"/>
      <c r="G66" s="43">
        <f>+G67</f>
        <v>207370800</v>
      </c>
      <c r="H66" s="43">
        <f>+H67</f>
        <v>95717580</v>
      </c>
      <c r="I66" s="43">
        <f t="shared" si="3"/>
        <v>-111653220</v>
      </c>
      <c r="J66" s="42">
        <f t="shared" si="4"/>
        <v>46.157694333049783</v>
      </c>
      <c r="L66" s="2"/>
      <c r="M66" s="2"/>
      <c r="N66" s="3">
        <v>5</v>
      </c>
      <c r="O66" s="3" t="s">
        <v>7</v>
      </c>
      <c r="P66" s="16">
        <v>0</v>
      </c>
    </row>
    <row r="67" spans="2:16" s="1" customFormat="1" ht="20.100000000000001" hidden="1" customHeight="1">
      <c r="B67" s="41" t="s">
        <v>130</v>
      </c>
      <c r="C67" s="40"/>
      <c r="D67" s="39"/>
      <c r="E67" s="39"/>
      <c r="F67" s="38" t="s">
        <v>129</v>
      </c>
      <c r="G67" s="37">
        <v>207370800</v>
      </c>
      <c r="H67" s="37">
        <f>+P67</f>
        <v>95717580</v>
      </c>
      <c r="I67" s="37">
        <f t="shared" si="3"/>
        <v>-111653220</v>
      </c>
      <c r="J67" s="36">
        <f t="shared" si="4"/>
        <v>46.157694333049783</v>
      </c>
      <c r="L67" s="2"/>
      <c r="M67" s="2"/>
      <c r="N67" s="3">
        <v>8</v>
      </c>
      <c r="O67" s="3"/>
      <c r="P67" s="16">
        <v>95717580</v>
      </c>
    </row>
    <row r="68" spans="2:16" s="1" customFormat="1" ht="20.100000000000001" customHeight="1">
      <c r="B68" s="47" t="s">
        <v>128</v>
      </c>
      <c r="C68" s="46"/>
      <c r="D68" s="45"/>
      <c r="E68" s="45" t="s">
        <v>127</v>
      </c>
      <c r="F68" s="44"/>
      <c r="G68" s="43">
        <f>+SUM(G69:G72)</f>
        <v>163274384046</v>
      </c>
      <c r="H68" s="43">
        <f>+SUM(H69:H72)</f>
        <v>74868778138</v>
      </c>
      <c r="I68" s="43">
        <f t="shared" si="3"/>
        <v>-88405605908</v>
      </c>
      <c r="J68" s="42">
        <f t="shared" si="4"/>
        <v>45.854576990415651</v>
      </c>
      <c r="L68" s="2"/>
      <c r="M68" s="2"/>
      <c r="N68" s="3">
        <v>5</v>
      </c>
      <c r="O68" s="3" t="s">
        <v>7</v>
      </c>
      <c r="P68" s="16">
        <v>0</v>
      </c>
    </row>
    <row r="69" spans="2:16" s="1" customFormat="1" ht="20.100000000000001" hidden="1" customHeight="1">
      <c r="B69" s="41" t="s">
        <v>126</v>
      </c>
      <c r="C69" s="40"/>
      <c r="D69" s="39"/>
      <c r="E69" s="39"/>
      <c r="F69" s="38" t="s">
        <v>125</v>
      </c>
      <c r="G69" s="37">
        <v>450000000</v>
      </c>
      <c r="H69" s="37">
        <f>+P69</f>
        <v>450000000</v>
      </c>
      <c r="I69" s="37">
        <f t="shared" si="3"/>
        <v>0</v>
      </c>
      <c r="J69" s="36">
        <f t="shared" si="4"/>
        <v>100</v>
      </c>
      <c r="L69" s="2"/>
      <c r="M69" s="2"/>
      <c r="N69" s="3">
        <v>8</v>
      </c>
      <c r="O69" s="3"/>
      <c r="P69" s="16">
        <v>450000000</v>
      </c>
    </row>
    <row r="70" spans="2:16" s="1" customFormat="1" ht="20.100000000000001" hidden="1" customHeight="1">
      <c r="B70" s="41" t="s">
        <v>124</v>
      </c>
      <c r="C70" s="40"/>
      <c r="D70" s="39"/>
      <c r="E70" s="39"/>
      <c r="F70" s="38" t="s">
        <v>123</v>
      </c>
      <c r="G70" s="37">
        <v>80880919446</v>
      </c>
      <c r="H70" s="37">
        <f>+P70</f>
        <v>74418778138</v>
      </c>
      <c r="I70" s="37">
        <f t="shared" si="3"/>
        <v>-6462141308</v>
      </c>
      <c r="J70" s="36">
        <f t="shared" si="4"/>
        <v>92.010301870622982</v>
      </c>
      <c r="L70" s="2"/>
      <c r="M70" s="2"/>
      <c r="N70" s="3">
        <v>8</v>
      </c>
      <c r="O70" s="3"/>
      <c r="P70" s="16">
        <v>74418778138</v>
      </c>
    </row>
    <row r="71" spans="2:16" s="1" customFormat="1" ht="20.100000000000001" hidden="1" customHeight="1">
      <c r="B71" s="41" t="s">
        <v>122</v>
      </c>
      <c r="C71" s="40"/>
      <c r="D71" s="39"/>
      <c r="E71" s="39"/>
      <c r="F71" s="38" t="s">
        <v>121</v>
      </c>
      <c r="G71" s="37">
        <v>78777130000</v>
      </c>
      <c r="H71" s="37">
        <f>+P71</f>
        <v>0</v>
      </c>
      <c r="I71" s="37">
        <f t="shared" si="3"/>
        <v>-78777130000</v>
      </c>
      <c r="J71" s="36">
        <f t="shared" si="4"/>
        <v>0</v>
      </c>
      <c r="L71" s="2"/>
      <c r="M71" s="2"/>
      <c r="N71" s="3">
        <v>8</v>
      </c>
      <c r="O71" s="3"/>
      <c r="P71" s="16">
        <v>0</v>
      </c>
    </row>
    <row r="72" spans="2:16" s="1" customFormat="1" ht="20.100000000000001" hidden="1" customHeight="1">
      <c r="B72" s="41" t="s">
        <v>120</v>
      </c>
      <c r="C72" s="40"/>
      <c r="D72" s="39"/>
      <c r="E72" s="39"/>
      <c r="F72" s="38" t="s">
        <v>119</v>
      </c>
      <c r="G72" s="37">
        <v>3166334600</v>
      </c>
      <c r="H72" s="37">
        <f>+P72</f>
        <v>0</v>
      </c>
      <c r="I72" s="37">
        <f t="shared" si="3"/>
        <v>-3166334600</v>
      </c>
      <c r="J72" s="36">
        <f t="shared" si="4"/>
        <v>0</v>
      </c>
      <c r="L72" s="2"/>
      <c r="M72" s="2"/>
      <c r="N72" s="3">
        <v>8</v>
      </c>
      <c r="O72" s="3"/>
      <c r="P72" s="16">
        <v>0</v>
      </c>
    </row>
    <row r="73" spans="2:16" s="1" customFormat="1" ht="20.100000000000001" customHeight="1">
      <c r="B73" s="47" t="s">
        <v>118</v>
      </c>
      <c r="C73" s="46"/>
      <c r="D73" s="45"/>
      <c r="E73" s="45" t="s">
        <v>117</v>
      </c>
      <c r="F73" s="44"/>
      <c r="G73" s="43">
        <f>+SUM(G74:G76)</f>
        <v>9346400000</v>
      </c>
      <c r="H73" s="43">
        <f>+SUM(H74:H76)</f>
        <v>472450000</v>
      </c>
      <c r="I73" s="43">
        <f t="shared" ref="I73:I104" si="7">+H73-G73</f>
        <v>-8873950000</v>
      </c>
      <c r="J73" s="42">
        <f t="shared" ref="J73:J104" si="8">IF(ISERROR(H73/G73*100),0,(H73/G73*100))</f>
        <v>5.0548874432936746</v>
      </c>
      <c r="L73" s="2"/>
      <c r="M73" s="2"/>
      <c r="N73" s="3">
        <v>5</v>
      </c>
      <c r="O73" s="3" t="s">
        <v>7</v>
      </c>
      <c r="P73" s="16">
        <v>0</v>
      </c>
    </row>
    <row r="74" spans="2:16" s="1" customFormat="1" ht="20.100000000000001" hidden="1" customHeight="1">
      <c r="B74" s="41" t="s">
        <v>116</v>
      </c>
      <c r="C74" s="40"/>
      <c r="D74" s="39"/>
      <c r="E74" s="39"/>
      <c r="F74" s="38" t="s">
        <v>115</v>
      </c>
      <c r="G74" s="37">
        <v>987400000</v>
      </c>
      <c r="H74" s="37">
        <f>+P74</f>
        <v>472450000</v>
      </c>
      <c r="I74" s="37">
        <f t="shared" si="7"/>
        <v>-514950000</v>
      </c>
      <c r="J74" s="36">
        <f t="shared" si="8"/>
        <v>47.847883329957462</v>
      </c>
      <c r="L74" s="2"/>
      <c r="M74" s="2"/>
      <c r="N74" s="3">
        <v>8</v>
      </c>
      <c r="O74" s="3"/>
      <c r="P74" s="16">
        <v>472450000</v>
      </c>
    </row>
    <row r="75" spans="2:16" s="1" customFormat="1" ht="20.100000000000001" hidden="1" customHeight="1">
      <c r="B75" s="41" t="s">
        <v>114</v>
      </c>
      <c r="C75" s="40"/>
      <c r="D75" s="39"/>
      <c r="E75" s="39"/>
      <c r="F75" s="38" t="s">
        <v>113</v>
      </c>
      <c r="G75" s="37">
        <v>4364000000</v>
      </c>
      <c r="H75" s="37">
        <f>+P75</f>
        <v>0</v>
      </c>
      <c r="I75" s="37">
        <f t="shared" si="7"/>
        <v>-4364000000</v>
      </c>
      <c r="J75" s="36">
        <f t="shared" si="8"/>
        <v>0</v>
      </c>
      <c r="L75" s="2"/>
      <c r="M75" s="2"/>
      <c r="N75" s="3">
        <v>8</v>
      </c>
      <c r="O75" s="3"/>
      <c r="P75" s="16">
        <v>0</v>
      </c>
    </row>
    <row r="76" spans="2:16" s="1" customFormat="1" ht="20.100000000000001" hidden="1" customHeight="1">
      <c r="B76" s="41" t="s">
        <v>112</v>
      </c>
      <c r="C76" s="40"/>
      <c r="D76" s="39"/>
      <c r="E76" s="39"/>
      <c r="F76" s="38" t="s">
        <v>111</v>
      </c>
      <c r="G76" s="37">
        <v>3995000000</v>
      </c>
      <c r="H76" s="37">
        <f>+P76</f>
        <v>0</v>
      </c>
      <c r="I76" s="37">
        <f t="shared" si="7"/>
        <v>-3995000000</v>
      </c>
      <c r="J76" s="36">
        <f t="shared" si="8"/>
        <v>0</v>
      </c>
      <c r="L76" s="2"/>
      <c r="M76" s="2"/>
      <c r="N76" s="3">
        <v>8</v>
      </c>
      <c r="O76" s="3"/>
      <c r="P76" s="16">
        <v>0</v>
      </c>
    </row>
    <row r="77" spans="2:16" s="1" customFormat="1" ht="20.100000000000001" customHeight="1">
      <c r="B77" s="35" t="s">
        <v>110</v>
      </c>
      <c r="C77" s="34"/>
      <c r="D77" s="33" t="s">
        <v>109</v>
      </c>
      <c r="E77" s="33"/>
      <c r="F77" s="32"/>
      <c r="G77" s="31">
        <f>+G78+G80+G97+G101+G107</f>
        <v>1166222468796</v>
      </c>
      <c r="H77" s="31">
        <f>+H78+H80+H97+H101+H107</f>
        <v>231501170432</v>
      </c>
      <c r="I77" s="31">
        <f t="shared" si="7"/>
        <v>-934721298364</v>
      </c>
      <c r="J77" s="30">
        <f t="shared" si="8"/>
        <v>19.850515371308202</v>
      </c>
      <c r="L77" s="2"/>
      <c r="M77" s="2"/>
      <c r="N77" s="3">
        <v>3</v>
      </c>
      <c r="O77" s="3" t="s">
        <v>7</v>
      </c>
      <c r="P77" s="16">
        <v>0</v>
      </c>
    </row>
    <row r="78" spans="2:16" s="1" customFormat="1" ht="20.100000000000001" customHeight="1">
      <c r="B78" s="47" t="s">
        <v>108</v>
      </c>
      <c r="C78" s="46"/>
      <c r="D78" s="45"/>
      <c r="E78" s="45" t="s">
        <v>106</v>
      </c>
      <c r="F78" s="44"/>
      <c r="G78" s="43">
        <f>+G79</f>
        <v>16500000000</v>
      </c>
      <c r="H78" s="43">
        <f>+H79</f>
        <v>9425818668</v>
      </c>
      <c r="I78" s="43">
        <f t="shared" si="7"/>
        <v>-7074181332</v>
      </c>
      <c r="J78" s="42">
        <f t="shared" si="8"/>
        <v>57.126173745454544</v>
      </c>
      <c r="L78" s="2"/>
      <c r="M78" s="2"/>
      <c r="N78" s="3">
        <v>5</v>
      </c>
      <c r="O78" s="3" t="s">
        <v>7</v>
      </c>
      <c r="P78" s="16">
        <v>0</v>
      </c>
    </row>
    <row r="79" spans="2:16" s="1" customFormat="1" ht="20.100000000000001" hidden="1" customHeight="1">
      <c r="B79" s="41" t="s">
        <v>107</v>
      </c>
      <c r="C79" s="40"/>
      <c r="D79" s="39"/>
      <c r="E79" s="39"/>
      <c r="F79" s="38" t="s">
        <v>106</v>
      </c>
      <c r="G79" s="37">
        <v>16500000000</v>
      </c>
      <c r="H79" s="37">
        <f>+P79</f>
        <v>9425818668</v>
      </c>
      <c r="I79" s="37">
        <f t="shared" si="7"/>
        <v>-7074181332</v>
      </c>
      <c r="J79" s="36">
        <f t="shared" si="8"/>
        <v>57.126173745454544</v>
      </c>
      <c r="L79" s="2"/>
      <c r="M79" s="2"/>
      <c r="N79" s="3">
        <v>8</v>
      </c>
      <c r="O79" s="3"/>
      <c r="P79" s="16">
        <v>9425818668</v>
      </c>
    </row>
    <row r="80" spans="2:16" s="1" customFormat="1" ht="20.100000000000001" customHeight="1">
      <c r="B80" s="47" t="s">
        <v>105</v>
      </c>
      <c r="C80" s="46"/>
      <c r="D80" s="45"/>
      <c r="E80" s="45" t="s">
        <v>104</v>
      </c>
      <c r="F80" s="44"/>
      <c r="G80" s="43">
        <f>+SUM(G81:G96)</f>
        <v>342227805940</v>
      </c>
      <c r="H80" s="43">
        <f>+SUM(H81:H96)</f>
        <v>12431103129</v>
      </c>
      <c r="I80" s="43">
        <f t="shared" si="7"/>
        <v>-329796702811</v>
      </c>
      <c r="J80" s="42">
        <f t="shared" si="8"/>
        <v>3.6324059334849732</v>
      </c>
      <c r="L80" s="2"/>
      <c r="M80" s="2"/>
      <c r="N80" s="3">
        <v>5</v>
      </c>
      <c r="O80" s="3" t="s">
        <v>7</v>
      </c>
      <c r="P80" s="16">
        <v>0</v>
      </c>
    </row>
    <row r="81" spans="2:16" s="1" customFormat="1" ht="20.100000000000001" hidden="1" customHeight="1">
      <c r="B81" s="41" t="s">
        <v>103</v>
      </c>
      <c r="C81" s="40"/>
      <c r="D81" s="39"/>
      <c r="E81" s="39"/>
      <c r="F81" s="38" t="s">
        <v>102</v>
      </c>
      <c r="G81" s="37">
        <v>2091097000</v>
      </c>
      <c r="H81" s="37">
        <f t="shared" ref="H81:H96" si="9">+P81</f>
        <v>70950000</v>
      </c>
      <c r="I81" s="37">
        <f t="shared" si="7"/>
        <v>-2020147000</v>
      </c>
      <c r="J81" s="36">
        <f t="shared" si="8"/>
        <v>3.3929559460895402</v>
      </c>
      <c r="L81" s="2"/>
      <c r="M81" s="2"/>
      <c r="N81" s="3">
        <v>8</v>
      </c>
      <c r="O81" s="3"/>
      <c r="P81" s="16">
        <v>70950000</v>
      </c>
    </row>
    <row r="82" spans="2:16" s="1" customFormat="1" ht="20.100000000000001" hidden="1" customHeight="1">
      <c r="B82" s="41" t="s">
        <v>101</v>
      </c>
      <c r="C82" s="40"/>
      <c r="D82" s="39"/>
      <c r="E82" s="39"/>
      <c r="F82" s="38" t="s">
        <v>100</v>
      </c>
      <c r="G82" s="37">
        <v>19079679000</v>
      </c>
      <c r="H82" s="37">
        <f t="shared" si="9"/>
        <v>940914640</v>
      </c>
      <c r="I82" s="37">
        <f t="shared" si="7"/>
        <v>-18138764360</v>
      </c>
      <c r="J82" s="36">
        <f t="shared" si="8"/>
        <v>4.9315014157208825</v>
      </c>
      <c r="L82" s="2"/>
      <c r="M82" s="2"/>
      <c r="N82" s="3">
        <v>8</v>
      </c>
      <c r="O82" s="3"/>
      <c r="P82" s="16">
        <v>940914640</v>
      </c>
    </row>
    <row r="83" spans="2:16" s="1" customFormat="1" ht="20.100000000000001" hidden="1" customHeight="1">
      <c r="B83" s="41" t="s">
        <v>99</v>
      </c>
      <c r="C83" s="40"/>
      <c r="D83" s="39"/>
      <c r="E83" s="39"/>
      <c r="F83" s="38" t="s">
        <v>98</v>
      </c>
      <c r="G83" s="37">
        <v>25222100</v>
      </c>
      <c r="H83" s="37">
        <f t="shared" si="9"/>
        <v>5404400</v>
      </c>
      <c r="I83" s="37">
        <f t="shared" si="7"/>
        <v>-19817700</v>
      </c>
      <c r="J83" s="36">
        <f t="shared" si="8"/>
        <v>21.4272403963191</v>
      </c>
      <c r="L83" s="2"/>
      <c r="M83" s="2"/>
      <c r="N83" s="3">
        <v>8</v>
      </c>
      <c r="O83" s="3"/>
      <c r="P83" s="16">
        <v>5404400</v>
      </c>
    </row>
    <row r="84" spans="2:16" s="1" customFormat="1" ht="20.100000000000001" hidden="1" customHeight="1">
      <c r="B84" s="41" t="s">
        <v>97</v>
      </c>
      <c r="C84" s="40"/>
      <c r="D84" s="39"/>
      <c r="E84" s="39"/>
      <c r="F84" s="38" t="s">
        <v>96</v>
      </c>
      <c r="G84" s="37">
        <v>329000000</v>
      </c>
      <c r="H84" s="37">
        <f t="shared" si="9"/>
        <v>0</v>
      </c>
      <c r="I84" s="37">
        <f t="shared" si="7"/>
        <v>-329000000</v>
      </c>
      <c r="J84" s="36">
        <f t="shared" si="8"/>
        <v>0</v>
      </c>
      <c r="L84" s="2"/>
      <c r="M84" s="2"/>
      <c r="N84" s="3">
        <v>8</v>
      </c>
      <c r="O84" s="3"/>
      <c r="P84" s="16">
        <v>0</v>
      </c>
    </row>
    <row r="85" spans="2:16" s="1" customFormat="1" ht="20.100000000000001" hidden="1" customHeight="1">
      <c r="B85" s="41" t="s">
        <v>95</v>
      </c>
      <c r="C85" s="40"/>
      <c r="D85" s="39"/>
      <c r="E85" s="39"/>
      <c r="F85" s="38" t="s">
        <v>94</v>
      </c>
      <c r="G85" s="37">
        <v>23452391640</v>
      </c>
      <c r="H85" s="37">
        <f t="shared" si="9"/>
        <v>1691239407</v>
      </c>
      <c r="I85" s="37">
        <f t="shared" si="7"/>
        <v>-21761152233</v>
      </c>
      <c r="J85" s="36">
        <f t="shared" si="8"/>
        <v>7.2113728653390341</v>
      </c>
      <c r="L85" s="2"/>
      <c r="M85" s="2"/>
      <c r="N85" s="3">
        <v>8</v>
      </c>
      <c r="O85" s="3"/>
      <c r="P85" s="16">
        <v>1691239407</v>
      </c>
    </row>
    <row r="86" spans="2:16" s="1" customFormat="1" ht="20.100000000000001" hidden="1" customHeight="1">
      <c r="B86" s="41" t="s">
        <v>93</v>
      </c>
      <c r="C86" s="40"/>
      <c r="D86" s="39"/>
      <c r="E86" s="39"/>
      <c r="F86" s="38" t="s">
        <v>92</v>
      </c>
      <c r="G86" s="37">
        <v>173550000</v>
      </c>
      <c r="H86" s="37">
        <f t="shared" si="9"/>
        <v>100223000</v>
      </c>
      <c r="I86" s="37">
        <f t="shared" si="7"/>
        <v>-73327000</v>
      </c>
      <c r="J86" s="36">
        <f t="shared" si="8"/>
        <v>57.748775569000287</v>
      </c>
      <c r="L86" s="2"/>
      <c r="M86" s="2"/>
      <c r="N86" s="3">
        <v>8</v>
      </c>
      <c r="O86" s="3"/>
      <c r="P86" s="16">
        <v>100223000</v>
      </c>
    </row>
    <row r="87" spans="2:16" s="1" customFormat="1" ht="20.100000000000001" hidden="1" customHeight="1">
      <c r="B87" s="41" t="s">
        <v>91</v>
      </c>
      <c r="C87" s="40"/>
      <c r="D87" s="39"/>
      <c r="E87" s="39"/>
      <c r="F87" s="38" t="s">
        <v>90</v>
      </c>
      <c r="G87" s="37">
        <v>220157654259</v>
      </c>
      <c r="H87" s="37">
        <f t="shared" si="9"/>
        <v>7424543132</v>
      </c>
      <c r="I87" s="37">
        <f t="shared" si="7"/>
        <v>-212733111127</v>
      </c>
      <c r="J87" s="36">
        <f t="shared" si="8"/>
        <v>3.3723756537056606</v>
      </c>
      <c r="L87" s="2"/>
      <c r="M87" s="2"/>
      <c r="N87" s="3">
        <v>8</v>
      </c>
      <c r="O87" s="3"/>
      <c r="P87" s="16">
        <v>7424543132</v>
      </c>
    </row>
    <row r="88" spans="2:16" s="1" customFormat="1" ht="20.100000000000001" hidden="1" customHeight="1">
      <c r="B88" s="41" t="s">
        <v>89</v>
      </c>
      <c r="C88" s="40"/>
      <c r="D88" s="39"/>
      <c r="E88" s="39"/>
      <c r="F88" s="38" t="s">
        <v>88</v>
      </c>
      <c r="G88" s="37">
        <v>28194149080</v>
      </c>
      <c r="H88" s="37">
        <f t="shared" si="9"/>
        <v>467662100</v>
      </c>
      <c r="I88" s="37">
        <f t="shared" si="7"/>
        <v>-27726486980</v>
      </c>
      <c r="J88" s="36">
        <f t="shared" si="8"/>
        <v>1.6587203915004622</v>
      </c>
      <c r="L88" s="2"/>
      <c r="M88" s="2"/>
      <c r="N88" s="3">
        <v>8</v>
      </c>
      <c r="O88" s="3"/>
      <c r="P88" s="16">
        <v>467662100</v>
      </c>
    </row>
    <row r="89" spans="2:16" s="1" customFormat="1" ht="20.100000000000001" hidden="1" customHeight="1">
      <c r="B89" s="41" t="s">
        <v>87</v>
      </c>
      <c r="C89" s="40"/>
      <c r="D89" s="39"/>
      <c r="E89" s="39"/>
      <c r="F89" s="38" t="s">
        <v>86</v>
      </c>
      <c r="G89" s="37">
        <v>5521468480</v>
      </c>
      <c r="H89" s="37">
        <f t="shared" si="9"/>
        <v>1251050600</v>
      </c>
      <c r="I89" s="37">
        <f t="shared" si="7"/>
        <v>-4270417880</v>
      </c>
      <c r="J89" s="36">
        <f t="shared" si="8"/>
        <v>22.657932478136686</v>
      </c>
      <c r="L89" s="2"/>
      <c r="M89" s="2"/>
      <c r="N89" s="3">
        <v>8</v>
      </c>
      <c r="O89" s="3"/>
      <c r="P89" s="16">
        <v>1251050600</v>
      </c>
    </row>
    <row r="90" spans="2:16" s="1" customFormat="1" ht="20.100000000000001" hidden="1" customHeight="1">
      <c r="B90" s="41" t="s">
        <v>85</v>
      </c>
      <c r="C90" s="40"/>
      <c r="D90" s="39"/>
      <c r="E90" s="39"/>
      <c r="F90" s="38" t="s">
        <v>84</v>
      </c>
      <c r="G90" s="37">
        <v>547490000</v>
      </c>
      <c r="H90" s="37">
        <f t="shared" si="9"/>
        <v>359015850</v>
      </c>
      <c r="I90" s="37">
        <f t="shared" si="7"/>
        <v>-188474150</v>
      </c>
      <c r="J90" s="36">
        <f t="shared" si="8"/>
        <v>65.574868947378036</v>
      </c>
      <c r="L90" s="2"/>
      <c r="M90" s="2"/>
      <c r="N90" s="3">
        <v>8</v>
      </c>
      <c r="O90" s="3"/>
      <c r="P90" s="16">
        <v>359015850</v>
      </c>
    </row>
    <row r="91" spans="2:16" s="1" customFormat="1" ht="20.100000000000001" hidden="1" customHeight="1">
      <c r="B91" s="41" t="s">
        <v>83</v>
      </c>
      <c r="C91" s="40"/>
      <c r="D91" s="39"/>
      <c r="E91" s="39"/>
      <c r="F91" s="38" t="s">
        <v>82</v>
      </c>
      <c r="G91" s="37">
        <v>5000000</v>
      </c>
      <c r="H91" s="37">
        <f t="shared" si="9"/>
        <v>0</v>
      </c>
      <c r="I91" s="37">
        <f t="shared" si="7"/>
        <v>-5000000</v>
      </c>
      <c r="J91" s="36">
        <f t="shared" si="8"/>
        <v>0</v>
      </c>
      <c r="L91" s="2"/>
      <c r="M91" s="2"/>
      <c r="N91" s="3">
        <v>8</v>
      </c>
      <c r="O91" s="3"/>
      <c r="P91" s="16">
        <v>0</v>
      </c>
    </row>
    <row r="92" spans="2:16" s="1" customFormat="1" ht="20.100000000000001" hidden="1" customHeight="1">
      <c r="B92" s="41" t="s">
        <v>81</v>
      </c>
      <c r="C92" s="40"/>
      <c r="D92" s="39"/>
      <c r="E92" s="39"/>
      <c r="F92" s="38" t="s">
        <v>80</v>
      </c>
      <c r="G92" s="37">
        <v>470000000</v>
      </c>
      <c r="H92" s="37">
        <f t="shared" si="9"/>
        <v>0</v>
      </c>
      <c r="I92" s="37">
        <f t="shared" si="7"/>
        <v>-470000000</v>
      </c>
      <c r="J92" s="36">
        <f t="shared" si="8"/>
        <v>0</v>
      </c>
      <c r="L92" s="2"/>
      <c r="M92" s="2"/>
      <c r="N92" s="3">
        <v>8</v>
      </c>
      <c r="O92" s="3"/>
      <c r="P92" s="16">
        <v>0</v>
      </c>
    </row>
    <row r="93" spans="2:16" s="1" customFormat="1" ht="20.100000000000001" hidden="1" customHeight="1">
      <c r="B93" s="41" t="s">
        <v>79</v>
      </c>
      <c r="C93" s="40"/>
      <c r="D93" s="39"/>
      <c r="E93" s="39"/>
      <c r="F93" s="38" t="s">
        <v>78</v>
      </c>
      <c r="G93" s="37">
        <v>40700000</v>
      </c>
      <c r="H93" s="37">
        <f t="shared" si="9"/>
        <v>40700000</v>
      </c>
      <c r="I93" s="37">
        <f t="shared" si="7"/>
        <v>0</v>
      </c>
      <c r="J93" s="36">
        <f t="shared" si="8"/>
        <v>100</v>
      </c>
      <c r="L93" s="2"/>
      <c r="M93" s="2"/>
      <c r="N93" s="3">
        <v>8</v>
      </c>
      <c r="O93" s="3"/>
      <c r="P93" s="16">
        <v>40700000</v>
      </c>
    </row>
    <row r="94" spans="2:16" s="1" customFormat="1" ht="20.100000000000001" hidden="1" customHeight="1">
      <c r="B94" s="41" t="s">
        <v>77</v>
      </c>
      <c r="C94" s="40"/>
      <c r="D94" s="39"/>
      <c r="E94" s="39"/>
      <c r="F94" s="38" t="s">
        <v>76</v>
      </c>
      <c r="G94" s="37">
        <v>10000000</v>
      </c>
      <c r="H94" s="37">
        <f t="shared" si="9"/>
        <v>79400000</v>
      </c>
      <c r="I94" s="37">
        <f t="shared" si="7"/>
        <v>69400000</v>
      </c>
      <c r="J94" s="36">
        <f t="shared" si="8"/>
        <v>794</v>
      </c>
      <c r="L94" s="2"/>
      <c r="M94" s="2"/>
      <c r="N94" s="3">
        <v>8</v>
      </c>
      <c r="O94" s="3"/>
      <c r="P94" s="16">
        <v>79400000</v>
      </c>
    </row>
    <row r="95" spans="2:16" s="1" customFormat="1" ht="20.100000000000001" hidden="1" customHeight="1">
      <c r="B95" s="41" t="s">
        <v>75</v>
      </c>
      <c r="C95" s="40"/>
      <c r="D95" s="39"/>
      <c r="E95" s="39"/>
      <c r="F95" s="38" t="s">
        <v>74</v>
      </c>
      <c r="G95" s="37">
        <v>28643874381</v>
      </c>
      <c r="H95" s="37">
        <f t="shared" si="9"/>
        <v>0</v>
      </c>
      <c r="I95" s="37">
        <f t="shared" si="7"/>
        <v>-28643874381</v>
      </c>
      <c r="J95" s="36">
        <f t="shared" si="8"/>
        <v>0</v>
      </c>
      <c r="L95" s="2"/>
      <c r="M95" s="2"/>
      <c r="N95" s="3">
        <v>8</v>
      </c>
      <c r="O95" s="3"/>
      <c r="P95" s="16">
        <v>0</v>
      </c>
    </row>
    <row r="96" spans="2:16" s="1" customFormat="1" ht="20.100000000000001" hidden="1" customHeight="1">
      <c r="B96" s="41" t="s">
        <v>73</v>
      </c>
      <c r="C96" s="40"/>
      <c r="D96" s="39"/>
      <c r="E96" s="39"/>
      <c r="F96" s="38" t="s">
        <v>72</v>
      </c>
      <c r="G96" s="37">
        <v>13486530000</v>
      </c>
      <c r="H96" s="37">
        <f t="shared" si="9"/>
        <v>0</v>
      </c>
      <c r="I96" s="37">
        <f t="shared" si="7"/>
        <v>-13486530000</v>
      </c>
      <c r="J96" s="36">
        <f t="shared" si="8"/>
        <v>0</v>
      </c>
      <c r="L96" s="2"/>
      <c r="M96" s="2"/>
      <c r="N96" s="3">
        <v>8</v>
      </c>
      <c r="O96" s="3"/>
      <c r="P96" s="16">
        <v>0</v>
      </c>
    </row>
    <row r="97" spans="2:16" s="1" customFormat="1" ht="20.100000000000001" customHeight="1">
      <c r="B97" s="47" t="s">
        <v>71</v>
      </c>
      <c r="C97" s="46"/>
      <c r="D97" s="45"/>
      <c r="E97" s="45" t="s">
        <v>70</v>
      </c>
      <c r="F97" s="44"/>
      <c r="G97" s="43">
        <f>+SUM(G98:G100)</f>
        <v>552680464191</v>
      </c>
      <c r="H97" s="43">
        <f>+SUM(H98:H100)</f>
        <v>71457963718</v>
      </c>
      <c r="I97" s="43">
        <f t="shared" si="7"/>
        <v>-481222500473</v>
      </c>
      <c r="J97" s="42">
        <f t="shared" si="8"/>
        <v>12.929344955696671</v>
      </c>
      <c r="L97" s="2"/>
      <c r="M97" s="2"/>
      <c r="N97" s="3">
        <v>5</v>
      </c>
      <c r="O97" s="3" t="s">
        <v>7</v>
      </c>
      <c r="P97" s="16">
        <v>0</v>
      </c>
    </row>
    <row r="98" spans="2:16" s="1" customFormat="1" ht="20.100000000000001" hidden="1" customHeight="1">
      <c r="B98" s="41" t="s">
        <v>69</v>
      </c>
      <c r="C98" s="40"/>
      <c r="D98" s="39"/>
      <c r="E98" s="39"/>
      <c r="F98" s="38" t="s">
        <v>68</v>
      </c>
      <c r="G98" s="37">
        <v>546165145996</v>
      </c>
      <c r="H98" s="37">
        <f>+P98</f>
        <v>71238395200</v>
      </c>
      <c r="I98" s="37">
        <f t="shared" si="7"/>
        <v>-474926750796</v>
      </c>
      <c r="J98" s="36">
        <f t="shared" si="8"/>
        <v>13.04337995975337</v>
      </c>
      <c r="L98" s="2"/>
      <c r="M98" s="2"/>
      <c r="N98" s="3">
        <v>8</v>
      </c>
      <c r="O98" s="3"/>
      <c r="P98" s="16">
        <v>71238395200</v>
      </c>
    </row>
    <row r="99" spans="2:16" s="1" customFormat="1" ht="20.100000000000001" hidden="1" customHeight="1">
      <c r="B99" s="41" t="s">
        <v>67</v>
      </c>
      <c r="C99" s="40"/>
      <c r="D99" s="39"/>
      <c r="E99" s="39"/>
      <c r="F99" s="38" t="s">
        <v>66</v>
      </c>
      <c r="G99" s="37">
        <v>1246243000</v>
      </c>
      <c r="H99" s="37">
        <f>+P99</f>
        <v>219568518</v>
      </c>
      <c r="I99" s="37">
        <f t="shared" si="7"/>
        <v>-1026674482</v>
      </c>
      <c r="J99" s="36">
        <f t="shared" si="8"/>
        <v>17.618435409466692</v>
      </c>
      <c r="L99" s="2"/>
      <c r="M99" s="2"/>
      <c r="N99" s="3">
        <v>8</v>
      </c>
      <c r="O99" s="3"/>
      <c r="P99" s="16">
        <v>219568518</v>
      </c>
    </row>
    <row r="100" spans="2:16" s="1" customFormat="1" ht="20.100000000000001" hidden="1" customHeight="1">
      <c r="B100" s="41" t="s">
        <v>65</v>
      </c>
      <c r="C100" s="40"/>
      <c r="D100" s="39"/>
      <c r="E100" s="39"/>
      <c r="F100" s="38" t="s">
        <v>64</v>
      </c>
      <c r="G100" s="37">
        <v>5269075195</v>
      </c>
      <c r="H100" s="37">
        <f>+P100</f>
        <v>0</v>
      </c>
      <c r="I100" s="37">
        <f t="shared" si="7"/>
        <v>-5269075195</v>
      </c>
      <c r="J100" s="36">
        <f t="shared" si="8"/>
        <v>0</v>
      </c>
      <c r="L100" s="2"/>
      <c r="M100" s="2"/>
      <c r="N100" s="3">
        <v>8</v>
      </c>
      <c r="O100" s="3"/>
      <c r="P100" s="16">
        <v>0</v>
      </c>
    </row>
    <row r="101" spans="2:16" s="1" customFormat="1" ht="20.100000000000001" customHeight="1">
      <c r="B101" s="47" t="s">
        <v>63</v>
      </c>
      <c r="C101" s="46"/>
      <c r="D101" s="45"/>
      <c r="E101" s="45" t="s">
        <v>62</v>
      </c>
      <c r="F101" s="44"/>
      <c r="G101" s="43">
        <f>+SUM(G102:G106)</f>
        <v>239311704930</v>
      </c>
      <c r="H101" s="43">
        <f>+SUM(H102:H106)</f>
        <v>138129334917</v>
      </c>
      <c r="I101" s="43">
        <f t="shared" si="7"/>
        <v>-101182370013</v>
      </c>
      <c r="J101" s="42">
        <f t="shared" si="8"/>
        <v>57.719422857901414</v>
      </c>
      <c r="L101" s="2"/>
      <c r="M101" s="2"/>
      <c r="N101" s="3">
        <v>5</v>
      </c>
      <c r="O101" s="3" t="s">
        <v>7</v>
      </c>
      <c r="P101" s="16">
        <v>0</v>
      </c>
    </row>
    <row r="102" spans="2:16" s="1" customFormat="1" ht="20.100000000000001" hidden="1" customHeight="1">
      <c r="B102" s="41" t="s">
        <v>61</v>
      </c>
      <c r="C102" s="40"/>
      <c r="D102" s="39"/>
      <c r="E102" s="39"/>
      <c r="F102" s="38" t="s">
        <v>60</v>
      </c>
      <c r="G102" s="37">
        <v>189943697000</v>
      </c>
      <c r="H102" s="37">
        <f>+P102</f>
        <v>116525459903</v>
      </c>
      <c r="I102" s="37">
        <f t="shared" si="7"/>
        <v>-73418237097</v>
      </c>
      <c r="J102" s="36">
        <f t="shared" si="8"/>
        <v>61.347368585228701</v>
      </c>
      <c r="L102" s="2"/>
      <c r="M102" s="2"/>
      <c r="N102" s="3">
        <v>8</v>
      </c>
      <c r="O102" s="3"/>
      <c r="P102" s="16">
        <v>116525459903</v>
      </c>
    </row>
    <row r="103" spans="2:16" s="1" customFormat="1" ht="20.100000000000001" hidden="1" customHeight="1">
      <c r="B103" s="41" t="s">
        <v>59</v>
      </c>
      <c r="C103" s="40"/>
      <c r="D103" s="39"/>
      <c r="E103" s="39"/>
      <c r="F103" s="38" t="s">
        <v>58</v>
      </c>
      <c r="G103" s="37">
        <v>30725067000</v>
      </c>
      <c r="H103" s="37">
        <f>+P103</f>
        <v>21600082014</v>
      </c>
      <c r="I103" s="37">
        <f t="shared" si="7"/>
        <v>-9124984986</v>
      </c>
      <c r="J103" s="36">
        <f t="shared" si="8"/>
        <v>70.301171398584756</v>
      </c>
      <c r="L103" s="2"/>
      <c r="M103" s="2"/>
      <c r="N103" s="3">
        <v>8</v>
      </c>
      <c r="O103" s="3"/>
      <c r="P103" s="16">
        <v>21600082014</v>
      </c>
    </row>
    <row r="104" spans="2:16" s="1" customFormat="1" ht="20.100000000000001" hidden="1" customHeight="1">
      <c r="B104" s="41" t="s">
        <v>57</v>
      </c>
      <c r="C104" s="40"/>
      <c r="D104" s="39"/>
      <c r="E104" s="39"/>
      <c r="F104" s="38" t="s">
        <v>56</v>
      </c>
      <c r="G104" s="37">
        <v>18377940930</v>
      </c>
      <c r="H104" s="37">
        <f>+P104</f>
        <v>3793000</v>
      </c>
      <c r="I104" s="37">
        <f t="shared" si="7"/>
        <v>-18374147930</v>
      </c>
      <c r="J104" s="36">
        <f t="shared" si="8"/>
        <v>2.0638873606391554E-2</v>
      </c>
      <c r="L104" s="2"/>
      <c r="M104" s="2"/>
      <c r="N104" s="3">
        <v>8</v>
      </c>
      <c r="O104" s="3"/>
      <c r="P104" s="16">
        <v>3793000</v>
      </c>
    </row>
    <row r="105" spans="2:16" s="1" customFormat="1" ht="20.100000000000001" hidden="1" customHeight="1">
      <c r="B105" s="41" t="s">
        <v>55</v>
      </c>
      <c r="C105" s="40"/>
      <c r="D105" s="39"/>
      <c r="E105" s="39"/>
      <c r="F105" s="38" t="s">
        <v>54</v>
      </c>
      <c r="G105" s="37">
        <v>265000000</v>
      </c>
      <c r="H105" s="37">
        <f>+P105</f>
        <v>0</v>
      </c>
      <c r="I105" s="37">
        <f t="shared" ref="I105:I136" si="10">+H105-G105</f>
        <v>-265000000</v>
      </c>
      <c r="J105" s="36">
        <f t="shared" ref="J105:J130" si="11">IF(ISERROR(H105/G105*100),0,(H105/G105*100))</f>
        <v>0</v>
      </c>
      <c r="L105" s="2"/>
      <c r="M105" s="2"/>
      <c r="N105" s="3">
        <v>8</v>
      </c>
      <c r="O105" s="3"/>
      <c r="P105" s="16">
        <v>0</v>
      </c>
    </row>
    <row r="106" spans="2:16" s="1" customFormat="1" ht="20.100000000000001" hidden="1" customHeight="1">
      <c r="B106" s="41" t="s">
        <v>53</v>
      </c>
      <c r="C106" s="40"/>
      <c r="D106" s="39"/>
      <c r="E106" s="39"/>
      <c r="F106" s="38" t="s">
        <v>52</v>
      </c>
      <c r="G106" s="37">
        <v>0</v>
      </c>
      <c r="H106" s="37">
        <f>+P106</f>
        <v>0</v>
      </c>
      <c r="I106" s="37">
        <f t="shared" si="10"/>
        <v>0</v>
      </c>
      <c r="J106" s="36">
        <f t="shared" si="11"/>
        <v>0</v>
      </c>
      <c r="L106" s="2"/>
      <c r="M106" s="2"/>
      <c r="N106" s="3">
        <v>8</v>
      </c>
      <c r="O106" s="3"/>
      <c r="P106" s="16">
        <v>0</v>
      </c>
    </row>
    <row r="107" spans="2:16" s="1" customFormat="1" ht="20.100000000000001" customHeight="1">
      <c r="B107" s="47" t="s">
        <v>51</v>
      </c>
      <c r="C107" s="46"/>
      <c r="D107" s="45"/>
      <c r="E107" s="45" t="s">
        <v>50</v>
      </c>
      <c r="F107" s="44"/>
      <c r="G107" s="43">
        <f>+SUM(G108:G112)</f>
        <v>15502493735</v>
      </c>
      <c r="H107" s="43">
        <f>+SUM(H108:H112)</f>
        <v>56950000</v>
      </c>
      <c r="I107" s="43">
        <f t="shared" si="10"/>
        <v>-15445543735</v>
      </c>
      <c r="J107" s="42">
        <f t="shared" si="11"/>
        <v>0.3673602516698582</v>
      </c>
      <c r="L107" s="2"/>
      <c r="M107" s="2"/>
      <c r="N107" s="3">
        <v>5</v>
      </c>
      <c r="O107" s="3" t="s">
        <v>7</v>
      </c>
      <c r="P107" s="16">
        <v>0</v>
      </c>
    </row>
    <row r="108" spans="2:16" s="1" customFormat="1" ht="20.100000000000001" hidden="1" customHeight="1">
      <c r="B108" s="41" t="s">
        <v>49</v>
      </c>
      <c r="C108" s="40"/>
      <c r="D108" s="39"/>
      <c r="E108" s="39"/>
      <c r="F108" s="38" t="s">
        <v>48</v>
      </c>
      <c r="G108" s="37">
        <v>407000000</v>
      </c>
      <c r="H108" s="37">
        <f>+P108</f>
        <v>7000000</v>
      </c>
      <c r="I108" s="37">
        <f t="shared" si="10"/>
        <v>-400000000</v>
      </c>
      <c r="J108" s="36">
        <f t="shared" si="11"/>
        <v>1.7199017199017199</v>
      </c>
      <c r="L108" s="2"/>
      <c r="M108" s="2"/>
      <c r="N108" s="3">
        <v>8</v>
      </c>
      <c r="O108" s="3"/>
      <c r="P108" s="16">
        <v>7000000</v>
      </c>
    </row>
    <row r="109" spans="2:16" s="1" customFormat="1" ht="20.100000000000001" hidden="1" customHeight="1">
      <c r="B109" s="41" t="s">
        <v>47</v>
      </c>
      <c r="C109" s="40"/>
      <c r="D109" s="39"/>
      <c r="E109" s="39"/>
      <c r="F109" s="38" t="s">
        <v>46</v>
      </c>
      <c r="G109" s="37">
        <v>50000000</v>
      </c>
      <c r="H109" s="37">
        <f>+P109</f>
        <v>49950000</v>
      </c>
      <c r="I109" s="37">
        <f t="shared" si="10"/>
        <v>-50000</v>
      </c>
      <c r="J109" s="36">
        <f t="shared" si="11"/>
        <v>99.9</v>
      </c>
      <c r="L109" s="2"/>
      <c r="M109" s="2"/>
      <c r="N109" s="3">
        <v>8</v>
      </c>
      <c r="O109" s="3"/>
      <c r="P109" s="16">
        <v>49950000</v>
      </c>
    </row>
    <row r="110" spans="2:16" s="1" customFormat="1" ht="20.100000000000001" hidden="1" customHeight="1">
      <c r="B110" s="41" t="s">
        <v>45</v>
      </c>
      <c r="C110" s="40"/>
      <c r="D110" s="39"/>
      <c r="E110" s="39"/>
      <c r="F110" s="38" t="s">
        <v>44</v>
      </c>
      <c r="G110" s="37">
        <v>745000000</v>
      </c>
      <c r="H110" s="37">
        <f>+P110</f>
        <v>0</v>
      </c>
      <c r="I110" s="37">
        <f t="shared" si="10"/>
        <v>-745000000</v>
      </c>
      <c r="J110" s="36">
        <f t="shared" si="11"/>
        <v>0</v>
      </c>
      <c r="L110" s="2"/>
      <c r="M110" s="2"/>
      <c r="N110" s="3">
        <v>8</v>
      </c>
      <c r="O110" s="3"/>
      <c r="P110" s="16">
        <v>0</v>
      </c>
    </row>
    <row r="111" spans="2:16" s="1" customFormat="1" ht="20.100000000000001" hidden="1" customHeight="1">
      <c r="B111" s="41" t="s">
        <v>43</v>
      </c>
      <c r="C111" s="40"/>
      <c r="D111" s="39"/>
      <c r="E111" s="39"/>
      <c r="F111" s="38" t="s">
        <v>42</v>
      </c>
      <c r="G111" s="37">
        <v>14300493735</v>
      </c>
      <c r="H111" s="37">
        <f>+P111</f>
        <v>0</v>
      </c>
      <c r="I111" s="37">
        <f t="shared" si="10"/>
        <v>-14300493735</v>
      </c>
      <c r="J111" s="36">
        <f t="shared" si="11"/>
        <v>0</v>
      </c>
      <c r="L111" s="2"/>
      <c r="M111" s="2"/>
      <c r="N111" s="3">
        <v>8</v>
      </c>
      <c r="O111" s="3"/>
      <c r="P111" s="16">
        <v>0</v>
      </c>
    </row>
    <row r="112" spans="2:16" s="1" customFormat="1" ht="20.100000000000001" hidden="1" customHeight="1">
      <c r="B112" s="41" t="s">
        <v>41</v>
      </c>
      <c r="C112" s="40"/>
      <c r="D112" s="39"/>
      <c r="E112" s="39"/>
      <c r="F112" s="38" t="s">
        <v>40</v>
      </c>
      <c r="G112" s="37">
        <v>0</v>
      </c>
      <c r="H112" s="37">
        <f>+P112</f>
        <v>0</v>
      </c>
      <c r="I112" s="37">
        <f t="shared" si="10"/>
        <v>0</v>
      </c>
      <c r="J112" s="36">
        <f t="shared" si="11"/>
        <v>0</v>
      </c>
      <c r="L112" s="2"/>
      <c r="M112" s="2"/>
      <c r="N112" s="3">
        <v>8</v>
      </c>
      <c r="O112" s="3"/>
      <c r="P112" s="16">
        <v>0</v>
      </c>
    </row>
    <row r="113" spans="2:34" ht="20.100000000000001" customHeight="1">
      <c r="B113" s="35" t="s">
        <v>39</v>
      </c>
      <c r="C113" s="34"/>
      <c r="D113" s="33" t="s">
        <v>38</v>
      </c>
      <c r="E113" s="33"/>
      <c r="F113" s="32"/>
      <c r="G113" s="31">
        <f>+G114</f>
        <v>4000000000</v>
      </c>
      <c r="H113" s="31">
        <f>+H114</f>
        <v>327011668</v>
      </c>
      <c r="I113" s="31">
        <f t="shared" si="10"/>
        <v>-3672988332</v>
      </c>
      <c r="J113" s="30">
        <f t="shared" si="11"/>
        <v>8.1752916999999989</v>
      </c>
      <c r="N113" s="3">
        <v>3</v>
      </c>
      <c r="O113" s="3" t="s">
        <v>7</v>
      </c>
      <c r="P113" s="16">
        <v>0</v>
      </c>
    </row>
    <row r="114" spans="2:34" s="9" customFormat="1" ht="20.100000000000001" customHeight="1">
      <c r="B114" s="47" t="s">
        <v>37</v>
      </c>
      <c r="C114" s="46"/>
      <c r="D114" s="45"/>
      <c r="E114" s="45" t="s">
        <v>35</v>
      </c>
      <c r="F114" s="44"/>
      <c r="G114" s="43">
        <f>+G115</f>
        <v>4000000000</v>
      </c>
      <c r="H114" s="43">
        <f>+H115</f>
        <v>327011668</v>
      </c>
      <c r="I114" s="43">
        <f t="shared" si="10"/>
        <v>-3672988332</v>
      </c>
      <c r="J114" s="42">
        <f t="shared" si="11"/>
        <v>8.1752916999999989</v>
      </c>
      <c r="L114" s="2"/>
      <c r="M114" s="2"/>
      <c r="N114" s="3">
        <v>5</v>
      </c>
      <c r="O114" s="3" t="s">
        <v>7</v>
      </c>
      <c r="P114" s="16">
        <v>0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</row>
    <row r="115" spans="2:34" ht="20.100000000000001" hidden="1" customHeight="1">
      <c r="B115" s="41" t="s">
        <v>36</v>
      </c>
      <c r="C115" s="40"/>
      <c r="D115" s="39"/>
      <c r="E115" s="39"/>
      <c r="F115" s="38" t="s">
        <v>35</v>
      </c>
      <c r="G115" s="37">
        <v>4000000000</v>
      </c>
      <c r="H115" s="37">
        <f>+P115</f>
        <v>327011668</v>
      </c>
      <c r="I115" s="37">
        <f t="shared" si="10"/>
        <v>-3672988332</v>
      </c>
      <c r="J115" s="36">
        <f t="shared" si="11"/>
        <v>8.1752916999999989</v>
      </c>
      <c r="N115" s="3">
        <v>8</v>
      </c>
      <c r="P115" s="16">
        <v>327011668</v>
      </c>
    </row>
    <row r="116" spans="2:34" ht="20.100000000000001" customHeight="1">
      <c r="B116" s="35" t="s">
        <v>34</v>
      </c>
      <c r="C116" s="34"/>
      <c r="D116" s="33" t="s">
        <v>33</v>
      </c>
      <c r="E116" s="33"/>
      <c r="F116" s="32"/>
      <c r="G116" s="31">
        <f>+G117+G119</f>
        <v>827786755000</v>
      </c>
      <c r="H116" s="31">
        <f>+H117+H119</f>
        <v>314283715766</v>
      </c>
      <c r="I116" s="31">
        <f t="shared" si="10"/>
        <v>-513503039234</v>
      </c>
      <c r="J116" s="30">
        <f t="shared" si="11"/>
        <v>37.966748545765263</v>
      </c>
      <c r="N116" s="3">
        <v>3</v>
      </c>
      <c r="O116" s="3" t="s">
        <v>7</v>
      </c>
      <c r="P116" s="16">
        <v>0</v>
      </c>
    </row>
    <row r="117" spans="2:34" s="9" customFormat="1" ht="20.100000000000001" customHeight="1">
      <c r="B117" s="47" t="s">
        <v>32</v>
      </c>
      <c r="C117" s="46"/>
      <c r="D117" s="45"/>
      <c r="E117" s="45" t="s">
        <v>31</v>
      </c>
      <c r="F117" s="44"/>
      <c r="G117" s="43">
        <f>+G118</f>
        <v>822328667500</v>
      </c>
      <c r="H117" s="43">
        <f>+H118</f>
        <v>314036215766</v>
      </c>
      <c r="I117" s="43">
        <f t="shared" si="10"/>
        <v>-508292451734</v>
      </c>
      <c r="J117" s="42">
        <f t="shared" si="11"/>
        <v>38.18864988870159</v>
      </c>
      <c r="L117" s="2"/>
      <c r="M117" s="2"/>
      <c r="N117" s="3">
        <v>5</v>
      </c>
      <c r="O117" s="3" t="s">
        <v>7</v>
      </c>
      <c r="P117" s="16">
        <v>0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</row>
    <row r="118" spans="2:34" ht="20.100000000000001" hidden="1" customHeight="1">
      <c r="B118" s="41" t="s">
        <v>30</v>
      </c>
      <c r="C118" s="40"/>
      <c r="D118" s="39"/>
      <c r="E118" s="39"/>
      <c r="F118" s="38" t="s">
        <v>29</v>
      </c>
      <c r="G118" s="37">
        <v>822328667500</v>
      </c>
      <c r="H118" s="37">
        <f>+P118</f>
        <v>314036215766</v>
      </c>
      <c r="I118" s="37">
        <f t="shared" si="10"/>
        <v>-508292451734</v>
      </c>
      <c r="J118" s="36">
        <f t="shared" si="11"/>
        <v>38.18864988870159</v>
      </c>
      <c r="N118" s="3">
        <v>8</v>
      </c>
      <c r="P118" s="16">
        <v>314036215766</v>
      </c>
    </row>
    <row r="119" spans="2:34" s="9" customFormat="1" ht="20.100000000000001" customHeight="1">
      <c r="B119" s="47" t="s">
        <v>28</v>
      </c>
      <c r="C119" s="46"/>
      <c r="D119" s="45"/>
      <c r="E119" s="45" t="s">
        <v>27</v>
      </c>
      <c r="F119" s="44"/>
      <c r="G119" s="43">
        <f>+SUM(G120:G121)</f>
        <v>5458087500</v>
      </c>
      <c r="H119" s="43">
        <f>+SUM(H120:H121)</f>
        <v>247500000</v>
      </c>
      <c r="I119" s="43">
        <f t="shared" si="10"/>
        <v>-5210587500</v>
      </c>
      <c r="J119" s="42">
        <f t="shared" si="11"/>
        <v>4.53455537310459</v>
      </c>
      <c r="L119" s="2"/>
      <c r="M119" s="2"/>
      <c r="N119" s="3">
        <v>5</v>
      </c>
      <c r="O119" s="3" t="s">
        <v>7</v>
      </c>
      <c r="P119" s="16">
        <v>0</v>
      </c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</row>
    <row r="120" spans="2:34" s="9" customFormat="1" ht="20.100000000000001" hidden="1" customHeight="1">
      <c r="B120" s="41" t="s">
        <v>26</v>
      </c>
      <c r="C120" s="40"/>
      <c r="D120" s="39"/>
      <c r="E120" s="39"/>
      <c r="F120" s="38" t="s">
        <v>25</v>
      </c>
      <c r="G120" s="37">
        <v>5000000000</v>
      </c>
      <c r="H120" s="37">
        <f>+P120</f>
        <v>247500000</v>
      </c>
      <c r="I120" s="37">
        <f t="shared" si="10"/>
        <v>-4752500000</v>
      </c>
      <c r="J120" s="36">
        <f t="shared" si="11"/>
        <v>4.95</v>
      </c>
      <c r="L120" s="2"/>
      <c r="M120" s="2"/>
      <c r="N120" s="3">
        <v>8</v>
      </c>
      <c r="O120" s="3"/>
      <c r="P120" s="16">
        <v>247500000</v>
      </c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</row>
    <row r="121" spans="2:34" ht="20.100000000000001" hidden="1" customHeight="1">
      <c r="B121" s="41" t="s">
        <v>24</v>
      </c>
      <c r="C121" s="40"/>
      <c r="D121" s="39"/>
      <c r="E121" s="39"/>
      <c r="F121" s="38" t="s">
        <v>23</v>
      </c>
      <c r="G121" s="37">
        <v>458087500</v>
      </c>
      <c r="H121" s="37">
        <f>+P121</f>
        <v>0</v>
      </c>
      <c r="I121" s="37">
        <f t="shared" si="10"/>
        <v>-458087500</v>
      </c>
      <c r="J121" s="36">
        <f t="shared" si="11"/>
        <v>0</v>
      </c>
      <c r="N121" s="3">
        <v>8</v>
      </c>
      <c r="P121" s="16">
        <v>0</v>
      </c>
    </row>
    <row r="122" spans="2:34" ht="20.100000000000001" customHeight="1">
      <c r="B122" s="23"/>
      <c r="C122" s="22" t="s">
        <v>22</v>
      </c>
      <c r="D122" s="21"/>
      <c r="E122" s="21"/>
      <c r="F122" s="20"/>
      <c r="G122" s="19">
        <f>+G9-G45</f>
        <v>-562500000000</v>
      </c>
      <c r="H122" s="19">
        <f>+H9-H45</f>
        <v>369319084025.09399</v>
      </c>
      <c r="I122" s="19">
        <f t="shared" si="10"/>
        <v>931819084025.09399</v>
      </c>
      <c r="J122" s="18">
        <f t="shared" si="11"/>
        <v>-65.656726048905597</v>
      </c>
      <c r="N122" s="3">
        <v>0</v>
      </c>
      <c r="O122" s="3" t="s">
        <v>7</v>
      </c>
      <c r="P122" s="16">
        <v>0</v>
      </c>
    </row>
    <row r="123" spans="2:34" ht="20.100000000000001" customHeight="1">
      <c r="B123" s="35" t="s">
        <v>21</v>
      </c>
      <c r="C123" s="34"/>
      <c r="D123" s="33" t="s">
        <v>20</v>
      </c>
      <c r="E123" s="33"/>
      <c r="F123" s="32"/>
      <c r="G123" s="31">
        <f>+G124+G125</f>
        <v>562500000000</v>
      </c>
      <c r="H123" s="31">
        <f>+H124+H125</f>
        <v>0</v>
      </c>
      <c r="I123" s="31">
        <f t="shared" si="10"/>
        <v>-562500000000</v>
      </c>
      <c r="J123" s="30">
        <f t="shared" si="11"/>
        <v>0</v>
      </c>
      <c r="N123" s="3">
        <v>3</v>
      </c>
      <c r="O123" s="3" t="s">
        <v>7</v>
      </c>
      <c r="P123" s="16">
        <v>0</v>
      </c>
    </row>
    <row r="124" spans="2:34" ht="20.100000000000001" customHeight="1">
      <c r="B124" s="47" t="s">
        <v>19</v>
      </c>
      <c r="C124" s="46"/>
      <c r="D124" s="45"/>
      <c r="E124" s="45" t="s">
        <v>18</v>
      </c>
      <c r="F124" s="44"/>
      <c r="G124" s="43">
        <v>0</v>
      </c>
      <c r="H124" s="43">
        <v>0</v>
      </c>
      <c r="I124" s="43">
        <f t="shared" si="10"/>
        <v>0</v>
      </c>
      <c r="J124" s="42">
        <f t="shared" si="11"/>
        <v>0</v>
      </c>
      <c r="N124" s="3">
        <v>5</v>
      </c>
      <c r="O124" s="3" t="s">
        <v>7</v>
      </c>
      <c r="P124" s="16">
        <v>0</v>
      </c>
    </row>
    <row r="125" spans="2:34" ht="20.100000000000001" customHeight="1">
      <c r="B125" s="47" t="s">
        <v>17</v>
      </c>
      <c r="C125" s="46"/>
      <c r="D125" s="45"/>
      <c r="E125" s="45" t="s">
        <v>16</v>
      </c>
      <c r="F125" s="44"/>
      <c r="G125" s="43">
        <f>+G126</f>
        <v>562500000000</v>
      </c>
      <c r="H125" s="43">
        <f>+H126</f>
        <v>0</v>
      </c>
      <c r="I125" s="43">
        <f t="shared" si="10"/>
        <v>-562500000000</v>
      </c>
      <c r="J125" s="42">
        <f t="shared" si="11"/>
        <v>0</v>
      </c>
      <c r="N125" s="3">
        <v>5</v>
      </c>
      <c r="O125" s="3" t="s">
        <v>7</v>
      </c>
      <c r="P125" s="16">
        <v>0</v>
      </c>
    </row>
    <row r="126" spans="2:34" ht="20.100000000000001" hidden="1" customHeight="1">
      <c r="B126" s="41" t="s">
        <v>15</v>
      </c>
      <c r="C126" s="40"/>
      <c r="D126" s="39"/>
      <c r="E126" s="39"/>
      <c r="F126" s="38" t="s">
        <v>14</v>
      </c>
      <c r="G126" s="37">
        <v>562500000000</v>
      </c>
      <c r="H126" s="37">
        <f>+P126</f>
        <v>0</v>
      </c>
      <c r="I126" s="37">
        <f t="shared" si="10"/>
        <v>-562500000000</v>
      </c>
      <c r="J126" s="36">
        <f t="shared" si="11"/>
        <v>0</v>
      </c>
      <c r="N126" s="3">
        <v>8</v>
      </c>
      <c r="P126" s="16">
        <v>0</v>
      </c>
    </row>
    <row r="127" spans="2:34" ht="20.100000000000001" customHeight="1">
      <c r="B127" s="35" t="s">
        <v>13</v>
      </c>
      <c r="C127" s="34"/>
      <c r="D127" s="33" t="s">
        <v>12</v>
      </c>
      <c r="E127" s="33"/>
      <c r="F127" s="32"/>
      <c r="G127" s="31">
        <f>+G128</f>
        <v>0</v>
      </c>
      <c r="H127" s="31">
        <f>+H128</f>
        <v>0</v>
      </c>
      <c r="I127" s="31">
        <f t="shared" si="10"/>
        <v>0</v>
      </c>
      <c r="J127" s="30">
        <f t="shared" si="11"/>
        <v>0</v>
      </c>
      <c r="N127" s="3">
        <v>3</v>
      </c>
      <c r="O127" s="3" t="s">
        <v>7</v>
      </c>
      <c r="P127" s="16">
        <v>0</v>
      </c>
    </row>
    <row r="128" spans="2:34" ht="20.100000000000001" customHeight="1">
      <c r="B128" s="29" t="s">
        <v>11</v>
      </c>
      <c r="C128" s="28"/>
      <c r="D128" s="27"/>
      <c r="E128" s="27" t="s">
        <v>10</v>
      </c>
      <c r="F128" s="26"/>
      <c r="G128" s="25">
        <v>0</v>
      </c>
      <c r="H128" s="25">
        <v>0</v>
      </c>
      <c r="I128" s="25">
        <f t="shared" si="10"/>
        <v>0</v>
      </c>
      <c r="J128" s="24">
        <f t="shared" si="11"/>
        <v>0</v>
      </c>
      <c r="N128" s="3">
        <v>5</v>
      </c>
      <c r="O128" s="3" t="s">
        <v>7</v>
      </c>
      <c r="P128" s="16">
        <v>0</v>
      </c>
    </row>
    <row r="129" spans="2:58" s="9" customFormat="1" ht="20.100000000000001" customHeight="1">
      <c r="B129" s="23"/>
      <c r="C129" s="22" t="s">
        <v>9</v>
      </c>
      <c r="D129" s="21"/>
      <c r="E129" s="21"/>
      <c r="F129" s="20"/>
      <c r="G129" s="19">
        <f>+G123-G127</f>
        <v>562500000000</v>
      </c>
      <c r="H129" s="19">
        <f>+H123-H127</f>
        <v>0</v>
      </c>
      <c r="I129" s="19">
        <f t="shared" si="10"/>
        <v>-562500000000</v>
      </c>
      <c r="J129" s="18">
        <f t="shared" si="11"/>
        <v>0</v>
      </c>
      <c r="N129" s="17">
        <v>0</v>
      </c>
      <c r="O129" s="17" t="s">
        <v>7</v>
      </c>
      <c r="P129" s="16">
        <v>0</v>
      </c>
    </row>
    <row r="130" spans="2:58" s="9" customFormat="1" ht="20.100000000000001" customHeight="1">
      <c r="B130" s="23"/>
      <c r="C130" s="22" t="s">
        <v>8</v>
      </c>
      <c r="D130" s="21"/>
      <c r="E130" s="21"/>
      <c r="F130" s="20"/>
      <c r="G130" s="19">
        <f>+G122+G129</f>
        <v>0</v>
      </c>
      <c r="H130" s="19">
        <f>+H122+H129</f>
        <v>369319084025.09399</v>
      </c>
      <c r="I130" s="19">
        <f t="shared" si="10"/>
        <v>369319084025.09399</v>
      </c>
      <c r="J130" s="18">
        <f t="shared" si="11"/>
        <v>0</v>
      </c>
      <c r="N130" s="17">
        <v>0</v>
      </c>
      <c r="O130" s="17" t="s">
        <v>7</v>
      </c>
      <c r="P130" s="16">
        <v>0</v>
      </c>
    </row>
    <row r="131" spans="2:58" s="9" customFormat="1" ht="20.100000000000001" customHeight="1" thickBot="1">
      <c r="B131" s="15"/>
      <c r="C131" s="14"/>
      <c r="D131" s="13"/>
      <c r="E131" s="13"/>
      <c r="F131" s="12"/>
      <c r="G131" s="11"/>
      <c r="H131" s="11"/>
      <c r="I131" s="11"/>
      <c r="J131" s="10"/>
      <c r="L131" s="2"/>
      <c r="M131" s="2"/>
      <c r="N131" s="3"/>
      <c r="O131" s="3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</row>
    <row r="132" spans="2:58" ht="15" customHeight="1" thickTop="1">
      <c r="B132" s="8" t="s">
        <v>6</v>
      </c>
      <c r="C132" s="8"/>
      <c r="D132" s="8"/>
      <c r="E132" s="8"/>
      <c r="F132" s="8"/>
      <c r="G132" s="5"/>
      <c r="H132" s="5"/>
      <c r="I132" s="5"/>
      <c r="J132" s="5"/>
    </row>
    <row r="133" spans="2:58" s="2" customFormat="1" ht="15" customHeight="1">
      <c r="B133" s="5"/>
      <c r="C133" s="5"/>
      <c r="D133" s="5"/>
      <c r="E133" s="5"/>
      <c r="F133" s="5"/>
      <c r="G133" s="5"/>
      <c r="H133" s="5"/>
      <c r="I133" s="6" t="s">
        <v>5</v>
      </c>
      <c r="J133" s="6"/>
      <c r="K133" s="1"/>
      <c r="N133" s="3"/>
      <c r="O133" s="3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</row>
    <row r="134" spans="2:58" s="2" customFormat="1" ht="15" customHeight="1">
      <c r="B134" s="5"/>
      <c r="C134" s="5"/>
      <c r="D134" s="5"/>
      <c r="E134" s="5"/>
      <c r="F134" s="5"/>
      <c r="G134" s="5"/>
      <c r="H134" s="5"/>
      <c r="I134" s="6"/>
      <c r="J134" s="5"/>
      <c r="K134" s="1"/>
      <c r="N134" s="3"/>
      <c r="O134" s="3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</row>
    <row r="135" spans="2:58" s="2" customFormat="1" ht="14.1" customHeight="1">
      <c r="B135" s="5"/>
      <c r="C135" s="5"/>
      <c r="D135" s="5"/>
      <c r="E135" s="5"/>
      <c r="F135" s="5"/>
      <c r="G135" s="5"/>
      <c r="H135" s="5"/>
      <c r="I135" s="6" t="s">
        <v>4</v>
      </c>
      <c r="J135" s="5"/>
      <c r="K135" s="1"/>
      <c r="N135" s="3"/>
      <c r="O135" s="3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</row>
    <row r="136" spans="2:58" s="2" customFormat="1" ht="14.1" customHeight="1">
      <c r="B136" s="5"/>
      <c r="C136" s="5"/>
      <c r="D136" s="5"/>
      <c r="E136" s="5"/>
      <c r="F136" s="5"/>
      <c r="G136" s="5"/>
      <c r="H136" s="5"/>
      <c r="I136" s="6" t="s">
        <v>3</v>
      </c>
      <c r="J136" s="5"/>
      <c r="K136" s="1"/>
      <c r="N136" s="3"/>
      <c r="O136" s="3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</row>
    <row r="137" spans="2:58" s="2" customFormat="1" ht="15" customHeight="1">
      <c r="B137" s="5"/>
      <c r="C137" s="5"/>
      <c r="D137" s="5"/>
      <c r="E137" s="5"/>
      <c r="F137" s="5"/>
      <c r="G137" s="5"/>
      <c r="H137" s="5"/>
      <c r="I137" s="6"/>
      <c r="J137" s="5"/>
      <c r="K137" s="1"/>
      <c r="N137" s="3"/>
      <c r="O137" s="3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</row>
    <row r="138" spans="2:58" s="2" customFormat="1" ht="15" customHeight="1">
      <c r="B138" s="5"/>
      <c r="C138" s="5"/>
      <c r="D138" s="5"/>
      <c r="E138" s="5"/>
      <c r="F138" s="5"/>
      <c r="G138" s="5"/>
      <c r="H138" s="5"/>
      <c r="I138" s="6"/>
      <c r="J138" s="5"/>
      <c r="K138" s="1"/>
      <c r="N138" s="3"/>
      <c r="O138" s="3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</row>
    <row r="139" spans="2:58" s="2" customFormat="1" ht="15" customHeight="1">
      <c r="B139" s="5"/>
      <c r="C139" s="5"/>
      <c r="D139" s="5"/>
      <c r="E139" s="5"/>
      <c r="F139" s="5"/>
      <c r="G139" s="5"/>
      <c r="H139" s="5"/>
      <c r="I139" s="6"/>
      <c r="J139" s="5"/>
      <c r="K139" s="1"/>
      <c r="N139" s="3"/>
      <c r="O139" s="3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</row>
    <row r="140" spans="2:58" s="2" customFormat="1" ht="15" customHeight="1">
      <c r="B140" s="5"/>
      <c r="C140" s="5"/>
      <c r="D140" s="5"/>
      <c r="E140" s="5"/>
      <c r="F140" s="5"/>
      <c r="G140" s="5"/>
      <c r="H140" s="5"/>
      <c r="I140" s="6"/>
      <c r="J140" s="5"/>
      <c r="K140" s="1"/>
      <c r="N140" s="3"/>
      <c r="O140" s="3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</row>
    <row r="141" spans="2:58" s="2" customFormat="1" ht="14.1" customHeight="1">
      <c r="B141" s="5"/>
      <c r="C141" s="5"/>
      <c r="D141" s="5"/>
      <c r="E141" s="5"/>
      <c r="F141" s="5"/>
      <c r="G141" s="5"/>
      <c r="H141" s="5"/>
      <c r="I141" s="7" t="s">
        <v>2</v>
      </c>
      <c r="J141" s="5"/>
      <c r="K141" s="1"/>
      <c r="N141" s="3"/>
      <c r="O141" s="3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</row>
    <row r="142" spans="2:58" s="2" customFormat="1" ht="14.1" customHeight="1">
      <c r="B142" s="5"/>
      <c r="C142" s="5"/>
      <c r="D142" s="5"/>
      <c r="E142" s="5"/>
      <c r="F142" s="5"/>
      <c r="G142" s="5"/>
      <c r="H142" s="5"/>
      <c r="I142" s="6" t="s">
        <v>1</v>
      </c>
      <c r="J142" s="5"/>
      <c r="K142" s="1"/>
      <c r="N142" s="3"/>
      <c r="O142" s="3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</row>
    <row r="143" spans="2:58" s="2" customFormat="1" ht="14.1" customHeight="1">
      <c r="B143" s="5"/>
      <c r="C143" s="5"/>
      <c r="D143" s="5"/>
      <c r="E143" s="5"/>
      <c r="F143" s="5"/>
      <c r="G143" s="5"/>
      <c r="H143" s="5"/>
      <c r="I143" s="6" t="s">
        <v>0</v>
      </c>
      <c r="J143" s="5"/>
      <c r="K143" s="1"/>
      <c r="N143" s="3"/>
      <c r="O143" s="3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</row>
    <row r="145" spans="9:9" s="1" customFormat="1" ht="15" customHeight="1">
      <c r="I145" s="4"/>
    </row>
  </sheetData>
  <autoFilter ref="B8:T130">
    <filterColumn colId="13">
      <customFilters>
        <customFilter operator="notEqual" val=" "/>
      </customFilters>
    </filterColumn>
  </autoFilter>
  <mergeCells count="8">
    <mergeCell ref="B1:J1"/>
    <mergeCell ref="B2:J2"/>
    <mergeCell ref="B3:J3"/>
    <mergeCell ref="B4:J4"/>
    <mergeCell ref="B6:B7"/>
    <mergeCell ref="C6:F7"/>
    <mergeCell ref="G6:H6"/>
    <mergeCell ref="I6:J6"/>
  </mergeCells>
  <printOptions horizontalCentered="1"/>
  <pageMargins left="0.59055118110236227" right="0.59055118110236227" top="0.59055118110236227" bottom="0.59055118110236227" header="0.39370078740157483" footer="0.31496062992125984"/>
  <pageSetup paperSize="41" scale="76" fitToHeight="0" orientation="landscape" r:id="rId1"/>
  <headerFooter alignWithMargins="0"/>
  <rowBreaks count="1" manualBreakCount="1">
    <brk id="76" max="1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Q48"/>
  <sheetViews>
    <sheetView view="pageBreakPreview" zoomScale="70" zoomScaleNormal="70" zoomScaleSheetLayoutView="70" workbookViewId="0">
      <selection activeCell="F6" sqref="F6"/>
    </sheetView>
  </sheetViews>
  <sheetFormatPr defaultRowHeight="15"/>
  <cols>
    <col min="1" max="1" width="4.85546875" customWidth="1"/>
    <col min="2" max="2" width="8.28515625" bestFit="1" customWidth="1"/>
    <col min="3" max="3" width="112.7109375" bestFit="1" customWidth="1"/>
    <col min="4" max="4" width="29.28515625" customWidth="1"/>
    <col min="6" max="6" width="25.7109375" style="78" customWidth="1"/>
    <col min="7" max="7" width="16.7109375" style="78" customWidth="1"/>
    <col min="11" max="12" width="9.28515625" bestFit="1" customWidth="1"/>
    <col min="14" max="14" width="4.85546875" bestFit="1" customWidth="1"/>
    <col min="15" max="15" width="8.28515625" bestFit="1" customWidth="1"/>
    <col min="16" max="16" width="74.28515625" bestFit="1" customWidth="1"/>
    <col min="17" max="17" width="27.7109375" bestFit="1" customWidth="1"/>
  </cols>
  <sheetData>
    <row r="1" spans="1:17">
      <c r="A1" s="91"/>
      <c r="B1" s="90" t="s">
        <v>327</v>
      </c>
      <c r="C1" s="90" t="s">
        <v>326</v>
      </c>
      <c r="D1" s="90" t="s">
        <v>325</v>
      </c>
      <c r="F1" s="89" t="s">
        <v>328</v>
      </c>
      <c r="G1" s="89" t="s">
        <v>256</v>
      </c>
      <c r="K1" t="b">
        <f t="shared" ref="K1:K48" si="0">+B1=O1</f>
        <v>1</v>
      </c>
      <c r="L1" t="b">
        <f t="shared" ref="L1:L48" si="1">+C1=P1</f>
        <v>1</v>
      </c>
      <c r="N1" s="88"/>
      <c r="O1" s="81" t="s">
        <v>327</v>
      </c>
      <c r="P1" s="81" t="s">
        <v>326</v>
      </c>
      <c r="Q1" s="81" t="s">
        <v>325</v>
      </c>
    </row>
    <row r="2" spans="1:17">
      <c r="A2" s="87">
        <v>1</v>
      </c>
      <c r="B2" s="86">
        <v>4</v>
      </c>
      <c r="C2" s="86" t="s">
        <v>245</v>
      </c>
      <c r="D2" s="85" t="s">
        <v>324</v>
      </c>
      <c r="F2" s="78">
        <f>'LRA_JUNI (print)'!$R$2</f>
        <v>2014739682568.094</v>
      </c>
      <c r="G2" s="78">
        <f t="shared" ref="G2:G48" si="2">+D2-F2</f>
        <v>-3.90625E-3</v>
      </c>
      <c r="K2" t="b">
        <f t="shared" si="0"/>
        <v>1</v>
      </c>
      <c r="L2" t="b">
        <f t="shared" si="1"/>
        <v>1</v>
      </c>
      <c r="N2" s="87">
        <v>1</v>
      </c>
      <c r="O2" s="86">
        <v>4</v>
      </c>
      <c r="P2" s="86" t="s">
        <v>245</v>
      </c>
      <c r="Q2" s="85" t="s">
        <v>324</v>
      </c>
    </row>
    <row r="3" spans="1:17">
      <c r="A3" s="87">
        <v>2</v>
      </c>
      <c r="B3" s="86">
        <v>41</v>
      </c>
      <c r="C3" s="86" t="s">
        <v>243</v>
      </c>
      <c r="D3" s="85" t="s">
        <v>323</v>
      </c>
      <c r="F3" s="78">
        <f>'LRA_JUNI (print)'!H10</f>
        <v>749971005431.09399</v>
      </c>
      <c r="G3" s="78">
        <f t="shared" si="2"/>
        <v>-4.0283203125E-3</v>
      </c>
      <c r="K3" t="b">
        <f t="shared" si="0"/>
        <v>1</v>
      </c>
      <c r="L3" t="b">
        <f t="shared" si="1"/>
        <v>1</v>
      </c>
      <c r="N3" s="87">
        <v>2</v>
      </c>
      <c r="O3" s="86">
        <v>41</v>
      </c>
      <c r="P3" s="86" t="s">
        <v>243</v>
      </c>
      <c r="Q3" s="85" t="s">
        <v>323</v>
      </c>
    </row>
    <row r="4" spans="1:17">
      <c r="A4" s="81">
        <v>3</v>
      </c>
      <c r="B4" s="80">
        <v>4101</v>
      </c>
      <c r="C4" s="80" t="s">
        <v>322</v>
      </c>
      <c r="D4" s="79" t="s">
        <v>321</v>
      </c>
      <c r="F4" s="78">
        <f>'LRA_JUNI (print)'!$H$11</f>
        <v>723411129877</v>
      </c>
      <c r="G4" s="78">
        <f t="shared" si="2"/>
        <v>0</v>
      </c>
      <c r="K4" t="b">
        <f t="shared" si="0"/>
        <v>1</v>
      </c>
      <c r="L4" t="b">
        <f t="shared" si="1"/>
        <v>1</v>
      </c>
      <c r="N4" s="81">
        <v>3</v>
      </c>
      <c r="O4" s="80">
        <v>4101</v>
      </c>
      <c r="P4" s="80" t="s">
        <v>322</v>
      </c>
      <c r="Q4" s="79" t="s">
        <v>321</v>
      </c>
    </row>
    <row r="5" spans="1:17">
      <c r="A5" s="81">
        <v>4</v>
      </c>
      <c r="B5" s="80">
        <v>4102</v>
      </c>
      <c r="C5" s="80" t="s">
        <v>320</v>
      </c>
      <c r="D5" s="79" t="s">
        <v>319</v>
      </c>
      <c r="F5" s="78">
        <f>'LRA_JUNI (print)'!$H$17</f>
        <v>12158108005</v>
      </c>
      <c r="G5" s="78">
        <f t="shared" si="2"/>
        <v>0</v>
      </c>
      <c r="K5" t="b">
        <f t="shared" si="0"/>
        <v>1</v>
      </c>
      <c r="L5" t="b">
        <f t="shared" si="1"/>
        <v>1</v>
      </c>
      <c r="N5" s="81">
        <v>4</v>
      </c>
      <c r="O5" s="80">
        <v>4102</v>
      </c>
      <c r="P5" s="80" t="s">
        <v>320</v>
      </c>
      <c r="Q5" s="79" t="s">
        <v>319</v>
      </c>
    </row>
    <row r="6" spans="1:17">
      <c r="A6" s="81">
        <v>5</v>
      </c>
      <c r="B6" s="80">
        <v>4103</v>
      </c>
      <c r="C6" s="80" t="s">
        <v>318</v>
      </c>
      <c r="D6" s="79" t="s">
        <v>317</v>
      </c>
      <c r="F6" s="78">
        <f>'LRA_JUNI (print)'!$H$21</f>
        <v>32045102</v>
      </c>
      <c r="G6" s="78">
        <f t="shared" si="2"/>
        <v>0</v>
      </c>
      <c r="K6" t="b">
        <f t="shared" si="0"/>
        <v>1</v>
      </c>
      <c r="L6" t="b">
        <f t="shared" si="1"/>
        <v>1</v>
      </c>
      <c r="N6" s="81">
        <v>5</v>
      </c>
      <c r="O6" s="80">
        <v>4103</v>
      </c>
      <c r="P6" s="80" t="s">
        <v>318</v>
      </c>
      <c r="Q6" s="79" t="s">
        <v>317</v>
      </c>
    </row>
    <row r="7" spans="1:17">
      <c r="A7" s="81">
        <v>6</v>
      </c>
      <c r="B7" s="80">
        <v>4104</v>
      </c>
      <c r="C7" s="80" t="s">
        <v>316</v>
      </c>
      <c r="D7" s="79" t="s">
        <v>315</v>
      </c>
      <c r="F7" s="78">
        <f>'LRA_JUNI (print)'!$H$23</f>
        <v>14369722447.094</v>
      </c>
      <c r="G7" s="78">
        <f t="shared" si="2"/>
        <v>-3.9997100830078125E-3</v>
      </c>
      <c r="K7" t="b">
        <f t="shared" si="0"/>
        <v>1</v>
      </c>
      <c r="L7" t="b">
        <f t="shared" si="1"/>
        <v>1</v>
      </c>
      <c r="N7" s="81">
        <v>6</v>
      </c>
      <c r="O7" s="80">
        <v>4104</v>
      </c>
      <c r="P7" s="80" t="s">
        <v>316</v>
      </c>
      <c r="Q7" s="79" t="s">
        <v>315</v>
      </c>
    </row>
    <row r="8" spans="1:17">
      <c r="A8" s="87">
        <v>7</v>
      </c>
      <c r="B8" s="86">
        <v>42</v>
      </c>
      <c r="C8" s="86" t="s">
        <v>193</v>
      </c>
      <c r="D8" s="85" t="s">
        <v>313</v>
      </c>
      <c r="F8" s="78">
        <f>'LRA_JUNI (print)'!H35</f>
        <v>1235128114586</v>
      </c>
      <c r="G8" s="78">
        <f t="shared" si="2"/>
        <v>0</v>
      </c>
      <c r="K8" t="b">
        <f t="shared" si="0"/>
        <v>1</v>
      </c>
      <c r="L8" t="b">
        <f t="shared" si="1"/>
        <v>1</v>
      </c>
      <c r="N8" s="87">
        <v>7</v>
      </c>
      <c r="O8" s="86">
        <v>42</v>
      </c>
      <c r="P8" s="86" t="s">
        <v>193</v>
      </c>
      <c r="Q8" s="85" t="s">
        <v>313</v>
      </c>
    </row>
    <row r="9" spans="1:17">
      <c r="A9" s="81">
        <v>8</v>
      </c>
      <c r="B9" s="80">
        <v>4201</v>
      </c>
      <c r="C9" s="80" t="s">
        <v>314</v>
      </c>
      <c r="D9" s="79" t="s">
        <v>313</v>
      </c>
      <c r="F9" s="78">
        <f>'LRA_JUNI (print)'!H36</f>
        <v>1235128114586</v>
      </c>
      <c r="G9" s="78">
        <f t="shared" si="2"/>
        <v>0</v>
      </c>
      <c r="K9" t="b">
        <f t="shared" si="0"/>
        <v>1</v>
      </c>
      <c r="L9" t="b">
        <f t="shared" si="1"/>
        <v>1</v>
      </c>
      <c r="N9" s="81">
        <v>8</v>
      </c>
      <c r="O9" s="80">
        <v>4201</v>
      </c>
      <c r="P9" s="80" t="s">
        <v>314</v>
      </c>
      <c r="Q9" s="79" t="s">
        <v>313</v>
      </c>
    </row>
    <row r="10" spans="1:17">
      <c r="A10" s="81">
        <v>9</v>
      </c>
      <c r="B10" s="80">
        <v>4202</v>
      </c>
      <c r="C10" s="80" t="s">
        <v>312</v>
      </c>
      <c r="D10" s="79" t="s">
        <v>264</v>
      </c>
      <c r="F10" s="78">
        <f>'LRA_JUNI (print)'!H39</f>
        <v>0</v>
      </c>
      <c r="G10" s="78">
        <f t="shared" si="2"/>
        <v>0</v>
      </c>
      <c r="K10" t="b">
        <f t="shared" si="0"/>
        <v>1</v>
      </c>
      <c r="L10" t="b">
        <f t="shared" si="1"/>
        <v>1</v>
      </c>
      <c r="N10" s="81">
        <v>9</v>
      </c>
      <c r="O10" s="80">
        <v>4202</v>
      </c>
      <c r="P10" s="80" t="s">
        <v>312</v>
      </c>
      <c r="Q10" s="79" t="s">
        <v>264</v>
      </c>
    </row>
    <row r="11" spans="1:17">
      <c r="A11" s="87">
        <v>10</v>
      </c>
      <c r="B11" s="86">
        <v>43</v>
      </c>
      <c r="C11" s="86" t="s">
        <v>181</v>
      </c>
      <c r="D11" s="85" t="s">
        <v>310</v>
      </c>
      <c r="F11" s="78">
        <f>'LRA_JUNI (print)'!H41</f>
        <v>29640562551</v>
      </c>
      <c r="G11" s="78">
        <f t="shared" si="2"/>
        <v>0</v>
      </c>
      <c r="K11" t="b">
        <f t="shared" si="0"/>
        <v>1</v>
      </c>
      <c r="L11" t="b">
        <f t="shared" si="1"/>
        <v>1</v>
      </c>
      <c r="N11" s="87">
        <v>10</v>
      </c>
      <c r="O11" s="86">
        <v>43</v>
      </c>
      <c r="P11" s="86" t="s">
        <v>181</v>
      </c>
      <c r="Q11" s="85" t="s">
        <v>310</v>
      </c>
    </row>
    <row r="12" spans="1:17">
      <c r="A12" s="81">
        <v>11</v>
      </c>
      <c r="B12" s="80">
        <v>4301</v>
      </c>
      <c r="C12" s="80" t="s">
        <v>311</v>
      </c>
      <c r="D12" s="79" t="s">
        <v>310</v>
      </c>
      <c r="F12" s="78">
        <f>'LRA_JUNI (print)'!H42</f>
        <v>29640562551</v>
      </c>
      <c r="G12" s="78">
        <f t="shared" si="2"/>
        <v>0</v>
      </c>
      <c r="K12" t="b">
        <f t="shared" si="0"/>
        <v>1</v>
      </c>
      <c r="L12" t="b">
        <f t="shared" si="1"/>
        <v>1</v>
      </c>
      <c r="N12" s="81">
        <v>11</v>
      </c>
      <c r="O12" s="80">
        <v>4301</v>
      </c>
      <c r="P12" s="80" t="s">
        <v>311</v>
      </c>
      <c r="Q12" s="79" t="s">
        <v>310</v>
      </c>
    </row>
    <row r="13" spans="1:17">
      <c r="A13" s="81">
        <v>12</v>
      </c>
      <c r="B13" s="80">
        <v>4302</v>
      </c>
      <c r="C13" s="80" t="s">
        <v>309</v>
      </c>
      <c r="D13" s="79" t="s">
        <v>264</v>
      </c>
      <c r="F13" s="78">
        <v>0</v>
      </c>
      <c r="G13" s="78">
        <f t="shared" si="2"/>
        <v>0</v>
      </c>
      <c r="K13" t="b">
        <f t="shared" si="0"/>
        <v>1</v>
      </c>
      <c r="L13" t="b">
        <f t="shared" si="1"/>
        <v>1</v>
      </c>
      <c r="N13" s="81">
        <v>12</v>
      </c>
      <c r="O13" s="80">
        <v>4302</v>
      </c>
      <c r="P13" s="80" t="s">
        <v>309</v>
      </c>
      <c r="Q13" s="79" t="s">
        <v>264</v>
      </c>
    </row>
    <row r="14" spans="1:17">
      <c r="A14" s="81">
        <v>13</v>
      </c>
      <c r="B14" s="80">
        <v>4303</v>
      </c>
      <c r="C14" s="80" t="s">
        <v>308</v>
      </c>
      <c r="D14" s="79" t="s">
        <v>264</v>
      </c>
      <c r="F14" s="78">
        <v>0</v>
      </c>
      <c r="G14" s="78">
        <f t="shared" si="2"/>
        <v>0</v>
      </c>
      <c r="K14" t="b">
        <f t="shared" si="0"/>
        <v>1</v>
      </c>
      <c r="L14" t="b">
        <f t="shared" si="1"/>
        <v>1</v>
      </c>
      <c r="N14" s="81">
        <v>13</v>
      </c>
      <c r="O14" s="80">
        <v>4303</v>
      </c>
      <c r="P14" s="80" t="s">
        <v>308</v>
      </c>
      <c r="Q14" s="79" t="s">
        <v>264</v>
      </c>
    </row>
    <row r="15" spans="1:17">
      <c r="A15" s="87">
        <v>14</v>
      </c>
      <c r="B15" s="86">
        <v>5</v>
      </c>
      <c r="C15" s="86" t="s">
        <v>173</v>
      </c>
      <c r="D15" s="85" t="s">
        <v>307</v>
      </c>
      <c r="F15" s="78">
        <f>'LRA_JUNI (print)'!$S$2</f>
        <v>1645420598543</v>
      </c>
      <c r="G15" s="78">
        <f t="shared" si="2"/>
        <v>0</v>
      </c>
      <c r="K15" t="b">
        <f t="shared" si="0"/>
        <v>1</v>
      </c>
      <c r="L15" t="b">
        <f t="shared" si="1"/>
        <v>1</v>
      </c>
      <c r="N15" s="87">
        <v>14</v>
      </c>
      <c r="O15" s="86">
        <v>5</v>
      </c>
      <c r="P15" s="86" t="s">
        <v>173</v>
      </c>
      <c r="Q15" s="85" t="s">
        <v>307</v>
      </c>
    </row>
    <row r="16" spans="1:17">
      <c r="A16" s="87">
        <v>15</v>
      </c>
      <c r="B16" s="86">
        <v>51</v>
      </c>
      <c r="C16" s="86" t="s">
        <v>171</v>
      </c>
      <c r="D16" s="85" t="s">
        <v>306</v>
      </c>
      <c r="F16" s="78">
        <f>'LRA_JUNI (print)'!H46</f>
        <v>1099308700677</v>
      </c>
      <c r="G16" s="78">
        <f t="shared" si="2"/>
        <v>0</v>
      </c>
      <c r="K16" t="b">
        <f t="shared" si="0"/>
        <v>1</v>
      </c>
      <c r="L16" t="b">
        <f t="shared" si="1"/>
        <v>1</v>
      </c>
      <c r="N16" s="87">
        <v>15</v>
      </c>
      <c r="O16" s="86">
        <v>51</v>
      </c>
      <c r="P16" s="86" t="s">
        <v>171</v>
      </c>
      <c r="Q16" s="85" t="s">
        <v>306</v>
      </c>
    </row>
    <row r="17" spans="1:17">
      <c r="A17" s="81">
        <v>16</v>
      </c>
      <c r="B17" s="80">
        <v>5101</v>
      </c>
      <c r="C17" s="80" t="s">
        <v>305</v>
      </c>
      <c r="D17" s="79" t="s">
        <v>304</v>
      </c>
      <c r="F17" s="78">
        <f>+'LRA_JUNI (print)'!H47</f>
        <v>695719628185</v>
      </c>
      <c r="G17" s="78">
        <f t="shared" si="2"/>
        <v>0</v>
      </c>
      <c r="K17" t="b">
        <f t="shared" si="0"/>
        <v>1</v>
      </c>
      <c r="L17" t="b">
        <f t="shared" si="1"/>
        <v>1</v>
      </c>
      <c r="N17" s="81">
        <v>16</v>
      </c>
      <c r="O17" s="80">
        <v>5101</v>
      </c>
      <c r="P17" s="80" t="s">
        <v>305</v>
      </c>
      <c r="Q17" s="79" t="s">
        <v>304</v>
      </c>
    </row>
    <row r="18" spans="1:17">
      <c r="A18" s="81">
        <v>17</v>
      </c>
      <c r="B18" s="80">
        <v>5102</v>
      </c>
      <c r="C18" s="80" t="s">
        <v>303</v>
      </c>
      <c r="D18" s="79" t="s">
        <v>302</v>
      </c>
      <c r="F18" s="78">
        <f>+'LRA_JUNI (print)'!H56</f>
        <v>328152126774</v>
      </c>
      <c r="G18" s="78">
        <f t="shared" si="2"/>
        <v>0</v>
      </c>
      <c r="K18" t="b">
        <f t="shared" si="0"/>
        <v>1</v>
      </c>
      <c r="L18" t="b">
        <f t="shared" si="1"/>
        <v>1</v>
      </c>
      <c r="N18" s="81">
        <v>17</v>
      </c>
      <c r="O18" s="80">
        <v>5102</v>
      </c>
      <c r="P18" s="80" t="s">
        <v>303</v>
      </c>
      <c r="Q18" s="79" t="s">
        <v>302</v>
      </c>
    </row>
    <row r="19" spans="1:17">
      <c r="A19" s="81">
        <v>18</v>
      </c>
      <c r="B19" s="80">
        <v>5103</v>
      </c>
      <c r="C19" s="80" t="s">
        <v>301</v>
      </c>
      <c r="D19" s="79" t="s">
        <v>264</v>
      </c>
      <c r="F19" s="78">
        <f>+'LRA_JUNI (print)'!H64</f>
        <v>0</v>
      </c>
      <c r="G19" s="78">
        <f t="shared" si="2"/>
        <v>0</v>
      </c>
      <c r="K19" t="b">
        <f t="shared" si="0"/>
        <v>1</v>
      </c>
      <c r="L19" t="b">
        <f t="shared" si="1"/>
        <v>1</v>
      </c>
      <c r="N19" s="81">
        <v>18</v>
      </c>
      <c r="O19" s="80">
        <v>5103</v>
      </c>
      <c r="P19" s="80" t="s">
        <v>301</v>
      </c>
      <c r="Q19" s="79" t="s">
        <v>264</v>
      </c>
    </row>
    <row r="20" spans="1:17">
      <c r="A20" s="81">
        <v>19</v>
      </c>
      <c r="B20" s="80">
        <v>5104</v>
      </c>
      <c r="C20" s="80" t="s">
        <v>300</v>
      </c>
      <c r="D20" s="79" t="s">
        <v>299</v>
      </c>
      <c r="F20" s="78">
        <f>+'LRA_JUNI (print)'!H66</f>
        <v>95717580</v>
      </c>
      <c r="G20" s="78">
        <f t="shared" si="2"/>
        <v>0</v>
      </c>
      <c r="K20" t="b">
        <f t="shared" si="0"/>
        <v>1</v>
      </c>
      <c r="L20" t="b">
        <f t="shared" si="1"/>
        <v>1</v>
      </c>
      <c r="N20" s="81">
        <v>19</v>
      </c>
      <c r="O20" s="80">
        <v>5104</v>
      </c>
      <c r="P20" s="80" t="s">
        <v>300</v>
      </c>
      <c r="Q20" s="79" t="s">
        <v>299</v>
      </c>
    </row>
    <row r="21" spans="1:17">
      <c r="A21" s="81">
        <v>20</v>
      </c>
      <c r="B21" s="80">
        <v>5105</v>
      </c>
      <c r="C21" s="80" t="s">
        <v>298</v>
      </c>
      <c r="D21" s="79" t="s">
        <v>297</v>
      </c>
      <c r="F21" s="78">
        <f>+'LRA_JUNI (print)'!H68</f>
        <v>74868778138</v>
      </c>
      <c r="G21" s="78">
        <f t="shared" si="2"/>
        <v>0</v>
      </c>
      <c r="K21" t="b">
        <f t="shared" si="0"/>
        <v>1</v>
      </c>
      <c r="L21" t="b">
        <f t="shared" si="1"/>
        <v>1</v>
      </c>
      <c r="N21" s="81">
        <v>20</v>
      </c>
      <c r="O21" s="80">
        <v>5105</v>
      </c>
      <c r="P21" s="80" t="s">
        <v>298</v>
      </c>
      <c r="Q21" s="79" t="s">
        <v>297</v>
      </c>
    </row>
    <row r="22" spans="1:17">
      <c r="A22" s="81">
        <v>21</v>
      </c>
      <c r="B22" s="80">
        <v>5106</v>
      </c>
      <c r="C22" s="80" t="s">
        <v>296</v>
      </c>
      <c r="D22" s="79" t="s">
        <v>295</v>
      </c>
      <c r="F22" s="78">
        <f>+'LRA_JUNI (print)'!H73</f>
        <v>472450000</v>
      </c>
      <c r="G22" s="78">
        <f t="shared" si="2"/>
        <v>0</v>
      </c>
      <c r="K22" t="b">
        <f t="shared" si="0"/>
        <v>1</v>
      </c>
      <c r="L22" t="b">
        <f t="shared" si="1"/>
        <v>1</v>
      </c>
      <c r="N22" s="81">
        <v>21</v>
      </c>
      <c r="O22" s="80">
        <v>5106</v>
      </c>
      <c r="P22" s="80" t="s">
        <v>296</v>
      </c>
      <c r="Q22" s="79" t="s">
        <v>295</v>
      </c>
    </row>
    <row r="23" spans="1:17">
      <c r="A23" s="87">
        <v>22</v>
      </c>
      <c r="B23" s="86">
        <v>52</v>
      </c>
      <c r="C23" s="86" t="s">
        <v>109</v>
      </c>
      <c r="D23" s="85" t="s">
        <v>294</v>
      </c>
      <c r="F23" s="78">
        <f>+'LRA_JUNI (print)'!H77</f>
        <v>231501170432</v>
      </c>
      <c r="G23" s="78">
        <f t="shared" si="2"/>
        <v>0</v>
      </c>
      <c r="K23" t="b">
        <f t="shared" si="0"/>
        <v>1</v>
      </c>
      <c r="L23" t="b">
        <f t="shared" si="1"/>
        <v>1</v>
      </c>
      <c r="N23" s="87">
        <v>22</v>
      </c>
      <c r="O23" s="86">
        <v>52</v>
      </c>
      <c r="P23" s="86" t="s">
        <v>109</v>
      </c>
      <c r="Q23" s="85" t="s">
        <v>294</v>
      </c>
    </row>
    <row r="24" spans="1:17">
      <c r="A24" s="81">
        <v>23</v>
      </c>
      <c r="B24" s="80">
        <v>5201</v>
      </c>
      <c r="C24" s="80" t="s">
        <v>293</v>
      </c>
      <c r="D24" s="79" t="s">
        <v>292</v>
      </c>
      <c r="F24" s="78">
        <f>+'LRA_JUNI (print)'!H78</f>
        <v>9425818668</v>
      </c>
      <c r="G24" s="78">
        <f t="shared" si="2"/>
        <v>0</v>
      </c>
      <c r="K24" t="b">
        <f t="shared" si="0"/>
        <v>1</v>
      </c>
      <c r="L24" t="b">
        <f t="shared" si="1"/>
        <v>1</v>
      </c>
      <c r="N24" s="81">
        <v>23</v>
      </c>
      <c r="O24" s="80">
        <v>5201</v>
      </c>
      <c r="P24" s="80" t="s">
        <v>293</v>
      </c>
      <c r="Q24" s="79" t="s">
        <v>292</v>
      </c>
    </row>
    <row r="25" spans="1:17">
      <c r="A25" s="81">
        <v>24</v>
      </c>
      <c r="B25" s="80">
        <v>5202</v>
      </c>
      <c r="C25" s="80" t="s">
        <v>291</v>
      </c>
      <c r="D25" s="79" t="s">
        <v>290</v>
      </c>
      <c r="F25" s="78">
        <f>+'LRA_JUNI (print)'!H80</f>
        <v>12431103129</v>
      </c>
      <c r="G25" s="78">
        <f t="shared" si="2"/>
        <v>0</v>
      </c>
      <c r="K25" t="b">
        <f t="shared" si="0"/>
        <v>1</v>
      </c>
      <c r="L25" t="b">
        <f t="shared" si="1"/>
        <v>1</v>
      </c>
      <c r="N25" s="81">
        <v>24</v>
      </c>
      <c r="O25" s="80">
        <v>5202</v>
      </c>
      <c r="P25" s="80" t="s">
        <v>291</v>
      </c>
      <c r="Q25" s="79" t="s">
        <v>290</v>
      </c>
    </row>
    <row r="26" spans="1:17">
      <c r="A26" s="81">
        <v>25</v>
      </c>
      <c r="B26" s="80">
        <v>5203</v>
      </c>
      <c r="C26" s="80" t="s">
        <v>289</v>
      </c>
      <c r="D26" s="79" t="s">
        <v>288</v>
      </c>
      <c r="F26" s="78">
        <f>+'LRA_JUNI (print)'!H97</f>
        <v>71457963718</v>
      </c>
      <c r="G26" s="78">
        <f t="shared" si="2"/>
        <v>0</v>
      </c>
      <c r="K26" t="b">
        <f t="shared" si="0"/>
        <v>1</v>
      </c>
      <c r="L26" t="b">
        <f t="shared" si="1"/>
        <v>1</v>
      </c>
      <c r="N26" s="81">
        <v>25</v>
      </c>
      <c r="O26" s="80">
        <v>5203</v>
      </c>
      <c r="P26" s="80" t="s">
        <v>289</v>
      </c>
      <c r="Q26" s="79" t="s">
        <v>288</v>
      </c>
    </row>
    <row r="27" spans="1:17">
      <c r="A27" s="81">
        <v>26</v>
      </c>
      <c r="B27" s="80">
        <v>5204</v>
      </c>
      <c r="C27" s="80" t="s">
        <v>287</v>
      </c>
      <c r="D27" s="79" t="s">
        <v>286</v>
      </c>
      <c r="F27" s="78">
        <f>+'LRA_JUNI (print)'!H101</f>
        <v>138129334917</v>
      </c>
      <c r="G27" s="78">
        <f t="shared" si="2"/>
        <v>0</v>
      </c>
      <c r="K27" t="b">
        <f t="shared" si="0"/>
        <v>1</v>
      </c>
      <c r="L27" t="b">
        <f t="shared" si="1"/>
        <v>1</v>
      </c>
      <c r="N27" s="81">
        <v>26</v>
      </c>
      <c r="O27" s="80">
        <v>5204</v>
      </c>
      <c r="P27" s="80" t="s">
        <v>287</v>
      </c>
      <c r="Q27" s="79" t="s">
        <v>286</v>
      </c>
    </row>
    <row r="28" spans="1:17">
      <c r="A28" s="81">
        <v>27</v>
      </c>
      <c r="B28" s="80">
        <v>5205</v>
      </c>
      <c r="C28" s="80" t="s">
        <v>285</v>
      </c>
      <c r="D28" s="79" t="s">
        <v>284</v>
      </c>
      <c r="F28" s="78">
        <f>+'LRA_JUNI (print)'!H107</f>
        <v>56950000</v>
      </c>
      <c r="G28" s="78">
        <f t="shared" si="2"/>
        <v>0</v>
      </c>
      <c r="K28" t="b">
        <f t="shared" si="0"/>
        <v>1</v>
      </c>
      <c r="L28" t="b">
        <f t="shared" si="1"/>
        <v>1</v>
      </c>
      <c r="N28" s="81">
        <v>27</v>
      </c>
      <c r="O28" s="80">
        <v>5205</v>
      </c>
      <c r="P28" s="80" t="s">
        <v>285</v>
      </c>
      <c r="Q28" s="79" t="s">
        <v>284</v>
      </c>
    </row>
    <row r="29" spans="1:17">
      <c r="A29" s="81">
        <v>28</v>
      </c>
      <c r="B29" s="80">
        <v>5206</v>
      </c>
      <c r="C29" s="80" t="s">
        <v>283</v>
      </c>
      <c r="D29" s="79" t="s">
        <v>264</v>
      </c>
      <c r="F29" s="78">
        <v>0</v>
      </c>
      <c r="G29" s="78">
        <f t="shared" si="2"/>
        <v>0</v>
      </c>
      <c r="K29" t="b">
        <f t="shared" si="0"/>
        <v>1</v>
      </c>
      <c r="L29" t="b">
        <f t="shared" si="1"/>
        <v>1</v>
      </c>
      <c r="N29" s="81">
        <v>28</v>
      </c>
      <c r="O29" s="80">
        <v>5206</v>
      </c>
      <c r="P29" s="80" t="s">
        <v>283</v>
      </c>
      <c r="Q29" s="79" t="s">
        <v>264</v>
      </c>
    </row>
    <row r="30" spans="1:17">
      <c r="A30" s="87">
        <v>29</v>
      </c>
      <c r="B30" s="86">
        <v>53</v>
      </c>
      <c r="C30" s="86" t="s">
        <v>38</v>
      </c>
      <c r="D30" s="85" t="s">
        <v>282</v>
      </c>
      <c r="F30" s="78">
        <f>+'LRA_JUNI (print)'!H113</f>
        <v>327011668</v>
      </c>
      <c r="G30" s="78">
        <f t="shared" si="2"/>
        <v>0</v>
      </c>
      <c r="K30" t="b">
        <f t="shared" si="0"/>
        <v>1</v>
      </c>
      <c r="L30" t="b">
        <f t="shared" si="1"/>
        <v>1</v>
      </c>
      <c r="N30" s="87">
        <v>29</v>
      </c>
      <c r="O30" s="86">
        <v>53</v>
      </c>
      <c r="P30" s="86" t="s">
        <v>38</v>
      </c>
      <c r="Q30" s="85" t="s">
        <v>282</v>
      </c>
    </row>
    <row r="31" spans="1:17">
      <c r="A31" s="81">
        <v>30</v>
      </c>
      <c r="B31" s="80">
        <v>5301</v>
      </c>
      <c r="C31" s="80" t="s">
        <v>38</v>
      </c>
      <c r="D31" s="79" t="s">
        <v>282</v>
      </c>
      <c r="F31" s="78">
        <f>+'LRA_JUNI (print)'!H114</f>
        <v>327011668</v>
      </c>
      <c r="G31" s="78">
        <f t="shared" si="2"/>
        <v>0</v>
      </c>
      <c r="K31" t="b">
        <f t="shared" si="0"/>
        <v>1</v>
      </c>
      <c r="L31" t="b">
        <f t="shared" si="1"/>
        <v>1</v>
      </c>
      <c r="N31" s="81">
        <v>30</v>
      </c>
      <c r="O31" s="80">
        <v>5301</v>
      </c>
      <c r="P31" s="80" t="s">
        <v>38</v>
      </c>
      <c r="Q31" s="79" t="s">
        <v>282</v>
      </c>
    </row>
    <row r="32" spans="1:17">
      <c r="A32" s="87">
        <v>31</v>
      </c>
      <c r="B32" s="86">
        <v>54</v>
      </c>
      <c r="C32" s="86" t="s">
        <v>33</v>
      </c>
      <c r="D32" s="85" t="s">
        <v>281</v>
      </c>
      <c r="F32" s="78">
        <f>+'LRA_JUNI (print)'!H116</f>
        <v>314283715766</v>
      </c>
      <c r="G32" s="78">
        <f t="shared" si="2"/>
        <v>0</v>
      </c>
      <c r="K32" t="b">
        <f t="shared" si="0"/>
        <v>1</v>
      </c>
      <c r="L32" t="b">
        <f t="shared" si="1"/>
        <v>1</v>
      </c>
      <c r="N32" s="87">
        <v>31</v>
      </c>
      <c r="O32" s="86">
        <v>54</v>
      </c>
      <c r="P32" s="86" t="s">
        <v>33</v>
      </c>
      <c r="Q32" s="85" t="s">
        <v>281</v>
      </c>
    </row>
    <row r="33" spans="1:17">
      <c r="A33" s="81">
        <v>32</v>
      </c>
      <c r="B33" s="80">
        <v>5401</v>
      </c>
      <c r="C33" s="80" t="s">
        <v>280</v>
      </c>
      <c r="D33" s="79" t="s">
        <v>279</v>
      </c>
      <c r="F33" s="78">
        <f>+'LRA_JUNI (print)'!H117</f>
        <v>314036215766</v>
      </c>
      <c r="G33" s="78">
        <f t="shared" si="2"/>
        <v>0</v>
      </c>
      <c r="K33" t="b">
        <f t="shared" si="0"/>
        <v>1</v>
      </c>
      <c r="L33" t="b">
        <f t="shared" si="1"/>
        <v>1</v>
      </c>
      <c r="N33" s="81">
        <v>32</v>
      </c>
      <c r="O33" s="80">
        <v>5401</v>
      </c>
      <c r="P33" s="80" t="s">
        <v>280</v>
      </c>
      <c r="Q33" s="79" t="s">
        <v>279</v>
      </c>
    </row>
    <row r="34" spans="1:17">
      <c r="A34" s="81">
        <v>33</v>
      </c>
      <c r="B34" s="80">
        <v>5402</v>
      </c>
      <c r="C34" s="80" t="s">
        <v>278</v>
      </c>
      <c r="D34" s="79" t="s">
        <v>277</v>
      </c>
      <c r="F34" s="78">
        <f>+'LRA_JUNI (print)'!H119</f>
        <v>247500000</v>
      </c>
      <c r="G34" s="78">
        <f t="shared" si="2"/>
        <v>0</v>
      </c>
      <c r="K34" t="b">
        <f t="shared" si="0"/>
        <v>1</v>
      </c>
      <c r="L34" t="b">
        <f t="shared" si="1"/>
        <v>1</v>
      </c>
      <c r="N34" s="81">
        <v>33</v>
      </c>
      <c r="O34" s="80">
        <v>5402</v>
      </c>
      <c r="P34" s="80" t="s">
        <v>278</v>
      </c>
      <c r="Q34" s="79" t="s">
        <v>277</v>
      </c>
    </row>
    <row r="35" spans="1:17">
      <c r="A35" s="87">
        <v>34</v>
      </c>
      <c r="B35" s="86">
        <v>6</v>
      </c>
      <c r="C35" s="86" t="s">
        <v>276</v>
      </c>
      <c r="D35" s="85" t="s">
        <v>264</v>
      </c>
      <c r="F35" s="78">
        <f>+'LRA_JUNI (print)'!H65</f>
        <v>0</v>
      </c>
      <c r="G35" s="78">
        <f t="shared" si="2"/>
        <v>0</v>
      </c>
      <c r="K35" t="b">
        <f t="shared" si="0"/>
        <v>1</v>
      </c>
      <c r="L35" t="b">
        <f t="shared" si="1"/>
        <v>1</v>
      </c>
      <c r="N35" s="87">
        <v>34</v>
      </c>
      <c r="O35" s="86">
        <v>6</v>
      </c>
      <c r="P35" s="86" t="s">
        <v>276</v>
      </c>
      <c r="Q35" s="85" t="s">
        <v>264</v>
      </c>
    </row>
    <row r="36" spans="1:17">
      <c r="A36" s="87">
        <v>35</v>
      </c>
      <c r="B36" s="86">
        <v>61</v>
      </c>
      <c r="C36" s="86" t="s">
        <v>20</v>
      </c>
      <c r="D36" s="85" t="s">
        <v>264</v>
      </c>
      <c r="F36" s="78">
        <f>'LRA_JUNI (print)'!H123</f>
        <v>0</v>
      </c>
      <c r="G36" s="78">
        <f t="shared" si="2"/>
        <v>0</v>
      </c>
      <c r="K36" t="b">
        <f t="shared" si="0"/>
        <v>1</v>
      </c>
      <c r="L36" t="b">
        <f t="shared" si="1"/>
        <v>1</v>
      </c>
      <c r="N36" s="87">
        <v>35</v>
      </c>
      <c r="O36" s="86">
        <v>61</v>
      </c>
      <c r="P36" s="86" t="s">
        <v>20</v>
      </c>
      <c r="Q36" s="85" t="s">
        <v>264</v>
      </c>
    </row>
    <row r="37" spans="1:17">
      <c r="A37" s="81">
        <v>36</v>
      </c>
      <c r="B37" s="80">
        <v>6101</v>
      </c>
      <c r="C37" s="80" t="s">
        <v>275</v>
      </c>
      <c r="D37" s="79" t="s">
        <v>264</v>
      </c>
      <c r="F37" s="78">
        <f>'LRA_JUNI (print)'!H124</f>
        <v>0</v>
      </c>
      <c r="G37" s="78">
        <f t="shared" si="2"/>
        <v>0</v>
      </c>
      <c r="K37" t="b">
        <f t="shared" si="0"/>
        <v>1</v>
      </c>
      <c r="L37" t="b">
        <f t="shared" si="1"/>
        <v>1</v>
      </c>
      <c r="N37" s="81">
        <v>36</v>
      </c>
      <c r="O37" s="80">
        <v>6101</v>
      </c>
      <c r="P37" s="80" t="s">
        <v>275</v>
      </c>
      <c r="Q37" s="79" t="s">
        <v>264</v>
      </c>
    </row>
    <row r="38" spans="1:17">
      <c r="A38" s="81">
        <v>37</v>
      </c>
      <c r="B38" s="80">
        <v>6102</v>
      </c>
      <c r="C38" s="80" t="s">
        <v>274</v>
      </c>
      <c r="D38" s="79" t="s">
        <v>264</v>
      </c>
      <c r="G38" s="78">
        <f t="shared" si="2"/>
        <v>0</v>
      </c>
      <c r="K38" t="b">
        <f t="shared" si="0"/>
        <v>1</v>
      </c>
      <c r="L38" t="b">
        <f t="shared" si="1"/>
        <v>1</v>
      </c>
      <c r="N38" s="81">
        <v>37</v>
      </c>
      <c r="O38" s="80">
        <v>6102</v>
      </c>
      <c r="P38" s="80" t="s">
        <v>274</v>
      </c>
      <c r="Q38" s="79" t="s">
        <v>264</v>
      </c>
    </row>
    <row r="39" spans="1:17">
      <c r="A39" s="81">
        <v>38</v>
      </c>
      <c r="B39" s="80">
        <v>6103</v>
      </c>
      <c r="C39" s="80" t="s">
        <v>273</v>
      </c>
      <c r="D39" s="79" t="s">
        <v>264</v>
      </c>
      <c r="G39" s="78">
        <f t="shared" si="2"/>
        <v>0</v>
      </c>
      <c r="K39" t="b">
        <f t="shared" si="0"/>
        <v>1</v>
      </c>
      <c r="L39" t="b">
        <f t="shared" si="1"/>
        <v>1</v>
      </c>
      <c r="N39" s="81">
        <v>38</v>
      </c>
      <c r="O39" s="80">
        <v>6103</v>
      </c>
      <c r="P39" s="80" t="s">
        <v>273</v>
      </c>
      <c r="Q39" s="79" t="s">
        <v>264</v>
      </c>
    </row>
    <row r="40" spans="1:17">
      <c r="A40" s="81">
        <v>39</v>
      </c>
      <c r="B40" s="80">
        <v>6104</v>
      </c>
      <c r="C40" s="80" t="s">
        <v>272</v>
      </c>
      <c r="D40" s="79" t="s">
        <v>264</v>
      </c>
      <c r="F40" s="78">
        <f>'LRA_JUNI (print)'!H125</f>
        <v>0</v>
      </c>
      <c r="G40" s="78">
        <f t="shared" si="2"/>
        <v>0</v>
      </c>
      <c r="K40" t="b">
        <f t="shared" si="0"/>
        <v>1</v>
      </c>
      <c r="L40" t="b">
        <f t="shared" si="1"/>
        <v>1</v>
      </c>
      <c r="N40" s="81">
        <v>39</v>
      </c>
      <c r="O40" s="80">
        <v>6104</v>
      </c>
      <c r="P40" s="80" t="s">
        <v>272</v>
      </c>
      <c r="Q40" s="79" t="s">
        <v>264</v>
      </c>
    </row>
    <row r="41" spans="1:17">
      <c r="A41" s="81">
        <v>40</v>
      </c>
      <c r="B41" s="80">
        <v>6105</v>
      </c>
      <c r="C41" s="80" t="s">
        <v>271</v>
      </c>
      <c r="D41" s="79" t="s">
        <v>264</v>
      </c>
      <c r="G41" s="78">
        <f t="shared" si="2"/>
        <v>0</v>
      </c>
      <c r="K41" t="b">
        <f t="shared" si="0"/>
        <v>1</v>
      </c>
      <c r="L41" t="b">
        <f t="shared" si="1"/>
        <v>1</v>
      </c>
      <c r="N41" s="81">
        <v>40</v>
      </c>
      <c r="O41" s="80">
        <v>6105</v>
      </c>
      <c r="P41" s="80" t="s">
        <v>271</v>
      </c>
      <c r="Q41" s="79" t="s">
        <v>264</v>
      </c>
    </row>
    <row r="42" spans="1:17">
      <c r="A42" s="81">
        <v>41</v>
      </c>
      <c r="B42" s="80">
        <v>6106</v>
      </c>
      <c r="C42" s="80" t="s">
        <v>270</v>
      </c>
      <c r="D42" s="79" t="s">
        <v>264</v>
      </c>
      <c r="G42" s="78">
        <f t="shared" si="2"/>
        <v>0</v>
      </c>
      <c r="K42" t="b">
        <f t="shared" si="0"/>
        <v>1</v>
      </c>
      <c r="L42" t="b">
        <f t="shared" si="1"/>
        <v>1</v>
      </c>
      <c r="N42" s="81">
        <v>41</v>
      </c>
      <c r="O42" s="80">
        <v>6106</v>
      </c>
      <c r="P42" s="80" t="s">
        <v>270</v>
      </c>
      <c r="Q42" s="79" t="s">
        <v>264</v>
      </c>
    </row>
    <row r="43" spans="1:17">
      <c r="A43" s="87">
        <v>42</v>
      </c>
      <c r="B43" s="86">
        <v>62</v>
      </c>
      <c r="C43" s="86" t="s">
        <v>12</v>
      </c>
      <c r="D43" s="85" t="s">
        <v>264</v>
      </c>
      <c r="F43" s="78">
        <f>'LRA_JUNI (print)'!H127</f>
        <v>0</v>
      </c>
      <c r="G43" s="78">
        <f t="shared" si="2"/>
        <v>0</v>
      </c>
      <c r="K43" t="b">
        <f t="shared" si="0"/>
        <v>1</v>
      </c>
      <c r="L43" t="b">
        <f t="shared" si="1"/>
        <v>1</v>
      </c>
      <c r="N43" s="87">
        <v>42</v>
      </c>
      <c r="O43" s="86">
        <v>62</v>
      </c>
      <c r="P43" s="86" t="s">
        <v>12</v>
      </c>
      <c r="Q43" s="85" t="s">
        <v>264</v>
      </c>
    </row>
    <row r="44" spans="1:17">
      <c r="A44" s="81">
        <v>43</v>
      </c>
      <c r="B44" s="80">
        <v>6201</v>
      </c>
      <c r="C44" s="80" t="s">
        <v>269</v>
      </c>
      <c r="D44" s="79" t="s">
        <v>264</v>
      </c>
      <c r="G44" s="78">
        <f t="shared" si="2"/>
        <v>0</v>
      </c>
      <c r="K44" t="b">
        <f t="shared" si="0"/>
        <v>1</v>
      </c>
      <c r="L44" t="b">
        <f t="shared" si="1"/>
        <v>1</v>
      </c>
      <c r="N44" s="81">
        <v>43</v>
      </c>
      <c r="O44" s="80">
        <v>6201</v>
      </c>
      <c r="P44" s="80" t="s">
        <v>269</v>
      </c>
      <c r="Q44" s="79" t="s">
        <v>264</v>
      </c>
    </row>
    <row r="45" spans="1:17">
      <c r="A45" s="81">
        <v>44</v>
      </c>
      <c r="B45" s="80">
        <v>6202</v>
      </c>
      <c r="C45" s="80" t="s">
        <v>268</v>
      </c>
      <c r="D45" s="79" t="s">
        <v>264</v>
      </c>
      <c r="F45" s="78">
        <f>'LRA_JUNI (print)'!H128</f>
        <v>0</v>
      </c>
      <c r="G45" s="78">
        <f t="shared" si="2"/>
        <v>0</v>
      </c>
      <c r="K45" t="b">
        <f t="shared" si="0"/>
        <v>1</v>
      </c>
      <c r="L45" t="b">
        <f t="shared" si="1"/>
        <v>1</v>
      </c>
      <c r="N45" s="81">
        <v>44</v>
      </c>
      <c r="O45" s="80">
        <v>6202</v>
      </c>
      <c r="P45" s="80" t="s">
        <v>268</v>
      </c>
      <c r="Q45" s="79" t="s">
        <v>264</v>
      </c>
    </row>
    <row r="46" spans="1:17">
      <c r="A46" s="81">
        <v>45</v>
      </c>
      <c r="B46" s="80">
        <v>6203</v>
      </c>
      <c r="C46" s="80" t="s">
        <v>267</v>
      </c>
      <c r="D46" s="79" t="s">
        <v>264</v>
      </c>
      <c r="G46" s="78">
        <f t="shared" si="2"/>
        <v>0</v>
      </c>
      <c r="K46" t="b">
        <f t="shared" si="0"/>
        <v>1</v>
      </c>
      <c r="L46" t="b">
        <f t="shared" si="1"/>
        <v>1</v>
      </c>
      <c r="N46" s="81">
        <v>45</v>
      </c>
      <c r="O46" s="80">
        <v>6203</v>
      </c>
      <c r="P46" s="80" t="s">
        <v>267</v>
      </c>
      <c r="Q46" s="79" t="s">
        <v>264</v>
      </c>
    </row>
    <row r="47" spans="1:17">
      <c r="A47" s="81">
        <v>46</v>
      </c>
      <c r="B47" s="80">
        <v>6204</v>
      </c>
      <c r="C47" s="80" t="s">
        <v>266</v>
      </c>
      <c r="D47" s="79" t="s">
        <v>264</v>
      </c>
      <c r="G47" s="78">
        <f t="shared" si="2"/>
        <v>0</v>
      </c>
      <c r="K47" t="b">
        <f t="shared" si="0"/>
        <v>1</v>
      </c>
      <c r="L47" t="b">
        <f t="shared" si="1"/>
        <v>1</v>
      </c>
      <c r="N47" s="81">
        <v>46</v>
      </c>
      <c r="O47" s="80">
        <v>6204</v>
      </c>
      <c r="P47" s="80" t="s">
        <v>266</v>
      </c>
      <c r="Q47" s="79" t="s">
        <v>264</v>
      </c>
    </row>
    <row r="48" spans="1:17">
      <c r="A48" s="84">
        <v>47</v>
      </c>
      <c r="B48" s="83">
        <v>6205</v>
      </c>
      <c r="C48" s="83" t="s">
        <v>265</v>
      </c>
      <c r="D48" s="82" t="s">
        <v>264</v>
      </c>
      <c r="G48" s="78">
        <f t="shared" si="2"/>
        <v>0</v>
      </c>
      <c r="K48" t="b">
        <f t="shared" si="0"/>
        <v>1</v>
      </c>
      <c r="L48" t="b">
        <f t="shared" si="1"/>
        <v>1</v>
      </c>
      <c r="N48" s="81">
        <v>47</v>
      </c>
      <c r="O48" s="80">
        <v>6205</v>
      </c>
      <c r="P48" s="80" t="s">
        <v>265</v>
      </c>
      <c r="Q48" s="79" t="s">
        <v>264</v>
      </c>
    </row>
  </sheetData>
  <pageMargins left="0.70866141732283472" right="0.70866141732283472" top="0.74803149606299213" bottom="0.74803149606299213" header="0.31496062992125984" footer="0.31496062992125984"/>
  <pageSetup paperSize="41" scale="7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LRA_JUNI (print)</vt:lpstr>
      <vt:lpstr>dari Irham vs LRA</vt:lpstr>
      <vt:lpstr>'dari Irham vs LRA'!Print_Area</vt:lpstr>
      <vt:lpstr>'LRA_JUNI (print)'!Print_Area</vt:lpstr>
      <vt:lpstr>'LRA_JUNI (print)'!Print_Titles</vt:lpstr>
    </vt:vector>
  </TitlesOfParts>
  <Company>by adguard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Metu-2018</dc:creator>
  <cp:lastModifiedBy>Metu-2018</cp:lastModifiedBy>
  <dcterms:created xsi:type="dcterms:W3CDTF">2022-07-04T06:48:08Z</dcterms:created>
  <dcterms:modified xsi:type="dcterms:W3CDTF">2022-07-04T06:53:19Z</dcterms:modified>
</cp:coreProperties>
</file>