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82D0C5EF-B578-492A-BD8A-20AAA86DAC13}" xr6:coauthVersionLast="47" xr6:coauthVersionMax="47" xr10:uidLastSave="{00000000-0000-0000-0000-000000000000}"/>
  <bookViews>
    <workbookView xWindow="0" yWindow="0" windowWidth="23040" windowHeight="12240" activeTab="2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D4" i="13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<sst xmlns="http://schemas.openxmlformats.org/spreadsheetml/2006/main" count="209" uniqueCount="139">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</sst>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C2" sqref="C2:C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2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T2" t="s">
        <v>5</v>
      </c>
    </row>
    <row r="3" spans="1:21" x14ac:dyDescent="0.3">
      <c r="A3">
        <v>2</v>
      </c>
      <c r="B3">
        <v>2</v>
      </c>
      <c r="C3">
        <v>2</v>
      </c>
      <c r="D3">
        <v>5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2</v>
      </c>
      <c r="D4">
        <v>1</v>
      </c>
      <c r="E4">
        <v>5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51.739130434782609</v>
      </c>
      <c r="N4" s="15" cm="1">
        <f t="array" ref="N4">IF(E4="","",INDEX(Matriz_Esforço_Acompanhamento!$C$3:$AC$36,Projetos!A4,Projetos!E4))</f>
        <v>114.4</v>
      </c>
      <c r="O4">
        <f t="shared" si="3"/>
        <v>166.1391304347826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2</v>
      </c>
      <c r="D5">
        <v>2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130.93167701863354</v>
      </c>
      <c r="O5">
        <f t="shared" si="3"/>
        <v>161.06412734975936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2</v>
      </c>
      <c r="D6">
        <v>4</v>
      </c>
      <c r="E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cm="1">
        <f t="array" ref="N6">IF(E6="","",INDEX(Matriz_Esforço_Acompanhamento!$C$3:$AC$36,Projetos!A6,Projetos!E6))</f>
        <v>111.73684210526316</v>
      </c>
      <c r="O6">
        <f t="shared" si="3"/>
        <v>138.57894736842107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2</v>
      </c>
      <c r="D7">
        <v>3</v>
      </c>
      <c r="E7">
        <v>2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54.090909090909086</v>
      </c>
      <c r="N7" s="15" cm="1">
        <f t="array" ref="N7">IF(E7="","",INDEX(Matriz_Esforço_Acompanhamento!$C$3:$AC$36,Projetos!A7,Projetos!E7))</f>
        <v>108.95238095238095</v>
      </c>
      <c r="O7">
        <f t="shared" si="3"/>
        <v>163.04329004329003</v>
      </c>
    </row>
    <row r="8" spans="1:21" x14ac:dyDescent="0.3">
      <c r="A8">
        <v>7</v>
      </c>
      <c r="B8">
        <v>1</v>
      </c>
      <c r="C8">
        <v>2</v>
      </c>
      <c r="D8">
        <v>5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104</v>
      </c>
      <c r="O8">
        <f t="shared" si="3"/>
        <v>177.91304347826087</v>
      </c>
    </row>
    <row r="9" spans="1:21" x14ac:dyDescent="0.3">
      <c r="A9">
        <v>8</v>
      </c>
      <c r="B9">
        <v>2</v>
      </c>
      <c r="C9">
        <v>2</v>
      </c>
      <c r="D9">
        <v>1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cm="1">
        <f t="array" ref="N9">IF(E9="","",INDEX(Matriz_Esforço_Acompanhamento!$C$3:$AC$36,Projetos!A9,Projetos!E9))</f>
        <v>105.4</v>
      </c>
      <c r="O9">
        <f t="shared" si="3"/>
        <v>125.18260869565218</v>
      </c>
    </row>
    <row r="10" spans="1:21" x14ac:dyDescent="0.3">
      <c r="A10">
        <v>9</v>
      </c>
      <c r="B10">
        <v>3</v>
      </c>
      <c r="C10">
        <v>2</v>
      </c>
      <c r="D10">
        <v>1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</row>
    <row r="11" spans="1:21" x14ac:dyDescent="0.3">
      <c r="A11">
        <v>10</v>
      </c>
      <c r="B11">
        <v>1</v>
      </c>
      <c r="C11">
        <v>2</v>
      </c>
      <c r="D11">
        <v>4</v>
      </c>
      <c r="E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110.94736842105264</v>
      </c>
      <c r="O11">
        <f t="shared" si="3"/>
        <v>134.76935794984846</v>
      </c>
    </row>
    <row r="12" spans="1:21" x14ac:dyDescent="0.3">
      <c r="A12">
        <v>11</v>
      </c>
      <c r="B12">
        <v>1</v>
      </c>
      <c r="C12">
        <v>2</v>
      </c>
      <c r="D12">
        <v>3</v>
      </c>
      <c r="E12">
        <v>2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23.18181818181818</v>
      </c>
      <c r="N12" s="15" cm="1">
        <f t="array" ref="N12">IF(E12="","",INDEX(Matriz_Esforço_Acompanhamento!$C$3:$AC$36,Projetos!A12,Projetos!E12))</f>
        <v>101.0952380952381</v>
      </c>
      <c r="O12">
        <f t="shared" si="3"/>
        <v>124.27705627705629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5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1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1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1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1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1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1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1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1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1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1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103.19875776397515</v>
      </c>
      <c r="C3">
        <f>IF(C2="","",SUMPRODUCT(Matriz_Alocação_Análise!E3:E36,Matriz_Esforço_Análise!D3:D36))</f>
        <v>30.132450331125828</v>
      </c>
      <c r="D3">
        <f>IF(D2="","",SUMPRODUCT(Matriz_Alocação_Análise!F3:F36,Matriz_Esforço_Análise!E3:E36))</f>
        <v>102.4108488196886</v>
      </c>
      <c r="E3">
        <f>IF(E2="","",SUMPRODUCT(Matriz_Alocação_Análise!G3:G36,Matriz_Esforço_Análise!F3:F36))</f>
        <v>50.664094791953708</v>
      </c>
      <c r="F3">
        <f>IF(F2="","",SUMPRODUCT(Matriz_Alocação_Análise!H3:H36,Matriz_Esforço_Análise!G3:G36))</f>
        <v>147.82608695652172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310.42857142857144</v>
      </c>
      <c r="D5">
        <f>IF(D2="","",SUMPRODUCT(Matriz_Alocação_Acompanhamento!F3:F36,Matriz_Esforço_Acompanhamento!E3:E36))</f>
        <v>208</v>
      </c>
      <c r="E5">
        <f>IF(E2="","",SUMPRODUCT(Matriz_Alocação_Acompanhamento!G3:G36,Matriz_Esforço_Acompanhamento!F3:F36))</f>
        <v>222.68421052631581</v>
      </c>
      <c r="F5">
        <f>IF(F2="","",SUMPRODUCT(Matriz_Alocação_Acompanhamento!H3:H36,Matriz_Esforço_Acompanhamento!G3:G36))</f>
        <v>219.8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0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365.99378881987576</v>
      </c>
      <c r="C7" s="3">
        <f t="shared" ref="C7:E7" si="0">IF(C2="","",C3+C5)</f>
        <v>340.56102175969727</v>
      </c>
      <c r="D7" s="3">
        <f t="shared" si="0"/>
        <v>310.41084881968857</v>
      </c>
      <c r="E7" s="3">
        <f t="shared" si="0"/>
        <v>273.34830531826952</v>
      </c>
      <c r="F7" s="3">
        <f t="shared" ref="F7:AC7" si="1">IF(F2="","",F3+F5)</f>
        <v>367.6260869565217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365.99378881987576</v>
      </c>
      <c r="C8">
        <f>IF(C2="","",SUMPRODUCT(Matriz_Alocação_Acompanhamento!E3:E36,Matriz_Esforço_Acompanhamento!D3:D36) + SUMPRODUCT(Matriz_Alocação_Análise!E3:E36,Matriz_Esforço_Análise!D3:D36))</f>
        <v>340.56102175969727</v>
      </c>
      <c r="D8">
        <f>IF(D2="","",SUMPRODUCT(Matriz_Alocação_Acompanhamento!F3:F36,Matriz_Esforço_Acompanhamento!E3:E36) + SUMPRODUCT(Matriz_Alocação_Análise!F3:F36,Matriz_Esforço_Análise!E3:E36))</f>
        <v>310.41084881968857</v>
      </c>
      <c r="E8">
        <f>IF(E2="","",SUMPRODUCT(Matriz_Alocação_Acompanhamento!G3:G36,Matriz_Esforço_Acompanhamento!F3:F36) + SUMPRODUCT(Matriz_Alocação_Análise!G3:G36,Matriz_Esforço_Análise!F3:F36))</f>
        <v>273.34830531826952</v>
      </c>
      <c r="F8">
        <f>IF(F2="","",SUMPRODUCT(Matriz_Alocação_Acompanhamento!H3:H36,Matriz_Esforço_Acompanhamento!G3:G36) + SUMPRODUCT(Matriz_Alocação_Análise!H3:H36,Matriz_Esforço_Análise!G3:G36))</f>
        <v>367.6260869565217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0</v>
      </c>
      <c r="E9" s="18">
        <f>IF(E2="","",SUMIFS(Projetos!$M$2:$M$36,Projetos!$D$2:$D$36,E2,Projetos!$C$2:$C$36,0)+SUMIFS(Projetos!$N$2:$N$36,Projetos!$E$2:$E$36,E2,Projetos!$C$2:$C$36,1))</f>
        <v>0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40.010470204803717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2023-12-10T20:29:04Z</dcterms:modified>
</cp:coreProperties>
</file>