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13F70C28-01F3-49DD-9A22-CCFF8474E952}" xr6:coauthVersionLast="47" xr6:coauthVersionMax="47" xr10:uidLastSave="{00000000-0000-0000-0000-000000000000}"/>
  <bookViews>
    <workbookView xWindow="-120" yWindow="-120" windowWidth="29040" windowHeight="15840" activeTab="2" xr2:uid="{F67CBCE9-8EA2-40BD-B44E-16F6A18CACAD}"/>
  </bookViews>
  <sheets>
    <sheet name="InstalaçãoExecução" sheetId="15" r:id="rId1"/>
    <sheet name="Base de Dados" sheetId="14" r:id="rId2"/>
    <sheet name="Tecnicos" sheetId="2" r:id="rId3"/>
    <sheet name="Projetos" sheetId="1" r:id="rId4"/>
    <sheet name="Matriz_Esforço_Análise" sheetId="5" r:id="rId5"/>
    <sheet name="Matriz_Esforço_Acompanhamento" sheetId="4" r:id="rId6"/>
    <sheet name="Matriz_Esforco_Atual" sheetId="7" r:id="rId7"/>
    <sheet name="Matriz_Alocação_Análise" sheetId="10" r:id="rId8"/>
    <sheet name="Matriz_Alocação_Acompanhamento" sheetId="12" r:id="rId9"/>
    <sheet name="Esforco_Tecnico" sheetId="13" r:id="rId10"/>
  </sheets>
  <externalReferences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T8" i="1"/>
  <c r="M1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6" i="2" s="1"/>
  <c r="F6" i="2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D10" i="2" l="1"/>
  <c r="D9" i="2"/>
  <c r="H9" i="2" s="1"/>
  <c r="D8" i="2"/>
  <c r="D7" i="2"/>
  <c r="H6" i="2"/>
  <c r="J6" i="2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K12" i="1" s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2" l="1"/>
  <c r="H10" i="2"/>
  <c r="F10" i="2"/>
  <c r="J9" i="2"/>
  <c r="F9" i="2"/>
  <c r="J8" i="2"/>
  <c r="F8" i="2"/>
  <c r="H8" i="2"/>
  <c r="H7" i="2"/>
  <c r="J7" i="2"/>
  <c r="F7" i="2"/>
  <c r="F3" i="2"/>
  <c r="H3" i="2"/>
  <c r="F4" i="2"/>
  <c r="H4" i="2"/>
  <c r="F5" i="2"/>
  <c r="H5" i="2"/>
  <c r="F2" i="2"/>
  <c r="H2" i="2"/>
  <c r="J10" i="1"/>
  <c r="K10" i="1"/>
  <c r="J2" i="1"/>
  <c r="K2" i="1"/>
  <c r="L2" i="1" s="1"/>
  <c r="J5" i="1"/>
  <c r="L5" i="1" s="1"/>
  <c r="J9" i="1"/>
  <c r="L8" i="1"/>
  <c r="L7" i="1"/>
  <c r="J6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Q3" i="4" l="1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AS3" i="4" a="1"/>
  <c r="AS3" i="4" s="1"/>
  <c r="AW3" i="4" a="1"/>
  <c r="AW3" i="4" s="1"/>
  <c r="BA3" i="4" a="1"/>
  <c r="BA3" i="4" s="1"/>
  <c r="BE3" i="4" a="1"/>
  <c r="BE3" i="4" s="1"/>
  <c r="BI3" i="4" a="1"/>
  <c r="BI3" i="4" s="1"/>
  <c r="BM3" i="4" a="1"/>
  <c r="BM3" i="4" s="1"/>
  <c r="BQ3" i="4" a="1"/>
  <c r="BQ3" i="4" s="1"/>
  <c r="AP3" i="4" a="1"/>
  <c r="AP3" i="4" s="1"/>
  <c r="AT3" i="4" a="1"/>
  <c r="AT3" i="4" s="1"/>
  <c r="AX3" i="4" a="1"/>
  <c r="AX3" i="4" s="1"/>
  <c r="BB3" i="4" a="1"/>
  <c r="BB3" i="4" s="1"/>
  <c r="BF3" i="4" a="1"/>
  <c r="BF3" i="4" s="1"/>
  <c r="BJ3" i="4" a="1"/>
  <c r="BJ3" i="4" s="1"/>
  <c r="BN3" i="4" a="1"/>
  <c r="BN3" i="4" s="1"/>
  <c r="AR3" i="5" a="1"/>
  <c r="AR3" i="5" s="1"/>
  <c r="AV3" i="5" a="1"/>
  <c r="AV3" i="5" s="1"/>
  <c r="AZ3" i="5" a="1"/>
  <c r="AZ3" i="5" s="1"/>
  <c r="BD3" i="5" a="1"/>
  <c r="BD3" i="5" s="1"/>
  <c r="BH3" i="5" a="1"/>
  <c r="BH3" i="5" s="1"/>
  <c r="BL3" i="5" a="1"/>
  <c r="BL3" i="5" s="1"/>
  <c r="AS3" i="5" a="1"/>
  <c r="AS3" i="5" s="1"/>
  <c r="AW3" i="5" a="1"/>
  <c r="AW3" i="5" s="1"/>
  <c r="BA3" i="5" a="1"/>
  <c r="BA3" i="5" s="1"/>
  <c r="BE3" i="5" a="1"/>
  <c r="BE3" i="5" s="1"/>
  <c r="BI3" i="5" a="1"/>
  <c r="BI3" i="5" s="1"/>
  <c r="BM3" i="5" a="1"/>
  <c r="BM3" i="5" s="1"/>
  <c r="AP3" i="5" a="1"/>
  <c r="AP3" i="5" s="1"/>
  <c r="AT3" i="5" a="1"/>
  <c r="AT3" i="5" s="1"/>
  <c r="AX3" i="5" a="1"/>
  <c r="AX3" i="5" s="1"/>
  <c r="BB3" i="5" a="1"/>
  <c r="BB3" i="5" s="1"/>
  <c r="BF3" i="5" a="1"/>
  <c r="BF3" i="5" s="1"/>
  <c r="BJ3" i="5" a="1"/>
  <c r="BJ3" i="5" s="1"/>
  <c r="BN3" i="5" a="1"/>
  <c r="BN3" i="5" s="1"/>
  <c r="AQ3" i="5" a="1"/>
  <c r="AQ3" i="5" s="1"/>
  <c r="AU3" i="5" a="1"/>
  <c r="AU3" i="5" s="1"/>
  <c r="AY3" i="5" a="1"/>
  <c r="AY3" i="5" s="1"/>
  <c r="BC3" i="5" a="1"/>
  <c r="BC3" i="5" s="1"/>
  <c r="BG3" i="5" a="1"/>
  <c r="BG3" i="5" s="1"/>
  <c r="BK3" i="5" a="1"/>
  <c r="BK3" i="5" s="1"/>
  <c r="G3" i="5" a="1"/>
  <c r="G3" i="5" s="1"/>
  <c r="AP14" i="5" a="1"/>
  <c r="AP14" i="5" s="1"/>
  <c r="AT14" i="5" a="1"/>
  <c r="AT14" i="5" s="1"/>
  <c r="AX14" i="5" a="1"/>
  <c r="AX14" i="5" s="1"/>
  <c r="BB14" i="5" a="1"/>
  <c r="BB14" i="5" s="1"/>
  <c r="BF14" i="5" a="1"/>
  <c r="BF14" i="5" s="1"/>
  <c r="BJ14" i="5" a="1"/>
  <c r="BJ14" i="5" s="1"/>
  <c r="BN14" i="5" a="1"/>
  <c r="BN14" i="5" s="1"/>
  <c r="AQ14" i="5" a="1"/>
  <c r="AQ14" i="5" s="1"/>
  <c r="AU14" i="5" a="1"/>
  <c r="AU14" i="5" s="1"/>
  <c r="AY14" i="5" a="1"/>
  <c r="AY14" i="5" s="1"/>
  <c r="BC14" i="5" a="1"/>
  <c r="BC14" i="5" s="1"/>
  <c r="BG14" i="5" a="1"/>
  <c r="BG14" i="5" s="1"/>
  <c r="BK14" i="5" a="1"/>
  <c r="BK14" i="5" s="1"/>
  <c r="AR14" i="5" a="1"/>
  <c r="AR14" i="5" s="1"/>
  <c r="AV14" i="5" a="1"/>
  <c r="AV14" i="5" s="1"/>
  <c r="AZ14" i="5" a="1"/>
  <c r="AZ14" i="5" s="1"/>
  <c r="BD14" i="5" a="1"/>
  <c r="BD14" i="5" s="1"/>
  <c r="BH14" i="5" a="1"/>
  <c r="BH14" i="5" s="1"/>
  <c r="BL14" i="5" a="1"/>
  <c r="BL14" i="5" s="1"/>
  <c r="AS14" i="5" a="1"/>
  <c r="AS14" i="5" s="1"/>
  <c r="AW14" i="5" a="1"/>
  <c r="AW14" i="5" s="1"/>
  <c r="BA14" i="5" a="1"/>
  <c r="BA14" i="5" s="1"/>
  <c r="BE14" i="5" a="1"/>
  <c r="BE14" i="5" s="1"/>
  <c r="BI14" i="5" a="1"/>
  <c r="BI14" i="5" s="1"/>
  <c r="BM14" i="5" a="1"/>
  <c r="BM14" i="5" s="1"/>
  <c r="AP13" i="5" a="1"/>
  <c r="AP13" i="5" s="1"/>
  <c r="AT13" i="5" a="1"/>
  <c r="AT13" i="5" s="1"/>
  <c r="AX13" i="5" a="1"/>
  <c r="AX13" i="5" s="1"/>
  <c r="BB13" i="5" a="1"/>
  <c r="BB13" i="5" s="1"/>
  <c r="BF13" i="5" a="1"/>
  <c r="BF13" i="5" s="1"/>
  <c r="BJ13" i="5" a="1"/>
  <c r="BJ13" i="5" s="1"/>
  <c r="BN13" i="5" a="1"/>
  <c r="BN13" i="5" s="1"/>
  <c r="AQ13" i="5" a="1"/>
  <c r="AQ13" i="5" s="1"/>
  <c r="AU13" i="5" a="1"/>
  <c r="AU13" i="5" s="1"/>
  <c r="AY13" i="5" a="1"/>
  <c r="AY13" i="5" s="1"/>
  <c r="BC13" i="5" a="1"/>
  <c r="BC13" i="5" s="1"/>
  <c r="BG13" i="5" a="1"/>
  <c r="BG13" i="5" s="1"/>
  <c r="BK13" i="5" a="1"/>
  <c r="BK13" i="5" s="1"/>
  <c r="AR13" i="5" a="1"/>
  <c r="AR13" i="5" s="1"/>
  <c r="AV13" i="5" a="1"/>
  <c r="AV13" i="5" s="1"/>
  <c r="AZ13" i="5" a="1"/>
  <c r="AZ13" i="5" s="1"/>
  <c r="BD13" i="5" a="1"/>
  <c r="BD13" i="5" s="1"/>
  <c r="BH13" i="5" a="1"/>
  <c r="BH13" i="5" s="1"/>
  <c r="BL13" i="5" a="1"/>
  <c r="BL13" i="5" s="1"/>
  <c r="AS13" i="5" a="1"/>
  <c r="AS13" i="5" s="1"/>
  <c r="AW13" i="5" a="1"/>
  <c r="AW13" i="5" s="1"/>
  <c r="BA13" i="5" a="1"/>
  <c r="BA13" i="5" s="1"/>
  <c r="BE13" i="5" a="1"/>
  <c r="BE13" i="5" s="1"/>
  <c r="BI13" i="5" a="1"/>
  <c r="BI13" i="5" s="1"/>
  <c r="BM13" i="5" a="1"/>
  <c r="BM13" i="5" s="1"/>
  <c r="E3" i="5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J14" i="7" s="1" a="1"/>
  <c r="J14" i="7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I7" i="7" s="1" a="1"/>
  <c r="I7" i="7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G14" i="7" s="1" a="1"/>
  <c r="G14" i="7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J7" i="7" s="1" a="1"/>
  <c r="J7" i="7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H14" i="7" s="1" a="1"/>
  <c r="H14" i="7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K7" i="7" s="1" a="1"/>
  <c r="K7" i="7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I14" i="7" s="1" a="1"/>
  <c r="I14" i="7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7" i="7" s="1" a="1"/>
  <c r="G7" i="7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13" i="7" s="1" a="1"/>
  <c r="D13" i="7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V8" i="13"/>
  <c r="K9" i="13"/>
  <c r="W9" i="13"/>
  <c r="O5" i="13"/>
  <c r="G9" i="13"/>
  <c r="R3" i="13"/>
  <c r="G4" i="13"/>
  <c r="S4" i="13"/>
  <c r="T5" i="13"/>
  <c r="I6" i="13"/>
  <c r="U6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F14" i="7" a="1"/>
  <c r="F14" i="7" s="1"/>
  <c r="N14" i="7" a="1"/>
  <c r="N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D8" i="7" a="1"/>
  <c r="D8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J13" i="7" l="1" a="1"/>
  <c r="J13" i="7" s="1"/>
  <c r="E7" i="7" a="1"/>
  <c r="E7" i="7" s="1"/>
  <c r="J3" i="13"/>
  <c r="J8" i="13"/>
  <c r="J5" i="13"/>
  <c r="F13" i="4" a="1"/>
  <c r="F13" i="4" s="1"/>
  <c r="F13" i="7" s="1" a="1"/>
  <c r="F13" i="7" s="1"/>
  <c r="I8" i="13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4" i="7" s="1" a="1"/>
  <c r="C14" i="7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C12" i="4" a="1"/>
  <c r="C12" i="4" s="1"/>
  <c r="C13" i="5" a="1"/>
  <c r="C13" i="5" s="1"/>
  <c r="M12" i="1" s="1" a="1"/>
  <c r="M12" i="1" s="1"/>
  <c r="C4" i="13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M3" i="1" a="1"/>
  <c r="M3" i="1" s="1"/>
  <c r="G4" i="4" s="1" a="1"/>
  <c r="G4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H13" i="7" s="1" a="1"/>
  <c r="H13" i="7" s="1"/>
  <c r="F5" i="7" a="1"/>
  <c r="F5" i="7" s="1"/>
  <c r="N4" i="1" a="1"/>
  <c r="N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J7" i="13" l="1"/>
  <c r="I7" i="13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4" a="1"/>
  <c r="G13" i="4" s="1"/>
  <c r="G13" i="7" s="1" a="1"/>
  <c r="G13" i="7" s="1"/>
  <c r="O2" i="1"/>
  <c r="I3" i="4" s="1" a="1"/>
  <c r="I3" i="4" s="1"/>
  <c r="O12" i="1"/>
  <c r="I13" i="4" s="1" a="1"/>
  <c r="I13" i="4" s="1"/>
  <c r="I13" i="7" s="1" a="1"/>
  <c r="I13" i="7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B6" i="13" l="1"/>
  <c r="B9" i="13"/>
  <c r="O9" i="1"/>
  <c r="I10" i="4" s="1" a="1"/>
  <c r="I10" i="4" s="1"/>
  <c r="I10" i="7" s="1" a="1"/>
  <c r="I10" i="7" s="1"/>
  <c r="H10" i="4" a="1"/>
  <c r="H10" i="4" s="1"/>
  <c r="H10" i="7" s="1" a="1"/>
  <c r="H10" i="7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<sst xmlns="http://schemas.openxmlformats.org/spreadsheetml/2006/main" count="233" uniqueCount="163">
  <si>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</si>
  <si>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</si>
  <si>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</si>
  <si>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</si>
  <si>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</si>
  <si>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</si>
  <si>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</si>
  <si>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</si>
  <si>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</si>
  <si>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</si>
  <si>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</si>
  <si>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</si>
  <si>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</si>
  <si>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</si>
  <si>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</si>
  <si>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</si>
  <si>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</si>
  <si>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</si>
  <si>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</si>
  <si>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</si>
  <si>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</si>
  <si>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</si>
  <si>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</si>
  <si>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</si>
  <si>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</si>
  <si>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</si>
  <si>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</si>
  <si>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</si>
  <si>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</si>
  <si>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</si>
  <si>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</si>
  <si>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</si>
  <si>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</si>
  <si>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</si>
  <si>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</si>
  <si>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</si>
  <si>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</si>
  <si>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</si>
  <si>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</si>
  <si>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</si>
  <si>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</si>
  <si>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</si>
  <si>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</si>
  <si>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</si>
  <si>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</si>
  <si>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</si>
  <si>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</si>
  <si>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</si>
  <si>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</si>
  <si>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</si>
  <si>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</si>
  <si>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</si>
  <si>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</si>
  <si>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</si>
  <si>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</si>
  <si>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</si>
  <si>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</si>
  <si>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</si>
  <si>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</si>
  <si>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</si>
  <si>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</si>
  <si>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</si>
  <si>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</si>
  <si>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</si>
  <si>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</si>
  <si>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</si>
  <si>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</si>
  <si>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</si>
  <si>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</si>
  <si>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</si>
  <si>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</si>
  <si>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</si>
  <si>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</si>
  <si>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</si>
  <si>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</si>
  <si>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</si>
  <si>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</si>
  <si>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</si>
  <si>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</si>
  <si>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</si>
  <si>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</si>
  <si>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</si>
  <si>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</si>
  <si>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</si>
  <si>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</si>
  <si>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</si>
  <si>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</si>
  <si>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</si>
  <si>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</si>
  <si>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</si>
  <si>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</si>
  <si>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</si>
  <si>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</si>
  <si>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</si>
  <si>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</si>
  <si>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</si>
  <si>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</si>
  <si>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</si>
  <si>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</si>
  <si>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</si>
  <si>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</si>
  <si>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</si>
  <si>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</si>
  <si>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</si>
  <si>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</si>
  <si>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</si>
  <si>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</si>
  <si>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</si>
  <si>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</si>
  <si>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</si>
  <si>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</si>
  <si>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</si>
  <si>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</si>
  <si>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</si>
  <si>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</si>
  <si>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</si>
  <si>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</si>
  <si>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</si>
  <si>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</si>
  <si>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</si>
  <si>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</si>
  <si>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</si>
  <si>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</si>
  <si>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</si>
  <si>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</si>
  <si>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</si>
  <si>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</si>
  <si>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</si>
  <si>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</si>
  <si>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</si>
  <si>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</si>
  <si>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</si>
  <si>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</si>
  <si>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>Zé</t>
  </si>
  <si>
    <t>Zé2</t>
  </si>
  <si>
    <t>josé</t>
  </si>
  <si>
    <t>joao</t>
  </si>
  <si>
    <t>ol</t>
  </si>
  <si>
    <t xml:space="preserve">Data de afiliação </t>
  </si>
  <si>
    <t>22/11/2000</t>
  </si>
  <si>
    <t>gsdfg</t>
  </si>
  <si>
    <t>dqwdqdqw</t>
  </si>
  <si>
    <t>11/10/2009</t>
  </si>
  <si>
    <t>qwerty</t>
  </si>
  <si>
    <t>12/12/2010</t>
  </si>
  <si>
    <t>12/12/1999</t>
  </si>
  <si>
    <t>Data Inicio</t>
  </si>
  <si>
    <t>Data Fim</t>
  </si>
  <si>
    <t>Sigla</t>
  </si>
  <si>
    <t>ADS</t>
  </si>
  <si>
    <t>GBE</t>
  </si>
  <si>
    <t>XCH</t>
  </si>
  <si>
    <t>RER</t>
  </si>
  <si>
    <t>FJS</t>
  </si>
  <si>
    <t>KLY</t>
  </si>
  <si>
    <t>BDD</t>
  </si>
  <si>
    <t>FDN</t>
  </si>
  <si>
    <t>KIL</t>
  </si>
  <si>
    <t>SCZ</t>
  </si>
  <si>
    <t>WDFA</t>
  </si>
  <si>
    <t>joão teste</t>
  </si>
  <si>
    <t>21/03/2012</t>
  </si>
  <si>
    <t>C:\Users\Utilizador\Documents\GitHub\bolsa_meu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</si>
</sst>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6" xfId="0" applyBorder="1"/>
    <xf numFmtId="0" fontId="0" fillId="0" borderId="3" xfId="0" applyBorder="1"/>
    <xf numFmtId="2" fontId="0" fillId="0" borderId="3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  <xf numFmtId="0" fontId="4" fillId="2" borderId="0" xfId="0" applyFont="1" applyFill="1"/>
    <xf numFmtId="14" fontId="0" fillId="0" borderId="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3</xdr:row>
          <xdr:rowOff>19050</xdr:rowOff>
        </xdr:from>
        <xdr:to>
          <xdr:col>5</xdr:col>
          <xdr:colOff>9525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8</xdr:row>
          <xdr:rowOff>161925</xdr:rowOff>
        </xdr:from>
        <xdr:to>
          <xdr:col>5</xdr:col>
          <xdr:colOff>9525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6</xdr:row>
          <xdr:rowOff>152400</xdr:rowOff>
        </xdr:from>
        <xdr:to>
          <xdr:col>5</xdr:col>
          <xdr:colOff>9525</xdr:colOff>
          <xdr:row>8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FB4A1B1-6DA5-A037-4803-347FB7E71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tilizador\Documents\GitHub\bolsa_meu\input\others_exceis\Excel_input.xlsm" TargetMode="External"/><Relationship Id="rId1" Type="http://schemas.openxmlformats.org/officeDocument/2006/relationships/externalLinkPath" Target="/Users/Utilizador/Documents/GitHub/bolsa_meu/input/others_exceis/Excel_in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atibilidade"/>
      <sheetName val="Aptidão"/>
      <sheetName val="Projeto"/>
      <sheetName val="Preferências"/>
      <sheetName val="AnosServicos"/>
    </sheetNames>
    <definedNames>
      <definedName name="InstallPyLibs"/>
      <definedName name="RunPython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4D5E5-CB40-44D7-A0A5-83FCA05A48D5}">
  <sheetPr codeName="Folha10"/>
  <dimension ref="A1:AD38"/>
  <sheetViews>
    <sheetView showGridLines="0" workbookViewId="0">
      <selection activeCell="G12" sqref="G12"/>
    </sheetView>
  </sheetViews>
  <sheetFormatPr defaultRowHeight="15" x14ac:dyDescent="0.25"/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"/>
      <c r="B3" s="1"/>
      <c r="C3" s="1"/>
      <c r="D3" s="1"/>
      <c r="E3" s="1"/>
      <c r="F3" s="1"/>
      <c r="G3" s="42" t="s">
        <v>162</v>
      </c>
      <c r="H3" s="42"/>
      <c r="I3" s="42"/>
      <c r="J3" s="42"/>
      <c r="K3" s="4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dos">
                <anchor moveWithCells="1" sizeWithCells="1">
                  <from>
                    <xdr:col>1</xdr:col>
                    <xdr:colOff>276225</xdr:colOff>
                    <xdr:row>3</xdr:row>
                    <xdr:rowOff>19050</xdr:rowOff>
                  </from>
                  <to>
                    <xdr:col>5</xdr:col>
                    <xdr:colOff>9525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RunPython">
                <anchor moveWithCells="1" sizeWithCells="1">
                  <from>
                    <xdr:col>1</xdr:col>
                    <xdr:colOff>276225</xdr:colOff>
                    <xdr:row>8</xdr:row>
                    <xdr:rowOff>161925</xdr:rowOff>
                  </from>
                  <to>
                    <xdr:col>5</xdr:col>
                    <xdr:colOff>9525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InstallPyLibs">
                <anchor moveWithCells="1" sizeWithCells="1">
                  <from>
                    <xdr:col>1</xdr:col>
                    <xdr:colOff>276225</xdr:colOff>
                    <xdr:row>6</xdr:row>
                    <xdr:rowOff>152400</xdr:rowOff>
                  </from>
                  <to>
                    <xdr:col>5</xdr:col>
                    <xdr:colOff>9525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>
      <selection activeCell="M33" sqref="M33"/>
    </sheetView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35"/>
      <c r="C2" s="35"/>
      <c r="D2" s="35"/>
      <c r="E2" s="35"/>
      <c r="F2" s="35"/>
      <c r="G2" s="35"/>
    </row>
    <row r="3" spans="2:17" x14ac:dyDescent="0.25">
      <c r="B3" s="36" t="s">
        <v>20</v>
      </c>
      <c r="C3" s="36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25">
      <c r="B4" s="36"/>
      <c r="C4" s="36"/>
      <c r="D4" s="2"/>
      <c r="E4" s="2" t="s">
        <v>25</v>
      </c>
      <c r="F4" s="2" t="s">
        <v>26</v>
      </c>
      <c r="G4" s="2" t="s">
        <v>27</v>
      </c>
    </row>
    <row r="5" spans="2:17" x14ac:dyDescent="0.25">
      <c r="B5" s="37" t="s">
        <v>28</v>
      </c>
      <c r="C5" s="37"/>
      <c r="D5" s="37"/>
      <c r="E5" s="37"/>
      <c r="F5" s="37"/>
      <c r="G5" s="37"/>
      <c r="K5" t="s">
        <v>29</v>
      </c>
      <c r="L5">
        <v>5</v>
      </c>
    </row>
    <row r="6" spans="2:17" x14ac:dyDescent="0.25">
      <c r="B6" s="5" t="s">
        <v>30</v>
      </c>
      <c r="C6" s="38" t="s">
        <v>31</v>
      </c>
      <c r="D6" s="38"/>
      <c r="E6" s="2">
        <v>0.25</v>
      </c>
      <c r="F6" s="2">
        <v>3.25</v>
      </c>
      <c r="G6" s="2">
        <v>8</v>
      </c>
    </row>
    <row r="7" spans="2:17" x14ac:dyDescent="0.25">
      <c r="B7" s="36" t="s">
        <v>32</v>
      </c>
      <c r="C7" s="36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25">
      <c r="B8" s="36"/>
      <c r="C8" s="36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36"/>
      <c r="C9" s="36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39" t="s">
        <v>40</v>
      </c>
      <c r="C10" s="39"/>
      <c r="D10" s="39"/>
      <c r="E10" s="39"/>
      <c r="F10" s="39"/>
      <c r="G10" s="39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41</v>
      </c>
      <c r="C11" s="40" t="s">
        <v>42</v>
      </c>
      <c r="D11" s="40"/>
      <c r="E11" s="2">
        <v>0.5</v>
      </c>
      <c r="F11" s="2">
        <v>0.75</v>
      </c>
      <c r="G11" s="2">
        <v>1.25</v>
      </c>
    </row>
    <row r="12" spans="2:17" x14ac:dyDescent="0.25">
      <c r="B12" s="2" t="s">
        <v>43</v>
      </c>
      <c r="C12" s="39" t="s">
        <v>44</v>
      </c>
      <c r="D12" s="39"/>
      <c r="E12" s="2">
        <v>0</v>
      </c>
      <c r="F12" s="2">
        <v>0.5</v>
      </c>
      <c r="G12" s="2">
        <v>1.5</v>
      </c>
    </row>
    <row r="13" spans="2:17" x14ac:dyDescent="0.25">
      <c r="B13" s="2" t="s">
        <v>45</v>
      </c>
      <c r="C13" s="39" t="s">
        <v>46</v>
      </c>
      <c r="D13" s="39"/>
      <c r="E13" s="2">
        <v>0.75</v>
      </c>
      <c r="F13" s="2">
        <v>1</v>
      </c>
      <c r="G13" s="2">
        <v>1.5</v>
      </c>
    </row>
    <row r="14" spans="2:17" x14ac:dyDescent="0.25">
      <c r="B14" s="39" t="s">
        <v>28</v>
      </c>
      <c r="C14" s="39"/>
      <c r="D14" s="39"/>
      <c r="E14" s="39"/>
      <c r="F14" s="39"/>
      <c r="G14" s="39"/>
    </row>
    <row r="15" spans="2:17" x14ac:dyDescent="0.25">
      <c r="B15" s="31" t="s">
        <v>47</v>
      </c>
      <c r="C15" s="33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25">
      <c r="B16" s="32"/>
      <c r="C16" s="34"/>
      <c r="D16" s="2" t="s">
        <v>38</v>
      </c>
      <c r="E16">
        <v>1.5</v>
      </c>
      <c r="F16">
        <v>4</v>
      </c>
      <c r="G16">
        <v>35</v>
      </c>
    </row>
    <row r="17" spans="2:13" x14ac:dyDescent="0.25">
      <c r="B17" s="32"/>
      <c r="C17" s="34"/>
      <c r="D17" s="2" t="s">
        <v>39</v>
      </c>
      <c r="E17">
        <v>2</v>
      </c>
      <c r="F17">
        <v>5</v>
      </c>
      <c r="G17">
        <v>75</v>
      </c>
    </row>
    <row r="18" spans="2:13" x14ac:dyDescent="0.25">
      <c r="B18" s="32" t="s">
        <v>50</v>
      </c>
      <c r="C18" s="34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25">
      <c r="B19" s="32"/>
      <c r="C19" s="34"/>
      <c r="D19" s="2" t="s">
        <v>38</v>
      </c>
      <c r="E19">
        <v>4</v>
      </c>
      <c r="F19">
        <v>6.5</v>
      </c>
      <c r="G19">
        <v>14</v>
      </c>
    </row>
    <row r="20" spans="2:13" x14ac:dyDescent="0.25">
      <c r="B20" s="32"/>
      <c r="C20" s="34"/>
      <c r="D20" s="2" t="s">
        <v>39</v>
      </c>
      <c r="E20">
        <v>8</v>
      </c>
      <c r="F20">
        <v>13</v>
      </c>
      <c r="G20">
        <v>21</v>
      </c>
    </row>
    <row r="21" spans="2:13" x14ac:dyDescent="0.25">
      <c r="B21" s="32" t="s">
        <v>54</v>
      </c>
      <c r="C21" s="34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25">
      <c r="B22" s="32"/>
      <c r="C22" s="34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25">
      <c r="B23" s="32"/>
      <c r="C23" s="34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25">
      <c r="B25" s="37" t="s">
        <v>56</v>
      </c>
      <c r="C25" s="37"/>
      <c r="D25" s="37"/>
      <c r="E25" s="37"/>
      <c r="F25" s="37"/>
      <c r="G25" s="37"/>
    </row>
    <row r="26" spans="2:13" x14ac:dyDescent="0.25">
      <c r="B26" s="36" t="s">
        <v>20</v>
      </c>
      <c r="C26" s="36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25">
      <c r="B27" s="36"/>
      <c r="C27" s="36"/>
      <c r="D27" s="2"/>
      <c r="E27" s="2" t="s">
        <v>25</v>
      </c>
      <c r="F27" s="2" t="s">
        <v>26</v>
      </c>
      <c r="G27" s="2" t="s">
        <v>27</v>
      </c>
    </row>
    <row r="28" spans="2:13" x14ac:dyDescent="0.25">
      <c r="B28" s="31" t="s">
        <v>57</v>
      </c>
      <c r="C28" s="31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25">
      <c r="B29" s="32"/>
      <c r="C29" s="32"/>
      <c r="D29" t="s">
        <v>60</v>
      </c>
      <c r="E29">
        <v>1</v>
      </c>
      <c r="F29">
        <v>8</v>
      </c>
      <c r="G29">
        <v>40</v>
      </c>
    </row>
    <row r="30" spans="2:13" x14ac:dyDescent="0.25">
      <c r="B30" t="s">
        <v>61</v>
      </c>
      <c r="C30" t="s">
        <v>62</v>
      </c>
    </row>
    <row r="31" spans="2:13" x14ac:dyDescent="0.25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25">
      <c r="B32" t="s">
        <v>65</v>
      </c>
      <c r="C32" t="s">
        <v>66</v>
      </c>
    </row>
    <row r="33" spans="2:7" x14ac:dyDescent="0.25">
      <c r="B33" s="41" t="s">
        <v>67</v>
      </c>
      <c r="C33" s="41"/>
      <c r="D33" s="41"/>
      <c r="E33" s="41"/>
      <c r="F33" s="41"/>
      <c r="G33" s="41"/>
    </row>
    <row r="34" spans="2:7" x14ac:dyDescent="0.25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25">
      <c r="B35" s="32" t="s">
        <v>70</v>
      </c>
      <c r="C35" s="32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25">
      <c r="B36" s="32"/>
      <c r="C36" s="32"/>
      <c r="D36" t="s">
        <v>73</v>
      </c>
      <c r="E36">
        <v>3</v>
      </c>
      <c r="F36">
        <v>8</v>
      </c>
      <c r="G36">
        <v>24</v>
      </c>
    </row>
    <row r="37" spans="2:7" x14ac:dyDescent="0.25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25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25">
      <c r="B39" s="41" t="s">
        <v>78</v>
      </c>
      <c r="C39" s="41"/>
      <c r="D39" s="41"/>
      <c r="E39" s="41"/>
      <c r="F39" s="41"/>
      <c r="G39" s="41"/>
    </row>
    <row r="40" spans="2:7" x14ac:dyDescent="0.25">
      <c r="B40" s="41" t="s">
        <v>79</v>
      </c>
      <c r="C40" s="32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25">
      <c r="B41" s="41"/>
      <c r="C41" s="32"/>
      <c r="D41" t="s">
        <v>82</v>
      </c>
      <c r="E41">
        <v>0.5</v>
      </c>
      <c r="F41">
        <v>4</v>
      </c>
      <c r="G41">
        <v>15</v>
      </c>
    </row>
    <row r="42" spans="2:7" x14ac:dyDescent="0.25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25">
      <c r="C43" t="s">
        <v>62</v>
      </c>
    </row>
    <row r="44" spans="2:7" x14ac:dyDescent="0.25">
      <c r="B44" s="41" t="s">
        <v>85</v>
      </c>
      <c r="C44" s="32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25">
      <c r="B45" s="41"/>
      <c r="C45" s="32"/>
      <c r="D45" t="s">
        <v>82</v>
      </c>
      <c r="E45">
        <v>0.5</v>
      </c>
      <c r="F45">
        <v>4</v>
      </c>
      <c r="G45">
        <v>15</v>
      </c>
    </row>
    <row r="46" spans="2:7" x14ac:dyDescent="0.25">
      <c r="B46" s="41" t="s">
        <v>86</v>
      </c>
      <c r="C46" s="41"/>
      <c r="D46" s="41"/>
      <c r="E46" s="41"/>
      <c r="F46" s="41"/>
      <c r="G46" s="41"/>
    </row>
    <row r="47" spans="2:7" x14ac:dyDescent="0.25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25">
      <c r="B48" s="41" t="s">
        <v>89</v>
      </c>
      <c r="C48" s="41"/>
      <c r="D48" s="41"/>
      <c r="E48" s="41"/>
      <c r="F48" s="41"/>
      <c r="G48" s="41"/>
    </row>
    <row r="49" spans="2:7" x14ac:dyDescent="0.25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25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25">
      <c r="B51" t="s">
        <v>93</v>
      </c>
      <c r="C51" t="s">
        <v>77</v>
      </c>
    </row>
    <row r="52" spans="2:7" x14ac:dyDescent="0.25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25">
      <c r="B53" s="41" t="s">
        <v>96</v>
      </c>
      <c r="C53" s="41"/>
      <c r="D53" s="41"/>
      <c r="E53" s="41"/>
      <c r="F53" s="41"/>
      <c r="G53" s="41"/>
    </row>
    <row r="54" spans="2:7" x14ac:dyDescent="0.25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25">
      <c r="B55" t="s">
        <v>99</v>
      </c>
      <c r="C55" s="32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25">
      <c r="C56" s="32"/>
      <c r="D56" t="s">
        <v>38</v>
      </c>
      <c r="E56">
        <v>2.5</v>
      </c>
      <c r="F56">
        <v>3.75</v>
      </c>
      <c r="G56">
        <v>8</v>
      </c>
    </row>
    <row r="57" spans="2:7" x14ac:dyDescent="0.25">
      <c r="C57" s="32"/>
      <c r="D57" t="s">
        <v>39</v>
      </c>
      <c r="E57">
        <v>8</v>
      </c>
      <c r="F57">
        <v>12</v>
      </c>
      <c r="G57">
        <v>24</v>
      </c>
    </row>
    <row r="58" spans="2:7" x14ac:dyDescent="0.25">
      <c r="C58" t="s">
        <v>101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tabSelected="1" workbookViewId="0">
      <selection activeCell="A4" sqref="A4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  <col min="11" max="11" width="23.85546875" bestFit="1" customWidth="1"/>
    <col min="15" max="15" width="10.7109375" bestFit="1" customWidth="1"/>
  </cols>
  <sheetData>
    <row r="1" spans="1:21" x14ac:dyDescent="0.25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138</v>
      </c>
      <c r="M1">
        <f>COUNT(A2:A101)</f>
        <v>9</v>
      </c>
      <c r="U1" s="8" t="s">
        <v>115</v>
      </c>
    </row>
    <row r="2" spans="1:21" x14ac:dyDescent="0.25">
      <c r="A2" s="1">
        <v>1</v>
      </c>
      <c r="B2">
        <v>1</v>
      </c>
      <c r="C2" t="s">
        <v>133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145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25">
      <c r="A3" s="1">
        <v>2</v>
      </c>
      <c r="B3">
        <v>1</v>
      </c>
      <c r="C3" t="s">
        <v>134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25">
      <c r="A4" s="1">
        <v>3</v>
      </c>
      <c r="B4">
        <v>1</v>
      </c>
      <c r="C4" t="s">
        <v>135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25">
      <c r="A5" s="1">
        <v>4</v>
      </c>
      <c r="B5">
        <v>1</v>
      </c>
      <c r="C5" t="s">
        <v>136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25">
      <c r="A6" s="1">
        <v>5</v>
      </c>
      <c r="B6">
        <v>1</v>
      </c>
      <c r="C6" t="s">
        <v>137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25">
      <c r="A7" s="1">
        <v>6</v>
      </c>
      <c r="B7">
        <v>1</v>
      </c>
      <c r="C7" t="s">
        <v>140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s="20" t="s">
        <v>139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25">
      <c r="A8" s="1">
        <v>7</v>
      </c>
      <c r="B8">
        <v>1</v>
      </c>
      <c r="C8" t="s">
        <v>141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s="20" t="s">
        <v>142</v>
      </c>
      <c r="O8" s="20">
        <f ca="1">TODAY()</f>
        <v>45281</v>
      </c>
    </row>
    <row r="9" spans="1:21" x14ac:dyDescent="0.25">
      <c r="A9" s="1">
        <v>8</v>
      </c>
      <c r="B9">
        <v>1</v>
      </c>
      <c r="C9" t="s">
        <v>143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s="20" t="s">
        <v>144</v>
      </c>
    </row>
    <row r="10" spans="1:21" x14ac:dyDescent="0.25">
      <c r="A10" s="1">
        <v>9</v>
      </c>
      <c r="B10">
        <v>1</v>
      </c>
      <c r="C10" t="s">
        <v>160</v>
      </c>
      <c r="D10">
        <f t="shared" ca="1" si="0"/>
        <v>11</v>
      </c>
      <c r="E10">
        <v>4</v>
      </c>
      <c r="F10">
        <f t="shared" ca="1" si="1"/>
        <v>1.1499999999999999</v>
      </c>
      <c r="G10">
        <v>5</v>
      </c>
      <c r="H10">
        <f t="shared" ca="1" si="2"/>
        <v>0.95499999999999996</v>
      </c>
      <c r="I10">
        <v>1</v>
      </c>
      <c r="J10">
        <f t="shared" ca="1" si="3"/>
        <v>1</v>
      </c>
      <c r="K10" s="20" t="s">
        <v>161</v>
      </c>
      <c r="R10" t="s">
        <v>124</v>
      </c>
    </row>
    <row r="11" spans="1:21" x14ac:dyDescent="0.25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K11" s="20"/>
      <c r="L11" t="s">
        <v>124</v>
      </c>
      <c r="O11" s="7"/>
      <c r="P11" s="7"/>
    </row>
    <row r="12" spans="1:21" x14ac:dyDescent="0.25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  <c r="K12" s="20"/>
    </row>
    <row r="13" spans="1:21" x14ac:dyDescent="0.25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  <c r="K13" s="20"/>
    </row>
    <row r="14" spans="1:21" x14ac:dyDescent="0.25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  <c r="K14" s="20"/>
    </row>
    <row r="15" spans="1:21" x14ac:dyDescent="0.25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  <c r="K15" s="20"/>
    </row>
    <row r="16" spans="1:21" x14ac:dyDescent="0.25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  <c r="K16" s="20"/>
    </row>
    <row r="17" spans="1:11" x14ac:dyDescent="0.25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  <c r="K17" s="20"/>
    </row>
    <row r="18" spans="1:11" x14ac:dyDescent="0.25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  <c r="K18" s="20"/>
    </row>
    <row r="19" spans="1:11" x14ac:dyDescent="0.25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  <c r="K19" s="20"/>
    </row>
    <row r="20" spans="1:11" x14ac:dyDescent="0.25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  <c r="K20" s="20"/>
    </row>
    <row r="21" spans="1:11" x14ac:dyDescent="0.25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  <c r="K21" s="20"/>
    </row>
    <row r="22" spans="1:11" x14ac:dyDescent="0.25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  <c r="K22" s="20"/>
    </row>
    <row r="23" spans="1:11" x14ac:dyDescent="0.25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  <c r="K23" s="20"/>
    </row>
    <row r="24" spans="1:11" x14ac:dyDescent="0.25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  <c r="K24" s="20"/>
    </row>
    <row r="25" spans="1:11" x14ac:dyDescent="0.25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  <c r="K25" s="20"/>
    </row>
    <row r="26" spans="1:11" x14ac:dyDescent="0.25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  <c r="K26" s="20"/>
    </row>
    <row r="27" spans="1:11" x14ac:dyDescent="0.25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  <c r="K27" s="20"/>
    </row>
    <row r="28" spans="1:11" x14ac:dyDescent="0.25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  <c r="K28" s="20"/>
    </row>
    <row r="29" spans="1:11" x14ac:dyDescent="0.25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  <c r="K29" s="20"/>
    </row>
    <row r="30" spans="1:11" x14ac:dyDescent="0.25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  <c r="K30" s="20"/>
    </row>
    <row r="31" spans="1:11" x14ac:dyDescent="0.25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  <c r="K31" s="20"/>
    </row>
    <row r="32" spans="1:11" x14ac:dyDescent="0.25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  <c r="K32" s="20"/>
    </row>
    <row r="33" spans="1:11" x14ac:dyDescent="0.25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  <c r="K33" s="20"/>
    </row>
    <row r="34" spans="1:11" x14ac:dyDescent="0.25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  <c r="K34" s="20"/>
    </row>
    <row r="35" spans="1:11" x14ac:dyDescent="0.25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  <c r="K35" s="20"/>
    </row>
    <row r="36" spans="1:11" x14ac:dyDescent="0.25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  <c r="K36" s="20"/>
    </row>
    <row r="37" spans="1:11" x14ac:dyDescent="0.25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  <c r="K37" s="20"/>
    </row>
    <row r="38" spans="1:11" x14ac:dyDescent="0.25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  <c r="K38" s="20"/>
    </row>
    <row r="39" spans="1:11" x14ac:dyDescent="0.25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  <c r="K39" s="20"/>
    </row>
    <row r="40" spans="1:11" x14ac:dyDescent="0.25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  <c r="K40" s="20"/>
    </row>
    <row r="41" spans="1:11" x14ac:dyDescent="0.25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  <c r="K41" s="20"/>
    </row>
    <row r="42" spans="1:11" x14ac:dyDescent="0.25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  <c r="K42" s="20"/>
    </row>
    <row r="43" spans="1:11" x14ac:dyDescent="0.25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  <c r="K43" s="20"/>
    </row>
    <row r="44" spans="1:11" x14ac:dyDescent="0.25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  <c r="K44" s="20"/>
    </row>
    <row r="45" spans="1:11" x14ac:dyDescent="0.25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  <c r="K45" s="20"/>
    </row>
    <row r="46" spans="1:11" x14ac:dyDescent="0.25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  <c r="K46" s="20"/>
    </row>
    <row r="47" spans="1:11" x14ac:dyDescent="0.25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  <c r="K47" s="20"/>
    </row>
    <row r="48" spans="1:11" x14ac:dyDescent="0.25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  <c r="K48" s="20"/>
    </row>
    <row r="49" spans="1:11" x14ac:dyDescent="0.25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  <c r="K49" s="20"/>
    </row>
    <row r="50" spans="1:11" x14ac:dyDescent="0.25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  <c r="K50" s="20"/>
    </row>
    <row r="51" spans="1:11" x14ac:dyDescent="0.25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  <c r="K51" s="20"/>
    </row>
    <row r="52" spans="1:11" x14ac:dyDescent="0.25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  <c r="K52" s="20"/>
    </row>
    <row r="53" spans="1:11" x14ac:dyDescent="0.25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  <c r="K53" s="20"/>
    </row>
    <row r="54" spans="1:11" x14ac:dyDescent="0.25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  <c r="K54" s="20"/>
    </row>
    <row r="55" spans="1:11" x14ac:dyDescent="0.25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  <c r="K55" s="20"/>
    </row>
    <row r="56" spans="1:11" x14ac:dyDescent="0.25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  <c r="K56" s="20"/>
    </row>
    <row r="57" spans="1:11" x14ac:dyDescent="0.25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  <c r="K57" s="20"/>
    </row>
    <row r="58" spans="1:11" x14ac:dyDescent="0.25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  <c r="K58" s="20"/>
    </row>
    <row r="59" spans="1:11" x14ac:dyDescent="0.25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  <c r="K59" s="20"/>
    </row>
    <row r="60" spans="1:11" x14ac:dyDescent="0.25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  <c r="K60" s="20"/>
    </row>
    <row r="61" spans="1:11" x14ac:dyDescent="0.25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  <c r="K61" s="20"/>
    </row>
    <row r="62" spans="1:11" x14ac:dyDescent="0.25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  <c r="K62" s="20"/>
    </row>
    <row r="63" spans="1:11" x14ac:dyDescent="0.25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  <c r="K63" s="20"/>
    </row>
    <row r="64" spans="1:11" x14ac:dyDescent="0.25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  <c r="K64" s="20"/>
    </row>
    <row r="65" spans="1:11" x14ac:dyDescent="0.25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  <c r="K65" s="20"/>
    </row>
    <row r="66" spans="1:11" x14ac:dyDescent="0.25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  <c r="K66" s="20"/>
    </row>
    <row r="67" spans="1:11" x14ac:dyDescent="0.25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  <c r="K67" s="20"/>
    </row>
    <row r="68" spans="1:11" x14ac:dyDescent="0.25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  <c r="K68" s="20"/>
    </row>
    <row r="69" spans="1:11" x14ac:dyDescent="0.25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  <c r="K69" s="20"/>
    </row>
    <row r="70" spans="1:11" x14ac:dyDescent="0.25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  <c r="K70" s="20"/>
    </row>
    <row r="71" spans="1:11" x14ac:dyDescent="0.25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  <c r="K71" s="20"/>
    </row>
    <row r="72" spans="1:11" x14ac:dyDescent="0.25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  <c r="K72" s="20"/>
    </row>
    <row r="73" spans="1:11" x14ac:dyDescent="0.25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  <c r="K73" s="20"/>
    </row>
    <row r="74" spans="1:11" x14ac:dyDescent="0.25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  <c r="K74" s="20"/>
    </row>
    <row r="75" spans="1:11" x14ac:dyDescent="0.25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  <c r="K75" s="20"/>
    </row>
    <row r="76" spans="1:11" x14ac:dyDescent="0.25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  <c r="K76" s="20"/>
    </row>
    <row r="77" spans="1:11" x14ac:dyDescent="0.25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  <c r="K77" s="20"/>
    </row>
    <row r="78" spans="1:11" x14ac:dyDescent="0.25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  <c r="K78" s="20"/>
    </row>
    <row r="79" spans="1:11" x14ac:dyDescent="0.25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  <c r="K79" s="20"/>
    </row>
    <row r="80" spans="1:11" x14ac:dyDescent="0.25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  <c r="K80" s="20"/>
    </row>
    <row r="81" spans="1:11" x14ac:dyDescent="0.25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  <c r="K81" s="20"/>
    </row>
    <row r="82" spans="1:11" x14ac:dyDescent="0.25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  <c r="K82" s="20"/>
    </row>
    <row r="83" spans="1:11" x14ac:dyDescent="0.25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  <c r="K83" s="20"/>
    </row>
    <row r="84" spans="1:11" x14ac:dyDescent="0.25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  <c r="K84" s="20"/>
    </row>
    <row r="85" spans="1:11" x14ac:dyDescent="0.25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  <c r="K85" s="20"/>
    </row>
    <row r="86" spans="1:11" x14ac:dyDescent="0.25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  <c r="K86" s="20"/>
    </row>
    <row r="87" spans="1:11" x14ac:dyDescent="0.25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  <c r="K87" s="20"/>
    </row>
    <row r="88" spans="1:11" x14ac:dyDescent="0.25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  <c r="K88" s="20"/>
    </row>
    <row r="89" spans="1:11" x14ac:dyDescent="0.25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  <c r="K89" s="20"/>
    </row>
    <row r="90" spans="1:11" x14ac:dyDescent="0.25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  <c r="K90" s="20"/>
    </row>
    <row r="91" spans="1:11" x14ac:dyDescent="0.25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  <c r="K91" s="20"/>
    </row>
    <row r="92" spans="1:11" x14ac:dyDescent="0.25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  <c r="K92" s="20"/>
    </row>
    <row r="93" spans="1:11" x14ac:dyDescent="0.25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  <c r="K93" s="20"/>
    </row>
    <row r="94" spans="1:11" x14ac:dyDescent="0.25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  <c r="K94" s="20"/>
    </row>
    <row r="95" spans="1:11" x14ac:dyDescent="0.25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  <c r="K95" s="20"/>
    </row>
    <row r="96" spans="1:11" x14ac:dyDescent="0.25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  <c r="K96" s="20"/>
    </row>
    <row r="97" spans="1:18" x14ac:dyDescent="0.25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  <c r="K97" s="20"/>
    </row>
    <row r="98" spans="1:18" x14ac:dyDescent="0.25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  <c r="K98" s="20"/>
    </row>
    <row r="99" spans="1:18" x14ac:dyDescent="0.25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  <c r="K99" s="20"/>
    </row>
    <row r="100" spans="1:18" x14ac:dyDescent="0.25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  <c r="K100" s="20"/>
    </row>
    <row r="101" spans="1:18" x14ac:dyDescent="0.25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43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502"/>
  <sheetViews>
    <sheetView workbookViewId="0">
      <selection activeCell="H18" sqref="H18"/>
    </sheetView>
  </sheetViews>
  <sheetFormatPr defaultRowHeight="15" x14ac:dyDescent="0.25"/>
  <cols>
    <col min="2" max="2" width="5.140625" bestFit="1" customWidth="1"/>
    <col min="3" max="3" width="9.85546875" bestFit="1" customWidth="1"/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  <col min="16" max="17" width="10.7109375" bestFit="1" customWidth="1"/>
    <col min="18" max="18" width="6.425781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s="19" t="s">
        <v>105</v>
      </c>
      <c r="H1" t="s">
        <v>104</v>
      </c>
      <c r="I1" s="19" t="s">
        <v>110</v>
      </c>
      <c r="J1" s="19" t="s">
        <v>103</v>
      </c>
      <c r="K1" s="19" t="s">
        <v>37</v>
      </c>
      <c r="L1" s="19" t="s">
        <v>17</v>
      </c>
      <c r="M1" s="19" t="s">
        <v>129</v>
      </c>
      <c r="N1" s="19" t="s">
        <v>130</v>
      </c>
      <c r="O1" s="19" t="s">
        <v>131</v>
      </c>
      <c r="P1" t="s">
        <v>146</v>
      </c>
      <c r="Q1" t="s">
        <v>147</v>
      </c>
      <c r="R1" t="s">
        <v>148</v>
      </c>
    </row>
    <row r="2" spans="1:21" x14ac:dyDescent="0.25">
      <c r="A2" s="22">
        <v>1</v>
      </c>
      <c r="B2" s="23">
        <v>1</v>
      </c>
      <c r="C2" s="23">
        <v>1</v>
      </c>
      <c r="D2" s="23">
        <v>1</v>
      </c>
      <c r="E2" s="23">
        <v>2</v>
      </c>
      <c r="F2" s="23" t="s">
        <v>34</v>
      </c>
      <c r="G2" s="23">
        <f>IF(F2="Individual",1,IF(F2="Copromoção",2,3))</f>
        <v>1</v>
      </c>
      <c r="H2" s="23" t="s">
        <v>107</v>
      </c>
      <c r="I2" s="23">
        <f>IF(H2="AGRO/BIO/QUI",1,IF(H2="TIC/INST",2,3))</f>
        <v>1</v>
      </c>
      <c r="J2" s="23">
        <f>IF(G2=1,'Base de Dados'!$M$8,IF(G2=2,'Base de Dados'!$M$9,'Base de Dados'!$M$10))</f>
        <v>22.75</v>
      </c>
      <c r="K2" s="23">
        <f>IF(A2="","",IF(G2=1,'Base de Dados'!$N$8,IF(G2=2,'Base de Dados'!$N$9,'Base de Dados'!$N$10)))</f>
        <v>105.4</v>
      </c>
      <c r="L2" s="23">
        <f>J2+K2</f>
        <v>128.15</v>
      </c>
      <c r="M2" s="24" cm="1">
        <f t="array" aca="1" ref="M2" ca="1">IF(D2="","",INDEX(Matriz_Esforço_Análise!$C$3:$AC$36,Projetos!A2,Projetos!D2))</f>
        <v>18.958333333333336</v>
      </c>
      <c r="N2" s="24" cm="1">
        <f t="array" aca="1" ref="N2" ca="1">IF(E2="","",INDEX(Matriz_Esforço_Acompanhamento!$C$3:$AC$36,Projetos!A2,Projetos!E2))</f>
        <v>87.833333333333343</v>
      </c>
      <c r="O2" s="23">
        <f ca="1">IF(M2="","",SUM(M2:N2))</f>
        <v>106.79166666666669</v>
      </c>
      <c r="P2" s="25">
        <v>41619</v>
      </c>
      <c r="Q2" s="25">
        <v>41790</v>
      </c>
      <c r="R2" s="26" t="s">
        <v>149</v>
      </c>
      <c r="T2" t="s">
        <v>5</v>
      </c>
    </row>
    <row r="3" spans="1:21" x14ac:dyDescent="0.25">
      <c r="A3" s="27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P3" s="20">
        <v>41620</v>
      </c>
      <c r="Q3" s="20">
        <v>41791</v>
      </c>
      <c r="R3" s="28" t="s">
        <v>150</v>
      </c>
      <c r="T3">
        <v>0</v>
      </c>
      <c r="U3" t="s">
        <v>6</v>
      </c>
    </row>
    <row r="4" spans="1:21" x14ac:dyDescent="0.25">
      <c r="A4" s="27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P4" s="20">
        <v>41621</v>
      </c>
      <c r="Q4" s="20">
        <v>41792</v>
      </c>
      <c r="R4" s="28" t="s">
        <v>151</v>
      </c>
      <c r="T4">
        <v>1</v>
      </c>
      <c r="U4" t="s">
        <v>7</v>
      </c>
    </row>
    <row r="5" spans="1:21" x14ac:dyDescent="0.25">
      <c r="A5" s="27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P5" s="20">
        <v>41622</v>
      </c>
      <c r="Q5" s="20">
        <v>41793</v>
      </c>
      <c r="R5" s="28" t="s">
        <v>152</v>
      </c>
      <c r="T5">
        <v>2</v>
      </c>
      <c r="U5" t="s">
        <v>8</v>
      </c>
    </row>
    <row r="6" spans="1:21" x14ac:dyDescent="0.25">
      <c r="A6" s="27">
        <v>5</v>
      </c>
      <c r="B6">
        <v>2</v>
      </c>
      <c r="C6">
        <v>0</v>
      </c>
      <c r="D6">
        <v>6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21.25</v>
      </c>
      <c r="N6" s="15" t="str" cm="1">
        <f t="array" ref="N6">IF(E6="","",INDEX(Matriz_Esforço_Acompanhamento!$C$3:$AC$36,Projetos!A6,Projetos!E6))</f>
        <v/>
      </c>
      <c r="O6">
        <f t="shared" ca="1" si="3"/>
        <v>21.25</v>
      </c>
      <c r="P6" s="20">
        <v>41623</v>
      </c>
      <c r="Q6" s="20">
        <v>41794</v>
      </c>
      <c r="R6" s="28" t="s">
        <v>153</v>
      </c>
      <c r="T6" s="3">
        <v>3</v>
      </c>
      <c r="U6" s="3" t="s">
        <v>18</v>
      </c>
    </row>
    <row r="7" spans="1:21" x14ac:dyDescent="0.25">
      <c r="A7" s="2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  <c r="P7" s="20">
        <v>41624</v>
      </c>
      <c r="Q7" s="20">
        <v>41795</v>
      </c>
      <c r="R7" s="28" t="s">
        <v>154</v>
      </c>
    </row>
    <row r="8" spans="1:21" x14ac:dyDescent="0.25">
      <c r="A8" s="27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  <c r="P8" s="20">
        <v>41625</v>
      </c>
      <c r="Q8" s="20">
        <v>41796</v>
      </c>
      <c r="R8" s="28" t="s">
        <v>155</v>
      </c>
      <c r="T8">
        <f>COUNT(A2:A502)</f>
        <v>11</v>
      </c>
    </row>
    <row r="9" spans="1:21" x14ac:dyDescent="0.25">
      <c r="A9" s="27">
        <v>8</v>
      </c>
      <c r="B9">
        <v>2</v>
      </c>
      <c r="C9">
        <v>1</v>
      </c>
      <c r="D9">
        <v>5</v>
      </c>
      <c r="E9">
        <v>1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87.833333333333343</v>
      </c>
      <c r="O9">
        <f t="shared" ca="1" si="3"/>
        <v>106.79166666666669</v>
      </c>
      <c r="P9" s="20">
        <v>41626</v>
      </c>
      <c r="Q9" s="20">
        <v>41797</v>
      </c>
      <c r="R9" s="28" t="s">
        <v>156</v>
      </c>
    </row>
    <row r="10" spans="1:21" x14ac:dyDescent="0.25">
      <c r="A10" s="27">
        <v>9</v>
      </c>
      <c r="B10">
        <v>3</v>
      </c>
      <c r="C10">
        <v>2</v>
      </c>
      <c r="D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aca="1" ref="M10" ca="1">IF(D10="","",INDEX(Matriz_Esforço_Análise!$C$3:$AC$36,Projetos!A10,Projetos!D10))</f>
        <v>33.774834437086092</v>
      </c>
      <c r="N10" s="15" t="str" cm="1">
        <f t="array" ref="N10">IF(E10="","",INDEX(Matriz_Esforço_Acompanhamento!$C$3:$AC$36,Projetos!A10,Projetos!E10))</f>
        <v/>
      </c>
      <c r="O10">
        <f t="shared" ca="1" si="3"/>
        <v>33.774834437086092</v>
      </c>
      <c r="P10" s="20">
        <v>41627</v>
      </c>
      <c r="Q10" s="20">
        <v>41798</v>
      </c>
      <c r="R10" s="28" t="s">
        <v>157</v>
      </c>
    </row>
    <row r="11" spans="1:21" x14ac:dyDescent="0.25">
      <c r="A11" s="27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  <c r="P11" s="20">
        <v>41628</v>
      </c>
      <c r="Q11" s="20">
        <v>41799</v>
      </c>
      <c r="R11" s="28" t="s">
        <v>158</v>
      </c>
    </row>
    <row r="12" spans="1:21" x14ac:dyDescent="0.25">
      <c r="A12" s="27">
        <v>11</v>
      </c>
      <c r="B12">
        <v>1</v>
      </c>
      <c r="C12">
        <v>0</v>
      </c>
      <c r="D12">
        <v>2</v>
      </c>
      <c r="F12" t="s">
        <v>39</v>
      </c>
      <c r="G12">
        <f t="shared" si="0"/>
        <v>3</v>
      </c>
      <c r="H12" t="s">
        <v>109</v>
      </c>
      <c r="I12">
        <f t="shared" si="1"/>
        <v>3</v>
      </c>
      <c r="J12">
        <f>IF(G12=1,'Base de Dados'!$M$8,IF(G12=2,'Base de Dados'!$M$9,'Base de Dados'!$M$10))</f>
        <v>59.5</v>
      </c>
      <c r="K12">
        <f>IF(A12="","",IF(G12=1,'Base de Dados'!$N$8,IF(G12=2,'Base de Dados'!$N$9,'Base de Dados'!$N$10)))</f>
        <v>114.4</v>
      </c>
      <c r="L12">
        <f t="shared" si="2"/>
        <v>173.9</v>
      </c>
      <c r="M12" s="15" cm="1">
        <f t="array" aca="1" ref="M12" ca="1">IF(D12="","",INDEX(Matriz_Esforço_Análise!$C$3:$AC$36,Projetos!A12,Projetos!D12))</f>
        <v>49.583333333333336</v>
      </c>
      <c r="N12" s="15" t="str" cm="1">
        <f t="array" ref="N12">IF(E12="","",INDEX(Matriz_Esforço_Acompanhamento!$C$3:$AC$36,Projetos!A12,Projetos!E12))</f>
        <v/>
      </c>
      <c r="O12">
        <f t="shared" ca="1" si="3"/>
        <v>49.583333333333336</v>
      </c>
      <c r="P12" s="20">
        <v>41629</v>
      </c>
      <c r="Q12" s="20">
        <v>41800</v>
      </c>
      <c r="R12" s="28" t="s">
        <v>159</v>
      </c>
    </row>
    <row r="13" spans="1:21" x14ac:dyDescent="0.25">
      <c r="A13" s="27"/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  <c r="P13" s="20"/>
      <c r="Q13" s="20"/>
      <c r="R13" s="28"/>
    </row>
    <row r="14" spans="1:21" x14ac:dyDescent="0.25">
      <c r="A14" s="27"/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  <c r="R14" s="28"/>
    </row>
    <row r="15" spans="1:21" x14ac:dyDescent="0.25">
      <c r="A15" s="27"/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  <c r="R15" s="28"/>
    </row>
    <row r="16" spans="1:21" x14ac:dyDescent="0.25">
      <c r="A16" s="27"/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  <c r="R16" s="28"/>
    </row>
    <row r="17" spans="1:18" x14ac:dyDescent="0.25">
      <c r="A17" s="27"/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  <c r="R17" s="28"/>
    </row>
    <row r="18" spans="1:18" x14ac:dyDescent="0.25">
      <c r="A18" s="27"/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  <c r="R18" s="28"/>
    </row>
    <row r="19" spans="1:18" x14ac:dyDescent="0.25">
      <c r="A19" s="27"/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  <c r="R19" s="28"/>
    </row>
    <row r="20" spans="1:18" x14ac:dyDescent="0.25">
      <c r="A20" s="27"/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  <c r="R20" s="28"/>
    </row>
    <row r="21" spans="1:18" x14ac:dyDescent="0.25">
      <c r="A21" s="27"/>
      <c r="K21" t="str">
        <f>IF(A21="","",IF(G21=1,'Base de Dados'!$N$8,IF(G21=2,'Base de Dados'!$N$9,'Base de Dados'!$N$10)))</f>
        <v/>
      </c>
      <c r="L21" s="20"/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  <c r="R21" s="28"/>
    </row>
    <row r="22" spans="1:18" x14ac:dyDescent="0.25">
      <c r="A22" s="27"/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  <c r="R22" s="28"/>
    </row>
    <row r="23" spans="1:18" x14ac:dyDescent="0.25">
      <c r="A23" s="27"/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  <c r="R23" s="28"/>
    </row>
    <row r="24" spans="1:18" x14ac:dyDescent="0.25">
      <c r="A24" s="27"/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  <c r="R24" s="28"/>
    </row>
    <row r="25" spans="1:18" x14ac:dyDescent="0.25">
      <c r="A25" s="27"/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  <c r="R25" s="28"/>
    </row>
    <row r="26" spans="1:18" x14ac:dyDescent="0.25">
      <c r="A26" s="27"/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  <c r="R26" s="28"/>
    </row>
    <row r="27" spans="1:18" x14ac:dyDescent="0.25">
      <c r="A27" s="27"/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  <c r="R27" s="28"/>
    </row>
    <row r="28" spans="1:18" x14ac:dyDescent="0.25">
      <c r="A28" s="27"/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  <c r="R28" s="28"/>
    </row>
    <row r="29" spans="1:18" x14ac:dyDescent="0.25">
      <c r="A29" s="27"/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  <c r="R29" s="28"/>
    </row>
    <row r="30" spans="1:18" x14ac:dyDescent="0.25">
      <c r="A30" s="27"/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  <c r="R30" s="28"/>
    </row>
    <row r="31" spans="1:18" x14ac:dyDescent="0.25">
      <c r="A31" s="27"/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  <c r="R31" s="28"/>
    </row>
    <row r="32" spans="1:18" x14ac:dyDescent="0.25">
      <c r="A32" s="27"/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  <c r="R32" s="28"/>
    </row>
    <row r="33" spans="1:18" x14ac:dyDescent="0.25">
      <c r="A33" s="27"/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  <c r="R33" s="28"/>
    </row>
    <row r="34" spans="1:18" x14ac:dyDescent="0.25">
      <c r="A34" s="27"/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  <c r="R34" s="28"/>
    </row>
    <row r="35" spans="1:18" x14ac:dyDescent="0.25">
      <c r="A35" s="27"/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  <c r="R35" s="28"/>
    </row>
    <row r="36" spans="1:18" x14ac:dyDescent="0.25">
      <c r="A36" s="27"/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  <c r="R36" s="28"/>
    </row>
    <row r="37" spans="1:18" x14ac:dyDescent="0.25">
      <c r="A37" s="27"/>
      <c r="R37" s="28"/>
    </row>
    <row r="38" spans="1:18" x14ac:dyDescent="0.25">
      <c r="A38" s="27"/>
      <c r="R38" s="28"/>
    </row>
    <row r="39" spans="1:18" x14ac:dyDescent="0.25">
      <c r="A39" s="27"/>
      <c r="R39" s="28"/>
    </row>
    <row r="40" spans="1:18" x14ac:dyDescent="0.25">
      <c r="A40" s="27"/>
      <c r="R40" s="28"/>
    </row>
    <row r="41" spans="1:18" x14ac:dyDescent="0.25">
      <c r="A41" s="27"/>
      <c r="R41" s="28"/>
    </row>
    <row r="42" spans="1:18" x14ac:dyDescent="0.25">
      <c r="A42" s="27"/>
      <c r="R42" s="28"/>
    </row>
    <row r="43" spans="1:18" x14ac:dyDescent="0.25">
      <c r="A43" s="27"/>
      <c r="R43" s="28"/>
    </row>
    <row r="44" spans="1:18" x14ac:dyDescent="0.25">
      <c r="A44" s="27"/>
      <c r="R44" s="28"/>
    </row>
    <row r="45" spans="1:18" x14ac:dyDescent="0.25">
      <c r="A45" s="27"/>
      <c r="R45" s="28"/>
    </row>
    <row r="46" spans="1:18" x14ac:dyDescent="0.25">
      <c r="A46" s="27"/>
      <c r="R46" s="28"/>
    </row>
    <row r="47" spans="1:18" x14ac:dyDescent="0.25">
      <c r="A47" s="27"/>
      <c r="R47" s="28"/>
    </row>
    <row r="48" spans="1:18" x14ac:dyDescent="0.25">
      <c r="A48" s="27"/>
      <c r="R48" s="28"/>
    </row>
    <row r="49" spans="1:18" x14ac:dyDescent="0.25">
      <c r="A49" s="27"/>
      <c r="R49" s="28"/>
    </row>
    <row r="50" spans="1:18" x14ac:dyDescent="0.25">
      <c r="A50" s="27"/>
      <c r="R50" s="28"/>
    </row>
    <row r="51" spans="1:18" x14ac:dyDescent="0.25">
      <c r="A51" s="27"/>
      <c r="R51" s="28"/>
    </row>
    <row r="52" spans="1:18" x14ac:dyDescent="0.25">
      <c r="A52" s="27"/>
      <c r="R52" s="28"/>
    </row>
    <row r="53" spans="1:18" x14ac:dyDescent="0.25">
      <c r="A53" s="27"/>
      <c r="R53" s="28"/>
    </row>
    <row r="54" spans="1:18" x14ac:dyDescent="0.25">
      <c r="A54" s="27"/>
      <c r="R54" s="28"/>
    </row>
    <row r="55" spans="1:18" x14ac:dyDescent="0.25">
      <c r="A55" s="27"/>
      <c r="R55" s="28"/>
    </row>
    <row r="56" spans="1:18" x14ac:dyDescent="0.25">
      <c r="A56" s="27"/>
      <c r="R56" s="28"/>
    </row>
    <row r="57" spans="1:18" x14ac:dyDescent="0.25">
      <c r="A57" s="27"/>
      <c r="R57" s="28"/>
    </row>
    <row r="58" spans="1:18" x14ac:dyDescent="0.25">
      <c r="A58" s="27"/>
      <c r="R58" s="28"/>
    </row>
    <row r="59" spans="1:18" x14ac:dyDescent="0.25">
      <c r="A59" s="27"/>
      <c r="R59" s="28"/>
    </row>
    <row r="60" spans="1:18" x14ac:dyDescent="0.25">
      <c r="A60" s="27"/>
      <c r="R60" s="28"/>
    </row>
    <row r="61" spans="1:18" x14ac:dyDescent="0.25">
      <c r="A61" s="27"/>
      <c r="R61" s="28"/>
    </row>
    <row r="62" spans="1:18" x14ac:dyDescent="0.25">
      <c r="A62" s="27"/>
      <c r="R62" s="28"/>
    </row>
    <row r="63" spans="1:18" x14ac:dyDescent="0.25">
      <c r="A63" s="27"/>
      <c r="R63" s="28"/>
    </row>
    <row r="64" spans="1:18" x14ac:dyDescent="0.25">
      <c r="A64" s="27"/>
      <c r="R64" s="28"/>
    </row>
    <row r="65" spans="1:18" x14ac:dyDescent="0.25">
      <c r="A65" s="27"/>
      <c r="R65" s="28"/>
    </row>
    <row r="66" spans="1:18" x14ac:dyDescent="0.25">
      <c r="A66" s="27"/>
      <c r="R66" s="28"/>
    </row>
    <row r="67" spans="1:18" x14ac:dyDescent="0.25">
      <c r="A67" s="27"/>
      <c r="R67" s="28"/>
    </row>
    <row r="68" spans="1:18" x14ac:dyDescent="0.25">
      <c r="A68" s="27"/>
      <c r="R68" s="28"/>
    </row>
    <row r="69" spans="1:18" x14ac:dyDescent="0.25">
      <c r="A69" s="27"/>
      <c r="R69" s="28"/>
    </row>
    <row r="70" spans="1:18" x14ac:dyDescent="0.25">
      <c r="A70" s="27"/>
      <c r="R70" s="28"/>
    </row>
    <row r="71" spans="1:18" x14ac:dyDescent="0.25">
      <c r="A71" s="27"/>
      <c r="R71" s="28"/>
    </row>
    <row r="72" spans="1:18" x14ac:dyDescent="0.25">
      <c r="A72" s="27"/>
      <c r="R72" s="28"/>
    </row>
    <row r="73" spans="1:18" x14ac:dyDescent="0.25">
      <c r="A73" s="27"/>
      <c r="R73" s="28"/>
    </row>
    <row r="74" spans="1:18" x14ac:dyDescent="0.25">
      <c r="A74" s="27"/>
      <c r="R74" s="28"/>
    </row>
    <row r="75" spans="1:18" x14ac:dyDescent="0.25">
      <c r="A75" s="27"/>
      <c r="R75" s="28"/>
    </row>
    <row r="76" spans="1:18" x14ac:dyDescent="0.25">
      <c r="A76" s="27"/>
      <c r="R76" s="28"/>
    </row>
    <row r="77" spans="1:18" x14ac:dyDescent="0.25">
      <c r="A77" s="27"/>
      <c r="R77" s="28"/>
    </row>
    <row r="78" spans="1:18" x14ac:dyDescent="0.25">
      <c r="A78" s="27"/>
      <c r="R78" s="28"/>
    </row>
    <row r="79" spans="1:18" x14ac:dyDescent="0.25">
      <c r="A79" s="27"/>
      <c r="R79" s="28"/>
    </row>
    <row r="80" spans="1:18" x14ac:dyDescent="0.25">
      <c r="A80" s="27"/>
      <c r="R80" s="28"/>
    </row>
    <row r="81" spans="1:18" x14ac:dyDescent="0.25">
      <c r="A81" s="27"/>
      <c r="R81" s="28"/>
    </row>
    <row r="82" spans="1:18" x14ac:dyDescent="0.25">
      <c r="A82" s="27"/>
      <c r="R82" s="28"/>
    </row>
    <row r="83" spans="1:18" x14ac:dyDescent="0.25">
      <c r="A83" s="27"/>
      <c r="R83" s="28"/>
    </row>
    <row r="84" spans="1:18" x14ac:dyDescent="0.25">
      <c r="A84" s="27"/>
      <c r="R84" s="28"/>
    </row>
    <row r="85" spans="1:18" x14ac:dyDescent="0.25">
      <c r="A85" s="27"/>
      <c r="R85" s="28"/>
    </row>
    <row r="86" spans="1:18" x14ac:dyDescent="0.25">
      <c r="A86" s="27"/>
      <c r="R86" s="28"/>
    </row>
    <row r="87" spans="1:18" x14ac:dyDescent="0.25">
      <c r="A87" s="27"/>
      <c r="R87" s="28"/>
    </row>
    <row r="88" spans="1:18" x14ac:dyDescent="0.25">
      <c r="A88" s="27"/>
      <c r="R88" s="28"/>
    </row>
    <row r="89" spans="1:18" x14ac:dyDescent="0.25">
      <c r="A89" s="27"/>
      <c r="R89" s="28"/>
    </row>
    <row r="90" spans="1:18" x14ac:dyDescent="0.25">
      <c r="A90" s="27"/>
      <c r="R90" s="28"/>
    </row>
    <row r="91" spans="1:18" x14ac:dyDescent="0.25">
      <c r="A91" s="27"/>
      <c r="R91" s="28"/>
    </row>
    <row r="92" spans="1:18" x14ac:dyDescent="0.25">
      <c r="A92" s="27"/>
      <c r="R92" s="28"/>
    </row>
    <row r="93" spans="1:18" x14ac:dyDescent="0.25">
      <c r="A93" s="27"/>
      <c r="R93" s="28"/>
    </row>
    <row r="94" spans="1:18" x14ac:dyDescent="0.25">
      <c r="A94" s="27"/>
      <c r="R94" s="28"/>
    </row>
    <row r="95" spans="1:18" x14ac:dyDescent="0.25">
      <c r="A95" s="27"/>
      <c r="R95" s="28"/>
    </row>
    <row r="96" spans="1:18" x14ac:dyDescent="0.25">
      <c r="A96" s="27"/>
      <c r="R96" s="28"/>
    </row>
    <row r="97" spans="1:18" x14ac:dyDescent="0.25">
      <c r="A97" s="27"/>
      <c r="R97" s="28"/>
    </row>
    <row r="98" spans="1:18" x14ac:dyDescent="0.25">
      <c r="A98" s="27"/>
      <c r="R98" s="28"/>
    </row>
    <row r="99" spans="1:18" x14ac:dyDescent="0.25">
      <c r="A99" s="27"/>
      <c r="R99" s="28"/>
    </row>
    <row r="100" spans="1:18" x14ac:dyDescent="0.25">
      <c r="A100" s="27"/>
      <c r="R100" s="28"/>
    </row>
    <row r="101" spans="1:18" x14ac:dyDescent="0.25">
      <c r="A101" s="27"/>
      <c r="R101" s="28"/>
    </row>
    <row r="102" spans="1:18" x14ac:dyDescent="0.25">
      <c r="A102" s="27"/>
      <c r="R102" s="28"/>
    </row>
    <row r="103" spans="1:18" x14ac:dyDescent="0.25">
      <c r="A103" s="27"/>
      <c r="R103" s="28"/>
    </row>
    <row r="104" spans="1:18" x14ac:dyDescent="0.25">
      <c r="A104" s="27"/>
      <c r="R104" s="28"/>
    </row>
    <row r="105" spans="1:18" x14ac:dyDescent="0.25">
      <c r="A105" s="27"/>
      <c r="R105" s="28"/>
    </row>
    <row r="106" spans="1:18" x14ac:dyDescent="0.25">
      <c r="A106" s="27"/>
      <c r="R106" s="28"/>
    </row>
    <row r="107" spans="1:18" x14ac:dyDescent="0.25">
      <c r="A107" s="27"/>
      <c r="R107" s="28"/>
    </row>
    <row r="108" spans="1:18" x14ac:dyDescent="0.25">
      <c r="A108" s="27"/>
      <c r="R108" s="28"/>
    </row>
    <row r="109" spans="1:18" x14ac:dyDescent="0.25">
      <c r="A109" s="27"/>
      <c r="R109" s="28"/>
    </row>
    <row r="110" spans="1:18" x14ac:dyDescent="0.25">
      <c r="A110" s="27"/>
      <c r="R110" s="28"/>
    </row>
    <row r="111" spans="1:18" x14ac:dyDescent="0.25">
      <c r="A111" s="27"/>
      <c r="R111" s="28"/>
    </row>
    <row r="112" spans="1:18" x14ac:dyDescent="0.25">
      <c r="A112" s="27"/>
      <c r="R112" s="28"/>
    </row>
    <row r="113" spans="1:18" x14ac:dyDescent="0.25">
      <c r="A113" s="27"/>
      <c r="R113" s="28"/>
    </row>
    <row r="114" spans="1:18" x14ac:dyDescent="0.25">
      <c r="A114" s="27"/>
      <c r="R114" s="28"/>
    </row>
    <row r="115" spans="1:18" x14ac:dyDescent="0.25">
      <c r="A115" s="27"/>
      <c r="R115" s="28"/>
    </row>
    <row r="116" spans="1:18" x14ac:dyDescent="0.25">
      <c r="A116" s="27"/>
      <c r="R116" s="28"/>
    </row>
    <row r="117" spans="1:18" x14ac:dyDescent="0.25">
      <c r="A117" s="27"/>
      <c r="R117" s="28"/>
    </row>
    <row r="118" spans="1:18" x14ac:dyDescent="0.25">
      <c r="A118" s="27"/>
      <c r="R118" s="28"/>
    </row>
    <row r="119" spans="1:18" x14ac:dyDescent="0.25">
      <c r="A119" s="27"/>
      <c r="R119" s="28"/>
    </row>
    <row r="120" spans="1:18" x14ac:dyDescent="0.25">
      <c r="A120" s="27"/>
      <c r="R120" s="28"/>
    </row>
    <row r="121" spans="1:18" x14ac:dyDescent="0.25">
      <c r="A121" s="27"/>
      <c r="R121" s="28"/>
    </row>
    <row r="122" spans="1:18" x14ac:dyDescent="0.25">
      <c r="A122" s="27"/>
      <c r="R122" s="28"/>
    </row>
    <row r="123" spans="1:18" x14ac:dyDescent="0.25">
      <c r="A123" s="27"/>
      <c r="R123" s="28"/>
    </row>
    <row r="124" spans="1:18" x14ac:dyDescent="0.25">
      <c r="A124" s="27"/>
      <c r="R124" s="28"/>
    </row>
    <row r="125" spans="1:18" x14ac:dyDescent="0.25">
      <c r="A125" s="27"/>
      <c r="R125" s="28"/>
    </row>
    <row r="126" spans="1:18" x14ac:dyDescent="0.25">
      <c r="A126" s="27"/>
      <c r="R126" s="28"/>
    </row>
    <row r="127" spans="1:18" x14ac:dyDescent="0.25">
      <c r="A127" s="27"/>
      <c r="R127" s="28"/>
    </row>
    <row r="128" spans="1:18" x14ac:dyDescent="0.25">
      <c r="A128" s="27"/>
      <c r="R128" s="28"/>
    </row>
    <row r="129" spans="1:18" x14ac:dyDescent="0.25">
      <c r="A129" s="27"/>
      <c r="R129" s="28"/>
    </row>
    <row r="130" spans="1:18" x14ac:dyDescent="0.25">
      <c r="A130" s="27"/>
      <c r="R130" s="28"/>
    </row>
    <row r="131" spans="1:18" x14ac:dyDescent="0.25">
      <c r="A131" s="27"/>
      <c r="R131" s="28"/>
    </row>
    <row r="132" spans="1:18" x14ac:dyDescent="0.25">
      <c r="A132" s="27"/>
      <c r="R132" s="28"/>
    </row>
    <row r="133" spans="1:18" x14ac:dyDescent="0.25">
      <c r="A133" s="27"/>
      <c r="R133" s="28"/>
    </row>
    <row r="134" spans="1:18" x14ac:dyDescent="0.25">
      <c r="A134" s="27"/>
      <c r="R134" s="28"/>
    </row>
    <row r="135" spans="1:18" x14ac:dyDescent="0.25">
      <c r="A135" s="27"/>
      <c r="R135" s="28"/>
    </row>
    <row r="136" spans="1:18" x14ac:dyDescent="0.25">
      <c r="A136" s="27"/>
      <c r="R136" s="28"/>
    </row>
    <row r="137" spans="1:18" x14ac:dyDescent="0.25">
      <c r="A137" s="27"/>
      <c r="R137" s="28"/>
    </row>
    <row r="138" spans="1:18" x14ac:dyDescent="0.25">
      <c r="A138" s="27"/>
      <c r="R138" s="28"/>
    </row>
    <row r="139" spans="1:18" x14ac:dyDescent="0.25">
      <c r="A139" s="27"/>
      <c r="R139" s="28"/>
    </row>
    <row r="140" spans="1:18" x14ac:dyDescent="0.25">
      <c r="A140" s="27"/>
      <c r="R140" s="28"/>
    </row>
    <row r="141" spans="1:18" x14ac:dyDescent="0.25">
      <c r="A141" s="27"/>
      <c r="R141" s="28"/>
    </row>
    <row r="142" spans="1:18" x14ac:dyDescent="0.25">
      <c r="A142" s="27"/>
      <c r="R142" s="28"/>
    </row>
    <row r="143" spans="1:18" x14ac:dyDescent="0.25">
      <c r="A143" s="27"/>
      <c r="R143" s="28"/>
    </row>
    <row r="144" spans="1:18" x14ac:dyDescent="0.25">
      <c r="A144" s="27"/>
      <c r="R144" s="28"/>
    </row>
    <row r="145" spans="1:18" x14ac:dyDescent="0.25">
      <c r="A145" s="27"/>
      <c r="R145" s="28"/>
    </row>
    <row r="146" spans="1:18" x14ac:dyDescent="0.25">
      <c r="A146" s="27"/>
      <c r="R146" s="28"/>
    </row>
    <row r="147" spans="1:18" x14ac:dyDescent="0.25">
      <c r="A147" s="27"/>
      <c r="R147" s="28"/>
    </row>
    <row r="148" spans="1:18" x14ac:dyDescent="0.25">
      <c r="A148" s="27"/>
      <c r="R148" s="28"/>
    </row>
    <row r="149" spans="1:18" x14ac:dyDescent="0.25">
      <c r="A149" s="27"/>
      <c r="R149" s="28"/>
    </row>
    <row r="150" spans="1:18" x14ac:dyDescent="0.25">
      <c r="A150" s="27"/>
      <c r="R150" s="28"/>
    </row>
    <row r="151" spans="1:18" x14ac:dyDescent="0.25">
      <c r="A151" s="27"/>
      <c r="R151" s="28"/>
    </row>
    <row r="152" spans="1:18" x14ac:dyDescent="0.25">
      <c r="A152" s="27"/>
      <c r="R152" s="28"/>
    </row>
    <row r="153" spans="1:18" x14ac:dyDescent="0.25">
      <c r="A153" s="27"/>
      <c r="R153" s="28"/>
    </row>
    <row r="154" spans="1:18" x14ac:dyDescent="0.25">
      <c r="A154" s="27"/>
      <c r="R154" s="28"/>
    </row>
    <row r="155" spans="1:18" x14ac:dyDescent="0.25">
      <c r="A155" s="27"/>
      <c r="R155" s="28"/>
    </row>
    <row r="156" spans="1:18" x14ac:dyDescent="0.25">
      <c r="A156" s="27"/>
      <c r="R156" s="28"/>
    </row>
    <row r="157" spans="1:18" x14ac:dyDescent="0.25">
      <c r="A157" s="27"/>
      <c r="R157" s="28"/>
    </row>
    <row r="158" spans="1:18" x14ac:dyDescent="0.25">
      <c r="A158" s="27"/>
      <c r="R158" s="28"/>
    </row>
    <row r="159" spans="1:18" x14ac:dyDescent="0.25">
      <c r="A159" s="27"/>
      <c r="R159" s="28"/>
    </row>
    <row r="160" spans="1:18" x14ac:dyDescent="0.25">
      <c r="A160" s="27"/>
      <c r="R160" s="28"/>
    </row>
    <row r="161" spans="1:18" x14ac:dyDescent="0.25">
      <c r="A161" s="27"/>
      <c r="R161" s="28"/>
    </row>
    <row r="162" spans="1:18" x14ac:dyDescent="0.25">
      <c r="A162" s="27"/>
      <c r="R162" s="28"/>
    </row>
    <row r="163" spans="1:18" x14ac:dyDescent="0.25">
      <c r="A163" s="27"/>
      <c r="R163" s="28"/>
    </row>
    <row r="164" spans="1:18" x14ac:dyDescent="0.25">
      <c r="A164" s="27"/>
      <c r="R164" s="28"/>
    </row>
    <row r="165" spans="1:18" x14ac:dyDescent="0.25">
      <c r="A165" s="27"/>
      <c r="R165" s="28"/>
    </row>
    <row r="166" spans="1:18" x14ac:dyDescent="0.25">
      <c r="A166" s="27"/>
      <c r="R166" s="28"/>
    </row>
    <row r="167" spans="1:18" x14ac:dyDescent="0.25">
      <c r="A167" s="27"/>
      <c r="R167" s="28"/>
    </row>
    <row r="168" spans="1:18" x14ac:dyDescent="0.25">
      <c r="A168" s="27"/>
      <c r="R168" s="28"/>
    </row>
    <row r="169" spans="1:18" x14ac:dyDescent="0.25">
      <c r="A169" s="27"/>
      <c r="R169" s="28"/>
    </row>
    <row r="170" spans="1:18" x14ac:dyDescent="0.25">
      <c r="A170" s="27"/>
      <c r="R170" s="28"/>
    </row>
    <row r="171" spans="1:18" x14ac:dyDescent="0.25">
      <c r="A171" s="27"/>
      <c r="R171" s="28"/>
    </row>
    <row r="172" spans="1:18" x14ac:dyDescent="0.25">
      <c r="A172" s="27"/>
      <c r="R172" s="28"/>
    </row>
    <row r="173" spans="1:18" x14ac:dyDescent="0.25">
      <c r="A173" s="27"/>
      <c r="R173" s="28"/>
    </row>
    <row r="174" spans="1:18" x14ac:dyDescent="0.25">
      <c r="A174" s="27"/>
      <c r="R174" s="28"/>
    </row>
    <row r="175" spans="1:18" x14ac:dyDescent="0.25">
      <c r="A175" s="27"/>
      <c r="R175" s="28"/>
    </row>
    <row r="176" spans="1:18" x14ac:dyDescent="0.25">
      <c r="A176" s="27"/>
      <c r="R176" s="28"/>
    </row>
    <row r="177" spans="1:18" x14ac:dyDescent="0.25">
      <c r="A177" s="27"/>
      <c r="R177" s="28"/>
    </row>
    <row r="178" spans="1:18" x14ac:dyDescent="0.25">
      <c r="A178" s="27"/>
      <c r="R178" s="28"/>
    </row>
    <row r="179" spans="1:18" x14ac:dyDescent="0.25">
      <c r="A179" s="27"/>
      <c r="R179" s="28"/>
    </row>
    <row r="180" spans="1:18" x14ac:dyDescent="0.25">
      <c r="A180" s="27"/>
      <c r="R180" s="28"/>
    </row>
    <row r="181" spans="1:18" x14ac:dyDescent="0.25">
      <c r="A181" s="27"/>
      <c r="R181" s="28"/>
    </row>
    <row r="182" spans="1:18" x14ac:dyDescent="0.25">
      <c r="A182" s="27"/>
      <c r="R182" s="28"/>
    </row>
    <row r="183" spans="1:18" x14ac:dyDescent="0.25">
      <c r="A183" s="27"/>
      <c r="R183" s="28"/>
    </row>
    <row r="184" spans="1:18" x14ac:dyDescent="0.25">
      <c r="A184" s="27"/>
      <c r="R184" s="28"/>
    </row>
    <row r="185" spans="1:18" x14ac:dyDescent="0.25">
      <c r="A185" s="27"/>
      <c r="R185" s="28"/>
    </row>
    <row r="186" spans="1:18" x14ac:dyDescent="0.25">
      <c r="A186" s="27"/>
      <c r="R186" s="28"/>
    </row>
    <row r="187" spans="1:18" x14ac:dyDescent="0.25">
      <c r="A187" s="27"/>
      <c r="R187" s="28"/>
    </row>
    <row r="188" spans="1:18" x14ac:dyDescent="0.25">
      <c r="A188" s="27"/>
      <c r="R188" s="28"/>
    </row>
    <row r="189" spans="1:18" x14ac:dyDescent="0.25">
      <c r="A189" s="27"/>
      <c r="R189" s="28"/>
    </row>
    <row r="190" spans="1:18" x14ac:dyDescent="0.25">
      <c r="A190" s="27"/>
      <c r="R190" s="28"/>
    </row>
    <row r="191" spans="1:18" x14ac:dyDescent="0.25">
      <c r="A191" s="27"/>
      <c r="R191" s="28"/>
    </row>
    <row r="192" spans="1:18" x14ac:dyDescent="0.25">
      <c r="A192" s="27"/>
      <c r="R192" s="28"/>
    </row>
    <row r="193" spans="1:18" x14ac:dyDescent="0.25">
      <c r="A193" s="27"/>
      <c r="R193" s="28"/>
    </row>
    <row r="194" spans="1:18" x14ac:dyDescent="0.25">
      <c r="A194" s="27"/>
      <c r="R194" s="28"/>
    </row>
    <row r="195" spans="1:18" x14ac:dyDescent="0.25">
      <c r="A195" s="27"/>
      <c r="R195" s="28"/>
    </row>
    <row r="196" spans="1:18" x14ac:dyDescent="0.25">
      <c r="A196" s="27"/>
      <c r="R196" s="28"/>
    </row>
    <row r="197" spans="1:18" x14ac:dyDescent="0.25">
      <c r="A197" s="27"/>
      <c r="R197" s="28"/>
    </row>
    <row r="198" spans="1:18" x14ac:dyDescent="0.25">
      <c r="A198" s="27"/>
      <c r="R198" s="28"/>
    </row>
    <row r="199" spans="1:18" x14ac:dyDescent="0.25">
      <c r="A199" s="27"/>
      <c r="R199" s="28"/>
    </row>
    <row r="200" spans="1:18" x14ac:dyDescent="0.25">
      <c r="A200" s="27"/>
      <c r="R200" s="28"/>
    </row>
    <row r="201" spans="1:18" x14ac:dyDescent="0.25">
      <c r="A201" s="27"/>
      <c r="R201" s="28"/>
    </row>
    <row r="202" spans="1:18" x14ac:dyDescent="0.25">
      <c r="A202" s="27"/>
      <c r="R202" s="28"/>
    </row>
    <row r="203" spans="1:18" x14ac:dyDescent="0.25">
      <c r="A203" s="27"/>
      <c r="R203" s="28"/>
    </row>
    <row r="204" spans="1:18" x14ac:dyDescent="0.25">
      <c r="A204" s="27"/>
      <c r="R204" s="28"/>
    </row>
    <row r="205" spans="1:18" x14ac:dyDescent="0.25">
      <c r="A205" s="27"/>
      <c r="R205" s="28"/>
    </row>
    <row r="206" spans="1:18" x14ac:dyDescent="0.25">
      <c r="A206" s="27"/>
      <c r="R206" s="28"/>
    </row>
    <row r="207" spans="1:18" x14ac:dyDescent="0.25">
      <c r="A207" s="27"/>
      <c r="R207" s="28"/>
    </row>
    <row r="208" spans="1:18" x14ac:dyDescent="0.25">
      <c r="A208" s="27"/>
      <c r="R208" s="28"/>
    </row>
    <row r="209" spans="1:18" x14ac:dyDescent="0.25">
      <c r="A209" s="27"/>
      <c r="R209" s="28"/>
    </row>
    <row r="210" spans="1:18" x14ac:dyDescent="0.25">
      <c r="A210" s="27"/>
      <c r="R210" s="28"/>
    </row>
    <row r="211" spans="1:18" x14ac:dyDescent="0.25">
      <c r="A211" s="27"/>
      <c r="R211" s="28"/>
    </row>
    <row r="212" spans="1:18" x14ac:dyDescent="0.25">
      <c r="A212" s="27"/>
      <c r="R212" s="28"/>
    </row>
    <row r="213" spans="1:18" x14ac:dyDescent="0.25">
      <c r="A213" s="27"/>
      <c r="R213" s="28"/>
    </row>
    <row r="214" spans="1:18" x14ac:dyDescent="0.25">
      <c r="A214" s="27"/>
      <c r="R214" s="28"/>
    </row>
    <row r="215" spans="1:18" x14ac:dyDescent="0.25">
      <c r="A215" s="27"/>
      <c r="R215" s="28"/>
    </row>
    <row r="216" spans="1:18" x14ac:dyDescent="0.25">
      <c r="A216" s="27"/>
      <c r="R216" s="28"/>
    </row>
    <row r="217" spans="1:18" x14ac:dyDescent="0.25">
      <c r="A217" s="27"/>
      <c r="R217" s="28"/>
    </row>
    <row r="218" spans="1:18" x14ac:dyDescent="0.25">
      <c r="A218" s="27"/>
      <c r="R218" s="28"/>
    </row>
    <row r="219" spans="1:18" x14ac:dyDescent="0.25">
      <c r="A219" s="27"/>
      <c r="R219" s="28"/>
    </row>
    <row r="220" spans="1:18" x14ac:dyDescent="0.25">
      <c r="A220" s="27"/>
      <c r="R220" s="28"/>
    </row>
    <row r="221" spans="1:18" x14ac:dyDescent="0.25">
      <c r="A221" s="27"/>
      <c r="R221" s="28"/>
    </row>
    <row r="222" spans="1:18" x14ac:dyDescent="0.25">
      <c r="A222" s="27"/>
      <c r="R222" s="28"/>
    </row>
    <row r="223" spans="1:18" x14ac:dyDescent="0.25">
      <c r="A223" s="27"/>
      <c r="R223" s="28"/>
    </row>
    <row r="224" spans="1:18" x14ac:dyDescent="0.25">
      <c r="A224" s="27"/>
      <c r="R224" s="28"/>
    </row>
    <row r="225" spans="1:18" x14ac:dyDescent="0.25">
      <c r="A225" s="27"/>
      <c r="R225" s="28"/>
    </row>
    <row r="226" spans="1:18" x14ac:dyDescent="0.25">
      <c r="A226" s="27"/>
      <c r="R226" s="28"/>
    </row>
    <row r="227" spans="1:18" x14ac:dyDescent="0.25">
      <c r="A227" s="27"/>
      <c r="R227" s="28"/>
    </row>
    <row r="228" spans="1:18" x14ac:dyDescent="0.25">
      <c r="A228" s="27"/>
      <c r="R228" s="28"/>
    </row>
    <row r="229" spans="1:18" x14ac:dyDescent="0.25">
      <c r="A229" s="27"/>
      <c r="R229" s="28"/>
    </row>
    <row r="230" spans="1:18" x14ac:dyDescent="0.25">
      <c r="A230" s="27"/>
      <c r="R230" s="28"/>
    </row>
    <row r="231" spans="1:18" x14ac:dyDescent="0.25">
      <c r="A231" s="27"/>
      <c r="R231" s="28"/>
    </row>
    <row r="232" spans="1:18" x14ac:dyDescent="0.25">
      <c r="A232" s="27"/>
      <c r="R232" s="28"/>
    </row>
    <row r="233" spans="1:18" x14ac:dyDescent="0.25">
      <c r="A233" s="27"/>
      <c r="R233" s="28"/>
    </row>
    <row r="234" spans="1:18" x14ac:dyDescent="0.25">
      <c r="A234" s="27"/>
      <c r="R234" s="28"/>
    </row>
    <row r="235" spans="1:18" x14ac:dyDescent="0.25">
      <c r="A235" s="27"/>
      <c r="R235" s="28"/>
    </row>
    <row r="236" spans="1:18" x14ac:dyDescent="0.25">
      <c r="A236" s="27"/>
      <c r="R236" s="28"/>
    </row>
    <row r="237" spans="1:18" x14ac:dyDescent="0.25">
      <c r="A237" s="27"/>
      <c r="R237" s="28"/>
    </row>
    <row r="238" spans="1:18" x14ac:dyDescent="0.25">
      <c r="A238" s="27"/>
      <c r="R238" s="28"/>
    </row>
    <row r="239" spans="1:18" x14ac:dyDescent="0.25">
      <c r="A239" s="27"/>
      <c r="R239" s="28"/>
    </row>
    <row r="240" spans="1:18" x14ac:dyDescent="0.25">
      <c r="A240" s="27"/>
      <c r="R240" s="28"/>
    </row>
    <row r="241" spans="1:18" x14ac:dyDescent="0.25">
      <c r="A241" s="27"/>
      <c r="R241" s="28"/>
    </row>
    <row r="242" spans="1:18" x14ac:dyDescent="0.25">
      <c r="A242" s="27"/>
      <c r="R242" s="28"/>
    </row>
    <row r="243" spans="1:18" x14ac:dyDescent="0.25">
      <c r="A243" s="27"/>
      <c r="R243" s="28"/>
    </row>
    <row r="244" spans="1:18" x14ac:dyDescent="0.25">
      <c r="A244" s="27"/>
      <c r="R244" s="28"/>
    </row>
    <row r="245" spans="1:18" x14ac:dyDescent="0.25">
      <c r="A245" s="27"/>
      <c r="R245" s="28"/>
    </row>
    <row r="246" spans="1:18" x14ac:dyDescent="0.25">
      <c r="A246" s="27"/>
      <c r="R246" s="28"/>
    </row>
    <row r="247" spans="1:18" x14ac:dyDescent="0.25">
      <c r="A247" s="27"/>
      <c r="R247" s="28"/>
    </row>
    <row r="248" spans="1:18" x14ac:dyDescent="0.25">
      <c r="A248" s="27"/>
      <c r="R248" s="28"/>
    </row>
    <row r="249" spans="1:18" x14ac:dyDescent="0.25">
      <c r="A249" s="27"/>
      <c r="R249" s="28"/>
    </row>
    <row r="250" spans="1:18" x14ac:dyDescent="0.25">
      <c r="A250" s="27"/>
      <c r="R250" s="28"/>
    </row>
    <row r="251" spans="1:18" x14ac:dyDescent="0.25">
      <c r="A251" s="27"/>
      <c r="R251" s="28"/>
    </row>
    <row r="252" spans="1:18" x14ac:dyDescent="0.25">
      <c r="A252" s="27"/>
      <c r="R252" s="28"/>
    </row>
    <row r="253" spans="1:18" x14ac:dyDescent="0.25">
      <c r="A253" s="27"/>
      <c r="R253" s="28"/>
    </row>
    <row r="254" spans="1:18" x14ac:dyDescent="0.25">
      <c r="A254" s="27"/>
      <c r="R254" s="28"/>
    </row>
    <row r="255" spans="1:18" x14ac:dyDescent="0.25">
      <c r="A255" s="27"/>
      <c r="R255" s="28"/>
    </row>
    <row r="256" spans="1:18" x14ac:dyDescent="0.25">
      <c r="A256" s="27"/>
      <c r="R256" s="28"/>
    </row>
    <row r="257" spans="1:18" x14ac:dyDescent="0.25">
      <c r="A257" s="27"/>
      <c r="R257" s="28"/>
    </row>
    <row r="258" spans="1:18" x14ac:dyDescent="0.25">
      <c r="A258" s="27"/>
      <c r="R258" s="28"/>
    </row>
    <row r="259" spans="1:18" x14ac:dyDescent="0.25">
      <c r="A259" s="27"/>
      <c r="R259" s="28"/>
    </row>
    <row r="260" spans="1:18" x14ac:dyDescent="0.25">
      <c r="A260" s="27"/>
      <c r="R260" s="28"/>
    </row>
    <row r="261" spans="1:18" x14ac:dyDescent="0.25">
      <c r="A261" s="27"/>
      <c r="R261" s="28"/>
    </row>
    <row r="262" spans="1:18" x14ac:dyDescent="0.25">
      <c r="A262" s="27"/>
      <c r="R262" s="28"/>
    </row>
    <row r="263" spans="1:18" x14ac:dyDescent="0.25">
      <c r="A263" s="27"/>
      <c r="R263" s="28"/>
    </row>
    <row r="264" spans="1:18" x14ac:dyDescent="0.25">
      <c r="A264" s="27"/>
      <c r="R264" s="28"/>
    </row>
    <row r="265" spans="1:18" x14ac:dyDescent="0.25">
      <c r="A265" s="27"/>
      <c r="R265" s="28"/>
    </row>
    <row r="266" spans="1:18" x14ac:dyDescent="0.25">
      <c r="A266" s="27"/>
      <c r="R266" s="28"/>
    </row>
    <row r="267" spans="1:18" x14ac:dyDescent="0.25">
      <c r="A267" s="27"/>
      <c r="R267" s="28"/>
    </row>
    <row r="268" spans="1:18" x14ac:dyDescent="0.25">
      <c r="A268" s="27"/>
      <c r="R268" s="28"/>
    </row>
    <row r="269" spans="1:18" x14ac:dyDescent="0.25">
      <c r="A269" s="27"/>
      <c r="R269" s="28"/>
    </row>
    <row r="270" spans="1:18" x14ac:dyDescent="0.25">
      <c r="A270" s="27"/>
      <c r="R270" s="28"/>
    </row>
    <row r="271" spans="1:18" x14ac:dyDescent="0.25">
      <c r="A271" s="27"/>
      <c r="R271" s="28"/>
    </row>
    <row r="272" spans="1:18" x14ac:dyDescent="0.25">
      <c r="A272" s="27"/>
      <c r="R272" s="28"/>
    </row>
    <row r="273" spans="1:18" x14ac:dyDescent="0.25">
      <c r="A273" s="27"/>
      <c r="R273" s="28"/>
    </row>
    <row r="274" spans="1:18" x14ac:dyDescent="0.25">
      <c r="A274" s="27"/>
      <c r="R274" s="28"/>
    </row>
    <row r="275" spans="1:18" x14ac:dyDescent="0.25">
      <c r="A275" s="27"/>
      <c r="R275" s="28"/>
    </row>
    <row r="276" spans="1:18" x14ac:dyDescent="0.25">
      <c r="A276" s="27"/>
      <c r="R276" s="28"/>
    </row>
    <row r="277" spans="1:18" x14ac:dyDescent="0.25">
      <c r="A277" s="27"/>
      <c r="R277" s="28"/>
    </row>
    <row r="278" spans="1:18" x14ac:dyDescent="0.25">
      <c r="A278" s="27"/>
      <c r="R278" s="28"/>
    </row>
    <row r="279" spans="1:18" x14ac:dyDescent="0.25">
      <c r="A279" s="27"/>
      <c r="R279" s="28"/>
    </row>
    <row r="280" spans="1:18" x14ac:dyDescent="0.25">
      <c r="A280" s="27"/>
      <c r="R280" s="28"/>
    </row>
    <row r="281" spans="1:18" x14ac:dyDescent="0.25">
      <c r="A281" s="27"/>
      <c r="R281" s="28"/>
    </row>
    <row r="282" spans="1:18" x14ac:dyDescent="0.25">
      <c r="A282" s="27"/>
      <c r="R282" s="28"/>
    </row>
    <row r="283" spans="1:18" x14ac:dyDescent="0.25">
      <c r="A283" s="27"/>
      <c r="R283" s="28"/>
    </row>
    <row r="284" spans="1:18" x14ac:dyDescent="0.25">
      <c r="A284" s="27"/>
      <c r="R284" s="28"/>
    </row>
    <row r="285" spans="1:18" x14ac:dyDescent="0.25">
      <c r="A285" s="27"/>
      <c r="R285" s="28"/>
    </row>
    <row r="286" spans="1:18" x14ac:dyDescent="0.25">
      <c r="A286" s="27"/>
      <c r="R286" s="28"/>
    </row>
    <row r="287" spans="1:18" x14ac:dyDescent="0.25">
      <c r="A287" s="27"/>
      <c r="R287" s="28"/>
    </row>
    <row r="288" spans="1:18" x14ac:dyDescent="0.25">
      <c r="A288" s="27"/>
      <c r="R288" s="28"/>
    </row>
    <row r="289" spans="1:18" x14ac:dyDescent="0.25">
      <c r="A289" s="27"/>
      <c r="R289" s="28"/>
    </row>
    <row r="290" spans="1:18" x14ac:dyDescent="0.25">
      <c r="A290" s="27"/>
      <c r="R290" s="28"/>
    </row>
    <row r="291" spans="1:18" x14ac:dyDescent="0.25">
      <c r="A291" s="27"/>
      <c r="R291" s="28"/>
    </row>
    <row r="292" spans="1:18" x14ac:dyDescent="0.25">
      <c r="A292" s="27"/>
      <c r="R292" s="28"/>
    </row>
    <row r="293" spans="1:18" x14ac:dyDescent="0.25">
      <c r="A293" s="27"/>
      <c r="R293" s="28"/>
    </row>
    <row r="294" spans="1:18" x14ac:dyDescent="0.25">
      <c r="A294" s="27"/>
      <c r="R294" s="28"/>
    </row>
    <row r="295" spans="1:18" x14ac:dyDescent="0.25">
      <c r="A295" s="27"/>
      <c r="R295" s="28"/>
    </row>
    <row r="296" spans="1:18" x14ac:dyDescent="0.25">
      <c r="A296" s="27"/>
      <c r="R296" s="28"/>
    </row>
    <row r="297" spans="1:18" x14ac:dyDescent="0.25">
      <c r="A297" s="27"/>
      <c r="R297" s="28"/>
    </row>
    <row r="298" spans="1:18" x14ac:dyDescent="0.25">
      <c r="A298" s="27"/>
      <c r="R298" s="28"/>
    </row>
    <row r="299" spans="1:18" x14ac:dyDescent="0.25">
      <c r="A299" s="27"/>
      <c r="R299" s="28"/>
    </row>
    <row r="300" spans="1:18" x14ac:dyDescent="0.25">
      <c r="A300" s="27"/>
      <c r="R300" s="28"/>
    </row>
    <row r="301" spans="1:18" x14ac:dyDescent="0.25">
      <c r="A301" s="27"/>
      <c r="R301" s="28"/>
    </row>
    <row r="302" spans="1:18" x14ac:dyDescent="0.25">
      <c r="A302" s="27"/>
      <c r="R302" s="28"/>
    </row>
    <row r="303" spans="1:18" x14ac:dyDescent="0.25">
      <c r="A303" s="27"/>
      <c r="R303" s="28"/>
    </row>
    <row r="304" spans="1:18" x14ac:dyDescent="0.25">
      <c r="A304" s="27"/>
      <c r="R304" s="28"/>
    </row>
    <row r="305" spans="1:18" x14ac:dyDescent="0.25">
      <c r="A305" s="27"/>
      <c r="R305" s="28"/>
    </row>
    <row r="306" spans="1:18" x14ac:dyDescent="0.25">
      <c r="A306" s="27"/>
      <c r="R306" s="28"/>
    </row>
    <row r="307" spans="1:18" x14ac:dyDescent="0.25">
      <c r="A307" s="27"/>
      <c r="R307" s="28"/>
    </row>
    <row r="308" spans="1:18" x14ac:dyDescent="0.25">
      <c r="A308" s="27"/>
      <c r="R308" s="28"/>
    </row>
    <row r="309" spans="1:18" x14ac:dyDescent="0.25">
      <c r="A309" s="27"/>
      <c r="R309" s="28"/>
    </row>
    <row r="310" spans="1:18" x14ac:dyDescent="0.25">
      <c r="A310" s="27"/>
      <c r="R310" s="28"/>
    </row>
    <row r="311" spans="1:18" x14ac:dyDescent="0.25">
      <c r="A311" s="27"/>
      <c r="R311" s="28"/>
    </row>
    <row r="312" spans="1:18" x14ac:dyDescent="0.25">
      <c r="A312" s="27"/>
      <c r="R312" s="28"/>
    </row>
    <row r="313" spans="1:18" x14ac:dyDescent="0.25">
      <c r="A313" s="27"/>
      <c r="R313" s="28"/>
    </row>
    <row r="314" spans="1:18" x14ac:dyDescent="0.25">
      <c r="A314" s="27"/>
      <c r="R314" s="28"/>
    </row>
    <row r="315" spans="1:18" x14ac:dyDescent="0.25">
      <c r="A315" s="27"/>
      <c r="R315" s="28"/>
    </row>
    <row r="316" spans="1:18" x14ac:dyDescent="0.25">
      <c r="A316" s="27"/>
      <c r="R316" s="28"/>
    </row>
    <row r="317" spans="1:18" x14ac:dyDescent="0.25">
      <c r="A317" s="27"/>
      <c r="R317" s="28"/>
    </row>
    <row r="318" spans="1:18" x14ac:dyDescent="0.25">
      <c r="A318" s="27"/>
      <c r="R318" s="28"/>
    </row>
    <row r="319" spans="1:18" x14ac:dyDescent="0.25">
      <c r="A319" s="27"/>
      <c r="R319" s="28"/>
    </row>
    <row r="320" spans="1:18" x14ac:dyDescent="0.25">
      <c r="A320" s="27"/>
      <c r="R320" s="28"/>
    </row>
    <row r="321" spans="1:18" x14ac:dyDescent="0.25">
      <c r="A321" s="27"/>
      <c r="R321" s="28"/>
    </row>
    <row r="322" spans="1:18" x14ac:dyDescent="0.25">
      <c r="A322" s="27"/>
      <c r="R322" s="28"/>
    </row>
    <row r="323" spans="1:18" x14ac:dyDescent="0.25">
      <c r="A323" s="27"/>
      <c r="R323" s="28"/>
    </row>
    <row r="324" spans="1:18" x14ac:dyDescent="0.25">
      <c r="A324" s="27"/>
      <c r="R324" s="28"/>
    </row>
    <row r="325" spans="1:18" x14ac:dyDescent="0.25">
      <c r="A325" s="27"/>
      <c r="R325" s="28"/>
    </row>
    <row r="326" spans="1:18" x14ac:dyDescent="0.25">
      <c r="A326" s="27"/>
      <c r="R326" s="28"/>
    </row>
    <row r="327" spans="1:18" x14ac:dyDescent="0.25">
      <c r="A327" s="27"/>
      <c r="R327" s="28"/>
    </row>
    <row r="328" spans="1:18" x14ac:dyDescent="0.25">
      <c r="A328" s="27"/>
      <c r="R328" s="28"/>
    </row>
    <row r="329" spans="1:18" x14ac:dyDescent="0.25">
      <c r="A329" s="27"/>
      <c r="R329" s="28"/>
    </row>
    <row r="330" spans="1:18" x14ac:dyDescent="0.25">
      <c r="A330" s="27"/>
      <c r="R330" s="28"/>
    </row>
    <row r="331" spans="1:18" x14ac:dyDescent="0.25">
      <c r="A331" s="27"/>
      <c r="R331" s="28"/>
    </row>
    <row r="332" spans="1:18" x14ac:dyDescent="0.25">
      <c r="A332" s="27"/>
      <c r="R332" s="28"/>
    </row>
    <row r="333" spans="1:18" x14ac:dyDescent="0.25">
      <c r="A333" s="27"/>
      <c r="R333" s="28"/>
    </row>
    <row r="334" spans="1:18" x14ac:dyDescent="0.25">
      <c r="A334" s="27"/>
      <c r="R334" s="28"/>
    </row>
    <row r="335" spans="1:18" x14ac:dyDescent="0.25">
      <c r="A335" s="27"/>
      <c r="R335" s="28"/>
    </row>
    <row r="336" spans="1:18" x14ac:dyDescent="0.25">
      <c r="A336" s="27"/>
      <c r="R336" s="28"/>
    </row>
    <row r="337" spans="1:18" x14ac:dyDescent="0.25">
      <c r="A337" s="27"/>
      <c r="R337" s="28"/>
    </row>
    <row r="338" spans="1:18" x14ac:dyDescent="0.25">
      <c r="A338" s="27"/>
      <c r="R338" s="28"/>
    </row>
    <row r="339" spans="1:18" x14ac:dyDescent="0.25">
      <c r="A339" s="27"/>
      <c r="R339" s="28"/>
    </row>
    <row r="340" spans="1:18" x14ac:dyDescent="0.25">
      <c r="A340" s="27"/>
      <c r="R340" s="28"/>
    </row>
    <row r="341" spans="1:18" x14ac:dyDescent="0.25">
      <c r="A341" s="27"/>
      <c r="R341" s="28"/>
    </row>
    <row r="342" spans="1:18" x14ac:dyDescent="0.25">
      <c r="A342" s="27"/>
      <c r="R342" s="28"/>
    </row>
    <row r="343" spans="1:18" x14ac:dyDescent="0.25">
      <c r="A343" s="27"/>
      <c r="R343" s="28"/>
    </row>
    <row r="344" spans="1:18" x14ac:dyDescent="0.25">
      <c r="A344" s="27"/>
      <c r="R344" s="28"/>
    </row>
    <row r="345" spans="1:18" x14ac:dyDescent="0.25">
      <c r="A345" s="27"/>
      <c r="R345" s="28"/>
    </row>
    <row r="346" spans="1:18" x14ac:dyDescent="0.25">
      <c r="A346" s="27"/>
      <c r="R346" s="28"/>
    </row>
    <row r="347" spans="1:18" x14ac:dyDescent="0.25">
      <c r="A347" s="27"/>
      <c r="R347" s="28"/>
    </row>
    <row r="348" spans="1:18" x14ac:dyDescent="0.25">
      <c r="A348" s="27"/>
      <c r="R348" s="28"/>
    </row>
    <row r="349" spans="1:18" x14ac:dyDescent="0.25">
      <c r="A349" s="27"/>
      <c r="R349" s="28"/>
    </row>
    <row r="350" spans="1:18" x14ac:dyDescent="0.25">
      <c r="A350" s="27"/>
      <c r="R350" s="28"/>
    </row>
    <row r="351" spans="1:18" x14ac:dyDescent="0.25">
      <c r="A351" s="27"/>
      <c r="R351" s="28"/>
    </row>
    <row r="352" spans="1:18" x14ac:dyDescent="0.25">
      <c r="A352" s="27"/>
      <c r="R352" s="28"/>
    </row>
    <row r="353" spans="1:18" x14ac:dyDescent="0.25">
      <c r="A353" s="27"/>
      <c r="R353" s="28"/>
    </row>
    <row r="354" spans="1:18" x14ac:dyDescent="0.25">
      <c r="A354" s="27"/>
      <c r="R354" s="28"/>
    </row>
    <row r="355" spans="1:18" x14ac:dyDescent="0.25">
      <c r="A355" s="27"/>
      <c r="R355" s="28"/>
    </row>
    <row r="356" spans="1:18" x14ac:dyDescent="0.25">
      <c r="A356" s="27"/>
      <c r="R356" s="28"/>
    </row>
    <row r="357" spans="1:18" x14ac:dyDescent="0.25">
      <c r="A357" s="27"/>
      <c r="R357" s="28"/>
    </row>
    <row r="358" spans="1:18" x14ac:dyDescent="0.25">
      <c r="A358" s="27"/>
      <c r="R358" s="28"/>
    </row>
    <row r="359" spans="1:18" x14ac:dyDescent="0.25">
      <c r="A359" s="27"/>
      <c r="R359" s="28"/>
    </row>
    <row r="360" spans="1:18" x14ac:dyDescent="0.25">
      <c r="A360" s="27"/>
      <c r="R360" s="28"/>
    </row>
    <row r="361" spans="1:18" x14ac:dyDescent="0.25">
      <c r="A361" s="27"/>
      <c r="R361" s="28"/>
    </row>
    <row r="362" spans="1:18" x14ac:dyDescent="0.25">
      <c r="A362" s="27"/>
      <c r="R362" s="28"/>
    </row>
    <row r="363" spans="1:18" x14ac:dyDescent="0.25">
      <c r="A363" s="27"/>
      <c r="R363" s="28"/>
    </row>
    <row r="364" spans="1:18" x14ac:dyDescent="0.25">
      <c r="A364" s="27"/>
      <c r="R364" s="28"/>
    </row>
    <row r="365" spans="1:18" x14ac:dyDescent="0.25">
      <c r="A365" s="27"/>
      <c r="R365" s="28"/>
    </row>
    <row r="366" spans="1:18" x14ac:dyDescent="0.25">
      <c r="A366" s="27"/>
      <c r="R366" s="28"/>
    </row>
    <row r="367" spans="1:18" x14ac:dyDescent="0.25">
      <c r="A367" s="27"/>
      <c r="R367" s="28"/>
    </row>
    <row r="368" spans="1:18" x14ac:dyDescent="0.25">
      <c r="A368" s="27"/>
      <c r="R368" s="28"/>
    </row>
    <row r="369" spans="1:18" x14ac:dyDescent="0.25">
      <c r="A369" s="27"/>
      <c r="R369" s="28"/>
    </row>
    <row r="370" spans="1:18" x14ac:dyDescent="0.25">
      <c r="A370" s="27"/>
      <c r="R370" s="28"/>
    </row>
    <row r="371" spans="1:18" x14ac:dyDescent="0.25">
      <c r="A371" s="27"/>
      <c r="R371" s="28"/>
    </row>
    <row r="372" spans="1:18" x14ac:dyDescent="0.25">
      <c r="A372" s="27"/>
      <c r="R372" s="28"/>
    </row>
    <row r="373" spans="1:18" x14ac:dyDescent="0.25">
      <c r="A373" s="27"/>
      <c r="R373" s="28"/>
    </row>
    <row r="374" spans="1:18" x14ac:dyDescent="0.25">
      <c r="A374" s="27"/>
      <c r="R374" s="28"/>
    </row>
    <row r="375" spans="1:18" x14ac:dyDescent="0.25">
      <c r="A375" s="27"/>
      <c r="R375" s="28"/>
    </row>
    <row r="376" spans="1:18" x14ac:dyDescent="0.25">
      <c r="A376" s="27"/>
      <c r="R376" s="28"/>
    </row>
    <row r="377" spans="1:18" x14ac:dyDescent="0.25">
      <c r="A377" s="27"/>
      <c r="R377" s="28"/>
    </row>
    <row r="378" spans="1:18" x14ac:dyDescent="0.25">
      <c r="A378" s="27"/>
      <c r="R378" s="28"/>
    </row>
    <row r="379" spans="1:18" x14ac:dyDescent="0.25">
      <c r="A379" s="27"/>
      <c r="R379" s="28"/>
    </row>
    <row r="380" spans="1:18" x14ac:dyDescent="0.25">
      <c r="A380" s="27"/>
      <c r="R380" s="28"/>
    </row>
    <row r="381" spans="1:18" x14ac:dyDescent="0.25">
      <c r="A381" s="27"/>
      <c r="R381" s="28"/>
    </row>
    <row r="382" spans="1:18" x14ac:dyDescent="0.25">
      <c r="A382" s="27"/>
      <c r="R382" s="28"/>
    </row>
    <row r="383" spans="1:18" x14ac:dyDescent="0.25">
      <c r="A383" s="27"/>
      <c r="R383" s="28"/>
    </row>
    <row r="384" spans="1:18" x14ac:dyDescent="0.25">
      <c r="A384" s="27"/>
      <c r="R384" s="28"/>
    </row>
    <row r="385" spans="1:18" x14ac:dyDescent="0.25">
      <c r="A385" s="27"/>
      <c r="R385" s="28"/>
    </row>
    <row r="386" spans="1:18" x14ac:dyDescent="0.25">
      <c r="A386" s="27"/>
      <c r="R386" s="28"/>
    </row>
    <row r="387" spans="1:18" x14ac:dyDescent="0.25">
      <c r="A387" s="27"/>
      <c r="R387" s="28"/>
    </row>
    <row r="388" spans="1:18" x14ac:dyDescent="0.25">
      <c r="A388" s="27"/>
      <c r="R388" s="28"/>
    </row>
    <row r="389" spans="1:18" x14ac:dyDescent="0.25">
      <c r="A389" s="27"/>
      <c r="R389" s="28"/>
    </row>
    <row r="390" spans="1:18" x14ac:dyDescent="0.25">
      <c r="A390" s="27"/>
      <c r="R390" s="28"/>
    </row>
    <row r="391" spans="1:18" x14ac:dyDescent="0.25">
      <c r="A391" s="27"/>
      <c r="R391" s="28"/>
    </row>
    <row r="392" spans="1:18" x14ac:dyDescent="0.25">
      <c r="A392" s="27"/>
      <c r="R392" s="28"/>
    </row>
    <row r="393" spans="1:18" x14ac:dyDescent="0.25">
      <c r="A393" s="27"/>
      <c r="R393" s="28"/>
    </row>
    <row r="394" spans="1:18" x14ac:dyDescent="0.25">
      <c r="A394" s="27"/>
      <c r="R394" s="28"/>
    </row>
    <row r="395" spans="1:18" x14ac:dyDescent="0.25">
      <c r="A395" s="27"/>
      <c r="R395" s="28"/>
    </row>
    <row r="396" spans="1:18" x14ac:dyDescent="0.25">
      <c r="A396" s="27"/>
      <c r="R396" s="28"/>
    </row>
    <row r="397" spans="1:18" x14ac:dyDescent="0.25">
      <c r="A397" s="27"/>
      <c r="R397" s="28"/>
    </row>
    <row r="398" spans="1:18" x14ac:dyDescent="0.25">
      <c r="A398" s="27"/>
      <c r="R398" s="28"/>
    </row>
    <row r="399" spans="1:18" x14ac:dyDescent="0.25">
      <c r="A399" s="27"/>
      <c r="R399" s="28"/>
    </row>
    <row r="400" spans="1:18" x14ac:dyDescent="0.25">
      <c r="A400" s="27"/>
      <c r="R400" s="28"/>
    </row>
    <row r="401" spans="1:18" x14ac:dyDescent="0.25">
      <c r="A401" s="27"/>
      <c r="R401" s="28"/>
    </row>
    <row r="402" spans="1:18" x14ac:dyDescent="0.25">
      <c r="A402" s="27"/>
      <c r="R402" s="28"/>
    </row>
    <row r="403" spans="1:18" x14ac:dyDescent="0.25">
      <c r="A403" s="27"/>
      <c r="R403" s="28"/>
    </row>
    <row r="404" spans="1:18" x14ac:dyDescent="0.25">
      <c r="A404" s="27"/>
      <c r="R404" s="28"/>
    </row>
    <row r="405" spans="1:18" x14ac:dyDescent="0.25">
      <c r="A405" s="27"/>
      <c r="R405" s="28"/>
    </row>
    <row r="406" spans="1:18" x14ac:dyDescent="0.25">
      <c r="A406" s="27"/>
      <c r="R406" s="28"/>
    </row>
    <row r="407" spans="1:18" x14ac:dyDescent="0.25">
      <c r="A407" s="27"/>
      <c r="R407" s="28"/>
    </row>
    <row r="408" spans="1:18" x14ac:dyDescent="0.25">
      <c r="A408" s="27"/>
      <c r="R408" s="28"/>
    </row>
    <row r="409" spans="1:18" x14ac:dyDescent="0.25">
      <c r="A409" s="27"/>
      <c r="R409" s="28"/>
    </row>
    <row r="410" spans="1:18" x14ac:dyDescent="0.25">
      <c r="A410" s="27"/>
      <c r="R410" s="28"/>
    </row>
    <row r="411" spans="1:18" x14ac:dyDescent="0.25">
      <c r="A411" s="27"/>
      <c r="R411" s="28"/>
    </row>
    <row r="412" spans="1:18" x14ac:dyDescent="0.25">
      <c r="A412" s="27"/>
      <c r="R412" s="28"/>
    </row>
    <row r="413" spans="1:18" x14ac:dyDescent="0.25">
      <c r="A413" s="27"/>
      <c r="R413" s="28"/>
    </row>
    <row r="414" spans="1:18" x14ac:dyDescent="0.25">
      <c r="A414" s="27"/>
      <c r="R414" s="28"/>
    </row>
    <row r="415" spans="1:18" x14ac:dyDescent="0.25">
      <c r="A415" s="27"/>
      <c r="R415" s="28"/>
    </row>
    <row r="416" spans="1:18" x14ac:dyDescent="0.25">
      <c r="A416" s="27"/>
      <c r="R416" s="28"/>
    </row>
    <row r="417" spans="1:18" x14ac:dyDescent="0.25">
      <c r="A417" s="27"/>
      <c r="R417" s="28"/>
    </row>
    <row r="418" spans="1:18" x14ac:dyDescent="0.25">
      <c r="A418" s="27"/>
      <c r="R418" s="28"/>
    </row>
    <row r="419" spans="1:18" x14ac:dyDescent="0.25">
      <c r="A419" s="27"/>
      <c r="R419" s="28"/>
    </row>
    <row r="420" spans="1:18" x14ac:dyDescent="0.25">
      <c r="A420" s="27"/>
      <c r="R420" s="28"/>
    </row>
    <row r="421" spans="1:18" x14ac:dyDescent="0.25">
      <c r="A421" s="27"/>
      <c r="R421" s="28"/>
    </row>
    <row r="422" spans="1:18" x14ac:dyDescent="0.25">
      <c r="A422" s="27"/>
      <c r="R422" s="28"/>
    </row>
    <row r="423" spans="1:18" x14ac:dyDescent="0.25">
      <c r="A423" s="27"/>
      <c r="R423" s="28"/>
    </row>
    <row r="424" spans="1:18" x14ac:dyDescent="0.25">
      <c r="A424" s="27"/>
      <c r="R424" s="28"/>
    </row>
    <row r="425" spans="1:18" x14ac:dyDescent="0.25">
      <c r="A425" s="27"/>
      <c r="R425" s="28"/>
    </row>
    <row r="426" spans="1:18" x14ac:dyDescent="0.25">
      <c r="A426" s="27"/>
      <c r="R426" s="28"/>
    </row>
    <row r="427" spans="1:18" x14ac:dyDescent="0.25">
      <c r="A427" s="27"/>
      <c r="R427" s="28"/>
    </row>
    <row r="428" spans="1:18" x14ac:dyDescent="0.25">
      <c r="A428" s="27"/>
      <c r="R428" s="28"/>
    </row>
    <row r="429" spans="1:18" x14ac:dyDescent="0.25">
      <c r="A429" s="27"/>
      <c r="R429" s="28"/>
    </row>
    <row r="430" spans="1:18" x14ac:dyDescent="0.25">
      <c r="A430" s="27"/>
      <c r="R430" s="28"/>
    </row>
    <row r="431" spans="1:18" x14ac:dyDescent="0.25">
      <c r="A431" s="27"/>
      <c r="R431" s="28"/>
    </row>
    <row r="432" spans="1:18" x14ac:dyDescent="0.25">
      <c r="A432" s="27"/>
      <c r="R432" s="28"/>
    </row>
    <row r="433" spans="1:18" x14ac:dyDescent="0.25">
      <c r="A433" s="27"/>
      <c r="R433" s="28"/>
    </row>
    <row r="434" spans="1:18" x14ac:dyDescent="0.25">
      <c r="A434" s="27"/>
      <c r="R434" s="28"/>
    </row>
    <row r="435" spans="1:18" x14ac:dyDescent="0.25">
      <c r="A435" s="27"/>
      <c r="R435" s="28"/>
    </row>
    <row r="436" spans="1:18" x14ac:dyDescent="0.25">
      <c r="A436" s="27"/>
      <c r="R436" s="28"/>
    </row>
    <row r="437" spans="1:18" x14ac:dyDescent="0.25">
      <c r="A437" s="27"/>
      <c r="R437" s="28"/>
    </row>
    <row r="438" spans="1:18" x14ac:dyDescent="0.25">
      <c r="A438" s="27"/>
      <c r="R438" s="28"/>
    </row>
    <row r="439" spans="1:18" x14ac:dyDescent="0.25">
      <c r="A439" s="27"/>
      <c r="R439" s="28"/>
    </row>
    <row r="440" spans="1:18" x14ac:dyDescent="0.25">
      <c r="A440" s="27"/>
      <c r="R440" s="28"/>
    </row>
    <row r="441" spans="1:18" x14ac:dyDescent="0.25">
      <c r="A441" s="27"/>
      <c r="R441" s="28"/>
    </row>
    <row r="442" spans="1:18" x14ac:dyDescent="0.25">
      <c r="A442" s="27"/>
      <c r="R442" s="28"/>
    </row>
    <row r="443" spans="1:18" x14ac:dyDescent="0.25">
      <c r="A443" s="27"/>
      <c r="R443" s="28"/>
    </row>
    <row r="444" spans="1:18" x14ac:dyDescent="0.25">
      <c r="A444" s="27"/>
      <c r="R444" s="28"/>
    </row>
    <row r="445" spans="1:18" x14ac:dyDescent="0.25">
      <c r="A445" s="27"/>
      <c r="R445" s="28"/>
    </row>
    <row r="446" spans="1:18" x14ac:dyDescent="0.25">
      <c r="A446" s="27"/>
      <c r="R446" s="28"/>
    </row>
    <row r="447" spans="1:18" x14ac:dyDescent="0.25">
      <c r="A447" s="27"/>
      <c r="R447" s="28"/>
    </row>
    <row r="448" spans="1:18" x14ac:dyDescent="0.25">
      <c r="A448" s="27"/>
      <c r="R448" s="28"/>
    </row>
    <row r="449" spans="1:18" x14ac:dyDescent="0.25">
      <c r="A449" s="27"/>
      <c r="R449" s="28"/>
    </row>
    <row r="450" spans="1:18" x14ac:dyDescent="0.25">
      <c r="A450" s="27"/>
      <c r="R450" s="28"/>
    </row>
    <row r="451" spans="1:18" x14ac:dyDescent="0.25">
      <c r="A451" s="27"/>
      <c r="R451" s="28"/>
    </row>
    <row r="452" spans="1:18" x14ac:dyDescent="0.25">
      <c r="A452" s="27"/>
      <c r="R452" s="28"/>
    </row>
    <row r="453" spans="1:18" x14ac:dyDescent="0.25">
      <c r="A453" s="27"/>
      <c r="R453" s="28"/>
    </row>
    <row r="454" spans="1:18" x14ac:dyDescent="0.25">
      <c r="A454" s="27"/>
      <c r="R454" s="28"/>
    </row>
    <row r="455" spans="1:18" x14ac:dyDescent="0.25">
      <c r="A455" s="27"/>
      <c r="R455" s="28"/>
    </row>
    <row r="456" spans="1:18" x14ac:dyDescent="0.25">
      <c r="A456" s="27"/>
      <c r="R456" s="28"/>
    </row>
    <row r="457" spans="1:18" x14ac:dyDescent="0.25">
      <c r="A457" s="27"/>
      <c r="R457" s="28"/>
    </row>
    <row r="458" spans="1:18" x14ac:dyDescent="0.25">
      <c r="A458" s="27"/>
      <c r="R458" s="28"/>
    </row>
    <row r="459" spans="1:18" x14ac:dyDescent="0.25">
      <c r="A459" s="27"/>
      <c r="R459" s="28"/>
    </row>
    <row r="460" spans="1:18" x14ac:dyDescent="0.25">
      <c r="A460" s="27"/>
      <c r="R460" s="28"/>
    </row>
    <row r="461" spans="1:18" x14ac:dyDescent="0.25">
      <c r="A461" s="27"/>
      <c r="R461" s="28"/>
    </row>
    <row r="462" spans="1:18" x14ac:dyDescent="0.25">
      <c r="A462" s="27"/>
      <c r="R462" s="28"/>
    </row>
    <row r="463" spans="1:18" x14ac:dyDescent="0.25">
      <c r="A463" s="27"/>
      <c r="R463" s="28"/>
    </row>
    <row r="464" spans="1:18" x14ac:dyDescent="0.25">
      <c r="A464" s="27"/>
      <c r="R464" s="28"/>
    </row>
    <row r="465" spans="1:18" x14ac:dyDescent="0.25">
      <c r="A465" s="27"/>
      <c r="R465" s="28"/>
    </row>
    <row r="466" spans="1:18" x14ac:dyDescent="0.25">
      <c r="A466" s="27"/>
      <c r="R466" s="28"/>
    </row>
    <row r="467" spans="1:18" x14ac:dyDescent="0.25">
      <c r="A467" s="27"/>
      <c r="R467" s="28"/>
    </row>
    <row r="468" spans="1:18" x14ac:dyDescent="0.25">
      <c r="A468" s="27"/>
      <c r="R468" s="28"/>
    </row>
    <row r="469" spans="1:18" x14ac:dyDescent="0.25">
      <c r="A469" s="27"/>
      <c r="R469" s="28"/>
    </row>
    <row r="470" spans="1:18" x14ac:dyDescent="0.25">
      <c r="A470" s="27"/>
      <c r="R470" s="28"/>
    </row>
    <row r="471" spans="1:18" x14ac:dyDescent="0.25">
      <c r="A471" s="27"/>
      <c r="R471" s="28"/>
    </row>
    <row r="472" spans="1:18" x14ac:dyDescent="0.25">
      <c r="A472" s="27"/>
      <c r="R472" s="28"/>
    </row>
    <row r="473" spans="1:18" x14ac:dyDescent="0.25">
      <c r="A473" s="27"/>
      <c r="R473" s="28"/>
    </row>
    <row r="474" spans="1:18" x14ac:dyDescent="0.25">
      <c r="A474" s="27"/>
      <c r="R474" s="28"/>
    </row>
    <row r="475" spans="1:18" x14ac:dyDescent="0.25">
      <c r="A475" s="27"/>
      <c r="R475" s="28"/>
    </row>
    <row r="476" spans="1:18" x14ac:dyDescent="0.25">
      <c r="A476" s="27"/>
      <c r="R476" s="28"/>
    </row>
    <row r="477" spans="1:18" x14ac:dyDescent="0.25">
      <c r="A477" s="27"/>
      <c r="R477" s="28"/>
    </row>
    <row r="478" spans="1:18" x14ac:dyDescent="0.25">
      <c r="A478" s="27"/>
      <c r="R478" s="28"/>
    </row>
    <row r="479" spans="1:18" x14ac:dyDescent="0.25">
      <c r="A479" s="27"/>
      <c r="R479" s="28"/>
    </row>
    <row r="480" spans="1:18" x14ac:dyDescent="0.25">
      <c r="A480" s="27"/>
      <c r="R480" s="28"/>
    </row>
    <row r="481" spans="1:18" x14ac:dyDescent="0.25">
      <c r="A481" s="27"/>
      <c r="R481" s="28"/>
    </row>
    <row r="482" spans="1:18" x14ac:dyDescent="0.25">
      <c r="A482" s="27"/>
      <c r="R482" s="28"/>
    </row>
    <row r="483" spans="1:18" x14ac:dyDescent="0.25">
      <c r="A483" s="27"/>
      <c r="R483" s="28"/>
    </row>
    <row r="484" spans="1:18" x14ac:dyDescent="0.25">
      <c r="A484" s="27"/>
      <c r="R484" s="28"/>
    </row>
    <row r="485" spans="1:18" x14ac:dyDescent="0.25">
      <c r="A485" s="27"/>
      <c r="R485" s="28"/>
    </row>
    <row r="486" spans="1:18" x14ac:dyDescent="0.25">
      <c r="A486" s="27"/>
      <c r="R486" s="28"/>
    </row>
    <row r="487" spans="1:18" x14ac:dyDescent="0.25">
      <c r="A487" s="27"/>
      <c r="R487" s="28"/>
    </row>
    <row r="488" spans="1:18" x14ac:dyDescent="0.25">
      <c r="A488" s="27"/>
      <c r="R488" s="28"/>
    </row>
    <row r="489" spans="1:18" x14ac:dyDescent="0.25">
      <c r="A489" s="27"/>
      <c r="R489" s="28"/>
    </row>
    <row r="490" spans="1:18" x14ac:dyDescent="0.25">
      <c r="A490" s="27"/>
      <c r="R490" s="28"/>
    </row>
    <row r="491" spans="1:18" x14ac:dyDescent="0.25">
      <c r="A491" s="27"/>
      <c r="R491" s="28"/>
    </row>
    <row r="492" spans="1:18" x14ac:dyDescent="0.25">
      <c r="A492" s="27"/>
      <c r="R492" s="28"/>
    </row>
    <row r="493" spans="1:18" x14ac:dyDescent="0.25">
      <c r="A493" s="27"/>
      <c r="R493" s="28"/>
    </row>
    <row r="494" spans="1:18" x14ac:dyDescent="0.25">
      <c r="A494" s="27"/>
      <c r="R494" s="28"/>
    </row>
    <row r="495" spans="1:18" x14ac:dyDescent="0.25">
      <c r="A495" s="27"/>
      <c r="R495" s="28"/>
    </row>
    <row r="496" spans="1:18" x14ac:dyDescent="0.25">
      <c r="A496" s="27"/>
      <c r="R496" s="28"/>
    </row>
    <row r="497" spans="1:18" x14ac:dyDescent="0.25">
      <c r="A497" s="27"/>
      <c r="R497" s="28"/>
    </row>
    <row r="498" spans="1:18" x14ac:dyDescent="0.25">
      <c r="A498" s="27"/>
      <c r="R498" s="28"/>
    </row>
    <row r="499" spans="1:18" x14ac:dyDescent="0.25">
      <c r="A499" s="27"/>
      <c r="R499" s="28"/>
    </row>
    <row r="500" spans="1:18" x14ac:dyDescent="0.25">
      <c r="A500" s="27"/>
      <c r="R500" s="28"/>
    </row>
    <row r="501" spans="1:18" x14ac:dyDescent="0.25">
      <c r="A501" s="27"/>
      <c r="R501" s="28"/>
    </row>
    <row r="502" spans="1:18" x14ac:dyDescent="0.25">
      <c r="A502" s="29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0"/>
    </row>
  </sheetData>
  <dataValidations disablePrompts="1"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6" x14ac:dyDescent="0.25">
      <c r="B1" s="1" t="s">
        <v>11</v>
      </c>
    </row>
    <row r="2" spans="1:66" s="1" customFormat="1" x14ac:dyDescent="0.25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25">
      <c r="B3" s="1">
        <f>IF(Projetos!A2&lt;&gt;"",Projetos!A2,"")</f>
        <v>1</v>
      </c>
      <c r="C3" s="15" cm="1">
        <f t="array" aca="1" ref="C3" ca="1">IF(OR($B3="",C$2=""),"",Projetos!$J2/_xlfn.XLOOKUP(C$2,Tecnicos!$A$2:$A$100,IF(Projetos!$I2=1,Tecnicos!$F$2:$F$100,IF(Projetos!$I2=2,Tecnicos!$H$2:$H$100,Tecnicos!$J$2:$J$100)),,0,1))</f>
        <v>18.958333333333336</v>
      </c>
      <c r="D3" s="15" cm="1">
        <f t="array" aca="1" ref="D3" ca="1">IF(OR($B3="",D$2=""),"",Projetos!$J2/_xlfn.XLOOKUP(D$2,Tecnicos!$A$2:$A$100,IF(Projetos!$I2=1,Tecnicos!$F$2:$F$100,IF(Projetos!$I2=2,Tecnicos!$H$2:$H$100,Tecnicos!$J$2:$J$100)),,0,1))</f>
        <v>21.666666666666664</v>
      </c>
      <c r="E3" s="15" cm="1">
        <f t="array" aca="1" ref="E3" ca="1">IF(OR($B3="",E$2=""),"",Projetos!$J2/_xlfn.XLOOKUP(E$2,Tecnicos!$A$2:$A$100,IF(Projetos!$I2=1,Tecnicos!$F$2:$F$100,IF(Projetos!$I2=2,Tecnicos!$H$2:$H$100,Tecnicos!$J$2:$J$100)),,0,1))</f>
        <v>23.947368421052634</v>
      </c>
      <c r="F3" s="15" cm="1">
        <f t="array" aca="1" ref="F3" ca="1">IF(OR($B3="",F$2=""),"",Projetos!$J2/_xlfn.XLOOKUP(F$2,Tecnicos!$A$2:$A$100,IF(Projetos!$I2=1,Tecnicos!$F$2:$F$100,IF(Projetos!$I2=2,Tecnicos!$H$2:$H$100,Tecnicos!$J$2:$J$100)),,0,1))</f>
        <v>26.764705882352942</v>
      </c>
      <c r="G3" s="15" cm="1">
        <f t="array" aca="1" ref="G3" ca="1">IF(OR($B3="",G$2=""),"",Projetos!$J2/_xlfn.XLOOKUP(G$2,Tecnicos!$A$2:$A$100,IF(Projetos!$I2=1,Tecnicos!$F$2:$F$100,IF(Projetos!$I2=2,Tecnicos!$H$2:$H$100,Tecnicos!$J$2:$J$100)),,0,1))</f>
        <v>18.958333333333336</v>
      </c>
      <c r="H3" s="15" cm="1">
        <f t="array" aca="1" ref="H3" ca="1">IF(OR($B3="",H$2=""),"",Projetos!$J2/_xlfn.XLOOKUP(H$2,Tecnicos!$A$2:$A$100,IF(Projetos!$I2=1,Tecnicos!$F$2:$F$100,IF(Projetos!$I2=2,Tecnicos!$H$2:$H$100,Tecnicos!$J$2:$J$100)),,0,1))</f>
        <v>21.666666666666664</v>
      </c>
      <c r="I3" s="15" cm="1">
        <f t="array" aca="1" ref="I3" ca="1">IF(OR($B3="",I$2=""),"",Projetos!$J2/_xlfn.XLOOKUP(I$2,Tecnicos!$A$2:$A$100,IF(Projetos!$I2=1,Tecnicos!$F$2:$F$100,IF(Projetos!$I2=2,Tecnicos!$H$2:$H$100,Tecnicos!$J$2:$J$100)),,0,1))</f>
        <v>21.666666666666664</v>
      </c>
      <c r="J3" s="15" cm="1">
        <f t="array" aca="1" ref="J3" ca="1">IF(OR($B3="",J$2=""),"",Projetos!$J2/_xlfn.XLOOKUP(J$2,Tecnicos!$A$2:$A$100,IF(Projetos!$I2=1,Tecnicos!$F$2:$F$100,IF(Projetos!$I2=2,Tecnicos!$H$2:$H$100,Tecnicos!$J$2:$J$100)),,0,1))</f>
        <v>21.666666666666664</v>
      </c>
      <c r="K3" s="15" cm="1">
        <f t="array" aca="1" ref="K3" ca="1">IF(OR($B3="",K$2=""),"",Projetos!$J2/_xlfn.XLOOKUP(K$2,Tecnicos!$A$2:$A$100,IF(Projetos!$I2=1,Tecnicos!$F$2:$F$100,IF(Projetos!$I2=2,Tecnicos!$H$2:$H$100,Tecnicos!$J$2:$J$100)),,0,1))</f>
        <v>19.782608695652176</v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25">
      <c r="B4" s="1">
        <f>IF(Projetos!A3&lt;&gt;"",Projetos!A3,"")</f>
        <v>2</v>
      </c>
      <c r="C4" s="15" cm="1">
        <f t="array" aca="1" ref="C4" ca="1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aca="1" ref="D4" ca="1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aca="1" ref="E4" ca="1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aca="1" ref="F4" ca="1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aca="1" ref="G4" ca="1">IF(OR($B4="",G$2=""),"",Projetos!$J3/_xlfn.XLOOKUP(G$2,Tecnicos!$A$2:$A$100,IF(Projetos!$I3=1,Tecnicos!$F$2:$F$100,IF(Projetos!$I3=2,Tecnicos!$H$2:$H$100,Tecnicos!$J$2:$J$100)),,0,1))</f>
        <v>73.91304347826086</v>
      </c>
      <c r="H4" s="15" cm="1">
        <f t="array" aca="1" ref="H4" ca="1">IF(OR($B4="",H$2=""),"",Projetos!$J3/_xlfn.XLOOKUP(H$2,Tecnicos!$A$2:$A$100,IF(Projetos!$I3=1,Tecnicos!$F$2:$F$100,IF(Projetos!$I3=2,Tecnicos!$H$2:$H$100,Tecnicos!$J$2:$J$100)),,0,1))</f>
        <v>69.590643274853804</v>
      </c>
      <c r="I4" s="15" cm="1">
        <f t="array" aca="1" ref="I4" ca="1">IF(OR($B4="",I$2=""),"",Projetos!$J3/_xlfn.XLOOKUP(I$2,Tecnicos!$A$2:$A$100,IF(Projetos!$I3=1,Tecnicos!$F$2:$F$100,IF(Projetos!$I3=2,Tecnicos!$H$2:$H$100,Tecnicos!$J$2:$J$100)),,0,1))</f>
        <v>62.303664921465973</v>
      </c>
      <c r="J4" s="15" cm="1">
        <f t="array" aca="1" ref="J4" ca="1">IF(OR($B4="",J$2=""),"",Projetos!$J3/_xlfn.XLOOKUP(J$2,Tecnicos!$A$2:$A$100,IF(Projetos!$I3=1,Tecnicos!$F$2:$F$100,IF(Projetos!$I3=2,Tecnicos!$H$2:$H$100,Tecnicos!$J$2:$J$100)),,0,1))</f>
        <v>73.91304347826086</v>
      </c>
      <c r="K4" s="15" cm="1">
        <f t="array" aca="1" ref="K4" ca="1">IF(OR($B4="",K$2=""),"",Projetos!$J3/_xlfn.XLOOKUP(K$2,Tecnicos!$A$2:$A$100,IF(Projetos!$I3=1,Tecnicos!$F$2:$F$100,IF(Projetos!$I3=2,Tecnicos!$H$2:$H$100,Tecnicos!$J$2:$J$100)),,0,1))</f>
        <v>62.303664921465973</v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25">
      <c r="B5" s="1">
        <f>IF(Projetos!A4&lt;&gt;"",Projetos!A4,"")</f>
        <v>3</v>
      </c>
      <c r="C5" s="15" cm="1">
        <f t="array" aca="1" ref="C5" ca="1">IF(OR($B5="",C$2=""),"",Projetos!$J4/_xlfn.XLOOKUP(C$2,Tecnicos!$A$2:$A$100,IF(Projetos!$I4=1,Tecnicos!$F$2:$F$100,IF(Projetos!$I4=2,Tecnicos!$H$2:$H$100,Tecnicos!$J$2:$J$100)),,0,1))</f>
        <v>49.583333333333336</v>
      </c>
      <c r="D5" s="15" cm="1">
        <f t="array" aca="1" ref="D5" ca="1">IF(OR($B5="",D$2=""),"",Projetos!$J4/_xlfn.XLOOKUP(D$2,Tecnicos!$A$2:$A$100,IF(Projetos!$I4=1,Tecnicos!$F$2:$F$100,IF(Projetos!$I4=2,Tecnicos!$H$2:$H$100,Tecnicos!$J$2:$J$100)),,0,1))</f>
        <v>56.666666666666664</v>
      </c>
      <c r="E5" s="15" cm="1">
        <f t="array" aca="1" ref="E5" ca="1">IF(OR($B5="",E$2=""),"",Projetos!$J4/_xlfn.XLOOKUP(E$2,Tecnicos!$A$2:$A$100,IF(Projetos!$I4=1,Tecnicos!$F$2:$F$100,IF(Projetos!$I4=2,Tecnicos!$H$2:$H$100,Tecnicos!$J$2:$J$100)),,0,1))</f>
        <v>62.631578947368425</v>
      </c>
      <c r="F5" s="15" cm="1">
        <f t="array" aca="1" ref="F5" ca="1">IF(OR($B5="",F$2=""),"",Projetos!$J4/_xlfn.XLOOKUP(F$2,Tecnicos!$A$2:$A$100,IF(Projetos!$I4=1,Tecnicos!$F$2:$F$100,IF(Projetos!$I4=2,Tecnicos!$H$2:$H$100,Tecnicos!$J$2:$J$100)),,0,1))</f>
        <v>70</v>
      </c>
      <c r="G5" s="15" cm="1">
        <f t="array" aca="1" ref="G5" ca="1">IF(OR($B5="",G$2=""),"",Projetos!$J4/_xlfn.XLOOKUP(G$2,Tecnicos!$A$2:$A$100,IF(Projetos!$I4=1,Tecnicos!$F$2:$F$100,IF(Projetos!$I4=2,Tecnicos!$H$2:$H$100,Tecnicos!$J$2:$J$100)),,0,1))</f>
        <v>49.583333333333336</v>
      </c>
      <c r="H5" s="15" cm="1">
        <f t="array" aca="1" ref="H5" ca="1">IF(OR($B5="",H$2=""),"",Projetos!$J4/_xlfn.XLOOKUP(H$2,Tecnicos!$A$2:$A$100,IF(Projetos!$I4=1,Tecnicos!$F$2:$F$100,IF(Projetos!$I4=2,Tecnicos!$H$2:$H$100,Tecnicos!$J$2:$J$100)),,0,1))</f>
        <v>56.666666666666664</v>
      </c>
      <c r="I5" s="15" cm="1">
        <f t="array" aca="1" ref="I5" ca="1">IF(OR($B5="",I$2=""),"",Projetos!$J4/_xlfn.XLOOKUP(I$2,Tecnicos!$A$2:$A$100,IF(Projetos!$I4=1,Tecnicos!$F$2:$F$100,IF(Projetos!$I4=2,Tecnicos!$H$2:$H$100,Tecnicos!$J$2:$J$100)),,0,1))</f>
        <v>56.666666666666664</v>
      </c>
      <c r="J5" s="15" cm="1">
        <f t="array" aca="1" ref="J5" ca="1">IF(OR($B5="",J$2=""),"",Projetos!$J4/_xlfn.XLOOKUP(J$2,Tecnicos!$A$2:$A$100,IF(Projetos!$I4=1,Tecnicos!$F$2:$F$100,IF(Projetos!$I4=2,Tecnicos!$H$2:$H$100,Tecnicos!$J$2:$J$100)),,0,1))</f>
        <v>56.666666666666664</v>
      </c>
      <c r="K5" s="15" cm="1">
        <f t="array" aca="1" ref="K5" ca="1">IF(OR($B5="",K$2=""),"",Projetos!$J4/_xlfn.XLOOKUP(K$2,Tecnicos!$A$2:$A$100,IF(Projetos!$I4=1,Tecnicos!$F$2:$F$100,IF(Projetos!$I4=2,Tecnicos!$H$2:$H$100,Tecnicos!$J$2:$J$100)),,0,1))</f>
        <v>51.739130434782609</v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25">
      <c r="B6" s="1">
        <f>IF(Projetos!A5&lt;&gt;"",Projetos!A5,"")</f>
        <v>4</v>
      </c>
      <c r="C6" s="15" cm="1">
        <f t="array" aca="1" ref="C6" ca="1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aca="1" ref="D6" ca="1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aca="1" ref="E6" ca="1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aca="1" ref="F6" ca="1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aca="1" ref="G6" ca="1">IF(OR($B6="",G$2=""),"",Projetos!$J5/_xlfn.XLOOKUP(G$2,Tecnicos!$A$2:$A$100,IF(Projetos!$I5=1,Tecnicos!$F$2:$F$100,IF(Projetos!$I5=2,Tecnicos!$H$2:$H$100,Tecnicos!$J$2:$J$100)),,0,1))</f>
        <v>28.260869565217391</v>
      </c>
      <c r="H6" s="15" cm="1">
        <f t="array" aca="1" ref="H6" ca="1">IF(OR($B6="",H$2=""),"",Projetos!$J5/_xlfn.XLOOKUP(H$2,Tecnicos!$A$2:$A$100,IF(Projetos!$I5=1,Tecnicos!$F$2:$F$100,IF(Projetos!$I5=2,Tecnicos!$H$2:$H$100,Tecnicos!$J$2:$J$100)),,0,1))</f>
        <v>26.608187134502923</v>
      </c>
      <c r="I6" s="15" cm="1">
        <f t="array" aca="1" ref="I6" ca="1">IF(OR($B6="",I$2=""),"",Projetos!$J5/_xlfn.XLOOKUP(I$2,Tecnicos!$A$2:$A$100,IF(Projetos!$I5=1,Tecnicos!$F$2:$F$100,IF(Projetos!$I5=2,Tecnicos!$H$2:$H$100,Tecnicos!$J$2:$J$100)),,0,1))</f>
        <v>23.821989528795811</v>
      </c>
      <c r="J6" s="15" cm="1">
        <f t="array" aca="1" ref="J6" ca="1">IF(OR($B6="",J$2=""),"",Projetos!$J5/_xlfn.XLOOKUP(J$2,Tecnicos!$A$2:$A$100,IF(Projetos!$I5=1,Tecnicos!$F$2:$F$100,IF(Projetos!$I5=2,Tecnicos!$H$2:$H$100,Tecnicos!$J$2:$J$100)),,0,1))</f>
        <v>28.260869565217391</v>
      </c>
      <c r="K6" s="15" cm="1">
        <f t="array" aca="1" ref="K6" ca="1">IF(OR($B6="",K$2=""),"",Projetos!$J5/_xlfn.XLOOKUP(K$2,Tecnicos!$A$2:$A$100,IF(Projetos!$I5=1,Tecnicos!$F$2:$F$100,IF(Projetos!$I5=2,Tecnicos!$H$2:$H$100,Tecnicos!$J$2:$J$100)),,0,1))</f>
        <v>23.821989528795811</v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25">
      <c r="B7" s="1">
        <f>IF(Projetos!A6&lt;&gt;"",Projetos!A6,"")</f>
        <v>5</v>
      </c>
      <c r="C7" s="15" cm="1">
        <f t="array" aca="1" ref="C7" ca="1">IF(OR($B7="",C$2=""),"",Projetos!$J6/_xlfn.XLOOKUP(C$2,Tecnicos!$A$2:$A$100,IF(Projetos!$I6=1,Tecnicos!$F$2:$F$100,IF(Projetos!$I6=2,Tecnicos!$H$2:$H$100,Tecnicos!$J$2:$J$100)),,0,1))</f>
        <v>25.5</v>
      </c>
      <c r="D7" s="15" cm="1">
        <f t="array" aca="1" ref="D7" ca="1">IF(OR($B7="",D$2=""),"",Projetos!$J6/_xlfn.XLOOKUP(D$2,Tecnicos!$A$2:$A$100,IF(Projetos!$I6=1,Tecnicos!$F$2:$F$100,IF(Projetos!$I6=2,Tecnicos!$H$2:$H$100,Tecnicos!$J$2:$J$100)),,0,1))</f>
        <v>21.25</v>
      </c>
      <c r="E7" s="15" cm="1">
        <f t="array" aca="1" ref="E7" ca="1">IF(OR($B7="",E$2=""),"",Projetos!$J6/_xlfn.XLOOKUP(E$2,Tecnicos!$A$2:$A$100,IF(Projetos!$I6=1,Tecnicos!$F$2:$F$100,IF(Projetos!$I6=2,Tecnicos!$H$2:$H$100,Tecnicos!$J$2:$J$100)),,0,1))</f>
        <v>24.285714285714285</v>
      </c>
      <c r="F7" s="15" cm="1">
        <f t="array" aca="1" ref="F7" ca="1">IF(OR($B7="",F$2=""),"",Projetos!$J6/_xlfn.XLOOKUP(F$2,Tecnicos!$A$2:$A$100,IF(Projetos!$I6=1,Tecnicos!$F$2:$F$100,IF(Projetos!$I6=2,Tecnicos!$H$2:$H$100,Tecnicos!$J$2:$J$100)),,0,1))</f>
        <v>28.333333333333332</v>
      </c>
      <c r="G7" s="15" cm="1">
        <f t="array" aca="1" ref="G7" ca="1">IF(OR($B7="",G$2=""),"",Projetos!$J6/_xlfn.XLOOKUP(G$2,Tecnicos!$A$2:$A$100,IF(Projetos!$I6=1,Tecnicos!$F$2:$F$100,IF(Projetos!$I6=2,Tecnicos!$H$2:$H$100,Tecnicos!$J$2:$J$100)),,0,1))</f>
        <v>23.18181818181818</v>
      </c>
      <c r="H7" s="15" cm="1">
        <f t="array" aca="1" ref="H7" ca="1">IF(OR($B7="",H$2=""),"",Projetos!$J6/_xlfn.XLOOKUP(H$2,Tecnicos!$A$2:$A$100,IF(Projetos!$I6=1,Tecnicos!$F$2:$F$100,IF(Projetos!$I6=2,Tecnicos!$H$2:$H$100,Tecnicos!$J$2:$J$100)),,0,1))</f>
        <v>21.25</v>
      </c>
      <c r="I7" s="15" cm="1">
        <f t="array" aca="1" ref="I7" ca="1">IF(OR($B7="",I$2=""),"",Projetos!$J6/_xlfn.XLOOKUP(I$2,Tecnicos!$A$2:$A$100,IF(Projetos!$I6=1,Tecnicos!$F$2:$F$100,IF(Projetos!$I6=2,Tecnicos!$H$2:$H$100,Tecnicos!$J$2:$J$100)),,0,1))</f>
        <v>24.285714285714285</v>
      </c>
      <c r="J7" s="15" cm="1">
        <f t="array" aca="1" ref="J7" ca="1">IF(OR($B7="",J$2=""),"",Projetos!$J6/_xlfn.XLOOKUP(J$2,Tecnicos!$A$2:$A$100,IF(Projetos!$I6=1,Tecnicos!$F$2:$F$100,IF(Projetos!$I6=2,Tecnicos!$H$2:$H$100,Tecnicos!$J$2:$J$100)),,0,1))</f>
        <v>21.25</v>
      </c>
      <c r="K7" s="15" cm="1">
        <f t="array" aca="1" ref="K7" ca="1">IF(OR($B7="",K$2=""),"",Projetos!$J6/_xlfn.XLOOKUP(K$2,Tecnicos!$A$2:$A$100,IF(Projetos!$I6=1,Tecnicos!$F$2:$F$100,IF(Projetos!$I6=2,Tecnicos!$H$2:$H$100,Tecnicos!$J$2:$J$100)),,0,1))</f>
        <v>25.5</v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25">
      <c r="B8" s="1">
        <f>IF(Projetos!A7&lt;&gt;"",Projetos!A7,"")</f>
        <v>6</v>
      </c>
      <c r="C8" s="15" cm="1">
        <f t="array" aca="1" ref="C8" ca="1">IF(OR($B8="",C$2=""),"",Projetos!$J7/_xlfn.XLOOKUP(C$2,Tecnicos!$A$2:$A$100,IF(Projetos!$I7=1,Tecnicos!$F$2:$F$100,IF(Projetos!$I7=2,Tecnicos!$H$2:$H$100,Tecnicos!$J$2:$J$100)),,0,1))</f>
        <v>59.5</v>
      </c>
      <c r="D8" s="15" cm="1">
        <f t="array" aca="1" ref="D8" ca="1">IF(OR($B8="",D$2=""),"",Projetos!$J7/_xlfn.XLOOKUP(D$2,Tecnicos!$A$2:$A$100,IF(Projetos!$I7=1,Tecnicos!$F$2:$F$100,IF(Projetos!$I7=2,Tecnicos!$H$2:$H$100,Tecnicos!$J$2:$J$100)),,0,1))</f>
        <v>49.583333333333336</v>
      </c>
      <c r="E8" s="15" cm="1">
        <f t="array" aca="1" ref="E8" ca="1">IF(OR($B8="",E$2=""),"",Projetos!$J7/_xlfn.XLOOKUP(E$2,Tecnicos!$A$2:$A$100,IF(Projetos!$I7=1,Tecnicos!$F$2:$F$100,IF(Projetos!$I7=2,Tecnicos!$H$2:$H$100,Tecnicos!$J$2:$J$100)),,0,1))</f>
        <v>56.666666666666664</v>
      </c>
      <c r="F8" s="15" cm="1">
        <f t="array" aca="1" ref="F8" ca="1">IF(OR($B8="",F$2=""),"",Projetos!$J7/_xlfn.XLOOKUP(F$2,Tecnicos!$A$2:$A$100,IF(Projetos!$I7=1,Tecnicos!$F$2:$F$100,IF(Projetos!$I7=2,Tecnicos!$H$2:$H$100,Tecnicos!$J$2:$J$100)),,0,1))</f>
        <v>66.111111111111114</v>
      </c>
      <c r="G8" s="15" cm="1">
        <f t="array" aca="1" ref="G8" ca="1">IF(OR($B8="",G$2=""),"",Projetos!$J7/_xlfn.XLOOKUP(G$2,Tecnicos!$A$2:$A$100,IF(Projetos!$I7=1,Tecnicos!$F$2:$F$100,IF(Projetos!$I7=2,Tecnicos!$H$2:$H$100,Tecnicos!$J$2:$J$100)),,0,1))</f>
        <v>54.090909090909086</v>
      </c>
      <c r="H8" s="15" cm="1">
        <f t="array" aca="1" ref="H8" ca="1">IF(OR($B8="",H$2=""),"",Projetos!$J7/_xlfn.XLOOKUP(H$2,Tecnicos!$A$2:$A$100,IF(Projetos!$I7=1,Tecnicos!$F$2:$F$100,IF(Projetos!$I7=2,Tecnicos!$H$2:$H$100,Tecnicos!$J$2:$J$100)),,0,1))</f>
        <v>49.583333333333336</v>
      </c>
      <c r="I8" s="15" cm="1">
        <f t="array" aca="1" ref="I8" ca="1">IF(OR($B8="",I$2=""),"",Projetos!$J7/_xlfn.XLOOKUP(I$2,Tecnicos!$A$2:$A$100,IF(Projetos!$I7=1,Tecnicos!$F$2:$F$100,IF(Projetos!$I7=2,Tecnicos!$H$2:$H$100,Tecnicos!$J$2:$J$100)),,0,1))</f>
        <v>56.666666666666664</v>
      </c>
      <c r="J8" s="15" cm="1">
        <f t="array" aca="1" ref="J8" ca="1">IF(OR($B8="",J$2=""),"",Projetos!$J7/_xlfn.XLOOKUP(J$2,Tecnicos!$A$2:$A$100,IF(Projetos!$I7=1,Tecnicos!$F$2:$F$100,IF(Projetos!$I7=2,Tecnicos!$H$2:$H$100,Tecnicos!$J$2:$J$100)),,0,1))</f>
        <v>49.583333333333336</v>
      </c>
      <c r="K8" s="15" cm="1">
        <f t="array" aca="1" ref="K8" ca="1">IF(OR($B8="",K$2=""),"",Projetos!$J7/_xlfn.XLOOKUP(K$2,Tecnicos!$A$2:$A$100,IF(Projetos!$I7=1,Tecnicos!$F$2:$F$100,IF(Projetos!$I7=2,Tecnicos!$H$2:$H$100,Tecnicos!$J$2:$J$100)),,0,1))</f>
        <v>59.5</v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25">
      <c r="B9" s="1">
        <f>IF(Projetos!A8&lt;&gt;"",Projetos!A8,"")</f>
        <v>7</v>
      </c>
      <c r="C9" s="15" cm="1">
        <f t="array" aca="1" ref="C9" ca="1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aca="1" ref="D9" ca="1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aca="1" ref="E9" ca="1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aca="1" ref="F9" ca="1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aca="1" ref="G9" ca="1">IF(OR($B9="",G$2=""),"",Projetos!$J8/_xlfn.XLOOKUP(G$2,Tecnicos!$A$2:$A$100,IF(Projetos!$I8=1,Tecnicos!$F$2:$F$100,IF(Projetos!$I8=2,Tecnicos!$H$2:$H$100,Tecnicos!$J$2:$J$100)),,0,1))</f>
        <v>73.91304347826086</v>
      </c>
      <c r="H9" s="15" cm="1">
        <f t="array" aca="1" ref="H9" ca="1">IF(OR($B9="",H$2=""),"",Projetos!$J8/_xlfn.XLOOKUP(H$2,Tecnicos!$A$2:$A$100,IF(Projetos!$I8=1,Tecnicos!$F$2:$F$100,IF(Projetos!$I8=2,Tecnicos!$H$2:$H$100,Tecnicos!$J$2:$J$100)),,0,1))</f>
        <v>69.590643274853804</v>
      </c>
      <c r="I9" s="15" cm="1">
        <f t="array" aca="1" ref="I9" ca="1">IF(OR($B9="",I$2=""),"",Projetos!$J8/_xlfn.XLOOKUP(I$2,Tecnicos!$A$2:$A$100,IF(Projetos!$I8=1,Tecnicos!$F$2:$F$100,IF(Projetos!$I8=2,Tecnicos!$H$2:$H$100,Tecnicos!$J$2:$J$100)),,0,1))</f>
        <v>62.303664921465973</v>
      </c>
      <c r="J9" s="15" cm="1">
        <f t="array" aca="1" ref="J9" ca="1">IF(OR($B9="",J$2=""),"",Projetos!$J8/_xlfn.XLOOKUP(J$2,Tecnicos!$A$2:$A$100,IF(Projetos!$I8=1,Tecnicos!$F$2:$F$100,IF(Projetos!$I8=2,Tecnicos!$H$2:$H$100,Tecnicos!$J$2:$J$100)),,0,1))</f>
        <v>73.91304347826086</v>
      </c>
      <c r="K9" s="15" cm="1">
        <f t="array" aca="1" ref="K9" ca="1">IF(OR($B9="",K$2=""),"",Projetos!$J8/_xlfn.XLOOKUP(K$2,Tecnicos!$A$2:$A$100,IF(Projetos!$I8=1,Tecnicos!$F$2:$F$100,IF(Projetos!$I8=2,Tecnicos!$H$2:$H$100,Tecnicos!$J$2:$J$100)),,0,1))</f>
        <v>62.303664921465973</v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25">
      <c r="B10" s="1">
        <f>IF(Projetos!A9&lt;&gt;"",Projetos!A9,"")</f>
        <v>8</v>
      </c>
      <c r="C10" s="15" cm="1">
        <f t="array" aca="1" ref="C10" ca="1">IF(OR($B10="",C$2=""),"",Projetos!$J9/_xlfn.XLOOKUP(C$2,Tecnicos!$A$2:$A$100,IF(Projetos!$I9=1,Tecnicos!$F$2:$F$100,IF(Projetos!$I9=2,Tecnicos!$H$2:$H$100,Tecnicos!$J$2:$J$100)),,0,1))</f>
        <v>18.958333333333336</v>
      </c>
      <c r="D10" s="15" cm="1">
        <f t="array" aca="1" ref="D10" ca="1">IF(OR($B10="",D$2=""),"",Projetos!$J9/_xlfn.XLOOKUP(D$2,Tecnicos!$A$2:$A$100,IF(Projetos!$I9=1,Tecnicos!$F$2:$F$100,IF(Projetos!$I9=2,Tecnicos!$H$2:$H$100,Tecnicos!$J$2:$J$100)),,0,1))</f>
        <v>21.666666666666664</v>
      </c>
      <c r="E10" s="15" cm="1">
        <f t="array" aca="1" ref="E10" ca="1">IF(OR($B10="",E$2=""),"",Projetos!$J9/_xlfn.XLOOKUP(E$2,Tecnicos!$A$2:$A$100,IF(Projetos!$I9=1,Tecnicos!$F$2:$F$100,IF(Projetos!$I9=2,Tecnicos!$H$2:$H$100,Tecnicos!$J$2:$J$100)),,0,1))</f>
        <v>23.947368421052634</v>
      </c>
      <c r="F10" s="15" cm="1">
        <f t="array" aca="1" ref="F10" ca="1">IF(OR($B10="",F$2=""),"",Projetos!$J9/_xlfn.XLOOKUP(F$2,Tecnicos!$A$2:$A$100,IF(Projetos!$I9=1,Tecnicos!$F$2:$F$100,IF(Projetos!$I9=2,Tecnicos!$H$2:$H$100,Tecnicos!$J$2:$J$100)),,0,1))</f>
        <v>26.764705882352942</v>
      </c>
      <c r="G10" s="15" cm="1">
        <f t="array" aca="1" ref="G10" ca="1">IF(OR($B10="",G$2=""),"",Projetos!$J9/_xlfn.XLOOKUP(G$2,Tecnicos!$A$2:$A$100,IF(Projetos!$I9=1,Tecnicos!$F$2:$F$100,IF(Projetos!$I9=2,Tecnicos!$H$2:$H$100,Tecnicos!$J$2:$J$100)),,0,1))</f>
        <v>18.958333333333336</v>
      </c>
      <c r="H10" s="15" cm="1">
        <f t="array" aca="1" ref="H10" ca="1">IF(OR($B10="",H$2=""),"",Projetos!$J9/_xlfn.XLOOKUP(H$2,Tecnicos!$A$2:$A$100,IF(Projetos!$I9=1,Tecnicos!$F$2:$F$100,IF(Projetos!$I9=2,Tecnicos!$H$2:$H$100,Tecnicos!$J$2:$J$100)),,0,1))</f>
        <v>21.666666666666664</v>
      </c>
      <c r="I10" s="15" cm="1">
        <f t="array" aca="1" ref="I10" ca="1">IF(OR($B10="",I$2=""),"",Projetos!$J9/_xlfn.XLOOKUP(I$2,Tecnicos!$A$2:$A$100,IF(Projetos!$I9=1,Tecnicos!$F$2:$F$100,IF(Projetos!$I9=2,Tecnicos!$H$2:$H$100,Tecnicos!$J$2:$J$100)),,0,1))</f>
        <v>21.666666666666664</v>
      </c>
      <c r="J10" s="15" cm="1">
        <f t="array" aca="1" ref="J10" ca="1">IF(OR($B10="",J$2=""),"",Projetos!$J9/_xlfn.XLOOKUP(J$2,Tecnicos!$A$2:$A$100,IF(Projetos!$I9=1,Tecnicos!$F$2:$F$100,IF(Projetos!$I9=2,Tecnicos!$H$2:$H$100,Tecnicos!$J$2:$J$100)),,0,1))</f>
        <v>21.666666666666664</v>
      </c>
      <c r="K10" s="15" cm="1">
        <f t="array" aca="1" ref="K10" ca="1">IF(OR($B10="",K$2=""),"",Projetos!$J9/_xlfn.XLOOKUP(K$2,Tecnicos!$A$2:$A$100,IF(Projetos!$I9=1,Tecnicos!$F$2:$F$100,IF(Projetos!$I9=2,Tecnicos!$H$2:$H$100,Tecnicos!$J$2:$J$100)),,0,1))</f>
        <v>19.782608695652176</v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25">
      <c r="B11" s="1">
        <f>IF(Projetos!A10&lt;&gt;"",Projetos!A10,"")</f>
        <v>9</v>
      </c>
      <c r="C11" s="15" cm="1">
        <f t="array" aca="1" ref="C11" ca="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aca="1" ref="D11" ca="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aca="1" ref="E11" ca="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aca="1" ref="F11" ca="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aca="1" ref="G11" ca="1">IF(OR($B11="",G$2=""),"",Projetos!$J10/_xlfn.XLOOKUP(G$2,Tecnicos!$A$2:$A$100,IF(Projetos!$I10=1,Tecnicos!$F$2:$F$100,IF(Projetos!$I10=2,Tecnicos!$H$2:$H$100,Tecnicos!$J$2:$J$100)),,0,1))</f>
        <v>31.677018633540371</v>
      </c>
      <c r="H11" s="15" cm="1">
        <f t="array" aca="1" ref="H11" ca="1">IF(OR($B11="",H$2=""),"",Projetos!$J10/_xlfn.XLOOKUP(H$2,Tecnicos!$A$2:$A$100,IF(Projetos!$I10=1,Tecnicos!$F$2:$F$100,IF(Projetos!$I10=2,Tecnicos!$H$2:$H$100,Tecnicos!$J$2:$J$100)),,0,1))</f>
        <v>29.824561403508774</v>
      </c>
      <c r="I11" s="15" cm="1">
        <f t="array" aca="1" ref="I11" ca="1">IF(OR($B11="",I$2=""),"",Projetos!$J10/_xlfn.XLOOKUP(I$2,Tecnicos!$A$2:$A$100,IF(Projetos!$I10=1,Tecnicos!$F$2:$F$100,IF(Projetos!$I10=2,Tecnicos!$H$2:$H$100,Tecnicos!$J$2:$J$100)),,0,1))</f>
        <v>26.701570680628272</v>
      </c>
      <c r="J11" s="15" cm="1">
        <f t="array" aca="1" ref="J11" ca="1">IF(OR($B11="",J$2=""),"",Projetos!$J10/_xlfn.XLOOKUP(J$2,Tecnicos!$A$2:$A$100,IF(Projetos!$I10=1,Tecnicos!$F$2:$F$100,IF(Projetos!$I10=2,Tecnicos!$H$2:$H$100,Tecnicos!$J$2:$J$100)),,0,1))</f>
        <v>31.677018633540371</v>
      </c>
      <c r="K11" s="15" cm="1">
        <f t="array" aca="1" ref="K11" ca="1">IF(OR($B11="",K$2=""),"",Projetos!$J10/_xlfn.XLOOKUP(K$2,Tecnicos!$A$2:$A$100,IF(Projetos!$I10=1,Tecnicos!$F$2:$F$100,IF(Projetos!$I10=2,Tecnicos!$H$2:$H$100,Tecnicos!$J$2:$J$100)),,0,1))</f>
        <v>26.701570680628272</v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25">
      <c r="B12" s="1">
        <f>IF(Projetos!A11&lt;&gt;"",Projetos!A11,"")</f>
        <v>10</v>
      </c>
      <c r="C12" s="15" cm="1">
        <f t="array" aca="1" ref="C12" ca="1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aca="1" ref="D12" ca="1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aca="1" ref="E12" ca="1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aca="1" ref="F12" ca="1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aca="1" ref="G12" ca="1">IF(OR($B12="",G$2=""),"",Projetos!$J11/_xlfn.XLOOKUP(G$2,Tecnicos!$A$2:$A$100,IF(Projetos!$I11=1,Tecnicos!$F$2:$F$100,IF(Projetos!$I11=2,Tecnicos!$H$2:$H$100,Tecnicos!$J$2:$J$100)),,0,1))</f>
        <v>28.260869565217391</v>
      </c>
      <c r="H12" s="15" cm="1">
        <f t="array" aca="1" ref="H12" ca="1">IF(OR($B12="",H$2=""),"",Projetos!$J11/_xlfn.XLOOKUP(H$2,Tecnicos!$A$2:$A$100,IF(Projetos!$I11=1,Tecnicos!$F$2:$F$100,IF(Projetos!$I11=2,Tecnicos!$H$2:$H$100,Tecnicos!$J$2:$J$100)),,0,1))</f>
        <v>26.608187134502923</v>
      </c>
      <c r="I12" s="15" cm="1">
        <f t="array" aca="1" ref="I12" ca="1">IF(OR($B12="",I$2=""),"",Projetos!$J11/_xlfn.XLOOKUP(I$2,Tecnicos!$A$2:$A$100,IF(Projetos!$I11=1,Tecnicos!$F$2:$F$100,IF(Projetos!$I11=2,Tecnicos!$H$2:$H$100,Tecnicos!$J$2:$J$100)),,0,1))</f>
        <v>23.821989528795811</v>
      </c>
      <c r="J12" s="15" cm="1">
        <f t="array" aca="1" ref="J12" ca="1">IF(OR($B12="",J$2=""),"",Projetos!$J11/_xlfn.XLOOKUP(J$2,Tecnicos!$A$2:$A$100,IF(Projetos!$I11=1,Tecnicos!$F$2:$F$100,IF(Projetos!$I11=2,Tecnicos!$H$2:$H$100,Tecnicos!$J$2:$J$100)),,0,1))</f>
        <v>28.260869565217391</v>
      </c>
      <c r="K12" s="15" cm="1">
        <f t="array" aca="1" ref="K12" ca="1">IF(OR($B12="",K$2=""),"",Projetos!$J11/_xlfn.XLOOKUP(K$2,Tecnicos!$A$2:$A$100,IF(Projetos!$I11=1,Tecnicos!$F$2:$F$100,IF(Projetos!$I11=2,Tecnicos!$H$2:$H$100,Tecnicos!$J$2:$J$100)),,0,1))</f>
        <v>23.821989528795811</v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25">
      <c r="B13" s="1">
        <f>IF(Projetos!A12&lt;&gt;"",Projetos!A12,"")</f>
        <v>11</v>
      </c>
      <c r="C13" s="15" cm="1">
        <f t="array" aca="1" ref="C13" ca="1">IF(OR($B13="",C$2=""),"",Projetos!$J12/_xlfn.XLOOKUP(C$2,Tecnicos!$A$2:$A$100,IF(Projetos!$I12=1,Tecnicos!$F$2:$F$100,IF(Projetos!$I12=2,Tecnicos!$H$2:$H$100,Tecnicos!$J$2:$J$100)),,0,1))</f>
        <v>59.5</v>
      </c>
      <c r="D13" s="15" cm="1">
        <f t="array" aca="1" ref="D13" ca="1">IF(OR($B13="",D$2=""),"",Projetos!$J12/_xlfn.XLOOKUP(D$2,Tecnicos!$A$2:$A$100,IF(Projetos!$I12=1,Tecnicos!$F$2:$F$100,IF(Projetos!$I12=2,Tecnicos!$H$2:$H$100,Tecnicos!$J$2:$J$100)),,0,1))</f>
        <v>49.583333333333336</v>
      </c>
      <c r="E13" s="15" cm="1">
        <f t="array" aca="1" ref="E13" ca="1">IF(OR($B13="",E$2=""),"",Projetos!$J12/_xlfn.XLOOKUP(E$2,Tecnicos!$A$2:$A$100,IF(Projetos!$I12=1,Tecnicos!$F$2:$F$100,IF(Projetos!$I12=2,Tecnicos!$H$2:$H$100,Tecnicos!$J$2:$J$100)),,0,1))</f>
        <v>56.666666666666664</v>
      </c>
      <c r="F13" s="15" cm="1">
        <f t="array" aca="1" ref="F13" ca="1">IF(OR($B13="",F$2=""),"",Projetos!$J12/_xlfn.XLOOKUP(F$2,Tecnicos!$A$2:$A$100,IF(Projetos!$I12=1,Tecnicos!$F$2:$F$100,IF(Projetos!$I12=2,Tecnicos!$H$2:$H$100,Tecnicos!$J$2:$J$100)),,0,1))</f>
        <v>66.111111111111114</v>
      </c>
      <c r="G13" s="15" cm="1">
        <f t="array" aca="1" ref="G13" ca="1">IF(OR($B13="",G$2=""),"",Projetos!$J12/_xlfn.XLOOKUP(G$2,Tecnicos!$A$2:$A$100,IF(Projetos!$I12=1,Tecnicos!$F$2:$F$100,IF(Projetos!$I12=2,Tecnicos!$H$2:$H$100,Tecnicos!$J$2:$J$100)),,0,1))</f>
        <v>54.090909090909086</v>
      </c>
      <c r="H13" s="15" cm="1">
        <f t="array" aca="1" ref="H13" ca="1">IF(OR($B13="",H$2=""),"",Projetos!$J12/_xlfn.XLOOKUP(H$2,Tecnicos!$A$2:$A$100,IF(Projetos!$I12=1,Tecnicos!$F$2:$F$100,IF(Projetos!$I12=2,Tecnicos!$H$2:$H$100,Tecnicos!$J$2:$J$100)),,0,1))</f>
        <v>49.583333333333336</v>
      </c>
      <c r="I13" s="15" cm="1">
        <f t="array" aca="1" ref="I13" ca="1">IF(OR($B13="",I$2=""),"",Projetos!$J12/_xlfn.XLOOKUP(I$2,Tecnicos!$A$2:$A$100,IF(Projetos!$I12=1,Tecnicos!$F$2:$F$100,IF(Projetos!$I12=2,Tecnicos!$H$2:$H$100,Tecnicos!$J$2:$J$100)),,0,1))</f>
        <v>56.666666666666664</v>
      </c>
      <c r="J13" s="15" cm="1">
        <f t="array" aca="1" ref="J13" ca="1">IF(OR($B13="",J$2=""),"",Projetos!$J12/_xlfn.XLOOKUP(J$2,Tecnicos!$A$2:$A$100,IF(Projetos!$I12=1,Tecnicos!$F$2:$F$100,IF(Projetos!$I12=2,Tecnicos!$H$2:$H$100,Tecnicos!$J$2:$J$100)),,0,1))</f>
        <v>49.583333333333336</v>
      </c>
      <c r="K13" s="15" cm="1">
        <f t="array" aca="1" ref="K13" ca="1">IF(OR($B13="",K$2=""),"",Projetos!$J12/_xlfn.XLOOKUP(K$2,Tecnicos!$A$2:$A$100,IF(Projetos!$I12=1,Tecnicos!$F$2:$F$100,IF(Projetos!$I12=2,Tecnicos!$H$2:$H$100,Tecnicos!$J$2:$J$100)),,0,1))</f>
        <v>59.5</v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25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25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25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25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25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25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25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25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25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25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25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25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25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25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25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25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25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25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25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25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25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25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25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25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25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25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25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25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25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25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25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25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25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25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25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25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25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25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25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25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25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25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25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25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25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25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25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25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25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25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25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25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25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25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25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25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25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25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25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25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25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25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25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25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25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25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25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25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25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25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25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25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25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25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25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25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25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25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25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25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25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25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25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25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25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25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25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25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25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25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25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25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25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25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25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25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25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25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25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25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25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25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25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25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25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25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25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25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25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25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25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25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25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25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25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25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25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25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25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25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25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25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25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25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25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25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25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25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25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25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25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25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25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25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25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25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25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25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25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25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25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25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25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25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25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25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25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25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25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25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25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25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25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25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25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25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25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25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25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25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25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25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25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25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25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25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25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25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25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25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25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25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25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25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25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25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25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25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25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25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25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25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25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25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25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25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25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25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25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25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25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25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25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25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25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25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25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25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25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25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25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25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25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25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25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25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25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25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25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25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25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25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25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25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25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25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25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25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25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25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25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25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25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25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25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25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25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25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25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25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25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25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25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25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25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25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25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25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25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25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25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25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25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25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25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25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25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I26" sqref="I2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11</v>
      </c>
    </row>
    <row r="2" spans="1:69" s="1" customFormat="1" x14ac:dyDescent="0.25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aca="1" ref="C3" ca="1">IF(OR($B3="",C$2=""),"",Projetos!$K2/_xlfn.XLOOKUP(C$2,Tecnicos!$A$2:$A$100,IF(Projetos!I2=1,Tecnicos!$F$2:$F$100,IF(Projetos!I2=2,Tecnicos!$H$2:$H$100,Tecnicos!$J$2:$J$100)),,0,1))</f>
        <v>87.833333333333343</v>
      </c>
      <c r="D3" s="15" cm="1">
        <f t="array" aca="1" ref="D3" ca="1">IF(OR($B3="",D$2=""),"",Projetos!$K2/_xlfn.XLOOKUP(D$2,Tecnicos!$A$2:$A$100,IF(Projetos!J2=1,Tecnicos!$F$2:$F$100,IF(Projetos!J2=2,Tecnicos!$H$2:$H$100,Tecnicos!$J$2:$J$100)),,0,1))</f>
        <v>87.833333333333343</v>
      </c>
      <c r="E3" s="15" cm="1">
        <f t="array" aca="1" ref="E3" ca="1">IF(OR($B3="",E$2=""),"",Projetos!$K2/_xlfn.XLOOKUP(E$2,Tecnicos!$A$2:$A$100,IF(Projetos!K2=1,Tecnicos!$F$2:$F$100,IF(Projetos!K2=2,Tecnicos!$H$2:$H$100,Tecnicos!$J$2:$J$100)),,0,1))</f>
        <v>100.38095238095238</v>
      </c>
      <c r="F3" s="15" cm="1">
        <f t="array" aca="1" ref="F3" ca="1">IF(OR($B3="",F$2=""),"",Projetos!$K2/_xlfn.XLOOKUP(F$2,Tecnicos!$A$2:$A$100,IF(Projetos!L2=1,Tecnicos!$F$2:$F$100,IF(Projetos!L2=2,Tecnicos!$H$2:$H$100,Tecnicos!$J$2:$J$100)),,0,1))</f>
        <v>117.11111111111111</v>
      </c>
      <c r="G3" s="15" cm="1">
        <f t="array" aca="1" ref="G3" ca="1">IF(OR($B3="",G$2=""),"",Projetos!$K2/_xlfn.XLOOKUP(G$2,Tecnicos!$A$2:$A$100,IF(Projetos!M2=1,Tecnicos!$F$2:$F$100,IF(Projetos!M2=2,Tecnicos!$H$2:$H$100,Tecnicos!$J$2:$J$100)),,0,1))</f>
        <v>95.818181818181813</v>
      </c>
      <c r="H3" s="15" cm="1">
        <f t="array" aca="1" ref="H3" ca="1">IF(OR($B3="",H$2=""),"",Projetos!$K2/_xlfn.XLOOKUP(H$2,Tecnicos!$A$2:$A$100,IF(Projetos!N2=1,Tecnicos!$F$2:$F$100,IF(Projetos!N2=2,Tecnicos!$H$2:$H$100,Tecnicos!$J$2:$J$100)),,0,1))</f>
        <v>87.833333333333343</v>
      </c>
      <c r="I3" s="15" cm="1">
        <f t="array" aca="1" ref="I3" ca="1">IF(OR($B3="",I$2=""),"",Projetos!$K2/_xlfn.XLOOKUP(I$2,Tecnicos!$A$2:$A$100,IF(Projetos!O2=1,Tecnicos!$F$2:$F$100,IF(Projetos!O2=2,Tecnicos!$H$2:$H$100,Tecnicos!$J$2:$J$100)),,0,1))</f>
        <v>100.38095238095238</v>
      </c>
      <c r="J3" s="15" cm="1">
        <f t="array" aca="1" ref="J3" ca="1">IF(OR($B3="",J$2=""),"",Projetos!$K2/_xlfn.XLOOKUP(J$2,Tecnicos!$A$2:$A$100,IF(Projetos!P2=1,Tecnicos!$F$2:$F$100,IF(Projetos!P2=2,Tecnicos!$H$2:$H$100,Tecnicos!$J$2:$J$100)),,0,1))</f>
        <v>87.833333333333343</v>
      </c>
      <c r="K3" s="15" cm="1">
        <f t="array" aca="1" ref="K3" ca="1">IF(OR($B3="",K$2=""),"",Projetos!$K2/_xlfn.XLOOKUP(K$2,Tecnicos!$A$2:$A$100,IF(Projetos!Q2=1,Tecnicos!$F$2:$F$100,IF(Projetos!Q2=2,Tecnicos!$H$2:$H$100,Tecnicos!$J$2:$J$100)),,0,1))</f>
        <v>105.4</v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25">
      <c r="B4" s="1">
        <f>IF(Projetos!A3&lt;&gt;"",Projetos!A3,"")</f>
        <v>2</v>
      </c>
      <c r="C4" s="15" cm="1">
        <f t="array" aca="1" ref="C4" ca="1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aca="1" ref="D4" ca="1">IF(OR($B4="",D$2=""),"",Projetos!$K3/_xlfn.XLOOKUP(D$2,Tecnicos!$A$2:$A$100,IF(Projetos!J3=1,Tecnicos!$F$2:$F$100,IF(Projetos!J3=2,Tecnicos!$H$2:$H$100,Tecnicos!$J$2:$J$100)),,0,1))</f>
        <v>95.333333333333343</v>
      </c>
      <c r="E4" s="15" cm="1">
        <f t="array" aca="1" ref="E4" ca="1">IF(OR($B4="",E$2=""),"",Projetos!$K3/_xlfn.XLOOKUP(E$2,Tecnicos!$A$2:$A$100,IF(Projetos!K3=1,Tecnicos!$F$2:$F$100,IF(Projetos!K3=2,Tecnicos!$H$2:$H$100,Tecnicos!$J$2:$J$100)),,0,1))</f>
        <v>108.95238095238095</v>
      </c>
      <c r="F4" s="15" cm="1">
        <f t="array" aca="1" ref="F4" ca="1">IF(OR($B4="",F$2=""),"",Projetos!$K3/_xlfn.XLOOKUP(F$2,Tecnicos!$A$2:$A$100,IF(Projetos!L3=1,Tecnicos!$F$2:$F$100,IF(Projetos!L3=2,Tecnicos!$H$2:$H$100,Tecnicos!$J$2:$J$100)),,0,1))</f>
        <v>127.11111111111111</v>
      </c>
      <c r="G4" s="15" cm="1">
        <f t="array" aca="1" ref="G4" ca="1">IF(OR($B4="",G$2=""),"",Projetos!$K3/_xlfn.XLOOKUP(G$2,Tecnicos!$A$2:$A$100,IF(Projetos!M3=1,Tecnicos!$F$2:$F$100,IF(Projetos!M3=2,Tecnicos!$H$2:$H$100,Tecnicos!$J$2:$J$100)),,0,1))</f>
        <v>104</v>
      </c>
      <c r="H4" s="15" cm="1">
        <f t="array" aca="1" ref="H4" ca="1">IF(OR($B4="",H$2=""),"",Projetos!$K3/_xlfn.XLOOKUP(H$2,Tecnicos!$A$2:$A$100,IF(Projetos!N3=1,Tecnicos!$F$2:$F$100,IF(Projetos!N3=2,Tecnicos!$H$2:$H$100,Tecnicos!$J$2:$J$100)),,0,1))</f>
        <v>95.333333333333343</v>
      </c>
      <c r="I4" s="15" cm="1">
        <f t="array" aca="1" ref="I4" ca="1">IF(OR($B4="",I$2=""),"",Projetos!$K3/_xlfn.XLOOKUP(I$2,Tecnicos!$A$2:$A$100,IF(Projetos!O3=1,Tecnicos!$F$2:$F$100,IF(Projetos!O3=2,Tecnicos!$H$2:$H$100,Tecnicos!$J$2:$J$100)),,0,1))</f>
        <v>108.95238095238095</v>
      </c>
      <c r="J4" s="15" cm="1">
        <f t="array" aca="1" ref="J4" ca="1">IF(OR($B4="",J$2=""),"",Projetos!$K3/_xlfn.XLOOKUP(J$2,Tecnicos!$A$2:$A$100,IF(Projetos!P3=1,Tecnicos!$F$2:$F$100,IF(Projetos!P3=2,Tecnicos!$H$2:$H$100,Tecnicos!$J$2:$J$100)),,0,1))</f>
        <v>95.333333333333343</v>
      </c>
      <c r="K4" s="15" cm="1">
        <f t="array" aca="1" ref="K4" ca="1">IF(OR($B4="",K$2=""),"",Projetos!$K3/_xlfn.XLOOKUP(K$2,Tecnicos!$A$2:$A$100,IF(Projetos!Q3=1,Tecnicos!$F$2:$F$100,IF(Projetos!Q3=2,Tecnicos!$H$2:$H$100,Tecnicos!$J$2:$J$100)),,0,1))</f>
        <v>114.4</v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25">
      <c r="B5" s="1">
        <f>IF(Projetos!A4&lt;&gt;"",Projetos!A4,"")</f>
        <v>3</v>
      </c>
      <c r="C5" s="15" cm="1">
        <f t="array" aca="1" ref="C5" ca="1">IF(OR($B5="",C$2=""),"",Projetos!$K4/_xlfn.XLOOKUP(C$2,Tecnicos!$A$2:$A$100,IF(Projetos!I4=1,Tecnicos!$F$2:$F$100,IF(Projetos!I4=2,Tecnicos!$H$2:$H$100,Tecnicos!$J$2:$J$100)),,0,1))</f>
        <v>95.333333333333343</v>
      </c>
      <c r="D5" s="15" cm="1">
        <f t="array" aca="1" ref="D5" ca="1">IF(OR($B5="",D$2=""),"",Projetos!$K4/_xlfn.XLOOKUP(D$2,Tecnicos!$A$2:$A$100,IF(Projetos!J4=1,Tecnicos!$F$2:$F$100,IF(Projetos!J4=2,Tecnicos!$H$2:$H$100,Tecnicos!$J$2:$J$100)),,0,1))</f>
        <v>95.333333333333343</v>
      </c>
      <c r="E5" s="15" cm="1">
        <f t="array" aca="1" ref="E5" ca="1">IF(OR($B5="",E$2=""),"",Projetos!$K4/_xlfn.XLOOKUP(E$2,Tecnicos!$A$2:$A$100,IF(Projetos!K4=1,Tecnicos!$F$2:$F$100,IF(Projetos!K4=2,Tecnicos!$H$2:$H$100,Tecnicos!$J$2:$J$100)),,0,1))</f>
        <v>108.95238095238095</v>
      </c>
      <c r="F5" s="15" cm="1">
        <f t="array" aca="1" ref="F5" ca="1">IF(OR($B5="",F$2=""),"",Projetos!$K4/_xlfn.XLOOKUP(F$2,Tecnicos!$A$2:$A$100,IF(Projetos!L4=1,Tecnicos!$F$2:$F$100,IF(Projetos!L4=2,Tecnicos!$H$2:$H$100,Tecnicos!$J$2:$J$100)),,0,1))</f>
        <v>127.11111111111111</v>
      </c>
      <c r="G5" s="15" cm="1">
        <f t="array" aca="1" ref="G5" ca="1">IF(OR($B5="",G$2=""),"",Projetos!$K4/_xlfn.XLOOKUP(G$2,Tecnicos!$A$2:$A$100,IF(Projetos!M4=1,Tecnicos!$F$2:$F$100,IF(Projetos!M4=2,Tecnicos!$H$2:$H$100,Tecnicos!$J$2:$J$100)),,0,1))</f>
        <v>104</v>
      </c>
      <c r="H5" s="15" cm="1">
        <f t="array" aca="1" ref="H5" ca="1">IF(OR($B5="",H$2=""),"",Projetos!$K4/_xlfn.XLOOKUP(H$2,Tecnicos!$A$2:$A$100,IF(Projetos!N4=1,Tecnicos!$F$2:$F$100,IF(Projetos!N4=2,Tecnicos!$H$2:$H$100,Tecnicos!$J$2:$J$100)),,0,1))</f>
        <v>95.333333333333343</v>
      </c>
      <c r="I5" s="15" cm="1">
        <f t="array" aca="1" ref="I5" ca="1">IF(OR($B5="",I$2=""),"",Projetos!$K4/_xlfn.XLOOKUP(I$2,Tecnicos!$A$2:$A$100,IF(Projetos!O4=1,Tecnicos!$F$2:$F$100,IF(Projetos!O4=2,Tecnicos!$H$2:$H$100,Tecnicos!$J$2:$J$100)),,0,1))</f>
        <v>108.95238095238095</v>
      </c>
      <c r="J5" s="15" cm="1">
        <f t="array" aca="1" ref="J5" ca="1">IF(OR($B5="",J$2=""),"",Projetos!$K4/_xlfn.XLOOKUP(J$2,Tecnicos!$A$2:$A$100,IF(Projetos!P4=1,Tecnicos!$F$2:$F$100,IF(Projetos!P4=2,Tecnicos!$H$2:$H$100,Tecnicos!$J$2:$J$100)),,0,1))</f>
        <v>95.333333333333343</v>
      </c>
      <c r="K5" s="15" cm="1">
        <f t="array" aca="1" ref="K5" ca="1">IF(OR($B5="",K$2=""),"",Projetos!$K4/_xlfn.XLOOKUP(K$2,Tecnicos!$A$2:$A$100,IF(Projetos!Q4=1,Tecnicos!$F$2:$F$100,IF(Projetos!Q4=2,Tecnicos!$H$2:$H$100,Tecnicos!$J$2:$J$100)),,0,1))</f>
        <v>114.4</v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25">
      <c r="B6" s="1">
        <f>IF(Projetos!A5&lt;&gt;"",Projetos!A5,"")</f>
        <v>4</v>
      </c>
      <c r="C6" s="15" cm="1">
        <f t="array" aca="1" ref="C6" ca="1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aca="1" ref="D6" ca="1">IF(OR($B6="",D$2=""),"",Projetos!$K5/_xlfn.XLOOKUP(D$2,Tecnicos!$A$2:$A$100,IF(Projetos!J5=1,Tecnicos!$F$2:$F$100,IF(Projetos!J5=2,Tecnicos!$H$2:$H$100,Tecnicos!$J$2:$J$100)),,0,1))</f>
        <v>87.833333333333343</v>
      </c>
      <c r="E6" s="15" cm="1">
        <f t="array" aca="1" ref="E6" ca="1">IF(OR($B6="",E$2=""),"",Projetos!$K5/_xlfn.XLOOKUP(E$2,Tecnicos!$A$2:$A$100,IF(Projetos!K5=1,Tecnicos!$F$2:$F$100,IF(Projetos!K5=2,Tecnicos!$H$2:$H$100,Tecnicos!$J$2:$J$100)),,0,1))</f>
        <v>100.38095238095238</v>
      </c>
      <c r="F6" s="15" cm="1">
        <f t="array" aca="1" ref="F6" ca="1">IF(OR($B6="",F$2=""),"",Projetos!$K5/_xlfn.XLOOKUP(F$2,Tecnicos!$A$2:$A$100,IF(Projetos!L5=1,Tecnicos!$F$2:$F$100,IF(Projetos!L5=2,Tecnicos!$H$2:$H$100,Tecnicos!$J$2:$J$100)),,0,1))</f>
        <v>117.11111111111111</v>
      </c>
      <c r="G6" s="15" cm="1">
        <f t="array" aca="1" ref="G6" ca="1">IF(OR($B6="",G$2=""),"",Projetos!$K5/_xlfn.XLOOKUP(G$2,Tecnicos!$A$2:$A$100,IF(Projetos!M5=1,Tecnicos!$F$2:$F$100,IF(Projetos!M5=2,Tecnicos!$H$2:$H$100,Tecnicos!$J$2:$J$100)),,0,1))</f>
        <v>95.818181818181813</v>
      </c>
      <c r="H6" s="15" cm="1">
        <f t="array" aca="1" ref="H6" ca="1">IF(OR($B6="",H$2=""),"",Projetos!$K5/_xlfn.XLOOKUP(H$2,Tecnicos!$A$2:$A$100,IF(Projetos!N5=1,Tecnicos!$F$2:$F$100,IF(Projetos!N5=2,Tecnicos!$H$2:$H$100,Tecnicos!$J$2:$J$100)),,0,1))</f>
        <v>87.833333333333343</v>
      </c>
      <c r="I6" s="15" cm="1">
        <f t="array" aca="1" ref="I6" ca="1">IF(OR($B6="",I$2=""),"",Projetos!$K5/_xlfn.XLOOKUP(I$2,Tecnicos!$A$2:$A$100,IF(Projetos!O5=1,Tecnicos!$F$2:$F$100,IF(Projetos!O5=2,Tecnicos!$H$2:$H$100,Tecnicos!$J$2:$J$100)),,0,1))</f>
        <v>100.38095238095238</v>
      </c>
      <c r="J6" s="15" cm="1">
        <f t="array" aca="1" ref="J6" ca="1">IF(OR($B6="",J$2=""),"",Projetos!$K5/_xlfn.XLOOKUP(J$2,Tecnicos!$A$2:$A$100,IF(Projetos!P5=1,Tecnicos!$F$2:$F$100,IF(Projetos!P5=2,Tecnicos!$H$2:$H$100,Tecnicos!$J$2:$J$100)),,0,1))</f>
        <v>87.833333333333343</v>
      </c>
      <c r="K6" s="15" cm="1">
        <f t="array" aca="1" ref="K6" ca="1">IF(OR($B6="",K$2=""),"",Projetos!$K5/_xlfn.XLOOKUP(K$2,Tecnicos!$A$2:$A$100,IF(Projetos!Q5=1,Tecnicos!$F$2:$F$100,IF(Projetos!Q5=2,Tecnicos!$H$2:$H$100,Tecnicos!$J$2:$J$100)),,0,1))</f>
        <v>105.4</v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25">
      <c r="B7" s="1">
        <f>IF(Projetos!A6&lt;&gt;"",Projetos!A6,"")</f>
        <v>5</v>
      </c>
      <c r="C7" s="15" cm="1">
        <f t="array" aca="1" ref="C7" ca="1">IF(OR($B7="",C$2=""),"",Projetos!$K6/_xlfn.XLOOKUP(C$2,Tecnicos!$A$2:$A$100,IF(Projetos!I6=1,Tecnicos!$F$2:$F$100,IF(Projetos!I6=2,Tecnicos!$H$2:$H$100,Tecnicos!$J$2:$J$100)),,0,1))</f>
        <v>106.15</v>
      </c>
      <c r="D7" s="15" cm="1">
        <f t="array" aca="1" ref="D7" ca="1">IF(OR($B7="",D$2=""),"",Projetos!$K6/_xlfn.XLOOKUP(D$2,Tecnicos!$A$2:$A$100,IF(Projetos!J6=1,Tecnicos!$F$2:$F$100,IF(Projetos!J6=2,Tecnicos!$H$2:$H$100,Tecnicos!$J$2:$J$100)),,0,1))</f>
        <v>88.458333333333343</v>
      </c>
      <c r="E7" s="15" cm="1">
        <f t="array" aca="1" ref="E7" ca="1">IF(OR($B7="",E$2=""),"",Projetos!$K6/_xlfn.XLOOKUP(E$2,Tecnicos!$A$2:$A$100,IF(Projetos!K6=1,Tecnicos!$F$2:$F$100,IF(Projetos!K6=2,Tecnicos!$H$2:$H$100,Tecnicos!$J$2:$J$100)),,0,1))</f>
        <v>101.0952380952381</v>
      </c>
      <c r="F7" s="15" cm="1">
        <f t="array" aca="1" ref="F7" ca="1">IF(OR($B7="",F$2=""),"",Projetos!$K6/_xlfn.XLOOKUP(F$2,Tecnicos!$A$2:$A$100,IF(Projetos!L6=1,Tecnicos!$F$2:$F$100,IF(Projetos!L6=2,Tecnicos!$H$2:$H$100,Tecnicos!$J$2:$J$100)),,0,1))</f>
        <v>117.94444444444444</v>
      </c>
      <c r="G7" s="15" cm="1">
        <f t="array" aca="1" ref="G7" ca="1">IF(OR($B7="",G$2=""),"",Projetos!$K6/_xlfn.XLOOKUP(G$2,Tecnicos!$A$2:$A$100,IF(Projetos!M6=1,Tecnicos!$F$2:$F$100,IF(Projetos!M6=2,Tecnicos!$H$2:$H$100,Tecnicos!$J$2:$J$100)),,0,1))</f>
        <v>96.5</v>
      </c>
      <c r="H7" s="15" cm="1">
        <f t="array" aca="1" ref="H7" ca="1">IF(OR($B7="",H$2=""),"",Projetos!$K6/_xlfn.XLOOKUP(H$2,Tecnicos!$A$2:$A$100,IF(Projetos!N6=1,Tecnicos!$F$2:$F$100,IF(Projetos!N6=2,Tecnicos!$H$2:$H$100,Tecnicos!$J$2:$J$100)),,0,1))</f>
        <v>88.458333333333343</v>
      </c>
      <c r="I7" s="15" cm="1">
        <f t="array" aca="1" ref="I7" ca="1">IF(OR($B7="",I$2=""),"",Projetos!$K6/_xlfn.XLOOKUP(I$2,Tecnicos!$A$2:$A$100,IF(Projetos!O6=1,Tecnicos!$F$2:$F$100,IF(Projetos!O6=2,Tecnicos!$H$2:$H$100,Tecnicos!$J$2:$J$100)),,0,1))</f>
        <v>101.0952380952381</v>
      </c>
      <c r="J7" s="15" cm="1">
        <f t="array" aca="1" ref="J7" ca="1">IF(OR($B7="",J$2=""),"",Projetos!$K6/_xlfn.XLOOKUP(J$2,Tecnicos!$A$2:$A$100,IF(Projetos!P6=1,Tecnicos!$F$2:$F$100,IF(Projetos!P6=2,Tecnicos!$H$2:$H$100,Tecnicos!$J$2:$J$100)),,0,1))</f>
        <v>88.458333333333343</v>
      </c>
      <c r="K7" s="15" cm="1">
        <f t="array" aca="1" ref="K7" ca="1">IF(OR($B7="",K$2=""),"",Projetos!$K6/_xlfn.XLOOKUP(K$2,Tecnicos!$A$2:$A$100,IF(Projetos!Q6=1,Tecnicos!$F$2:$F$100,IF(Projetos!Q6=2,Tecnicos!$H$2:$H$100,Tecnicos!$J$2:$J$100)),,0,1))</f>
        <v>106.15</v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25">
      <c r="B8" s="1">
        <f>IF(Projetos!A7&lt;&gt;"",Projetos!A7,"")</f>
        <v>6</v>
      </c>
      <c r="C8" s="15" cm="1">
        <f t="array" aca="1" ref="C8" ca="1">IF(OR($B8="",C$2=""),"",Projetos!$K7/_xlfn.XLOOKUP(C$2,Tecnicos!$A$2:$A$100,IF(Projetos!I7=1,Tecnicos!$F$2:$F$100,IF(Projetos!I7=2,Tecnicos!$H$2:$H$100,Tecnicos!$J$2:$J$100)),,0,1))</f>
        <v>114.4</v>
      </c>
      <c r="D8" s="15" cm="1">
        <f t="array" aca="1" ref="D8" ca="1">IF(OR($B8="",D$2=""),"",Projetos!$K7/_xlfn.XLOOKUP(D$2,Tecnicos!$A$2:$A$100,IF(Projetos!J7=1,Tecnicos!$F$2:$F$100,IF(Projetos!J7=2,Tecnicos!$H$2:$H$100,Tecnicos!$J$2:$J$100)),,0,1))</f>
        <v>95.333333333333343</v>
      </c>
      <c r="E8" s="15" cm="1">
        <f t="array" aca="1" ref="E8" ca="1">IF(OR($B8="",E$2=""),"",Projetos!$K7/_xlfn.XLOOKUP(E$2,Tecnicos!$A$2:$A$100,IF(Projetos!K7=1,Tecnicos!$F$2:$F$100,IF(Projetos!K7=2,Tecnicos!$H$2:$H$100,Tecnicos!$J$2:$J$100)),,0,1))</f>
        <v>108.95238095238095</v>
      </c>
      <c r="F8" s="15" cm="1">
        <f t="array" aca="1" ref="F8" ca="1">IF(OR($B8="",F$2=""),"",Projetos!$K7/_xlfn.XLOOKUP(F$2,Tecnicos!$A$2:$A$100,IF(Projetos!L7=1,Tecnicos!$F$2:$F$100,IF(Projetos!L7=2,Tecnicos!$H$2:$H$100,Tecnicos!$J$2:$J$100)),,0,1))</f>
        <v>127.11111111111111</v>
      </c>
      <c r="G8" s="15" cm="1">
        <f t="array" aca="1" ref="G8" ca="1">IF(OR($B8="",G$2=""),"",Projetos!$K7/_xlfn.XLOOKUP(G$2,Tecnicos!$A$2:$A$100,IF(Projetos!M7=1,Tecnicos!$F$2:$F$100,IF(Projetos!M7=2,Tecnicos!$H$2:$H$100,Tecnicos!$J$2:$J$100)),,0,1))</f>
        <v>104</v>
      </c>
      <c r="H8" s="15" cm="1">
        <f t="array" aca="1" ref="H8" ca="1">IF(OR($B8="",H$2=""),"",Projetos!$K7/_xlfn.XLOOKUP(H$2,Tecnicos!$A$2:$A$100,IF(Projetos!N7=1,Tecnicos!$F$2:$F$100,IF(Projetos!N7=2,Tecnicos!$H$2:$H$100,Tecnicos!$J$2:$J$100)),,0,1))</f>
        <v>95.333333333333343</v>
      </c>
      <c r="I8" s="15" cm="1">
        <f t="array" aca="1" ref="I8" ca="1">IF(OR($B8="",I$2=""),"",Projetos!$K7/_xlfn.XLOOKUP(I$2,Tecnicos!$A$2:$A$100,IF(Projetos!O7=1,Tecnicos!$F$2:$F$100,IF(Projetos!O7=2,Tecnicos!$H$2:$H$100,Tecnicos!$J$2:$J$100)),,0,1))</f>
        <v>108.95238095238095</v>
      </c>
      <c r="J8" s="15" cm="1">
        <f t="array" aca="1" ref="J8" ca="1">IF(OR($B8="",J$2=""),"",Projetos!$K7/_xlfn.XLOOKUP(J$2,Tecnicos!$A$2:$A$100,IF(Projetos!P7=1,Tecnicos!$F$2:$F$100,IF(Projetos!P7=2,Tecnicos!$H$2:$H$100,Tecnicos!$J$2:$J$100)),,0,1))</f>
        <v>95.333333333333343</v>
      </c>
      <c r="K8" s="15" cm="1">
        <f t="array" aca="1" ref="K8" ca="1">IF(OR($B8="",K$2=""),"",Projetos!$K7/_xlfn.XLOOKUP(K$2,Tecnicos!$A$2:$A$100,IF(Projetos!Q7=1,Tecnicos!$F$2:$F$100,IF(Projetos!Q7=2,Tecnicos!$H$2:$H$100,Tecnicos!$J$2:$J$100)),,0,1))</f>
        <v>114.4</v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25">
      <c r="B9" s="1">
        <f>IF(Projetos!A8&lt;&gt;"",Projetos!A8,"")</f>
        <v>7</v>
      </c>
      <c r="C9" s="15" cm="1">
        <f t="array" aca="1" ref="C9" ca="1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aca="1" ref="D9" ca="1">IF(OR($B9="",D$2=""),"",Projetos!$K8/_xlfn.XLOOKUP(D$2,Tecnicos!$A$2:$A$100,IF(Projetos!J8=1,Tecnicos!$F$2:$F$100,IF(Projetos!J8=2,Tecnicos!$H$2:$H$100,Tecnicos!$J$2:$J$100)),,0,1))</f>
        <v>95.333333333333343</v>
      </c>
      <c r="E9" s="15" cm="1">
        <f t="array" aca="1" ref="E9" ca="1">IF(OR($B9="",E$2=""),"",Projetos!$K8/_xlfn.XLOOKUP(E$2,Tecnicos!$A$2:$A$100,IF(Projetos!K8=1,Tecnicos!$F$2:$F$100,IF(Projetos!K8=2,Tecnicos!$H$2:$H$100,Tecnicos!$J$2:$J$100)),,0,1))</f>
        <v>108.95238095238095</v>
      </c>
      <c r="F9" s="15" cm="1">
        <f t="array" aca="1" ref="F9" ca="1">IF(OR($B9="",F$2=""),"",Projetos!$K8/_xlfn.XLOOKUP(F$2,Tecnicos!$A$2:$A$100,IF(Projetos!L8=1,Tecnicos!$F$2:$F$100,IF(Projetos!L8=2,Tecnicos!$H$2:$H$100,Tecnicos!$J$2:$J$100)),,0,1))</f>
        <v>127.11111111111111</v>
      </c>
      <c r="G9" s="15" cm="1">
        <f t="array" aca="1" ref="G9" ca="1">IF(OR($B9="",G$2=""),"",Projetos!$K8/_xlfn.XLOOKUP(G$2,Tecnicos!$A$2:$A$100,IF(Projetos!M8=1,Tecnicos!$F$2:$F$100,IF(Projetos!M8=2,Tecnicos!$H$2:$H$100,Tecnicos!$J$2:$J$100)),,0,1))</f>
        <v>104</v>
      </c>
      <c r="H9" s="15" cm="1">
        <f t="array" aca="1" ref="H9" ca="1">IF(OR($B9="",H$2=""),"",Projetos!$K8/_xlfn.XLOOKUP(H$2,Tecnicos!$A$2:$A$100,IF(Projetos!N8=1,Tecnicos!$F$2:$F$100,IF(Projetos!N8=2,Tecnicos!$H$2:$H$100,Tecnicos!$J$2:$J$100)),,0,1))</f>
        <v>95.333333333333343</v>
      </c>
      <c r="I9" s="15" cm="1">
        <f t="array" aca="1" ref="I9" ca="1">IF(OR($B9="",I$2=""),"",Projetos!$K8/_xlfn.XLOOKUP(I$2,Tecnicos!$A$2:$A$100,IF(Projetos!O8=1,Tecnicos!$F$2:$F$100,IF(Projetos!O8=2,Tecnicos!$H$2:$H$100,Tecnicos!$J$2:$J$100)),,0,1))</f>
        <v>108.95238095238095</v>
      </c>
      <c r="J9" s="15" cm="1">
        <f t="array" aca="1" ref="J9" ca="1">IF(OR($B9="",J$2=""),"",Projetos!$K8/_xlfn.XLOOKUP(J$2,Tecnicos!$A$2:$A$100,IF(Projetos!P8=1,Tecnicos!$F$2:$F$100,IF(Projetos!P8=2,Tecnicos!$H$2:$H$100,Tecnicos!$J$2:$J$100)),,0,1))</f>
        <v>95.333333333333343</v>
      </c>
      <c r="K9" s="15" cm="1">
        <f t="array" aca="1" ref="K9" ca="1">IF(OR($B9="",K$2=""),"",Projetos!$K8/_xlfn.XLOOKUP(K$2,Tecnicos!$A$2:$A$100,IF(Projetos!Q8=1,Tecnicos!$F$2:$F$100,IF(Projetos!Q8=2,Tecnicos!$H$2:$H$100,Tecnicos!$J$2:$J$100)),,0,1))</f>
        <v>114.4</v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aca="1" ref="C10" ca="1">IF(OR($B10="",C$2=""),"",Projetos!$K9/_xlfn.XLOOKUP(C$2,Tecnicos!$A$2:$A$100,IF(Projetos!I9=1,Tecnicos!$F$2:$F$100,IF(Projetos!I9=2,Tecnicos!$H$2:$H$100,Tecnicos!$J$2:$J$100)),,0,1))</f>
        <v>87.833333333333343</v>
      </c>
      <c r="D10" s="15" cm="1">
        <f t="array" aca="1" ref="D10" ca="1">IF(OR($B10="",D$2=""),"",Projetos!$K9/_xlfn.XLOOKUP(D$2,Tecnicos!$A$2:$A$100,IF(Projetos!J9=1,Tecnicos!$F$2:$F$100,IF(Projetos!J9=2,Tecnicos!$H$2:$H$100,Tecnicos!$J$2:$J$100)),,0,1))</f>
        <v>87.833333333333343</v>
      </c>
      <c r="E10" s="15" cm="1">
        <f t="array" aca="1" ref="E10" ca="1">IF(OR($B10="",E$2=""),"",Projetos!$K9/_xlfn.XLOOKUP(E$2,Tecnicos!$A$2:$A$100,IF(Projetos!K9=1,Tecnicos!$F$2:$F$100,IF(Projetos!K9=2,Tecnicos!$H$2:$H$100,Tecnicos!$J$2:$J$100)),,0,1))</f>
        <v>100.38095238095238</v>
      </c>
      <c r="F10" s="15" cm="1">
        <f t="array" aca="1" ref="F10" ca="1">IF(OR($B10="",F$2=""),"",Projetos!$K9/_xlfn.XLOOKUP(F$2,Tecnicos!$A$2:$A$100,IF(Projetos!L9=1,Tecnicos!$F$2:$F$100,IF(Projetos!L9=2,Tecnicos!$H$2:$H$100,Tecnicos!$J$2:$J$100)),,0,1))</f>
        <v>117.11111111111111</v>
      </c>
      <c r="G10" s="15" cm="1">
        <f t="array" aca="1" ref="G10" ca="1">IF(OR($B10="",G$2=""),"",Projetos!$K9/_xlfn.XLOOKUP(G$2,Tecnicos!$A$2:$A$100,IF(Projetos!M9=1,Tecnicos!$F$2:$F$100,IF(Projetos!M9=2,Tecnicos!$H$2:$H$100,Tecnicos!$J$2:$J$100)),,0,1))</f>
        <v>95.818181818181813</v>
      </c>
      <c r="H10" s="15" cm="1">
        <f t="array" aca="1" ref="H10" ca="1">IF(OR($B10="",H$2=""),"",Projetos!$K9/_xlfn.XLOOKUP(H$2,Tecnicos!$A$2:$A$100,IF(Projetos!N9=1,Tecnicos!$F$2:$F$100,IF(Projetos!N9=2,Tecnicos!$H$2:$H$100,Tecnicos!$J$2:$J$100)),,0,1))</f>
        <v>87.833333333333343</v>
      </c>
      <c r="I10" s="15" cm="1">
        <f t="array" aca="1" ref="I10" ca="1">IF(OR($B10="",I$2=""),"",Projetos!$K9/_xlfn.XLOOKUP(I$2,Tecnicos!$A$2:$A$100,IF(Projetos!O9=1,Tecnicos!$F$2:$F$100,IF(Projetos!O9=2,Tecnicos!$H$2:$H$100,Tecnicos!$J$2:$J$100)),,0,1))</f>
        <v>100.38095238095238</v>
      </c>
      <c r="J10" s="15" cm="1">
        <f t="array" aca="1" ref="J10" ca="1">IF(OR($B10="",J$2=""),"",Projetos!$K9/_xlfn.XLOOKUP(J$2,Tecnicos!$A$2:$A$100,IF(Projetos!P9=1,Tecnicos!$F$2:$F$100,IF(Projetos!P9=2,Tecnicos!$H$2:$H$100,Tecnicos!$J$2:$J$100)),,0,1))</f>
        <v>87.833333333333343</v>
      </c>
      <c r="K10" s="15" cm="1">
        <f t="array" aca="1" ref="K10" ca="1">IF(OR($B10="",K$2=""),"",Projetos!$K9/_xlfn.XLOOKUP(K$2,Tecnicos!$A$2:$A$100,IF(Projetos!Q9=1,Tecnicos!$F$2:$F$100,IF(Projetos!Q9=2,Tecnicos!$H$2:$H$100,Tecnicos!$J$2:$J$100)),,0,1))</f>
        <v>105.4</v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aca="1" ref="C11" ca="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aca="1" ref="D11" ca="1">IF(OR($B11="",D$2=""),"",Projetos!$K10/_xlfn.XLOOKUP(D$2,Tecnicos!$A$2:$A$100,IF(Projetos!J10=1,Tecnicos!$F$2:$F$100,IF(Projetos!J10=2,Tecnicos!$H$2:$H$100,Tecnicos!$J$2:$J$100)),,0,1))</f>
        <v>88.458333333333343</v>
      </c>
      <c r="E11" s="15" cm="1">
        <f t="array" aca="1" ref="E11" ca="1">IF(OR($B11="",E$2=""),"",Projetos!$K10/_xlfn.XLOOKUP(E$2,Tecnicos!$A$2:$A$100,IF(Projetos!K10=1,Tecnicos!$F$2:$F$100,IF(Projetos!K10=2,Tecnicos!$H$2:$H$100,Tecnicos!$J$2:$J$100)),,0,1))</f>
        <v>101.0952380952381</v>
      </c>
      <c r="F11" s="15" cm="1">
        <f t="array" aca="1" ref="F11" ca="1">IF(OR($B11="",F$2=""),"",Projetos!$K10/_xlfn.XLOOKUP(F$2,Tecnicos!$A$2:$A$100,IF(Projetos!L10=1,Tecnicos!$F$2:$F$100,IF(Projetos!L10=2,Tecnicos!$H$2:$H$100,Tecnicos!$J$2:$J$100)),,0,1))</f>
        <v>117.94444444444444</v>
      </c>
      <c r="G11" s="15" cm="1">
        <f t="array" aca="1" ref="G11" ca="1">IF(OR($B11="",G$2=""),"",Projetos!$K10/_xlfn.XLOOKUP(G$2,Tecnicos!$A$2:$A$100,IF(Projetos!M10=1,Tecnicos!$F$2:$F$100,IF(Projetos!M10=2,Tecnicos!$H$2:$H$100,Tecnicos!$J$2:$J$100)),,0,1))</f>
        <v>96.5</v>
      </c>
      <c r="H11" s="15" cm="1">
        <f t="array" aca="1" ref="H11" ca="1">IF(OR($B11="",H$2=""),"",Projetos!$K10/_xlfn.XLOOKUP(H$2,Tecnicos!$A$2:$A$100,IF(Projetos!N10=1,Tecnicos!$F$2:$F$100,IF(Projetos!N10=2,Tecnicos!$H$2:$H$100,Tecnicos!$J$2:$J$100)),,0,1))</f>
        <v>88.458333333333343</v>
      </c>
      <c r="I11" s="15" cm="1">
        <f t="array" aca="1" ref="I11" ca="1">IF(OR($B11="",I$2=""),"",Projetos!$K10/_xlfn.XLOOKUP(I$2,Tecnicos!$A$2:$A$100,IF(Projetos!O10=1,Tecnicos!$F$2:$F$100,IF(Projetos!O10=2,Tecnicos!$H$2:$H$100,Tecnicos!$J$2:$J$100)),,0,1))</f>
        <v>101.0952380952381</v>
      </c>
      <c r="J11" s="15" cm="1">
        <f t="array" aca="1" ref="J11" ca="1">IF(OR($B11="",J$2=""),"",Projetos!$K10/_xlfn.XLOOKUP(J$2,Tecnicos!$A$2:$A$100,IF(Projetos!P10=1,Tecnicos!$F$2:$F$100,IF(Projetos!P10=2,Tecnicos!$H$2:$H$100,Tecnicos!$J$2:$J$100)),,0,1))</f>
        <v>88.458333333333343</v>
      </c>
      <c r="K11" s="15" cm="1">
        <f t="array" aca="1" ref="K11" ca="1">IF(OR($B11="",K$2=""),"",Projetos!$K10/_xlfn.XLOOKUP(K$2,Tecnicos!$A$2:$A$100,IF(Projetos!Q10=1,Tecnicos!$F$2:$F$100,IF(Projetos!Q10=2,Tecnicos!$H$2:$H$100,Tecnicos!$J$2:$J$100)),,0,1))</f>
        <v>106.15</v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aca="1" ref="C12" ca="1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aca="1" ref="D12" ca="1">IF(OR($B12="",D$2=""),"",Projetos!$K11/_xlfn.XLOOKUP(D$2,Tecnicos!$A$2:$A$100,IF(Projetos!J11=1,Tecnicos!$F$2:$F$100,IF(Projetos!J11=2,Tecnicos!$H$2:$H$100,Tecnicos!$J$2:$J$100)),,0,1))</f>
        <v>87.833333333333343</v>
      </c>
      <c r="E12" s="15" cm="1">
        <f t="array" aca="1" ref="E12" ca="1">IF(OR($B12="",E$2=""),"",Projetos!$K11/_xlfn.XLOOKUP(E$2,Tecnicos!$A$2:$A$100,IF(Projetos!K11=1,Tecnicos!$F$2:$F$100,IF(Projetos!K11=2,Tecnicos!$H$2:$H$100,Tecnicos!$J$2:$J$100)),,0,1))</f>
        <v>100.38095238095238</v>
      </c>
      <c r="F12" s="15" cm="1">
        <f t="array" aca="1" ref="F12" ca="1">IF(OR($B12="",F$2=""),"",Projetos!$K11/_xlfn.XLOOKUP(F$2,Tecnicos!$A$2:$A$100,IF(Projetos!L11=1,Tecnicos!$F$2:$F$100,IF(Projetos!L11=2,Tecnicos!$H$2:$H$100,Tecnicos!$J$2:$J$100)),,0,1))</f>
        <v>117.11111111111111</v>
      </c>
      <c r="G12" s="15" cm="1">
        <f t="array" aca="1" ref="G12" ca="1">IF(OR($B12="",G$2=""),"",Projetos!$K11/_xlfn.XLOOKUP(G$2,Tecnicos!$A$2:$A$100,IF(Projetos!M11=1,Tecnicos!$F$2:$F$100,IF(Projetos!M11=2,Tecnicos!$H$2:$H$100,Tecnicos!$J$2:$J$100)),,0,1))</f>
        <v>95.818181818181813</v>
      </c>
      <c r="H12" s="15" cm="1">
        <f t="array" aca="1" ref="H12" ca="1">IF(OR($B12="",H$2=""),"",Projetos!$K11/_xlfn.XLOOKUP(H$2,Tecnicos!$A$2:$A$100,IF(Projetos!N11=1,Tecnicos!$F$2:$F$100,IF(Projetos!N11=2,Tecnicos!$H$2:$H$100,Tecnicos!$J$2:$J$100)),,0,1))</f>
        <v>87.833333333333343</v>
      </c>
      <c r="I12" s="15" cm="1">
        <f t="array" aca="1" ref="I12" ca="1">IF(OR($B12="",I$2=""),"",Projetos!$K11/_xlfn.XLOOKUP(I$2,Tecnicos!$A$2:$A$100,IF(Projetos!O11=1,Tecnicos!$F$2:$F$100,IF(Projetos!O11=2,Tecnicos!$H$2:$H$100,Tecnicos!$J$2:$J$100)),,0,1))</f>
        <v>100.38095238095238</v>
      </c>
      <c r="J12" s="15" cm="1">
        <f t="array" aca="1" ref="J12" ca="1">IF(OR($B12="",J$2=""),"",Projetos!$K11/_xlfn.XLOOKUP(J$2,Tecnicos!$A$2:$A$100,IF(Projetos!P11=1,Tecnicos!$F$2:$F$100,IF(Projetos!P11=2,Tecnicos!$H$2:$H$100,Tecnicos!$J$2:$J$100)),,0,1))</f>
        <v>87.833333333333343</v>
      </c>
      <c r="K12" s="15" cm="1">
        <f t="array" aca="1" ref="K12" ca="1">IF(OR($B12="",K$2=""),"",Projetos!$K11/_xlfn.XLOOKUP(K$2,Tecnicos!$A$2:$A$100,IF(Projetos!Q11=1,Tecnicos!$F$2:$F$100,IF(Projetos!Q11=2,Tecnicos!$H$2:$H$100,Tecnicos!$J$2:$J$100)),,0,1))</f>
        <v>105.4</v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aca="1" ref="C13" ca="1">IF(OR($B13="",C$2=""),"",Projetos!$K12/_xlfn.XLOOKUP(C$2,Tecnicos!$A$2:$A$100,IF(Projetos!I12=1,Tecnicos!$F$2:$F$100,IF(Projetos!I12=2,Tecnicos!$H$2:$H$100,Tecnicos!$J$2:$J$100)),,0,1))</f>
        <v>114.4</v>
      </c>
      <c r="D13" s="15" cm="1">
        <f t="array" aca="1" ref="D13" ca="1">IF(OR($B13="",D$2=""),"",Projetos!$K12/_xlfn.XLOOKUP(D$2,Tecnicos!$A$2:$A$100,IF(Projetos!J12=1,Tecnicos!$F$2:$F$100,IF(Projetos!J12=2,Tecnicos!$H$2:$H$100,Tecnicos!$J$2:$J$100)),,0,1))</f>
        <v>95.333333333333343</v>
      </c>
      <c r="E13" s="15" cm="1">
        <f t="array" aca="1" ref="E13" ca="1">IF(OR($B13="",E$2=""),"",Projetos!$K12/_xlfn.XLOOKUP(E$2,Tecnicos!$A$2:$A$100,IF(Projetos!K12=1,Tecnicos!$F$2:$F$100,IF(Projetos!K12=2,Tecnicos!$H$2:$H$100,Tecnicos!$J$2:$J$100)),,0,1))</f>
        <v>108.95238095238095</v>
      </c>
      <c r="F13" s="15" cm="1">
        <f t="array" aca="1" ref="F13" ca="1">IF(OR($B13="",F$2=""),"",Projetos!$K12/_xlfn.XLOOKUP(F$2,Tecnicos!$A$2:$A$100,IF(Projetos!L12=1,Tecnicos!$F$2:$F$100,IF(Projetos!L12=2,Tecnicos!$H$2:$H$100,Tecnicos!$J$2:$J$100)),,0,1))</f>
        <v>127.11111111111111</v>
      </c>
      <c r="G13" s="15" cm="1">
        <f t="array" aca="1" ref="G13" ca="1">IF(OR($B13="",G$2=""),"",Projetos!$K12/_xlfn.XLOOKUP(G$2,Tecnicos!$A$2:$A$100,IF(Projetos!M12=1,Tecnicos!$F$2:$F$100,IF(Projetos!M12=2,Tecnicos!$H$2:$H$100,Tecnicos!$J$2:$J$100)),,0,1))</f>
        <v>104</v>
      </c>
      <c r="H13" s="15" cm="1">
        <f t="array" aca="1" ref="H13" ca="1">IF(OR($B13="",H$2=""),"",Projetos!$K12/_xlfn.XLOOKUP(H$2,Tecnicos!$A$2:$A$100,IF(Projetos!N12=1,Tecnicos!$F$2:$F$100,IF(Projetos!N12=2,Tecnicos!$H$2:$H$100,Tecnicos!$J$2:$J$100)),,0,1))</f>
        <v>95.333333333333343</v>
      </c>
      <c r="I13" s="15" cm="1">
        <f t="array" aca="1" ref="I13" ca="1">IF(OR($B13="",I$2=""),"",Projetos!$K12/_xlfn.XLOOKUP(I$2,Tecnicos!$A$2:$A$100,IF(Projetos!O12=1,Tecnicos!$F$2:$F$100,IF(Projetos!O12=2,Tecnicos!$H$2:$H$100,Tecnicos!$J$2:$J$100)),,0,1))</f>
        <v>108.95238095238095</v>
      </c>
      <c r="J13" s="15" cm="1">
        <f t="array" aca="1" ref="J13" ca="1">IF(OR($B13="",J$2=""),"",Projetos!$K12/_xlfn.XLOOKUP(J$2,Tecnicos!$A$2:$A$100,IF(Projetos!P12=1,Tecnicos!$F$2:$F$100,IF(Projetos!P12=2,Tecnicos!$H$2:$H$100,Tecnicos!$J$2:$J$100)),,0,1))</f>
        <v>95.333333333333343</v>
      </c>
      <c r="K13" s="15" cm="1">
        <f t="array" aca="1" ref="K13" ca="1">IF(OR($B13="",K$2=""),"",Projetos!$K12/_xlfn.XLOOKUP(K$2,Tecnicos!$A$2:$A$100,IF(Projetos!Q12=1,Tecnicos!$F$2:$F$100,IF(Projetos!Q12=2,Tecnicos!$H$2:$H$100,Tecnicos!$J$2:$J$100)),,0,1))</f>
        <v>114.4</v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25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25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25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25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25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25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25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25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25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25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25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25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25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25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25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25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25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25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25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25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25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25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25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25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25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25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25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25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25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25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25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25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25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25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25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25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25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25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25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25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25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25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25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25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25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25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25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25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25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25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25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25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25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25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25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25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25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25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25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25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25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25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25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25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25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25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25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25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25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25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25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25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25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25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25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25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25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25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25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25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25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25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25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25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25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25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25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25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25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25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25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25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25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25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25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25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25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25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25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25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25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25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25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25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25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25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25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25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25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25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25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25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25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25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25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25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25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25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25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25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25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25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25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25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25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25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25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25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25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25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25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25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25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25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25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25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25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25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25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25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25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25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25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25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25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25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25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25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25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25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25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25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25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25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25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25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25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25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25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25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25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25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25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25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25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25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25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25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25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25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25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25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25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25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25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25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25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25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25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25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25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25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25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25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25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25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25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25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25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25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25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25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25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25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25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25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25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25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25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25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25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25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25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25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25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25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25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25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25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25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25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25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25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25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25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25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25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25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25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25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25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25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25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25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25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25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25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25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25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25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25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25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25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25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25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25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25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25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25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25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25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25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25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25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25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25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25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25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25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25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25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25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25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25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25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25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25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25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25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25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25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25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25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25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25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25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25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25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25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25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25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25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25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25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25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25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25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25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25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25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25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25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25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25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25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25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25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25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25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25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25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25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25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25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25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25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25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25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25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25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25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25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25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25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25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25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25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25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25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25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25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25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25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25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25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25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25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25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25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25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25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25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25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25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25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25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25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25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25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25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25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25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25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25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25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25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25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25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25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25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25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25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25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25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25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25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25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25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25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25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25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25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25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25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25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25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25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25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25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25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25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25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25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25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25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25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25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25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25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25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25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25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25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25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25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25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25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25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25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25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25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25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25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25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25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25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25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25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25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25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25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25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25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25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25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25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25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25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25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25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25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25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25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25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25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25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25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25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25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25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25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25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25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25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25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25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25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25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25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25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25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25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25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25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25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25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25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25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25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25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25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25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25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25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25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25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25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25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25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25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25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25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25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25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25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25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25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25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25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25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25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25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25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25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25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25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25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25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25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25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25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25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25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25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25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25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25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25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25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25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25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25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25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25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25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25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25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25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25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25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25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25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25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25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25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25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25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25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25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25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25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25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25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25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25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25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25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25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25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25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25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25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25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25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25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25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25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25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25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25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25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25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25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25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25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25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25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25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25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25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25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25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25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25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25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25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25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25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25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25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25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25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25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25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25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25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25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25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25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25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25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25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25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25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25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25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25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25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25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25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25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25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25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25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25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25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25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25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25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25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25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25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25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25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25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25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25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25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25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25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25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25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25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25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25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25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25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25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25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25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25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25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25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25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25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25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25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25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25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25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25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25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25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25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25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25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25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25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25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25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25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25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25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25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25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25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25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25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25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25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25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25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25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25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25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25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25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25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25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25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25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25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25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25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25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25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25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25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25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25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25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25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25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25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25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25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25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25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25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25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25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25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25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25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25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25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25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25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25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25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25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25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25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25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25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25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25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25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25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25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25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25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25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25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25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25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25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25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25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25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25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25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25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25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25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25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25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25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25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25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25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25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25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25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25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25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25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25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25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25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25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25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25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25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25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25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25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25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25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25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25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25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25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25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25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25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25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25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25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25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25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25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25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25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25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25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25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25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25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25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25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25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25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25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25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25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25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25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25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25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25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25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25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25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25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25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25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25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25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25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25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25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25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25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25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25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25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25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25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25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25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25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25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25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25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25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25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25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25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25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25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25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25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25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25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25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25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25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25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25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25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25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25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25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25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25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25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25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25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25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25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25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25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25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25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C3" sqref="C3:K14"/>
    </sheetView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11</v>
      </c>
    </row>
    <row r="2" spans="1:41" x14ac:dyDescent="0.25">
      <c r="A2" t="s">
        <v>10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25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G13" sqref="G13"/>
    </sheetView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cm="1">
        <f t="array" ref="L3">IF(OR($C3="",L$2=""),"",IF(INDEX(Projetos!$D$2:$D$36,Matriz_Alocação_Análise!$C3)=Matriz_Alocação_Análise!L$2,1,0))</f>
        <v>0</v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cm="1">
        <f t="array" ref="L4">IF(OR($C4="",L$2=""),"",IF(INDEX(Projetos!$D$2:$D$36,Matriz_Alocação_Análise!$C4)=Matriz_Alocação_Análise!L$2,1,0))</f>
        <v>0</v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cm="1">
        <f t="array" ref="L5">IF(OR($C5="",L$2=""),"",IF(INDEX(Projetos!$D$2:$D$36,Matriz_Alocação_Análise!$C5)=Matriz_Alocação_Análise!L$2,1,0))</f>
        <v>0</v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cm="1">
        <f t="array" ref="L6">IF(OR($C6="",L$2=""),"",IF(INDEX(Projetos!$D$2:$D$36,Matriz_Alocação_Análise!$C6)=Matriz_Alocação_Análise!L$2,1,0))</f>
        <v>0</v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6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1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cm="1">
        <f t="array" ref="L7">IF(OR($C7="",L$2=""),"",IF(INDEX(Projetos!$D$2:$D$36,Matriz_Alocação_Análise!$C7)=Matriz_Alocação_Análise!L$2,1,0))</f>
        <v>0</v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cm="1">
        <f t="array" ref="L8">IF(OR($C8="",L$2=""),"",IF(INDEX(Projetos!$D$2:$D$36,Matriz_Alocação_Análise!$C8)=Matriz_Alocação_Análise!L$2,1,0))</f>
        <v>0</v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cm="1">
        <f t="array" ref="L9">IF(OR($C9="",L$2=""),"",IF(INDEX(Projetos!$D$2:$D$36,Matriz_Alocação_Análise!$C9)=Matriz_Alocação_Análise!L$2,1,0))</f>
        <v>0</v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cm="1">
        <f t="array" ref="L10">IF(OR($C10="",L$2=""),"",IF(INDEX(Projetos!$D$2:$D$36,Matriz_Alocação_Análise!$C10)=Matriz_Alocação_Análise!L$2,1,0))</f>
        <v>0</v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1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cm="1">
        <f t="array" ref="L11">IF(OR($C11="",L$2=""),"",IF(INDEX(Projetos!$D$2:$D$36,Matriz_Alocação_Análise!$C11)=Matriz_Alocação_Análise!L$2,1,0))</f>
        <v>0</v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cm="1">
        <f t="array" ref="L12">IF(OR($C12="",L$2=""),"",IF(INDEX(Projetos!$D$2:$D$36,Matriz_Alocação_Análise!$C12)=Matriz_Alocação_Análise!L$2,1,0))</f>
        <v>0</v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1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cm="1">
        <f t="array" ref="L13">IF(OR($C13="",L$2=""),"",IF(INDEX(Projetos!$D$2:$D$36,Matriz_Alocação_Análise!$C13)=Matriz_Alocação_Análise!L$2,1,0))</f>
        <v>0</v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IF(Tecnicos!A36&lt;&gt;"",Tecnicos!A36,"")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cm="1">
        <f t="array" ref="L3">IF(OR($C3="",L$2=""),"",IF(INDEX(Projetos!$E$2:$E$36,Matriz_Alocação_Acompanhamento!$C3)=Matriz_Alocação_Acompanhamento!L$2,1,0))</f>
        <v>0</v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cm="1">
        <f t="array" ref="L4">IF(OR($C4="",L$2=""),"",IF(INDEX(Projetos!$E$2:$E$36,Matriz_Alocação_Acompanhamento!$C4)=Matriz_Alocação_Acompanhamento!L$2,1,0))</f>
        <v>0</v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cm="1">
        <f t="array" ref="L5">IF(OR($C5="",L$2=""),"",IF(INDEX(Projetos!$E$2:$E$36,Matriz_Alocação_Acompanhamento!$C5)=Matriz_Alocação_Acompanhamento!L$2,1,0))</f>
        <v>0</v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cm="1">
        <f t="array" ref="L6">IF(OR($C6="",L$2=""),"",IF(INDEX(Projetos!$E$2:$E$36,Matriz_Alocação_Acompanhamento!$C6)=Matriz_Alocação_Acompanhamento!L$2,1,0))</f>
        <v>0</v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cm="1">
        <f t="array" ref="L7">IF(OR($C7="",L$2=""),"",IF(INDEX(Projetos!$E$2:$E$36,Matriz_Alocação_Acompanhamento!$C7)=Matriz_Alocação_Acompanhamento!L$2,1,0))</f>
        <v>0</v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cm="1">
        <f t="array" ref="L8">IF(OR($C8="",L$2=""),"",IF(INDEX(Projetos!$E$2:$E$36,Matriz_Alocação_Acompanhamento!$C8)=Matriz_Alocação_Acompanhamento!L$2,1,0))</f>
        <v>0</v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cm="1">
        <f t="array" ref="L9">IF(OR($C9="",L$2=""),"",IF(INDEX(Projetos!$E$2:$E$36,Matriz_Alocação_Acompanhamento!$C9)=Matriz_Alocação_Acompanhamento!L$2,1,0))</f>
        <v>0</v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1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cm="1">
        <f t="array" ref="L10">IF(OR($C10="",L$2=""),"",IF(INDEX(Projetos!$E$2:$E$36,Matriz_Alocação_Acompanhamento!$C10)=Matriz_Alocação_Acompanhamento!L$2,1,0))</f>
        <v>0</v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cm="1">
        <f t="array" ref="L11">IF(OR($C11="",L$2=""),"",IF(INDEX(Projetos!$E$2:$E$36,Matriz_Alocação_Acompanhamento!$C11)=Matriz_Alocação_Acompanhamento!L$2,1,0))</f>
        <v>0</v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cm="1">
        <f t="array" ref="L12">IF(OR($C12="",L$2=""),"",IF(INDEX(Projetos!$E$2:$E$36,Matriz_Alocação_Acompanhamento!$C12)=Matriz_Alocação_Acompanhamento!L$2,1,0))</f>
        <v>0</v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cm="1">
        <f t="array" ref="L13">IF(OR($C13="",L$2=""),"",IF(INDEX(Projetos!$E$2:$E$36,Matriz_Alocação_Acompanhamento!$C13)=Matriz_Alocação_Acompanhamento!L$2,1,0))</f>
        <v>0</v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IF(Tecnicos!A36&lt;&gt;"",Tecnicos!A36,"")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J25" sqref="J25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15</v>
      </c>
      <c r="B3">
        <f ca="1">IF(B2="","",SUMPRODUCT(Matriz_Alocação_Análise!D3:D36,Matriz_Esforço_Análise!C3:C36))</f>
        <v>166.78442028985506</v>
      </c>
      <c r="C3">
        <f ca="1">IF(C2="","",SUMPRODUCT(Matriz_Alocação_Análise!E3:E36,Matriz_Esforço_Análise!D3:D36))</f>
        <v>113.49061810154527</v>
      </c>
      <c r="D3">
        <f ca="1">IF(D2="","",SUMPRODUCT(Matriz_Alocação_Análise!F3:F36,Matriz_Esforço_Análise!E3:E36))</f>
        <v>62.631578947368425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21.25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>
        <f ca="1">IF(J2="","",SUMPRODUCT(Matriz_Alocação_Análise!L3:L36,Matriz_Esforço_Análise!K3:K36))</f>
        <v>0</v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126</v>
      </c>
      <c r="B4">
        <f>IF(B2="","",SUMIFS(Projetos!$M$2:$M$36,Projetos!$D$2:$D$36,B2,Projetos!$C$2:$C$36,0))</f>
        <v>0</v>
      </c>
      <c r="C4">
        <f ca="1">IF(C2="","",SUMIFS(Projetos!$M$2:$M$36,Projetos!$D$2:$D$36,C2,Projetos!$C$2:$C$36,0))</f>
        <v>49.583333333333336</v>
      </c>
      <c r="D4">
        <f>IF(D2="","",SUMIFS(Projetos!$M$2:$M$36,Projetos!$D$2:$D$36,D2,Projetos!$C$2:$C$36,0))</f>
        <v>0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 ca="1">IF(G2="","",SUMIFS(Projetos!$M$2:$M$36,Projetos!$D$2:$D$36,G2,Projetos!$C$2:$C$36,0))</f>
        <v>21.25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>
        <f>IF(J2="","",SUMIFS(Projetos!$M$2:$M$36,Projetos!$D$2:$D$36,J2,Projetos!$C$2:$C$36,0))</f>
        <v>0</v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16</v>
      </c>
      <c r="B5">
        <f ca="1">IF(B2="","",SUMPRODUCT(Matriz_Alocação_Acompanhamento!D3:D36,Matriz_Esforço_Acompanhamento!C3:C36))</f>
        <v>87.833333333333343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209.33333333333331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95.818181818181813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>
        <f ca="1">IF(J2="","",SUMPRODUCT(Matriz_Alocação_Acompanhamento!L3:L36,Matriz_Esforço_Acompanhamento!K3:K36))</f>
        <v>0</v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127</v>
      </c>
      <c r="B6">
        <f ca="1">IF(B2="","",SUMIFS(Projetos!$N$2:$N$36,Projetos!$E$2:$E$36,B2,Projetos!$C$2:$C$36,1))</f>
        <v>87.833333333333343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209.33333333333331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>
        <f>IF(J2="","",SUMIFS(Projetos!$N$2:$N$36,Projetos!$E$2:$E$36,J2,Projetos!$C$2:$C$36,1))</f>
        <v>0</v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17</v>
      </c>
      <c r="B7" s="3">
        <f ca="1">IF(B2="","",B3+B5)</f>
        <v>254.61775362318841</v>
      </c>
      <c r="C7" s="3">
        <f t="shared" ref="C7:E7" ca="1" si="0">IF(C2="","",C3+C5)</f>
        <v>201.32395143487861</v>
      </c>
      <c r="D7" s="3">
        <f t="shared" ca="1" si="0"/>
        <v>271.96491228070175</v>
      </c>
      <c r="E7" s="3">
        <f t="shared" ca="1" si="0"/>
        <v>217.04421175101805</v>
      </c>
      <c r="F7" s="3">
        <f t="shared" ref="F7:AC7" ca="1" si="1">IF(F2="","",F3+F5)</f>
        <v>114.77651515151516</v>
      </c>
      <c r="G7" s="3">
        <f t="shared" ca="1" si="1"/>
        <v>21.25</v>
      </c>
      <c r="H7" s="3">
        <f t="shared" ca="1" si="1"/>
        <v>0</v>
      </c>
      <c r="I7" s="3">
        <f t="shared" ca="1" si="1"/>
        <v>0</v>
      </c>
      <c r="J7" s="3">
        <f t="shared" ca="1" si="1"/>
        <v>0</v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254.61775362318841</v>
      </c>
      <c r="C8">
        <f ca="1">IF(C2="","",SUMPRODUCT(Matriz_Alocação_Acompanhamento!E3:E36,Matriz_Esforço_Acompanhamento!D3:D36) + SUMPRODUCT(Matriz_Alocação_Análise!E3:E36,Matriz_Esforço_Análise!D3:D36))</f>
        <v>201.32395143487861</v>
      </c>
      <c r="D8">
        <f ca="1">IF(D2="","",SUMPRODUCT(Matriz_Alocação_Acompanhamento!F3:F36,Matriz_Esforço_Acompanhamento!E3:E36) + SUMPRODUCT(Matriz_Alocação_Análise!F3:F36,Matriz_Esforço_Análise!E3:E36))</f>
        <v>271.96491228070175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114.77651515151516</v>
      </c>
      <c r="G8">
        <f ca="1">IF(G2="","",SUMPRODUCT(Matriz_Alocação_Acompanhamento!I3:I36,Matriz_Esforço_Acompanhamento!H3:H36) + SUMPRODUCT(Matriz_Alocação_Análise!I3:I36,Matriz_Esforço_Análise!H3:H36))</f>
        <v>21.25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>
        <f ca="1">IF(J2="","",SUMPRODUCT(Matriz_Alocação_Acompanhamento!L3:L36,Matriz_Esforço_Acompanhamento!K3:K36) + SUMPRODUCT(Matriz_Alocação_Análise!L3:L36,Matriz_Esforço_Análise!K3:K36))</f>
        <v>0</v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128</v>
      </c>
      <c r="B9" s="18">
        <f ca="1">IF(B2="","",SUMIFS(Projetos!$M$2:$M$36,Projetos!$D$2:$D$36,B2,Projetos!$C$2:$C$36,0)+SUMIFS(Projetos!$N$2:$N$36,Projetos!$E$2:$E$36,B2,Projetos!$C$2:$C$36,1))</f>
        <v>87.833333333333343</v>
      </c>
      <c r="C9" s="18">
        <f ca="1">IF(C2="","",SUMIFS(Projetos!$M$2:$M$36,Projetos!$D$2:$D$36,C2,Projetos!$C$2:$C$36,0)+SUMIFS(Projetos!$N$2:$N$36,Projetos!$E$2:$E$36,C2,Projetos!$C$2:$C$36,1))</f>
        <v>137.41666666666669</v>
      </c>
      <c r="D9" s="18">
        <f ca="1">IF(D2="","",SUMIFS(Projetos!$M$2:$M$36,Projetos!$D$2:$D$36,D2,Projetos!$C$2:$C$36,0)+SUMIFS(Projetos!$N$2:$N$36,Projetos!$E$2:$E$36,D2,Projetos!$C$2:$C$36,1))</f>
        <v>209.33333333333331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 ca="1">IF(G2="","",SUMIFS(Projetos!$M$2:$M$36,Projetos!$D$2:$D$36,G2,Projetos!$C$2:$C$36,0)+SUMIFS(Projetos!$N$2:$N$36,Projetos!$E$2:$E$36,G2,Projetos!$C$2:$C$36,1))</f>
        <v>21.25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>
        <f>IF(J2="","",SUMIFS(Projetos!$M$2:$M$36,Projetos!$D$2:$D$36,J2,Projetos!$C$2:$C$36,0)+SUMIFS(Projetos!$N$2:$N$36,Projetos!$E$2:$E$36,J2,Projetos!$C$2:$C$36,1))</f>
        <v>0</v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10</vt:i4>
      </vt:variant>
    </vt:vector>
  </HeadingPairs>
  <TitlesOfParts>
    <vt:vector size="10" baseType="lpstr">
      <vt:lpstr>InstalaçãoExecução</vt:lpstr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2023-12-21T13:52:45Z</dcterms:modified>
</cp:coreProperties>
</file>