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469B9AD9-0096-4513-B989-AEB7EB1FD6A9}" xr6:coauthVersionLast="47" xr6:coauthVersionMax="47" xr10:uidLastSave="{00000000-0000-0000-0000-000000000000}"/>
  <bookViews>
    <workbookView xWindow="-120" yWindow="-120" windowWidth="29040" windowHeight="15840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9" i="2" l="1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9" i="2" l="1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G3" i="5" s="1" a="1"/>
  <c r="G3" i="5" s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E3" i="5" l="1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13" i="4" a="1"/>
  <c r="F13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J8" i="13"/>
  <c r="V8" i="13"/>
  <c r="K9" i="13"/>
  <c r="W9" i="13"/>
  <c r="O5" i="13"/>
  <c r="G9" i="13"/>
  <c r="R3" i="13"/>
  <c r="G4" i="13"/>
  <c r="S4" i="13"/>
  <c r="T5" i="13"/>
  <c r="I6" i="13"/>
  <c r="U6" i="13"/>
  <c r="J7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I8" i="13" l="1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I7" i="13" l="1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7" a="1"/>
  <c r="G13" i="7" s="1"/>
  <c r="G13" i="4" a="1"/>
  <c r="G13" i="4" s="1"/>
  <c r="O2" i="1"/>
  <c r="I3" i="4" s="1" a="1"/>
  <c r="I3" i="4" s="1"/>
  <c r="O12" i="1"/>
  <c r="I13" i="4" s="1" a="1"/>
  <c r="I13" i="4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B9" i="13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O9" i="1" l="1"/>
  <c r="I10" i="4" s="1" a="1"/>
  <c r="I10" i="4" s="1"/>
  <c r="H10" i="4" a="1"/>
  <c r="H10" i="4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<sst xmlns="http://schemas.openxmlformats.org/spreadsheetml/2006/main" count="230" uniqueCount="160">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</sst>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0" xfId="0" applyBorder="1"/>
    <xf numFmtId="2" fontId="0" fillId="0" borderId="0" xfId="0" applyNumberFormat="1" applyBorder="1"/>
    <xf numFmtId="14" fontId="0" fillId="0" borderId="0" xfId="0" applyNumberFormat="1" applyBorder="1"/>
    <xf numFmtId="0" fontId="0" fillId="0" borderId="5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A23" workbookViewId="0">
      <selection activeCell="P18" sqref="P18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6"/>
      <c r="C2" s="26"/>
      <c r="D2" s="26"/>
      <c r="E2" s="26"/>
      <c r="F2" s="26"/>
      <c r="G2" s="26"/>
    </row>
    <row r="3" spans="2:17" x14ac:dyDescent="0.25">
      <c r="B3" s="27" t="s">
        <v>20</v>
      </c>
      <c r="C3" s="27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25">
      <c r="B4" s="27"/>
      <c r="C4" s="27"/>
      <c r="D4" s="2"/>
      <c r="E4" s="2" t="s">
        <v>25</v>
      </c>
      <c r="F4" s="2" t="s">
        <v>26</v>
      </c>
      <c r="G4" s="2" t="s">
        <v>27</v>
      </c>
    </row>
    <row r="5" spans="2:17" x14ac:dyDescent="0.25">
      <c r="B5" s="28" t="s">
        <v>28</v>
      </c>
      <c r="C5" s="28"/>
      <c r="D5" s="28"/>
      <c r="E5" s="28"/>
      <c r="F5" s="28"/>
      <c r="G5" s="28"/>
      <c r="K5" t="s">
        <v>29</v>
      </c>
      <c r="L5">
        <v>5</v>
      </c>
    </row>
    <row r="6" spans="2:17" x14ac:dyDescent="0.25">
      <c r="B6" s="5" t="s">
        <v>30</v>
      </c>
      <c r="C6" s="29" t="s">
        <v>31</v>
      </c>
      <c r="D6" s="29"/>
      <c r="E6" s="2">
        <v>0.25</v>
      </c>
      <c r="F6" s="2">
        <v>3.25</v>
      </c>
      <c r="G6" s="2">
        <v>8</v>
      </c>
    </row>
    <row r="7" spans="2:17" x14ac:dyDescent="0.25">
      <c r="B7" s="27" t="s">
        <v>32</v>
      </c>
      <c r="C7" s="27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25">
      <c r="B8" s="27"/>
      <c r="C8" s="27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7"/>
      <c r="C9" s="27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30" t="s">
        <v>40</v>
      </c>
      <c r="C10" s="30"/>
      <c r="D10" s="30"/>
      <c r="E10" s="30"/>
      <c r="F10" s="30"/>
      <c r="G10" s="30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41</v>
      </c>
      <c r="C11" s="31" t="s">
        <v>42</v>
      </c>
      <c r="D11" s="31"/>
      <c r="E11" s="2">
        <v>0.5</v>
      </c>
      <c r="F11" s="2">
        <v>0.75</v>
      </c>
      <c r="G11" s="2">
        <v>1.25</v>
      </c>
    </row>
    <row r="12" spans="2:17" x14ac:dyDescent="0.25">
      <c r="B12" s="2" t="s">
        <v>43</v>
      </c>
      <c r="C12" s="30" t="s">
        <v>44</v>
      </c>
      <c r="D12" s="30"/>
      <c r="E12" s="2">
        <v>0</v>
      </c>
      <c r="F12" s="2">
        <v>0.5</v>
      </c>
      <c r="G12" s="2">
        <v>1.5</v>
      </c>
    </row>
    <row r="13" spans="2:17" x14ac:dyDescent="0.25">
      <c r="B13" s="2" t="s">
        <v>45</v>
      </c>
      <c r="C13" s="30" t="s">
        <v>46</v>
      </c>
      <c r="D13" s="30"/>
      <c r="E13" s="2">
        <v>0.75</v>
      </c>
      <c r="F13" s="2">
        <v>1</v>
      </c>
      <c r="G13" s="2">
        <v>1.5</v>
      </c>
    </row>
    <row r="14" spans="2:17" x14ac:dyDescent="0.25">
      <c r="B14" s="30" t="s">
        <v>28</v>
      </c>
      <c r="C14" s="30"/>
      <c r="D14" s="30"/>
      <c r="E14" s="30"/>
      <c r="F14" s="30"/>
      <c r="G14" s="30"/>
    </row>
    <row r="15" spans="2:17" x14ac:dyDescent="0.25">
      <c r="B15" s="22" t="s">
        <v>47</v>
      </c>
      <c r="C15" s="24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25">
      <c r="B16" s="23"/>
      <c r="C16" s="25"/>
      <c r="D16" s="2" t="s">
        <v>38</v>
      </c>
      <c r="E16">
        <v>1.5</v>
      </c>
      <c r="F16">
        <v>4</v>
      </c>
      <c r="G16">
        <v>35</v>
      </c>
    </row>
    <row r="17" spans="2:13" x14ac:dyDescent="0.25">
      <c r="B17" s="23"/>
      <c r="C17" s="25"/>
      <c r="D17" s="2" t="s">
        <v>39</v>
      </c>
      <c r="E17">
        <v>2</v>
      </c>
      <c r="F17">
        <v>5</v>
      </c>
      <c r="G17">
        <v>75</v>
      </c>
    </row>
    <row r="18" spans="2:13" x14ac:dyDescent="0.25">
      <c r="B18" s="23" t="s">
        <v>50</v>
      </c>
      <c r="C18" s="25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25">
      <c r="B19" s="23"/>
      <c r="C19" s="25"/>
      <c r="D19" s="2" t="s">
        <v>38</v>
      </c>
      <c r="E19">
        <v>4</v>
      </c>
      <c r="F19">
        <v>6.5</v>
      </c>
      <c r="G19">
        <v>14</v>
      </c>
    </row>
    <row r="20" spans="2:13" x14ac:dyDescent="0.25">
      <c r="B20" s="23"/>
      <c r="C20" s="25"/>
      <c r="D20" s="2" t="s">
        <v>39</v>
      </c>
      <c r="E20">
        <v>8</v>
      </c>
      <c r="F20">
        <v>13</v>
      </c>
      <c r="G20">
        <v>21</v>
      </c>
    </row>
    <row r="21" spans="2:13" x14ac:dyDescent="0.25">
      <c r="B21" s="23" t="s">
        <v>54</v>
      </c>
      <c r="C21" s="25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25">
      <c r="B22" s="23"/>
      <c r="C22" s="25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25">
      <c r="B23" s="23"/>
      <c r="C23" s="25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25">
      <c r="B25" s="28" t="s">
        <v>56</v>
      </c>
      <c r="C25" s="28"/>
      <c r="D25" s="28"/>
      <c r="E25" s="28"/>
      <c r="F25" s="28"/>
      <c r="G25" s="28"/>
    </row>
    <row r="26" spans="2:13" x14ac:dyDescent="0.25">
      <c r="B26" s="27" t="s">
        <v>20</v>
      </c>
      <c r="C26" s="27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25">
      <c r="B27" s="27"/>
      <c r="C27" s="27"/>
      <c r="D27" s="2"/>
      <c r="E27" s="2" t="s">
        <v>25</v>
      </c>
      <c r="F27" s="2" t="s">
        <v>26</v>
      </c>
      <c r="G27" s="2" t="s">
        <v>27</v>
      </c>
    </row>
    <row r="28" spans="2:13" x14ac:dyDescent="0.25">
      <c r="B28" s="22" t="s">
        <v>57</v>
      </c>
      <c r="C28" s="22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25">
      <c r="B29" s="23"/>
      <c r="C29" s="23"/>
      <c r="D29" t="s">
        <v>60</v>
      </c>
      <c r="E29">
        <v>1</v>
      </c>
      <c r="F29">
        <v>8</v>
      </c>
      <c r="G29">
        <v>40</v>
      </c>
    </row>
    <row r="30" spans="2:13" x14ac:dyDescent="0.25">
      <c r="B30" t="s">
        <v>61</v>
      </c>
      <c r="C30" t="s">
        <v>62</v>
      </c>
    </row>
    <row r="31" spans="2:13" x14ac:dyDescent="0.25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25">
      <c r="B32" t="s">
        <v>65</v>
      </c>
      <c r="C32" t="s">
        <v>66</v>
      </c>
    </row>
    <row r="33" spans="2:7" x14ac:dyDescent="0.25">
      <c r="B33" s="32" t="s">
        <v>67</v>
      </c>
      <c r="C33" s="32"/>
      <c r="D33" s="32"/>
      <c r="E33" s="32"/>
      <c r="F33" s="32"/>
      <c r="G33" s="32"/>
    </row>
    <row r="34" spans="2:7" x14ac:dyDescent="0.25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25">
      <c r="B35" s="23" t="s">
        <v>70</v>
      </c>
      <c r="C35" s="23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25">
      <c r="B36" s="23"/>
      <c r="C36" s="23"/>
      <c r="D36" t="s">
        <v>73</v>
      </c>
      <c r="E36">
        <v>3</v>
      </c>
      <c r="F36">
        <v>8</v>
      </c>
      <c r="G36">
        <v>24</v>
      </c>
    </row>
    <row r="37" spans="2:7" x14ac:dyDescent="0.25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25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25">
      <c r="B39" s="32" t="s">
        <v>78</v>
      </c>
      <c r="C39" s="32"/>
      <c r="D39" s="32"/>
      <c r="E39" s="32"/>
      <c r="F39" s="32"/>
      <c r="G39" s="32"/>
    </row>
    <row r="40" spans="2:7" x14ac:dyDescent="0.25">
      <c r="B40" s="32" t="s">
        <v>79</v>
      </c>
      <c r="C40" s="23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25">
      <c r="B41" s="32"/>
      <c r="C41" s="23"/>
      <c r="D41" t="s">
        <v>82</v>
      </c>
      <c r="E41">
        <v>0.5</v>
      </c>
      <c r="F41">
        <v>4</v>
      </c>
      <c r="G41">
        <v>15</v>
      </c>
    </row>
    <row r="42" spans="2:7" x14ac:dyDescent="0.25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25">
      <c r="C43" t="s">
        <v>62</v>
      </c>
    </row>
    <row r="44" spans="2:7" x14ac:dyDescent="0.25">
      <c r="B44" s="32" t="s">
        <v>85</v>
      </c>
      <c r="C44" s="23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25">
      <c r="B45" s="32"/>
      <c r="C45" s="23"/>
      <c r="D45" t="s">
        <v>82</v>
      </c>
      <c r="E45">
        <v>0.5</v>
      </c>
      <c r="F45">
        <v>4</v>
      </c>
      <c r="G45">
        <v>15</v>
      </c>
    </row>
    <row r="46" spans="2:7" x14ac:dyDescent="0.25">
      <c r="B46" s="32" t="s">
        <v>86</v>
      </c>
      <c r="C46" s="32"/>
      <c r="D46" s="32"/>
      <c r="E46" s="32"/>
      <c r="F46" s="32"/>
      <c r="G46" s="32"/>
    </row>
    <row r="47" spans="2:7" x14ac:dyDescent="0.25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25">
      <c r="B48" s="32" t="s">
        <v>89</v>
      </c>
      <c r="C48" s="32"/>
      <c r="D48" s="32"/>
      <c r="E48" s="32"/>
      <c r="F48" s="32"/>
      <c r="G48" s="32"/>
    </row>
    <row r="49" spans="2:7" x14ac:dyDescent="0.25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25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25">
      <c r="B51" t="s">
        <v>93</v>
      </c>
      <c r="C51" t="s">
        <v>77</v>
      </c>
    </row>
    <row r="52" spans="2:7" x14ac:dyDescent="0.25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25">
      <c r="B53" s="32" t="s">
        <v>96</v>
      </c>
      <c r="C53" s="32"/>
      <c r="D53" s="32"/>
      <c r="E53" s="32"/>
      <c r="F53" s="32"/>
      <c r="G53" s="32"/>
    </row>
    <row r="54" spans="2:7" x14ac:dyDescent="0.25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25">
      <c r="B55" t="s">
        <v>99</v>
      </c>
      <c r="C55" s="23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25">
      <c r="C56" s="23"/>
      <c r="D56" t="s">
        <v>38</v>
      </c>
      <c r="E56">
        <v>2.5</v>
      </c>
      <c r="F56">
        <v>3.75</v>
      </c>
      <c r="G56">
        <v>8</v>
      </c>
    </row>
    <row r="57" spans="2:7" x14ac:dyDescent="0.25">
      <c r="C57" s="23"/>
      <c r="D57" t="s">
        <v>39</v>
      </c>
      <c r="E57">
        <v>8</v>
      </c>
      <c r="F57">
        <v>12</v>
      </c>
      <c r="G57">
        <v>24</v>
      </c>
    </row>
    <row r="58" spans="2:7" x14ac:dyDescent="0.25">
      <c r="C58" t="s">
        <v>101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opLeftCell="C1" workbookViewId="0">
      <selection activeCell="D19" sqref="D19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  <col min="11" max="11" width="23.85546875" bestFit="1" customWidth="1"/>
    <col min="15" max="15" width="10.7109375" bestFit="1" customWidth="1"/>
  </cols>
  <sheetData>
    <row r="1" spans="1:21" x14ac:dyDescent="0.25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8</v>
      </c>
      <c r="U1" s="8" t="s">
        <v>115</v>
      </c>
    </row>
    <row r="2" spans="1:21" x14ac:dyDescent="0.25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25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25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25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25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25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25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t="s">
        <v>142</v>
      </c>
      <c r="O8" s="20">
        <f ca="1">TODAY()</f>
        <v>45279</v>
      </c>
    </row>
    <row r="9" spans="1:21" x14ac:dyDescent="0.25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t="s">
        <v>144</v>
      </c>
    </row>
    <row r="10" spans="1:21" x14ac:dyDescent="0.25">
      <c r="A10" s="1"/>
      <c r="D10" t="str">
        <f t="shared" si="0"/>
        <v/>
      </c>
      <c r="F10" t="str">
        <f t="shared" si="1"/>
        <v/>
      </c>
      <c r="H10" t="str">
        <f t="shared" si="2"/>
        <v/>
      </c>
      <c r="J10" t="str">
        <f t="shared" si="3"/>
        <v/>
      </c>
      <c r="R10" t="s">
        <v>124</v>
      </c>
    </row>
    <row r="11" spans="1:21" x14ac:dyDescent="0.25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L11" t="s">
        <v>124</v>
      </c>
      <c r="O11" s="7"/>
      <c r="P11" s="7"/>
    </row>
    <row r="12" spans="1:21" x14ac:dyDescent="0.25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</row>
    <row r="13" spans="1:21" x14ac:dyDescent="0.25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</row>
    <row r="14" spans="1:21" x14ac:dyDescent="0.25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</row>
    <row r="15" spans="1:21" x14ac:dyDescent="0.25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</row>
    <row r="16" spans="1:21" x14ac:dyDescent="0.25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</row>
    <row r="17" spans="1:10" x14ac:dyDescent="0.25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</row>
    <row r="18" spans="1:10" x14ac:dyDescent="0.25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</row>
    <row r="19" spans="1:10" x14ac:dyDescent="0.25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</row>
    <row r="20" spans="1:10" x14ac:dyDescent="0.25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</row>
    <row r="21" spans="1:10" x14ac:dyDescent="0.25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</row>
    <row r="22" spans="1:10" x14ac:dyDescent="0.25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</row>
    <row r="23" spans="1:10" x14ac:dyDescent="0.25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</row>
    <row r="24" spans="1:10" x14ac:dyDescent="0.25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</row>
    <row r="25" spans="1:10" x14ac:dyDescent="0.25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</row>
    <row r="26" spans="1:10" x14ac:dyDescent="0.25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</row>
    <row r="27" spans="1:10" x14ac:dyDescent="0.25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</row>
    <row r="28" spans="1:10" x14ac:dyDescent="0.25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</row>
    <row r="29" spans="1:10" x14ac:dyDescent="0.25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</row>
    <row r="30" spans="1:10" x14ac:dyDescent="0.25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</row>
    <row r="31" spans="1:10" x14ac:dyDescent="0.25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</row>
    <row r="32" spans="1:10" x14ac:dyDescent="0.25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</row>
    <row r="33" spans="1:10" x14ac:dyDescent="0.25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</row>
    <row r="34" spans="1:10" x14ac:dyDescent="0.25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</row>
    <row r="35" spans="1:10" x14ac:dyDescent="0.25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</row>
    <row r="36" spans="1:10" x14ac:dyDescent="0.25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</row>
    <row r="37" spans="1:10" x14ac:dyDescent="0.25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</row>
    <row r="38" spans="1:10" x14ac:dyDescent="0.25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</row>
    <row r="39" spans="1:10" x14ac:dyDescent="0.25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</row>
    <row r="40" spans="1:10" x14ac:dyDescent="0.25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</row>
    <row r="41" spans="1:10" x14ac:dyDescent="0.25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</row>
    <row r="42" spans="1:10" x14ac:dyDescent="0.25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</row>
    <row r="43" spans="1:10" x14ac:dyDescent="0.25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</row>
    <row r="44" spans="1:10" x14ac:dyDescent="0.25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</row>
    <row r="45" spans="1:10" x14ac:dyDescent="0.25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</row>
    <row r="46" spans="1:10" x14ac:dyDescent="0.25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</row>
    <row r="47" spans="1:10" x14ac:dyDescent="0.25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</row>
    <row r="48" spans="1:10" x14ac:dyDescent="0.25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</row>
    <row r="49" spans="1:10" x14ac:dyDescent="0.25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</row>
    <row r="50" spans="1:10" x14ac:dyDescent="0.25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</row>
    <row r="51" spans="1:10" x14ac:dyDescent="0.25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</row>
    <row r="52" spans="1:10" x14ac:dyDescent="0.25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</row>
    <row r="53" spans="1:10" x14ac:dyDescent="0.25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</row>
    <row r="54" spans="1:10" x14ac:dyDescent="0.25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</row>
    <row r="55" spans="1:10" x14ac:dyDescent="0.25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</row>
    <row r="56" spans="1:10" x14ac:dyDescent="0.25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</row>
    <row r="57" spans="1:10" x14ac:dyDescent="0.25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</row>
    <row r="58" spans="1:10" x14ac:dyDescent="0.25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</row>
    <row r="59" spans="1:10" x14ac:dyDescent="0.25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</row>
    <row r="60" spans="1:10" x14ac:dyDescent="0.25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</row>
    <row r="61" spans="1:10" x14ac:dyDescent="0.25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</row>
    <row r="62" spans="1:10" x14ac:dyDescent="0.25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</row>
    <row r="63" spans="1:10" x14ac:dyDescent="0.25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</row>
    <row r="64" spans="1:10" x14ac:dyDescent="0.25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</row>
    <row r="65" spans="1:10" x14ac:dyDescent="0.25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</row>
    <row r="66" spans="1:10" x14ac:dyDescent="0.25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</row>
    <row r="67" spans="1:10" x14ac:dyDescent="0.25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</row>
    <row r="68" spans="1:10" x14ac:dyDescent="0.25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</row>
    <row r="69" spans="1:10" x14ac:dyDescent="0.25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</row>
    <row r="70" spans="1:10" x14ac:dyDescent="0.25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</row>
    <row r="71" spans="1:10" x14ac:dyDescent="0.25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</row>
    <row r="72" spans="1:10" x14ac:dyDescent="0.25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</row>
    <row r="73" spans="1:10" x14ac:dyDescent="0.25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</row>
    <row r="74" spans="1:10" x14ac:dyDescent="0.25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</row>
    <row r="75" spans="1:10" x14ac:dyDescent="0.25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</row>
    <row r="76" spans="1:10" x14ac:dyDescent="0.25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</row>
    <row r="77" spans="1:10" x14ac:dyDescent="0.25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</row>
    <row r="78" spans="1:10" x14ac:dyDescent="0.25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</row>
    <row r="79" spans="1:10" x14ac:dyDescent="0.25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</row>
    <row r="80" spans="1:10" x14ac:dyDescent="0.25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</row>
    <row r="81" spans="1:10" x14ac:dyDescent="0.25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</row>
    <row r="82" spans="1:10" x14ac:dyDescent="0.25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</row>
    <row r="83" spans="1:10" x14ac:dyDescent="0.25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</row>
    <row r="84" spans="1:10" x14ac:dyDescent="0.25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</row>
    <row r="85" spans="1:10" x14ac:dyDescent="0.25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</row>
    <row r="86" spans="1:10" x14ac:dyDescent="0.25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</row>
    <row r="87" spans="1:10" x14ac:dyDescent="0.25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</row>
    <row r="88" spans="1:10" x14ac:dyDescent="0.25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</row>
    <row r="89" spans="1:10" x14ac:dyDescent="0.25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</row>
    <row r="90" spans="1:10" x14ac:dyDescent="0.25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</row>
    <row r="91" spans="1:10" x14ac:dyDescent="0.25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</row>
    <row r="92" spans="1:10" x14ac:dyDescent="0.25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</row>
    <row r="93" spans="1:10" x14ac:dyDescent="0.25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</row>
    <row r="94" spans="1:10" x14ac:dyDescent="0.25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</row>
    <row r="95" spans="1:10" x14ac:dyDescent="0.25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</row>
    <row r="96" spans="1:10" x14ac:dyDescent="0.25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</row>
    <row r="97" spans="1:18" x14ac:dyDescent="0.25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</row>
    <row r="98" spans="1:18" x14ac:dyDescent="0.25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</row>
    <row r="99" spans="1:18" x14ac:dyDescent="0.25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</row>
    <row r="100" spans="1:18" x14ac:dyDescent="0.25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</row>
    <row r="101" spans="1:18" x14ac:dyDescent="0.25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18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abSelected="1" topLeftCell="F1" workbookViewId="0">
      <selection activeCell="M17" sqref="M17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  <col min="16" max="17" width="10.7109375" bestFit="1" customWidth="1"/>
    <col min="18" max="18" width="6.42578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t="s">
        <v>105</v>
      </c>
      <c r="H1" t="s">
        <v>104</v>
      </c>
      <c r="I1" t="s">
        <v>110</v>
      </c>
      <c r="J1" t="s">
        <v>103</v>
      </c>
      <c r="K1" t="s">
        <v>37</v>
      </c>
      <c r="L1" t="s">
        <v>17</v>
      </c>
      <c r="M1" t="s">
        <v>129</v>
      </c>
      <c r="N1" t="s">
        <v>130</v>
      </c>
      <c r="O1" t="s">
        <v>131</v>
      </c>
      <c r="P1" t="s">
        <v>146</v>
      </c>
      <c r="Q1" t="s">
        <v>147</v>
      </c>
      <c r="R1" t="s">
        <v>148</v>
      </c>
    </row>
    <row r="2" spans="1:21" x14ac:dyDescent="0.25">
      <c r="A2" s="33">
        <v>1</v>
      </c>
      <c r="B2" s="34">
        <v>1</v>
      </c>
      <c r="C2" s="34">
        <v>1</v>
      </c>
      <c r="D2" s="34">
        <v>1</v>
      </c>
      <c r="E2" s="34">
        <v>2</v>
      </c>
      <c r="F2" s="34" t="s">
        <v>34</v>
      </c>
      <c r="G2" s="34">
        <f>IF(F2="Individual",1,IF(F2="Copromoção",2,3))</f>
        <v>1</v>
      </c>
      <c r="H2" s="34" t="s">
        <v>108</v>
      </c>
      <c r="I2" s="34">
        <f>IF(H2="AGRO/BIO/QUI",1,IF(H2="TIC/INST",2,3))</f>
        <v>2</v>
      </c>
      <c r="J2" s="34">
        <f>IF(G2=1,'Base de Dados'!$M$8,IF(G2=2,'Base de Dados'!$M$9,'Base de Dados'!$M$10))</f>
        <v>22.75</v>
      </c>
      <c r="K2" s="34">
        <f>IF(A2="","",IF(G2=1,'Base de Dados'!$N$8,IF(G2=2,'Base de Dados'!$N$9,'Base de Dados'!$N$10)))</f>
        <v>105.4</v>
      </c>
      <c r="L2" s="34">
        <f>J2+K2</f>
        <v>128.15</v>
      </c>
      <c r="M2" s="35" cm="1">
        <f t="array" aca="1" ref="M2" ca="1">IF(D2="","",INDEX(Matriz_Esforço_Análise!$C$3:$AC$36,Projetos!A2,Projetos!D2))</f>
        <v>28.260869565217391</v>
      </c>
      <c r="N2" s="35" cm="1">
        <f t="array" aca="1" ref="N2" ca="1">IF(E2="","",INDEX(Matriz_Esforço_Acompanhamento!$C$3:$AC$36,Projetos!A2,Projetos!E2))</f>
        <v>87.833333333333343</v>
      </c>
      <c r="O2" s="34">
        <f ca="1">IF(M2="","",SUM(M2:N2))</f>
        <v>116.09420289855073</v>
      </c>
      <c r="P2" s="36">
        <v>41619</v>
      </c>
      <c r="Q2" s="36">
        <v>41790</v>
      </c>
      <c r="R2" s="37" t="s">
        <v>149</v>
      </c>
      <c r="T2" t="s">
        <v>5</v>
      </c>
    </row>
    <row r="3" spans="1:21" x14ac:dyDescent="0.25">
      <c r="A3" s="38">
        <v>2</v>
      </c>
      <c r="B3" s="39">
        <v>2</v>
      </c>
      <c r="C3" s="39">
        <v>2</v>
      </c>
      <c r="D3" s="39">
        <v>1</v>
      </c>
      <c r="E3" s="39"/>
      <c r="F3" s="39" t="s">
        <v>39</v>
      </c>
      <c r="G3" s="39">
        <f t="shared" ref="G3:G12" si="0">IF(F3="Individual",1,IF(F3="Copromoção",2,3))</f>
        <v>3</v>
      </c>
      <c r="H3" s="39" t="s">
        <v>108</v>
      </c>
      <c r="I3" s="39">
        <f t="shared" ref="I3:I12" si="1">IF(H3="AGRO/BIO/QUI",1,IF(H3="TIC/INST",2,3))</f>
        <v>2</v>
      </c>
      <c r="J3" s="39">
        <f>IF(G3=1,'Base de Dados'!$M$8,IF(G3=2,'Base de Dados'!$M$9,'Base de Dados'!$M$10))</f>
        <v>59.5</v>
      </c>
      <c r="K3" s="39">
        <f>IF(A3="","",IF(G3=1,'Base de Dados'!$N$8,IF(G3=2,'Base de Dados'!$N$9,'Base de Dados'!$N$10)))</f>
        <v>114.4</v>
      </c>
      <c r="L3" s="39">
        <f t="shared" ref="L3:L12" si="2">J3+K3</f>
        <v>173.9</v>
      </c>
      <c r="M3" s="40" cm="1">
        <f t="array" aca="1" ref="M3" ca="1">IF(D3="","",INDEX(Matriz_Esforço_Análise!$C$3:$AC$36,Projetos!A3,Projetos!D3))</f>
        <v>73.91304347826086</v>
      </c>
      <c r="N3" s="40" t="str" cm="1">
        <f t="array" ref="N3">IF(E3="","",INDEX(Matriz_Esforço_Acompanhamento!$C$3:$AC$36,Projetos!A3,Projetos!E3))</f>
        <v/>
      </c>
      <c r="O3" s="39">
        <f t="shared" ref="O3:O36" ca="1" si="3">IF(M3="","",SUM(M3:N3))</f>
        <v>73.91304347826086</v>
      </c>
      <c r="P3" s="41">
        <v>41620</v>
      </c>
      <c r="Q3" s="41">
        <v>41791</v>
      </c>
      <c r="R3" s="42" t="s">
        <v>150</v>
      </c>
      <c r="T3">
        <v>0</v>
      </c>
      <c r="U3" t="s">
        <v>6</v>
      </c>
    </row>
    <row r="4" spans="1:21" x14ac:dyDescent="0.25">
      <c r="A4" s="38">
        <v>3</v>
      </c>
      <c r="B4" s="39">
        <v>3</v>
      </c>
      <c r="C4" s="39">
        <v>1</v>
      </c>
      <c r="D4" s="39">
        <v>3</v>
      </c>
      <c r="E4" s="39">
        <v>4</v>
      </c>
      <c r="F4" s="39" t="s">
        <v>39</v>
      </c>
      <c r="G4" s="39">
        <f t="shared" si="0"/>
        <v>3</v>
      </c>
      <c r="H4" s="39" t="s">
        <v>107</v>
      </c>
      <c r="I4" s="39">
        <f t="shared" si="1"/>
        <v>1</v>
      </c>
      <c r="J4" s="39">
        <f>IF(G4=1,'Base de Dados'!$M$8,IF(G4=2,'Base de Dados'!$M$9,'Base de Dados'!$M$10))</f>
        <v>59.5</v>
      </c>
      <c r="K4" s="39">
        <f>IF(A4="","",IF(G4=1,'Base de Dados'!$N$8,IF(G4=2,'Base de Dados'!$N$9,'Base de Dados'!$N$10)))</f>
        <v>114.4</v>
      </c>
      <c r="L4" s="39">
        <f t="shared" si="2"/>
        <v>173.9</v>
      </c>
      <c r="M4" s="40" cm="1">
        <f t="array" aca="1" ref="M4" ca="1">IF(D4="","",INDEX(Matriz_Esforço_Análise!$C$3:$AC$36,Projetos!A4,Projetos!D4))</f>
        <v>62.631578947368425</v>
      </c>
      <c r="N4" s="40" cm="1">
        <f t="array" aca="1" ref="N4" ca="1">IF(E4="","",INDEX(Matriz_Esforço_Acompanhamento!$C$3:$AC$36,Projetos!A4,Projetos!E4))</f>
        <v>127.11111111111111</v>
      </c>
      <c r="O4" s="39">
        <f t="shared" ca="1" si="3"/>
        <v>189.74269005847952</v>
      </c>
      <c r="P4" s="41">
        <v>41621</v>
      </c>
      <c r="Q4" s="41">
        <v>41792</v>
      </c>
      <c r="R4" s="42" t="s">
        <v>151</v>
      </c>
      <c r="T4">
        <v>1</v>
      </c>
      <c r="U4" t="s">
        <v>7</v>
      </c>
    </row>
    <row r="5" spans="1:21" x14ac:dyDescent="0.25">
      <c r="A5" s="38">
        <v>4</v>
      </c>
      <c r="B5" s="39">
        <v>1</v>
      </c>
      <c r="C5" s="39">
        <v>1</v>
      </c>
      <c r="D5" s="39">
        <v>2</v>
      </c>
      <c r="E5" s="39">
        <v>5</v>
      </c>
      <c r="F5" s="39" t="s">
        <v>34</v>
      </c>
      <c r="G5" s="39">
        <f t="shared" si="0"/>
        <v>1</v>
      </c>
      <c r="H5" s="39" t="s">
        <v>108</v>
      </c>
      <c r="I5" s="39">
        <f t="shared" si="1"/>
        <v>2</v>
      </c>
      <c r="J5" s="39">
        <f>IF(G5=1,'Base de Dados'!$M$8,IF(G5=2,'Base de Dados'!$M$9,'Base de Dados'!$M$10))</f>
        <v>22.75</v>
      </c>
      <c r="K5" s="39">
        <f>IF(A5="","",IF(G5=1,'Base de Dados'!$N$8,IF(G5=2,'Base de Dados'!$N$9,'Base de Dados'!$N$10)))</f>
        <v>105.4</v>
      </c>
      <c r="L5" s="39">
        <f t="shared" si="2"/>
        <v>128.15</v>
      </c>
      <c r="M5" s="40" cm="1">
        <f t="array" aca="1" ref="M5" ca="1">IF(D5="","",INDEX(Matriz_Esforço_Análise!$C$3:$AC$36,Projetos!A5,Projetos!D5))</f>
        <v>30.132450331125828</v>
      </c>
      <c r="N5" s="40" cm="1">
        <f t="array" aca="1" ref="N5" ca="1">IF(E5="","",INDEX(Matriz_Esforço_Acompanhamento!$C$3:$AC$36,Projetos!A5,Projetos!E5))</f>
        <v>95.818181818181813</v>
      </c>
      <c r="O5" s="39">
        <f t="shared" ca="1" si="3"/>
        <v>125.95063214930764</v>
      </c>
      <c r="P5" s="41">
        <v>41622</v>
      </c>
      <c r="Q5" s="41">
        <v>41793</v>
      </c>
      <c r="R5" s="42" t="s">
        <v>152</v>
      </c>
      <c r="T5">
        <v>2</v>
      </c>
      <c r="U5" t="s">
        <v>8</v>
      </c>
    </row>
    <row r="6" spans="1:21" x14ac:dyDescent="0.25">
      <c r="A6" s="38">
        <v>5</v>
      </c>
      <c r="B6" s="39">
        <v>2</v>
      </c>
      <c r="C6" s="39">
        <v>0</v>
      </c>
      <c r="D6" s="39">
        <v>3</v>
      </c>
      <c r="E6" s="39"/>
      <c r="F6" s="39" t="s">
        <v>38</v>
      </c>
      <c r="G6" s="39">
        <f t="shared" si="0"/>
        <v>2</v>
      </c>
      <c r="H6" s="39" t="s">
        <v>109</v>
      </c>
      <c r="I6" s="39">
        <f t="shared" si="1"/>
        <v>3</v>
      </c>
      <c r="J6" s="39">
        <f>IF(G6=1,'Base de Dados'!$M$8,IF(G6=2,'Base de Dados'!$M$9,'Base de Dados'!$M$10))</f>
        <v>25.5</v>
      </c>
      <c r="K6" s="39">
        <f>IF(A6="","",IF(G6=1,'Base de Dados'!$N$8,IF(G6=2,'Base de Dados'!$N$9,'Base de Dados'!$N$10)))</f>
        <v>106.15</v>
      </c>
      <c r="L6" s="39">
        <f t="shared" si="2"/>
        <v>131.65</v>
      </c>
      <c r="M6" s="40" cm="1">
        <f t="array" aca="1" ref="M6" ca="1">IF(D6="","",INDEX(Matriz_Esforço_Análise!$C$3:$AC$36,Projetos!A6,Projetos!D6))</f>
        <v>24.285714285714285</v>
      </c>
      <c r="N6" s="40" t="str" cm="1">
        <f t="array" ref="N6">IF(E6="","",INDEX(Matriz_Esforço_Acompanhamento!$C$3:$AC$36,Projetos!A6,Projetos!E6))</f>
        <v/>
      </c>
      <c r="O6" s="39">
        <f t="shared" ca="1" si="3"/>
        <v>24.285714285714285</v>
      </c>
      <c r="P6" s="41">
        <v>41623</v>
      </c>
      <c r="Q6" s="41">
        <v>41794</v>
      </c>
      <c r="R6" s="42" t="s">
        <v>153</v>
      </c>
      <c r="T6" s="3">
        <v>3</v>
      </c>
      <c r="U6" s="3" t="s">
        <v>18</v>
      </c>
    </row>
    <row r="7" spans="1:21" x14ac:dyDescent="0.25">
      <c r="A7" s="38">
        <v>6</v>
      </c>
      <c r="B7" s="39">
        <v>3</v>
      </c>
      <c r="C7" s="39">
        <v>0</v>
      </c>
      <c r="D7" s="39">
        <v>4</v>
      </c>
      <c r="E7" s="39"/>
      <c r="F7" s="39" t="s">
        <v>39</v>
      </c>
      <c r="G7" s="39">
        <f t="shared" si="0"/>
        <v>3</v>
      </c>
      <c r="H7" s="39" t="s">
        <v>109</v>
      </c>
      <c r="I7" s="39">
        <f t="shared" si="1"/>
        <v>3</v>
      </c>
      <c r="J7" s="39">
        <f>IF(G7=1,'Base de Dados'!$M$8,IF(G7=2,'Base de Dados'!$M$9,'Base de Dados'!$M$10))</f>
        <v>59.5</v>
      </c>
      <c r="K7" s="39">
        <f>IF(A7="","",IF(G7=1,'Base de Dados'!$N$8,IF(G7=2,'Base de Dados'!$N$9,'Base de Dados'!$N$10)))</f>
        <v>114.4</v>
      </c>
      <c r="L7" s="39">
        <f t="shared" si="2"/>
        <v>173.9</v>
      </c>
      <c r="M7" s="40" cm="1">
        <f t="array" aca="1" ref="M7" ca="1">IF(D7="","",INDEX(Matriz_Esforço_Análise!$C$3:$AC$36,Projetos!A7,Projetos!D7))</f>
        <v>66.111111111111114</v>
      </c>
      <c r="N7" s="40" t="str" cm="1">
        <f t="array" ref="N7">IF(E7="","",INDEX(Matriz_Esforço_Acompanhamento!$C$3:$AC$36,Projetos!A7,Projetos!E7))</f>
        <v/>
      </c>
      <c r="O7" s="39">
        <f t="shared" ca="1" si="3"/>
        <v>66.111111111111114</v>
      </c>
      <c r="P7" s="41">
        <v>41624</v>
      </c>
      <c r="Q7" s="41">
        <v>41795</v>
      </c>
      <c r="R7" s="42" t="s">
        <v>154</v>
      </c>
    </row>
    <row r="8" spans="1:21" x14ac:dyDescent="0.25">
      <c r="A8" s="38">
        <v>7</v>
      </c>
      <c r="B8" s="39">
        <v>1</v>
      </c>
      <c r="C8" s="39">
        <v>1</v>
      </c>
      <c r="D8" s="39">
        <v>1</v>
      </c>
      <c r="E8" s="39">
        <v>3</v>
      </c>
      <c r="F8" s="39" t="s">
        <v>39</v>
      </c>
      <c r="G8" s="39">
        <f t="shared" si="0"/>
        <v>3</v>
      </c>
      <c r="H8" s="39" t="s">
        <v>108</v>
      </c>
      <c r="I8" s="39">
        <f t="shared" si="1"/>
        <v>2</v>
      </c>
      <c r="J8" s="39">
        <f>IF(G8=1,'Base de Dados'!$M$8,IF(G8=2,'Base de Dados'!$M$9,'Base de Dados'!$M$10))</f>
        <v>59.5</v>
      </c>
      <c r="K8" s="39">
        <f>IF(A8="","",IF(G8=1,'Base de Dados'!$N$8,IF(G8=2,'Base de Dados'!$N$9,'Base de Dados'!$N$10)))</f>
        <v>114.4</v>
      </c>
      <c r="L8" s="39">
        <f t="shared" si="2"/>
        <v>173.9</v>
      </c>
      <c r="M8" s="40" cm="1">
        <f t="array" aca="1" ref="M8" ca="1">IF(D8="","",INDEX(Matriz_Esforço_Análise!$C$3:$AC$36,Projetos!A8,Projetos!D8))</f>
        <v>73.91304347826086</v>
      </c>
      <c r="N8" s="40" cm="1">
        <f t="array" aca="1" ref="N8" ca="1">IF(E8="","",INDEX(Matriz_Esforço_Acompanhamento!$C$3:$AC$36,Projetos!A8,Projetos!E8))</f>
        <v>108.95238095238095</v>
      </c>
      <c r="O8" s="39">
        <f t="shared" ca="1" si="3"/>
        <v>182.86542443064181</v>
      </c>
      <c r="P8" s="41">
        <v>41625</v>
      </c>
      <c r="Q8" s="41">
        <v>41796</v>
      </c>
      <c r="R8" s="42" t="s">
        <v>155</v>
      </c>
    </row>
    <row r="9" spans="1:21" x14ac:dyDescent="0.25">
      <c r="A9" s="38">
        <v>8</v>
      </c>
      <c r="B9" s="39">
        <v>2</v>
      </c>
      <c r="C9" s="39">
        <v>3</v>
      </c>
      <c r="D9" s="39">
        <v>5</v>
      </c>
      <c r="E9" s="39">
        <v>5</v>
      </c>
      <c r="F9" s="39" t="s">
        <v>34</v>
      </c>
      <c r="G9" s="39">
        <f t="shared" si="0"/>
        <v>1</v>
      </c>
      <c r="H9" s="39" t="s">
        <v>107</v>
      </c>
      <c r="I9" s="39">
        <f t="shared" si="1"/>
        <v>1</v>
      </c>
      <c r="J9" s="39">
        <f>IF(G9=1,'Base de Dados'!$M$8,IF(G9=2,'Base de Dados'!$M$9,'Base de Dados'!$M$10))</f>
        <v>22.75</v>
      </c>
      <c r="K9" s="39">
        <f>IF(A9="","",IF(G9=1,'Base de Dados'!$N$8,IF(G9=2,'Base de Dados'!$N$9,'Base de Dados'!$N$10)))</f>
        <v>105.4</v>
      </c>
      <c r="L9" s="39">
        <f t="shared" si="2"/>
        <v>128.15</v>
      </c>
      <c r="M9" s="40" cm="1">
        <f t="array" aca="1" ref="M9" ca="1">IF(D9="","",INDEX(Matriz_Esforço_Análise!$C$3:$AC$36,Projetos!A9,Projetos!D9))</f>
        <v>18.958333333333336</v>
      </c>
      <c r="N9" s="40" cm="1">
        <f t="array" aca="1" ref="N9" ca="1">IF(E9="","",INDEX(Matriz_Esforço_Acompanhamento!$C$3:$AC$36,Projetos!A9,Projetos!E9))</f>
        <v>95.818181818181813</v>
      </c>
      <c r="O9" s="39">
        <f t="shared" ca="1" si="3"/>
        <v>114.77651515151516</v>
      </c>
      <c r="P9" s="41">
        <v>41626</v>
      </c>
      <c r="Q9" s="41">
        <v>41797</v>
      </c>
      <c r="R9" s="42" t="s">
        <v>156</v>
      </c>
    </row>
    <row r="10" spans="1:21" x14ac:dyDescent="0.25">
      <c r="A10" s="38">
        <v>9</v>
      </c>
      <c r="B10" s="39">
        <v>3</v>
      </c>
      <c r="C10" s="39">
        <v>2</v>
      </c>
      <c r="D10" s="39"/>
      <c r="E10" s="39"/>
      <c r="F10" s="39" t="s">
        <v>38</v>
      </c>
      <c r="G10" s="39">
        <f t="shared" si="0"/>
        <v>2</v>
      </c>
      <c r="H10" s="39" t="s">
        <v>108</v>
      </c>
      <c r="I10" s="39">
        <f t="shared" si="1"/>
        <v>2</v>
      </c>
      <c r="J10" s="39">
        <f>IF(G10=1,'Base de Dados'!$M$8,IF(G10=2,'Base de Dados'!$M$9,'Base de Dados'!$M$10))</f>
        <v>25.5</v>
      </c>
      <c r="K10" s="39">
        <f>IF(A10="","",IF(G10=1,'Base de Dados'!$N$8,IF(G10=2,'Base de Dados'!$N$9,'Base de Dados'!$N$10)))</f>
        <v>106.15</v>
      </c>
      <c r="L10" s="39">
        <f t="shared" si="2"/>
        <v>131.65</v>
      </c>
      <c r="M10" s="40" t="str" cm="1">
        <f t="array" ref="M10">IF(D10="","",INDEX(Matriz_Esforço_Análise!$C$3:$AC$36,Projetos!A10,Projetos!D10))</f>
        <v/>
      </c>
      <c r="N10" s="40" t="str" cm="1">
        <f t="array" ref="N10">IF(E10="","",INDEX(Matriz_Esforço_Acompanhamento!$C$3:$AC$36,Projetos!A10,Projetos!E10))</f>
        <v/>
      </c>
      <c r="O10" s="39" t="str">
        <f t="shared" si="3"/>
        <v/>
      </c>
      <c r="P10" s="41">
        <v>41627</v>
      </c>
      <c r="Q10" s="41">
        <v>41798</v>
      </c>
      <c r="R10" s="42" t="s">
        <v>157</v>
      </c>
    </row>
    <row r="11" spans="1:21" x14ac:dyDescent="0.25">
      <c r="A11" s="38">
        <v>10</v>
      </c>
      <c r="B11" s="39">
        <v>1</v>
      </c>
      <c r="C11" s="39">
        <v>1</v>
      </c>
      <c r="D11" s="39">
        <v>4</v>
      </c>
      <c r="E11" s="39">
        <v>3</v>
      </c>
      <c r="F11" s="39" t="s">
        <v>34</v>
      </c>
      <c r="G11" s="39">
        <f t="shared" si="0"/>
        <v>1</v>
      </c>
      <c r="H11" s="39" t="s">
        <v>108</v>
      </c>
      <c r="I11" s="39">
        <f t="shared" si="1"/>
        <v>2</v>
      </c>
      <c r="J11" s="39">
        <f>IF(G11=1,'Base de Dados'!$M$8,IF(G11=2,'Base de Dados'!$M$9,'Base de Dados'!$M$10))</f>
        <v>22.75</v>
      </c>
      <c r="K11" s="39">
        <f>IF(A11="","",IF(G11=1,'Base de Dados'!$N$8,IF(G11=2,'Base de Dados'!$N$9,'Base de Dados'!$N$10)))</f>
        <v>105.4</v>
      </c>
      <c r="L11" s="39">
        <f t="shared" si="2"/>
        <v>128.15</v>
      </c>
      <c r="M11" s="40" cm="1">
        <f t="array" aca="1" ref="M11" ca="1">IF(D11="","",INDEX(Matriz_Esforço_Análise!$C$3:$AC$36,Projetos!A11,Projetos!D11))</f>
        <v>23.821989528795811</v>
      </c>
      <c r="N11" s="40" cm="1">
        <f t="array" aca="1" ref="N11" ca="1">IF(E11="","",INDEX(Matriz_Esforço_Acompanhamento!$C$3:$AC$36,Projetos!A11,Projetos!E11))</f>
        <v>100.38095238095238</v>
      </c>
      <c r="O11" s="39">
        <f t="shared" ca="1" si="3"/>
        <v>124.20294190974819</v>
      </c>
      <c r="P11" s="41">
        <v>41628</v>
      </c>
      <c r="Q11" s="41">
        <v>41799</v>
      </c>
      <c r="R11" s="42" t="s">
        <v>158</v>
      </c>
    </row>
    <row r="12" spans="1:21" x14ac:dyDescent="0.25">
      <c r="A12" s="38">
        <v>11</v>
      </c>
      <c r="B12" s="39">
        <v>1</v>
      </c>
      <c r="C12" s="39">
        <v>1</v>
      </c>
      <c r="D12" s="39">
        <v>1</v>
      </c>
      <c r="E12" s="39">
        <v>3</v>
      </c>
      <c r="F12" s="39" t="s">
        <v>38</v>
      </c>
      <c r="G12" s="39">
        <f t="shared" si="0"/>
        <v>2</v>
      </c>
      <c r="H12" s="39" t="s">
        <v>109</v>
      </c>
      <c r="I12" s="39">
        <f t="shared" si="1"/>
        <v>3</v>
      </c>
      <c r="J12" s="39">
        <f>IF(G12=1,'Base de Dados'!$M$8,IF(G12=2,'Base de Dados'!$M$9,'Base de Dados'!$M$10))</f>
        <v>25.5</v>
      </c>
      <c r="K12" s="39">
        <f>IF(A12="","",IF(G12=1,'Base de Dados'!$N$8,IF(G12=2,'Base de Dados'!$N$9,'Base de Dados'!$N$10)))</f>
        <v>106.15</v>
      </c>
      <c r="L12" s="39">
        <f t="shared" si="2"/>
        <v>131.65</v>
      </c>
      <c r="M12" s="40" cm="1">
        <f t="array" aca="1" ref="M12" ca="1">IF(D12="","",INDEX(Matriz_Esforço_Análise!$C$3:$AC$36,Projetos!A12,Projetos!D12))</f>
        <v>25.5</v>
      </c>
      <c r="N12" s="40" cm="1">
        <f t="array" aca="1" ref="N12" ca="1">IF(E12="","",INDEX(Matriz_Esforço_Acompanhamento!$C$3:$AC$36,Projetos!A12,Projetos!E12))</f>
        <v>101.0952380952381</v>
      </c>
      <c r="O12" s="39">
        <f t="shared" ca="1" si="3"/>
        <v>126.5952380952381</v>
      </c>
      <c r="P12" s="41">
        <v>41629</v>
      </c>
      <c r="Q12" s="41">
        <v>41800</v>
      </c>
      <c r="R12" s="42" t="s">
        <v>159</v>
      </c>
    </row>
    <row r="13" spans="1:21" x14ac:dyDescent="0.25">
      <c r="A13" s="38"/>
      <c r="B13" s="39"/>
      <c r="C13" s="39"/>
      <c r="D13" s="39"/>
      <c r="E13" s="39"/>
      <c r="F13" s="39"/>
      <c r="G13" s="39"/>
      <c r="H13" s="39"/>
      <c r="I13" s="39"/>
      <c r="J13" s="39"/>
      <c r="K13" s="39" t="str">
        <f>IF(A13="","",IF(G13=1,'Base de Dados'!$N$8,IF(G13=2,'Base de Dados'!$N$9,'Base de Dados'!$N$10)))</f>
        <v/>
      </c>
      <c r="L13" s="39"/>
      <c r="M13" s="40" t="str" cm="1">
        <f t="array" ref="M13">IF(D13="","",INDEX(Matriz_Esforço_Análise!$C$3:$AC$36,Projetos!A13,Projetos!D13))</f>
        <v/>
      </c>
      <c r="N13" s="40" t="str" cm="1">
        <f t="array" ref="N13">IF(E13="","",INDEX(Matriz_Esforço_Acompanhamento!$C$3:$AC$36,Projetos!A13,Projetos!E13))</f>
        <v/>
      </c>
      <c r="O13" s="39" t="str">
        <f t="shared" si="3"/>
        <v/>
      </c>
      <c r="P13" s="39"/>
      <c r="Q13" s="39"/>
      <c r="R13" s="42"/>
    </row>
    <row r="14" spans="1:21" x14ac:dyDescent="0.25">
      <c r="A14" s="38"/>
      <c r="B14" s="39"/>
      <c r="C14" s="39"/>
      <c r="D14" s="39"/>
      <c r="E14" s="39"/>
      <c r="F14" s="39"/>
      <c r="G14" s="39"/>
      <c r="H14" s="39"/>
      <c r="I14" s="39"/>
      <c r="J14" s="39"/>
      <c r="K14" s="39" t="str">
        <f>IF(A14="","",IF(G14=1,'Base de Dados'!$N$8,IF(G14=2,'Base de Dados'!$N$9,'Base de Dados'!$N$10)))</f>
        <v/>
      </c>
      <c r="L14" s="39"/>
      <c r="M14" s="40" t="str" cm="1">
        <f t="array" ref="M14">IF(D14="","",INDEX(Matriz_Esforço_Análise!$C$3:$AC$36,Projetos!A14,Projetos!D14))</f>
        <v/>
      </c>
      <c r="N14" s="40" t="str" cm="1">
        <f t="array" ref="N14">IF(E14="","",INDEX(Matriz_Esforço_Acompanhamento!$C$3:$AC$36,Projetos!A14,Projetos!E14))</f>
        <v/>
      </c>
      <c r="O14" s="39" t="str">
        <f t="shared" si="3"/>
        <v/>
      </c>
      <c r="P14" s="39"/>
      <c r="Q14" s="39"/>
      <c r="R14" s="42"/>
    </row>
    <row r="15" spans="1:21" x14ac:dyDescent="0.25">
      <c r="A15" s="38"/>
      <c r="B15" s="39"/>
      <c r="C15" s="39"/>
      <c r="D15" s="39"/>
      <c r="E15" s="39"/>
      <c r="F15" s="39"/>
      <c r="G15" s="39"/>
      <c r="H15" s="39"/>
      <c r="I15" s="39"/>
      <c r="J15" s="39"/>
      <c r="K15" s="39" t="str">
        <f>IF(A15="","",IF(G15=1,'Base de Dados'!$N$8,IF(G15=2,'Base de Dados'!$N$9,'Base de Dados'!$N$10)))</f>
        <v/>
      </c>
      <c r="L15" s="39"/>
      <c r="M15" s="40" t="str" cm="1">
        <f t="array" ref="M15">IF(D15="","",INDEX(Matriz_Esforço_Análise!$C$3:$AC$36,Projetos!A15,Projetos!D15))</f>
        <v/>
      </c>
      <c r="N15" s="40" t="str" cm="1">
        <f t="array" ref="N15">IF(E15="","",INDEX(Matriz_Esforço_Acompanhamento!$C$3:$AC$36,Projetos!A15,Projetos!E15))</f>
        <v/>
      </c>
      <c r="O15" s="39" t="str">
        <f t="shared" si="3"/>
        <v/>
      </c>
      <c r="P15" s="39"/>
      <c r="Q15" s="39"/>
      <c r="R15" s="42"/>
    </row>
    <row r="16" spans="1:21" x14ac:dyDescent="0.25">
      <c r="A16" s="38"/>
      <c r="B16" s="39"/>
      <c r="C16" s="39"/>
      <c r="D16" s="39"/>
      <c r="E16" s="39"/>
      <c r="F16" s="39"/>
      <c r="G16" s="39"/>
      <c r="H16" s="39"/>
      <c r="I16" s="39"/>
      <c r="J16" s="39"/>
      <c r="K16" s="39" t="str">
        <f>IF(A16="","",IF(G16=1,'Base de Dados'!$N$8,IF(G16=2,'Base de Dados'!$N$9,'Base de Dados'!$N$10)))</f>
        <v/>
      </c>
      <c r="L16" s="39"/>
      <c r="M16" s="40" t="str" cm="1">
        <f t="array" ref="M16">IF(D16="","",INDEX(Matriz_Esforço_Análise!$C$3:$AC$36,Projetos!A16,Projetos!D16))</f>
        <v/>
      </c>
      <c r="N16" s="40" t="str" cm="1">
        <f t="array" ref="N16">IF(E16="","",INDEX(Matriz_Esforço_Acompanhamento!$C$3:$AC$36,Projetos!A16,Projetos!E16))</f>
        <v/>
      </c>
      <c r="O16" s="39" t="str">
        <f t="shared" si="3"/>
        <v/>
      </c>
      <c r="P16" s="39"/>
      <c r="Q16" s="39"/>
      <c r="R16" s="42"/>
    </row>
    <row r="17" spans="1:18" x14ac:dyDescent="0.25">
      <c r="A17" s="38"/>
      <c r="B17" s="39"/>
      <c r="C17" s="39"/>
      <c r="D17" s="39"/>
      <c r="E17" s="39"/>
      <c r="F17" s="39"/>
      <c r="G17" s="39"/>
      <c r="H17" s="39"/>
      <c r="I17" s="39"/>
      <c r="J17" s="39"/>
      <c r="K17" s="39" t="str">
        <f>IF(A17="","",IF(G17=1,'Base de Dados'!$N$8,IF(G17=2,'Base de Dados'!$N$9,'Base de Dados'!$N$10)))</f>
        <v/>
      </c>
      <c r="L17" s="39"/>
      <c r="M17" s="40" t="str" cm="1">
        <f t="array" ref="M17">IF(D17="","",INDEX(Matriz_Esforço_Análise!$C$3:$AC$36,Projetos!A17,Projetos!D17))</f>
        <v/>
      </c>
      <c r="N17" s="40" t="str" cm="1">
        <f t="array" ref="N17">IF(E17="","",INDEX(Matriz_Esforço_Acompanhamento!$C$3:$AC$36,Projetos!A17,Projetos!E17))</f>
        <v/>
      </c>
      <c r="O17" s="39" t="str">
        <f t="shared" si="3"/>
        <v/>
      </c>
      <c r="P17" s="39"/>
      <c r="Q17" s="39"/>
      <c r="R17" s="42"/>
    </row>
    <row r="18" spans="1:18" x14ac:dyDescent="0.25">
      <c r="A18" s="38"/>
      <c r="B18" s="39"/>
      <c r="C18" s="39"/>
      <c r="D18" s="39"/>
      <c r="E18" s="39"/>
      <c r="F18" s="39"/>
      <c r="G18" s="39"/>
      <c r="H18" s="39"/>
      <c r="I18" s="39"/>
      <c r="J18" s="39"/>
      <c r="K18" s="39" t="str">
        <f>IF(A18="","",IF(G18=1,'Base de Dados'!$N$8,IF(G18=2,'Base de Dados'!$N$9,'Base de Dados'!$N$10)))</f>
        <v/>
      </c>
      <c r="L18" s="39"/>
      <c r="M18" s="40" t="str" cm="1">
        <f t="array" ref="M18">IF(D18="","",INDEX(Matriz_Esforço_Análise!$C$3:$AC$36,Projetos!A18,Projetos!D18))</f>
        <v/>
      </c>
      <c r="N18" s="40" t="str" cm="1">
        <f t="array" ref="N18">IF(E18="","",INDEX(Matriz_Esforço_Acompanhamento!$C$3:$AC$36,Projetos!A18,Projetos!E18))</f>
        <v/>
      </c>
      <c r="O18" s="39" t="str">
        <f t="shared" si="3"/>
        <v/>
      </c>
      <c r="P18" s="39"/>
      <c r="Q18" s="39"/>
      <c r="R18" s="42"/>
    </row>
    <row r="19" spans="1:18" x14ac:dyDescent="0.25">
      <c r="A19" s="38"/>
      <c r="B19" s="39"/>
      <c r="C19" s="39"/>
      <c r="D19" s="39"/>
      <c r="E19" s="39"/>
      <c r="F19" s="39"/>
      <c r="G19" s="39"/>
      <c r="H19" s="39"/>
      <c r="I19" s="39"/>
      <c r="J19" s="39"/>
      <c r="K19" s="39" t="str">
        <f>IF(A19="","",IF(G19=1,'Base de Dados'!$N$8,IF(G19=2,'Base de Dados'!$N$9,'Base de Dados'!$N$10)))</f>
        <v/>
      </c>
      <c r="L19" s="39"/>
      <c r="M19" s="40" t="str" cm="1">
        <f t="array" ref="M19">IF(D19="","",INDEX(Matriz_Esforço_Análise!$C$3:$AC$36,Projetos!A19,Projetos!D19))</f>
        <v/>
      </c>
      <c r="N19" s="40" t="str" cm="1">
        <f t="array" ref="N19">IF(E19="","",INDEX(Matriz_Esforço_Acompanhamento!$C$3:$AC$36,Projetos!A19,Projetos!E19))</f>
        <v/>
      </c>
      <c r="O19" s="39" t="str">
        <f t="shared" si="3"/>
        <v/>
      </c>
      <c r="P19" s="39"/>
      <c r="Q19" s="39"/>
      <c r="R19" s="42"/>
    </row>
    <row r="20" spans="1:18" x14ac:dyDescent="0.25">
      <c r="A20" s="38"/>
      <c r="B20" s="39"/>
      <c r="C20" s="39"/>
      <c r="D20" s="39"/>
      <c r="E20" s="39"/>
      <c r="F20" s="39"/>
      <c r="G20" s="39"/>
      <c r="H20" s="39"/>
      <c r="I20" s="39"/>
      <c r="J20" s="39"/>
      <c r="K20" s="39" t="str">
        <f>IF(A20="","",IF(G20=1,'Base de Dados'!$N$8,IF(G20=2,'Base de Dados'!$N$9,'Base de Dados'!$N$10)))</f>
        <v/>
      </c>
      <c r="L20" s="39"/>
      <c r="M20" s="40" t="str" cm="1">
        <f t="array" ref="M20">IF(D20="","",INDEX(Matriz_Esforço_Análise!$C$3:$AC$36,Projetos!A20,Projetos!D20))</f>
        <v/>
      </c>
      <c r="N20" s="40" t="str" cm="1">
        <f t="array" ref="N20">IF(E20="","",INDEX(Matriz_Esforço_Acompanhamento!$C$3:$AC$36,Projetos!A20,Projetos!E20))</f>
        <v/>
      </c>
      <c r="O20" s="39" t="str">
        <f t="shared" si="3"/>
        <v/>
      </c>
      <c r="P20" s="39"/>
      <c r="Q20" s="39"/>
      <c r="R20" s="42"/>
    </row>
    <row r="21" spans="1:18" x14ac:dyDescent="0.25">
      <c r="A21" s="38"/>
      <c r="B21" s="39"/>
      <c r="C21" s="39"/>
      <c r="D21" s="39"/>
      <c r="E21" s="39"/>
      <c r="F21" s="39"/>
      <c r="G21" s="39"/>
      <c r="H21" s="39"/>
      <c r="I21" s="39"/>
      <c r="J21" s="39"/>
      <c r="K21" s="39" t="str">
        <f>IF(A21="","",IF(G21=1,'Base de Dados'!$N$8,IF(G21=2,'Base de Dados'!$N$9,'Base de Dados'!$N$10)))</f>
        <v/>
      </c>
      <c r="L21" s="41"/>
      <c r="M21" s="40" t="str" cm="1">
        <f t="array" ref="M21">IF(D21="","",INDEX(Matriz_Esforço_Análise!$C$3:$AC$36,Projetos!A21,Projetos!D21))</f>
        <v/>
      </c>
      <c r="N21" s="40" t="str" cm="1">
        <f t="array" ref="N21">IF(E21="","",INDEX(Matriz_Esforço_Acompanhamento!$C$3:$AC$36,Projetos!A21,Projetos!E21))</f>
        <v/>
      </c>
      <c r="O21" s="39" t="str">
        <f t="shared" si="3"/>
        <v/>
      </c>
      <c r="P21" s="39"/>
      <c r="Q21" s="39"/>
      <c r="R21" s="42"/>
    </row>
    <row r="22" spans="1:18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 t="str">
        <f>IF(A22="","",IF(G22=1,'Base de Dados'!$N$8,IF(G22=2,'Base de Dados'!$N$9,'Base de Dados'!$N$10)))</f>
        <v/>
      </c>
      <c r="L22" s="39"/>
      <c r="M22" s="40" t="str" cm="1">
        <f t="array" ref="M22">IF(D22="","",INDEX(Matriz_Esforço_Análise!$C$3:$AC$36,Projetos!A22,Projetos!D22))</f>
        <v/>
      </c>
      <c r="N22" s="40" t="str" cm="1">
        <f t="array" ref="N22">IF(E22="","",INDEX(Matriz_Esforço_Acompanhamento!$C$3:$AC$36,Projetos!A22,Projetos!E22))</f>
        <v/>
      </c>
      <c r="O22" s="39" t="str">
        <f t="shared" si="3"/>
        <v/>
      </c>
      <c r="P22" s="39"/>
      <c r="Q22" s="39"/>
      <c r="R22" s="42"/>
    </row>
    <row r="23" spans="1:18" x14ac:dyDescent="0.25">
      <c r="A23" s="38"/>
      <c r="B23" s="39"/>
      <c r="C23" s="39"/>
      <c r="D23" s="39"/>
      <c r="E23" s="39"/>
      <c r="F23" s="39"/>
      <c r="G23" s="39"/>
      <c r="H23" s="39"/>
      <c r="I23" s="39"/>
      <c r="J23" s="39"/>
      <c r="K23" s="39" t="str">
        <f>IF(A23="","",IF(G23=1,'Base de Dados'!$N$8,IF(G23=2,'Base de Dados'!$N$9,'Base de Dados'!$N$10)))</f>
        <v/>
      </c>
      <c r="L23" s="39"/>
      <c r="M23" s="40" t="str" cm="1">
        <f t="array" ref="M23">IF(D23="","",INDEX(Matriz_Esforço_Análise!$C$3:$AC$36,Projetos!A23,Projetos!D23))</f>
        <v/>
      </c>
      <c r="N23" s="40" t="str" cm="1">
        <f t="array" ref="N23">IF(E23="","",INDEX(Matriz_Esforço_Acompanhamento!$C$3:$AC$36,Projetos!A23,Projetos!E23))</f>
        <v/>
      </c>
      <c r="O23" s="39" t="str">
        <f t="shared" si="3"/>
        <v/>
      </c>
      <c r="P23" s="39"/>
      <c r="Q23" s="39"/>
      <c r="R23" s="42"/>
    </row>
    <row r="24" spans="1:18" x14ac:dyDescent="0.25">
      <c r="A24" s="38"/>
      <c r="B24" s="39"/>
      <c r="C24" s="39"/>
      <c r="D24" s="39"/>
      <c r="E24" s="39"/>
      <c r="F24" s="39"/>
      <c r="G24" s="39"/>
      <c r="H24" s="39"/>
      <c r="I24" s="39"/>
      <c r="J24" s="39"/>
      <c r="K24" s="39" t="str">
        <f>IF(A24="","",IF(G24=1,'Base de Dados'!$N$8,IF(G24=2,'Base de Dados'!$N$9,'Base de Dados'!$N$10)))</f>
        <v/>
      </c>
      <c r="L24" s="39"/>
      <c r="M24" s="40" t="str" cm="1">
        <f t="array" ref="M24">IF(D24="","",INDEX(Matriz_Esforço_Análise!$C$3:$AC$36,Projetos!A24,Projetos!D24))</f>
        <v/>
      </c>
      <c r="N24" s="40" t="str" cm="1">
        <f t="array" ref="N24">IF(E24="","",INDEX(Matriz_Esforço_Acompanhamento!$C$3:$AC$36,Projetos!A24,Projetos!E24))</f>
        <v/>
      </c>
      <c r="O24" s="39" t="str">
        <f t="shared" si="3"/>
        <v/>
      </c>
      <c r="P24" s="39"/>
      <c r="Q24" s="39"/>
      <c r="R24" s="42"/>
    </row>
    <row r="25" spans="1:18" x14ac:dyDescent="0.25">
      <c r="A25" s="38"/>
      <c r="B25" s="39"/>
      <c r="C25" s="39"/>
      <c r="D25" s="39"/>
      <c r="E25" s="39"/>
      <c r="F25" s="39"/>
      <c r="G25" s="39"/>
      <c r="H25" s="39"/>
      <c r="I25" s="39"/>
      <c r="J25" s="39"/>
      <c r="K25" s="39" t="str">
        <f>IF(A25="","",IF(G25=1,'Base de Dados'!$N$8,IF(G25=2,'Base de Dados'!$N$9,'Base de Dados'!$N$10)))</f>
        <v/>
      </c>
      <c r="L25" s="39"/>
      <c r="M25" s="40" t="str" cm="1">
        <f t="array" ref="M25">IF(D25="","",INDEX(Matriz_Esforço_Análise!$C$3:$AC$36,Projetos!A25,Projetos!D25))</f>
        <v/>
      </c>
      <c r="N25" s="40" t="str" cm="1">
        <f t="array" ref="N25">IF(E25="","",INDEX(Matriz_Esforço_Acompanhamento!$C$3:$AC$36,Projetos!A25,Projetos!E25))</f>
        <v/>
      </c>
      <c r="O25" s="39" t="str">
        <f t="shared" si="3"/>
        <v/>
      </c>
      <c r="P25" s="39"/>
      <c r="Q25" s="39"/>
      <c r="R25" s="42"/>
    </row>
    <row r="26" spans="1:18" x14ac:dyDescent="0.25">
      <c r="A26" s="38"/>
      <c r="B26" s="39"/>
      <c r="C26" s="39"/>
      <c r="D26" s="39"/>
      <c r="E26" s="39"/>
      <c r="F26" s="39"/>
      <c r="G26" s="39"/>
      <c r="H26" s="39"/>
      <c r="I26" s="39"/>
      <c r="J26" s="39"/>
      <c r="K26" s="39" t="str">
        <f>IF(A26="","",IF(G26=1,'Base de Dados'!$N$8,IF(G26=2,'Base de Dados'!$N$9,'Base de Dados'!$N$10)))</f>
        <v/>
      </c>
      <c r="L26" s="39"/>
      <c r="M26" s="40" t="str" cm="1">
        <f t="array" ref="M26">IF(D26="","",INDEX(Matriz_Esforço_Análise!$C$3:$AC$36,Projetos!A26,Projetos!D26))</f>
        <v/>
      </c>
      <c r="N26" s="40" t="str" cm="1">
        <f t="array" ref="N26">IF(E26="","",INDEX(Matriz_Esforço_Acompanhamento!$C$3:$AC$36,Projetos!A26,Projetos!E26))</f>
        <v/>
      </c>
      <c r="O26" s="39" t="str">
        <f t="shared" si="3"/>
        <v/>
      </c>
      <c r="P26" s="39"/>
      <c r="Q26" s="39"/>
      <c r="R26" s="42"/>
    </row>
    <row r="27" spans="1:18" x14ac:dyDescent="0.25">
      <c r="A27" s="38"/>
      <c r="B27" s="39"/>
      <c r="C27" s="39"/>
      <c r="D27" s="39"/>
      <c r="E27" s="39"/>
      <c r="F27" s="39"/>
      <c r="G27" s="39"/>
      <c r="H27" s="39"/>
      <c r="I27" s="39"/>
      <c r="J27" s="39"/>
      <c r="K27" s="39" t="str">
        <f>IF(A27="","",IF(G27=1,'Base de Dados'!$N$8,IF(G27=2,'Base de Dados'!$N$9,'Base de Dados'!$N$10)))</f>
        <v/>
      </c>
      <c r="L27" s="39"/>
      <c r="M27" s="40" t="str" cm="1">
        <f t="array" ref="M27">IF(D27="","",INDEX(Matriz_Esforço_Análise!$C$3:$AC$36,Projetos!A27,Projetos!D27))</f>
        <v/>
      </c>
      <c r="N27" s="40" t="str" cm="1">
        <f t="array" ref="N27">IF(E27="","",INDEX(Matriz_Esforço_Acompanhamento!$C$3:$AC$36,Projetos!A27,Projetos!E27))</f>
        <v/>
      </c>
      <c r="O27" s="39" t="str">
        <f t="shared" si="3"/>
        <v/>
      </c>
      <c r="P27" s="39"/>
      <c r="Q27" s="39"/>
      <c r="R27" s="42"/>
    </row>
    <row r="28" spans="1:18" x14ac:dyDescent="0.25">
      <c r="A28" s="38"/>
      <c r="B28" s="39"/>
      <c r="C28" s="39"/>
      <c r="D28" s="39"/>
      <c r="E28" s="39"/>
      <c r="F28" s="39"/>
      <c r="G28" s="39"/>
      <c r="H28" s="39"/>
      <c r="I28" s="39"/>
      <c r="J28" s="39"/>
      <c r="K28" s="39" t="str">
        <f>IF(A28="","",IF(G28=1,'Base de Dados'!$N$8,IF(G28=2,'Base de Dados'!$N$9,'Base de Dados'!$N$10)))</f>
        <v/>
      </c>
      <c r="L28" s="39"/>
      <c r="M28" s="40" t="str" cm="1">
        <f t="array" ref="M28">IF(D28="","",INDEX(Matriz_Esforço_Análise!$C$3:$AC$36,Projetos!A28,Projetos!D28))</f>
        <v/>
      </c>
      <c r="N28" s="40" t="str" cm="1">
        <f t="array" ref="N28">IF(E28="","",INDEX(Matriz_Esforço_Acompanhamento!$C$3:$AC$36,Projetos!A28,Projetos!E28))</f>
        <v/>
      </c>
      <c r="O28" s="39" t="str">
        <f t="shared" si="3"/>
        <v/>
      </c>
      <c r="P28" s="39"/>
      <c r="Q28" s="39"/>
      <c r="R28" s="42"/>
    </row>
    <row r="29" spans="1:18" x14ac:dyDescent="0.25">
      <c r="A29" s="38"/>
      <c r="B29" s="39"/>
      <c r="C29" s="39"/>
      <c r="D29" s="39"/>
      <c r="E29" s="39"/>
      <c r="F29" s="39"/>
      <c r="G29" s="39"/>
      <c r="H29" s="39"/>
      <c r="I29" s="39"/>
      <c r="J29" s="39"/>
      <c r="K29" s="39" t="str">
        <f>IF(A29="","",IF(G29=1,'Base de Dados'!$N$8,IF(G29=2,'Base de Dados'!$N$9,'Base de Dados'!$N$10)))</f>
        <v/>
      </c>
      <c r="L29" s="39"/>
      <c r="M29" s="40" t="str" cm="1">
        <f t="array" ref="M29">IF(D29="","",INDEX(Matriz_Esforço_Análise!$C$3:$AC$36,Projetos!A29,Projetos!D29))</f>
        <v/>
      </c>
      <c r="N29" s="40" t="str" cm="1">
        <f t="array" ref="N29">IF(E29="","",INDEX(Matriz_Esforço_Acompanhamento!$C$3:$AC$36,Projetos!A29,Projetos!E29))</f>
        <v/>
      </c>
      <c r="O29" s="39" t="str">
        <f t="shared" si="3"/>
        <v/>
      </c>
      <c r="P29" s="39"/>
      <c r="Q29" s="39"/>
      <c r="R29" s="42"/>
    </row>
    <row r="30" spans="1:18" x14ac:dyDescent="0.25">
      <c r="A30" s="38"/>
      <c r="B30" s="39"/>
      <c r="C30" s="39"/>
      <c r="D30" s="39"/>
      <c r="E30" s="39"/>
      <c r="F30" s="39"/>
      <c r="G30" s="39"/>
      <c r="H30" s="39"/>
      <c r="I30" s="39"/>
      <c r="J30" s="39"/>
      <c r="K30" s="39" t="str">
        <f>IF(A30="","",IF(G30=1,'Base de Dados'!$N$8,IF(G30=2,'Base de Dados'!$N$9,'Base de Dados'!$N$10)))</f>
        <v/>
      </c>
      <c r="L30" s="39"/>
      <c r="M30" s="40" t="str" cm="1">
        <f t="array" ref="M30">IF(D30="","",INDEX(Matriz_Esforço_Análise!$C$3:$AC$36,Projetos!A30,Projetos!D30))</f>
        <v/>
      </c>
      <c r="N30" s="40" t="str" cm="1">
        <f t="array" ref="N30">IF(E30="","",INDEX(Matriz_Esforço_Acompanhamento!$C$3:$AC$36,Projetos!A30,Projetos!E30))</f>
        <v/>
      </c>
      <c r="O30" s="39" t="str">
        <f t="shared" si="3"/>
        <v/>
      </c>
      <c r="P30" s="39"/>
      <c r="Q30" s="39"/>
      <c r="R30" s="42"/>
    </row>
    <row r="31" spans="1:18" x14ac:dyDescent="0.25">
      <c r="A31" s="38"/>
      <c r="B31" s="39"/>
      <c r="C31" s="39"/>
      <c r="D31" s="39"/>
      <c r="E31" s="39"/>
      <c r="F31" s="39"/>
      <c r="G31" s="39"/>
      <c r="H31" s="39"/>
      <c r="I31" s="39"/>
      <c r="J31" s="39"/>
      <c r="K31" s="39" t="str">
        <f>IF(A31="","",IF(G31=1,'Base de Dados'!$N$8,IF(G31=2,'Base de Dados'!$N$9,'Base de Dados'!$N$10)))</f>
        <v/>
      </c>
      <c r="L31" s="39"/>
      <c r="M31" s="40" t="str" cm="1">
        <f t="array" ref="M31">IF(D31="","",INDEX(Matriz_Esforço_Análise!$C$3:$AC$36,Projetos!A31,Projetos!D31))</f>
        <v/>
      </c>
      <c r="N31" s="40" t="str" cm="1">
        <f t="array" ref="N31">IF(E31="","",INDEX(Matriz_Esforço_Acompanhamento!$C$3:$AC$36,Projetos!A31,Projetos!E31))</f>
        <v/>
      </c>
      <c r="O31" s="39" t="str">
        <f t="shared" si="3"/>
        <v/>
      </c>
      <c r="P31" s="39"/>
      <c r="Q31" s="39"/>
      <c r="R31" s="42"/>
    </row>
    <row r="32" spans="1:18" x14ac:dyDescent="0.25">
      <c r="A32" s="38"/>
      <c r="B32" s="39"/>
      <c r="C32" s="39"/>
      <c r="D32" s="39"/>
      <c r="E32" s="39"/>
      <c r="F32" s="39"/>
      <c r="G32" s="39"/>
      <c r="H32" s="39"/>
      <c r="I32" s="39"/>
      <c r="J32" s="39"/>
      <c r="K32" s="39" t="str">
        <f>IF(A32="","",IF(G32=1,'Base de Dados'!$N$8,IF(G32=2,'Base de Dados'!$N$9,'Base de Dados'!$N$10)))</f>
        <v/>
      </c>
      <c r="L32" s="39"/>
      <c r="M32" s="40" t="str" cm="1">
        <f t="array" ref="M32">IF(D32="","",INDEX(Matriz_Esforço_Análise!$C$3:$AC$36,Projetos!A32,Projetos!D32))</f>
        <v/>
      </c>
      <c r="N32" s="40" t="str" cm="1">
        <f t="array" ref="N32">IF(E32="","",INDEX(Matriz_Esforço_Acompanhamento!$C$3:$AC$36,Projetos!A32,Projetos!E32))</f>
        <v/>
      </c>
      <c r="O32" s="39" t="str">
        <f t="shared" si="3"/>
        <v/>
      </c>
      <c r="P32" s="39"/>
      <c r="Q32" s="39"/>
      <c r="R32" s="42"/>
    </row>
    <row r="33" spans="1:18" x14ac:dyDescent="0.25">
      <c r="A33" s="38"/>
      <c r="B33" s="39"/>
      <c r="C33" s="39"/>
      <c r="D33" s="39"/>
      <c r="E33" s="39"/>
      <c r="F33" s="39"/>
      <c r="G33" s="39"/>
      <c r="H33" s="39"/>
      <c r="I33" s="39"/>
      <c r="J33" s="39"/>
      <c r="K33" s="39" t="str">
        <f>IF(A33="","",IF(G33=1,'Base de Dados'!$N$8,IF(G33=2,'Base de Dados'!$N$9,'Base de Dados'!$N$10)))</f>
        <v/>
      </c>
      <c r="L33" s="39"/>
      <c r="M33" s="40" t="str" cm="1">
        <f t="array" ref="M33">IF(D33="","",INDEX(Matriz_Esforço_Análise!$C$3:$AC$36,Projetos!A33,Projetos!D33))</f>
        <v/>
      </c>
      <c r="N33" s="40" t="str" cm="1">
        <f t="array" ref="N33">IF(E33="","",INDEX(Matriz_Esforço_Acompanhamento!$C$3:$AC$36,Projetos!A33,Projetos!E33))</f>
        <v/>
      </c>
      <c r="O33" s="39" t="str">
        <f t="shared" si="3"/>
        <v/>
      </c>
      <c r="P33" s="39"/>
      <c r="Q33" s="39"/>
      <c r="R33" s="42"/>
    </row>
    <row r="34" spans="1:18" x14ac:dyDescent="0.25">
      <c r="A34" s="38"/>
      <c r="B34" s="39"/>
      <c r="C34" s="39"/>
      <c r="D34" s="39"/>
      <c r="E34" s="39"/>
      <c r="F34" s="39"/>
      <c r="G34" s="39"/>
      <c r="H34" s="39"/>
      <c r="I34" s="39"/>
      <c r="J34" s="39"/>
      <c r="K34" s="39" t="str">
        <f>IF(A34="","",IF(G34=1,'Base de Dados'!$N$8,IF(G34=2,'Base de Dados'!$N$9,'Base de Dados'!$N$10)))</f>
        <v/>
      </c>
      <c r="L34" s="39"/>
      <c r="M34" s="40" t="str" cm="1">
        <f t="array" ref="M34">IF(D34="","",INDEX(Matriz_Esforço_Análise!$C$3:$AC$36,Projetos!A34,Projetos!D34))</f>
        <v/>
      </c>
      <c r="N34" s="40" t="str" cm="1">
        <f t="array" ref="N34">IF(E34="","",INDEX(Matriz_Esforço_Acompanhamento!$C$3:$AC$36,Projetos!A34,Projetos!E34))</f>
        <v/>
      </c>
      <c r="O34" s="39" t="str">
        <f t="shared" si="3"/>
        <v/>
      </c>
      <c r="P34" s="39"/>
      <c r="Q34" s="39"/>
      <c r="R34" s="42"/>
    </row>
    <row r="35" spans="1:18" x14ac:dyDescent="0.25">
      <c r="A35" s="38"/>
      <c r="B35" s="39"/>
      <c r="C35" s="39"/>
      <c r="D35" s="39"/>
      <c r="E35" s="39"/>
      <c r="F35" s="39"/>
      <c r="G35" s="39"/>
      <c r="H35" s="39"/>
      <c r="I35" s="39"/>
      <c r="J35" s="39"/>
      <c r="K35" s="39" t="str">
        <f>IF(A35="","",IF(G35=1,'Base de Dados'!$N$8,IF(G35=2,'Base de Dados'!$N$9,'Base de Dados'!$N$10)))</f>
        <v/>
      </c>
      <c r="L35" s="39"/>
      <c r="M35" s="40" t="str" cm="1">
        <f t="array" ref="M35">IF(D35="","",INDEX(Matriz_Esforço_Análise!$C$3:$AC$36,Projetos!A35,Projetos!D35))</f>
        <v/>
      </c>
      <c r="N35" s="40" t="str" cm="1">
        <f t="array" ref="N35">IF(E35="","",INDEX(Matriz_Esforço_Acompanhamento!$C$3:$AC$36,Projetos!A35,Projetos!E35))</f>
        <v/>
      </c>
      <c r="O35" s="39" t="str">
        <f t="shared" si="3"/>
        <v/>
      </c>
      <c r="P35" s="39"/>
      <c r="Q35" s="39"/>
      <c r="R35" s="42"/>
    </row>
    <row r="36" spans="1:18" x14ac:dyDescent="0.25">
      <c r="A36" s="38"/>
      <c r="B36" s="39"/>
      <c r="C36" s="39"/>
      <c r="D36" s="39"/>
      <c r="E36" s="39"/>
      <c r="F36" s="39"/>
      <c r="G36" s="39"/>
      <c r="H36" s="39"/>
      <c r="I36" s="39"/>
      <c r="J36" s="39"/>
      <c r="K36" s="39" t="str">
        <f>IF(A36="","",IF(G36=1,'Base de Dados'!$N$8,IF(G36=2,'Base de Dados'!$N$9,'Base de Dados'!$N$10)))</f>
        <v/>
      </c>
      <c r="L36" s="39"/>
      <c r="M36" s="40" t="str" cm="1">
        <f t="array" ref="M36">IF(D36="","",INDEX(Matriz_Esforço_Análise!$C$3:$AC$36,Projetos!A36,Projetos!D36))</f>
        <v/>
      </c>
      <c r="N36" s="40" t="str" cm="1">
        <f t="array" ref="N36">IF(E36="","",INDEX(Matriz_Esforço_Acompanhamento!$C$3:$AC$36,Projetos!A36,Projetos!E36))</f>
        <v/>
      </c>
      <c r="O36" s="39" t="str">
        <f t="shared" si="3"/>
        <v/>
      </c>
      <c r="P36" s="39"/>
      <c r="Q36" s="39"/>
      <c r="R36" s="42"/>
    </row>
    <row r="37" spans="1:18" x14ac:dyDescent="0.25">
      <c r="A37" s="38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42"/>
    </row>
    <row r="38" spans="1:18" x14ac:dyDescent="0.25">
      <c r="A38" s="38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42"/>
    </row>
    <row r="39" spans="1:18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42"/>
    </row>
    <row r="40" spans="1:18" x14ac:dyDescent="0.25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42"/>
    </row>
    <row r="41" spans="1:18" x14ac:dyDescent="0.25">
      <c r="A41" s="38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42"/>
    </row>
    <row r="42" spans="1:18" x14ac:dyDescent="0.25">
      <c r="A42" s="38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42"/>
    </row>
    <row r="43" spans="1:18" x14ac:dyDescent="0.25">
      <c r="A43" s="38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42"/>
    </row>
    <row r="44" spans="1:18" x14ac:dyDescent="0.25">
      <c r="A44" s="38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42"/>
    </row>
    <row r="45" spans="1:18" x14ac:dyDescent="0.25">
      <c r="A45" s="38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42"/>
    </row>
    <row r="46" spans="1:18" x14ac:dyDescent="0.25">
      <c r="A46" s="38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42"/>
    </row>
    <row r="47" spans="1:18" x14ac:dyDescent="0.25">
      <c r="A47" s="38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42"/>
    </row>
    <row r="48" spans="1:18" x14ac:dyDescent="0.25">
      <c r="A48" s="38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42"/>
    </row>
    <row r="49" spans="1:18" x14ac:dyDescent="0.25">
      <c r="A49" s="38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42"/>
    </row>
    <row r="50" spans="1:18" x14ac:dyDescent="0.25">
      <c r="A50" s="38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2"/>
    </row>
    <row r="51" spans="1:18" x14ac:dyDescent="0.25">
      <c r="A51" s="38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2"/>
    </row>
    <row r="52" spans="1:18" x14ac:dyDescent="0.25">
      <c r="A52" s="38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42"/>
    </row>
    <row r="53" spans="1:18" x14ac:dyDescent="0.25">
      <c r="A53" s="38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42"/>
    </row>
    <row r="54" spans="1:18" x14ac:dyDescent="0.25">
      <c r="A54" s="38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42"/>
    </row>
    <row r="55" spans="1:18" x14ac:dyDescent="0.25">
      <c r="A55" s="38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42"/>
    </row>
    <row r="56" spans="1:18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42"/>
    </row>
    <row r="57" spans="1:18" x14ac:dyDescent="0.25">
      <c r="A57" s="38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42"/>
    </row>
    <row r="58" spans="1:18" x14ac:dyDescent="0.25">
      <c r="A58" s="38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42"/>
    </row>
    <row r="59" spans="1:18" x14ac:dyDescent="0.25">
      <c r="A59" s="38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42"/>
    </row>
    <row r="60" spans="1:18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42"/>
    </row>
    <row r="61" spans="1:18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42"/>
    </row>
    <row r="62" spans="1:18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42"/>
    </row>
    <row r="63" spans="1:18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42"/>
    </row>
    <row r="64" spans="1:18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42"/>
    </row>
    <row r="65" spans="1:18" x14ac:dyDescent="0.25">
      <c r="A65" s="38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42"/>
    </row>
    <row r="66" spans="1:18" x14ac:dyDescent="0.25">
      <c r="A66" s="38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42"/>
    </row>
    <row r="67" spans="1:18" x14ac:dyDescent="0.25">
      <c r="A67" s="38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42"/>
    </row>
    <row r="68" spans="1:18" x14ac:dyDescent="0.25">
      <c r="A68" s="38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42"/>
    </row>
    <row r="69" spans="1:18" x14ac:dyDescent="0.25">
      <c r="A69" s="38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42"/>
    </row>
    <row r="70" spans="1:18" x14ac:dyDescent="0.25">
      <c r="A70" s="38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42"/>
    </row>
    <row r="71" spans="1:18" x14ac:dyDescent="0.25">
      <c r="A71" s="38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42"/>
    </row>
    <row r="72" spans="1:18" x14ac:dyDescent="0.25">
      <c r="A72" s="38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42"/>
    </row>
    <row r="73" spans="1:18" x14ac:dyDescent="0.25">
      <c r="A73" s="38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42"/>
    </row>
    <row r="74" spans="1:18" x14ac:dyDescent="0.25">
      <c r="A74" s="38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42"/>
    </row>
    <row r="75" spans="1:18" x14ac:dyDescent="0.25">
      <c r="A75" s="38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42"/>
    </row>
    <row r="76" spans="1:18" x14ac:dyDescent="0.25">
      <c r="A76" s="38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42"/>
    </row>
    <row r="77" spans="1:18" x14ac:dyDescent="0.25">
      <c r="A77" s="38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42"/>
    </row>
    <row r="78" spans="1:18" x14ac:dyDescent="0.25">
      <c r="A78" s="38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42"/>
    </row>
    <row r="79" spans="1:18" x14ac:dyDescent="0.25">
      <c r="A79" s="38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42"/>
    </row>
    <row r="80" spans="1:18" x14ac:dyDescent="0.25">
      <c r="A80" s="38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42"/>
    </row>
    <row r="81" spans="1:18" x14ac:dyDescent="0.25">
      <c r="A81" s="38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42"/>
    </row>
    <row r="82" spans="1:18" x14ac:dyDescent="0.25">
      <c r="A82" s="38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42"/>
    </row>
    <row r="83" spans="1:18" x14ac:dyDescent="0.25">
      <c r="A83" s="38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42"/>
    </row>
    <row r="84" spans="1:18" x14ac:dyDescent="0.25">
      <c r="A84" s="38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42"/>
    </row>
    <row r="85" spans="1:18" x14ac:dyDescent="0.25">
      <c r="A85" s="38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42"/>
    </row>
    <row r="86" spans="1:18" x14ac:dyDescent="0.25">
      <c r="A86" s="38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42"/>
    </row>
    <row r="87" spans="1:18" x14ac:dyDescent="0.25">
      <c r="A87" s="38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42"/>
    </row>
    <row r="88" spans="1:18" x14ac:dyDescent="0.25">
      <c r="A88" s="38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42"/>
    </row>
    <row r="89" spans="1:18" x14ac:dyDescent="0.25">
      <c r="A89" s="38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42"/>
    </row>
    <row r="90" spans="1:18" x14ac:dyDescent="0.25">
      <c r="A90" s="38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42"/>
    </row>
    <row r="91" spans="1:18" x14ac:dyDescent="0.25">
      <c r="A91" s="38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42"/>
    </row>
    <row r="92" spans="1:18" x14ac:dyDescent="0.25">
      <c r="A92" s="38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42"/>
    </row>
    <row r="93" spans="1:18" x14ac:dyDescent="0.25">
      <c r="A93" s="38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42"/>
    </row>
    <row r="94" spans="1:18" x14ac:dyDescent="0.25">
      <c r="A94" s="38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42"/>
    </row>
    <row r="95" spans="1:18" x14ac:dyDescent="0.25">
      <c r="A95" s="38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42"/>
    </row>
    <row r="96" spans="1:18" x14ac:dyDescent="0.25">
      <c r="A96" s="38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42"/>
    </row>
    <row r="97" spans="1:18" x14ac:dyDescent="0.25">
      <c r="A97" s="38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42"/>
    </row>
    <row r="98" spans="1:18" x14ac:dyDescent="0.25">
      <c r="A98" s="38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42"/>
    </row>
    <row r="99" spans="1:18" x14ac:dyDescent="0.25">
      <c r="A99" s="38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42"/>
    </row>
    <row r="100" spans="1:18" x14ac:dyDescent="0.25">
      <c r="A100" s="38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42"/>
    </row>
    <row r="101" spans="1:18" x14ac:dyDescent="0.25">
      <c r="A101" s="38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42"/>
    </row>
    <row r="102" spans="1:18" x14ac:dyDescent="0.25">
      <c r="A102" s="38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42"/>
    </row>
    <row r="103" spans="1:18" x14ac:dyDescent="0.25">
      <c r="A103" s="38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42"/>
    </row>
    <row r="104" spans="1:18" x14ac:dyDescent="0.25">
      <c r="A104" s="38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42"/>
    </row>
    <row r="105" spans="1:18" x14ac:dyDescent="0.25">
      <c r="A105" s="38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42"/>
    </row>
    <row r="106" spans="1:18" x14ac:dyDescent="0.25">
      <c r="A106" s="38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42"/>
    </row>
    <row r="107" spans="1:18" x14ac:dyDescent="0.25">
      <c r="A107" s="38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42"/>
    </row>
    <row r="108" spans="1:18" x14ac:dyDescent="0.25">
      <c r="A108" s="38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42"/>
    </row>
    <row r="109" spans="1:18" x14ac:dyDescent="0.25">
      <c r="A109" s="38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42"/>
    </row>
    <row r="110" spans="1:18" x14ac:dyDescent="0.25">
      <c r="A110" s="38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42"/>
    </row>
    <row r="111" spans="1:18" x14ac:dyDescent="0.25">
      <c r="A111" s="38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42"/>
    </row>
    <row r="112" spans="1:18" x14ac:dyDescent="0.25">
      <c r="A112" s="38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42"/>
    </row>
    <row r="113" spans="1:18" x14ac:dyDescent="0.25">
      <c r="A113" s="38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42"/>
    </row>
    <row r="114" spans="1:18" x14ac:dyDescent="0.25">
      <c r="A114" s="38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42"/>
    </row>
    <row r="115" spans="1:18" x14ac:dyDescent="0.25">
      <c r="A115" s="38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42"/>
    </row>
    <row r="116" spans="1:18" x14ac:dyDescent="0.25">
      <c r="A116" s="38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42"/>
    </row>
    <row r="117" spans="1:18" x14ac:dyDescent="0.25">
      <c r="A117" s="38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42"/>
    </row>
    <row r="118" spans="1:18" x14ac:dyDescent="0.25">
      <c r="A118" s="38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42"/>
    </row>
    <row r="119" spans="1:18" x14ac:dyDescent="0.25">
      <c r="A119" s="38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42"/>
    </row>
    <row r="120" spans="1:18" x14ac:dyDescent="0.25">
      <c r="A120" s="38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42"/>
    </row>
    <row r="121" spans="1:18" x14ac:dyDescent="0.25">
      <c r="A121" s="38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42"/>
    </row>
    <row r="122" spans="1:18" x14ac:dyDescent="0.25">
      <c r="A122" s="38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42"/>
    </row>
    <row r="123" spans="1:18" x14ac:dyDescent="0.25">
      <c r="A123" s="38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42"/>
    </row>
    <row r="124" spans="1:18" x14ac:dyDescent="0.25">
      <c r="A124" s="38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42"/>
    </row>
    <row r="125" spans="1:18" x14ac:dyDescent="0.25">
      <c r="A125" s="38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42"/>
    </row>
    <row r="126" spans="1:18" x14ac:dyDescent="0.25">
      <c r="A126" s="38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42"/>
    </row>
    <row r="127" spans="1:18" x14ac:dyDescent="0.25">
      <c r="A127" s="38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42"/>
    </row>
    <row r="128" spans="1:18" x14ac:dyDescent="0.25">
      <c r="A128" s="38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42"/>
    </row>
    <row r="129" spans="1:18" x14ac:dyDescent="0.25">
      <c r="A129" s="38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42"/>
    </row>
    <row r="130" spans="1:18" x14ac:dyDescent="0.25">
      <c r="A130" s="38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42"/>
    </row>
    <row r="131" spans="1:18" x14ac:dyDescent="0.25">
      <c r="A131" s="38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42"/>
    </row>
    <row r="132" spans="1:18" x14ac:dyDescent="0.25">
      <c r="A132" s="38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42"/>
    </row>
    <row r="133" spans="1:18" x14ac:dyDescent="0.25">
      <c r="A133" s="38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42"/>
    </row>
    <row r="134" spans="1:18" x14ac:dyDescent="0.25">
      <c r="A134" s="38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42"/>
    </row>
    <row r="135" spans="1:18" x14ac:dyDescent="0.25">
      <c r="A135" s="38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42"/>
    </row>
    <row r="136" spans="1:18" x14ac:dyDescent="0.25">
      <c r="A136" s="38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42"/>
    </row>
    <row r="137" spans="1:18" x14ac:dyDescent="0.25">
      <c r="A137" s="38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42"/>
    </row>
    <row r="138" spans="1:18" x14ac:dyDescent="0.25">
      <c r="A138" s="38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42"/>
    </row>
    <row r="139" spans="1:18" x14ac:dyDescent="0.25">
      <c r="A139" s="38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42"/>
    </row>
    <row r="140" spans="1:18" x14ac:dyDescent="0.25">
      <c r="A140" s="38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42"/>
    </row>
    <row r="141" spans="1:18" x14ac:dyDescent="0.25">
      <c r="A141" s="38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42"/>
    </row>
    <row r="142" spans="1:18" x14ac:dyDescent="0.25">
      <c r="A142" s="38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42"/>
    </row>
    <row r="143" spans="1:18" x14ac:dyDescent="0.25">
      <c r="A143" s="38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42"/>
    </row>
    <row r="144" spans="1:18" x14ac:dyDescent="0.25">
      <c r="A144" s="38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42"/>
    </row>
    <row r="145" spans="1:18" x14ac:dyDescent="0.25">
      <c r="A145" s="38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42"/>
    </row>
    <row r="146" spans="1:18" x14ac:dyDescent="0.25">
      <c r="A146" s="38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42"/>
    </row>
    <row r="147" spans="1:18" x14ac:dyDescent="0.25">
      <c r="A147" s="38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42"/>
    </row>
    <row r="148" spans="1:18" x14ac:dyDescent="0.25">
      <c r="A148" s="38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42"/>
    </row>
    <row r="149" spans="1:18" x14ac:dyDescent="0.25">
      <c r="A149" s="38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42"/>
    </row>
    <row r="150" spans="1:18" x14ac:dyDescent="0.25">
      <c r="A150" s="38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42"/>
    </row>
    <row r="151" spans="1:18" x14ac:dyDescent="0.25">
      <c r="A151" s="38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42"/>
    </row>
    <row r="152" spans="1:18" x14ac:dyDescent="0.25">
      <c r="A152" s="38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42"/>
    </row>
    <row r="153" spans="1:18" x14ac:dyDescent="0.25">
      <c r="A153" s="38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42"/>
    </row>
    <row r="154" spans="1:18" x14ac:dyDescent="0.25">
      <c r="A154" s="38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42"/>
    </row>
    <row r="155" spans="1:18" x14ac:dyDescent="0.25">
      <c r="A155" s="38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42"/>
    </row>
    <row r="156" spans="1:18" x14ac:dyDescent="0.25">
      <c r="A156" s="38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42"/>
    </row>
    <row r="157" spans="1:18" x14ac:dyDescent="0.25">
      <c r="A157" s="38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42"/>
    </row>
    <row r="158" spans="1:18" x14ac:dyDescent="0.25">
      <c r="A158" s="38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42"/>
    </row>
    <row r="159" spans="1:18" x14ac:dyDescent="0.25">
      <c r="A159" s="38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42"/>
    </row>
    <row r="160" spans="1:18" x14ac:dyDescent="0.25">
      <c r="A160" s="38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42"/>
    </row>
    <row r="161" spans="1:18" x14ac:dyDescent="0.25">
      <c r="A161" s="38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42"/>
    </row>
    <row r="162" spans="1:18" x14ac:dyDescent="0.25">
      <c r="A162" s="38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42"/>
    </row>
    <row r="163" spans="1:18" x14ac:dyDescent="0.25">
      <c r="A163" s="38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42"/>
    </row>
    <row r="164" spans="1:18" x14ac:dyDescent="0.25">
      <c r="A164" s="38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42"/>
    </row>
    <row r="165" spans="1:18" x14ac:dyDescent="0.25">
      <c r="A165" s="38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42"/>
    </row>
    <row r="166" spans="1:18" x14ac:dyDescent="0.25">
      <c r="A166" s="38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42"/>
    </row>
    <row r="167" spans="1:18" x14ac:dyDescent="0.25">
      <c r="A167" s="38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42"/>
    </row>
    <row r="168" spans="1:18" x14ac:dyDescent="0.25">
      <c r="A168" s="38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42"/>
    </row>
    <row r="169" spans="1:18" x14ac:dyDescent="0.25">
      <c r="A169" s="38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42"/>
    </row>
    <row r="170" spans="1:18" x14ac:dyDescent="0.25">
      <c r="A170" s="38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42"/>
    </row>
    <row r="171" spans="1:18" x14ac:dyDescent="0.25">
      <c r="A171" s="38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42"/>
    </row>
    <row r="172" spans="1:18" x14ac:dyDescent="0.25">
      <c r="A172" s="38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42"/>
    </row>
    <row r="173" spans="1:18" x14ac:dyDescent="0.25">
      <c r="A173" s="38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42"/>
    </row>
    <row r="174" spans="1:18" x14ac:dyDescent="0.25">
      <c r="A174" s="38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42"/>
    </row>
    <row r="175" spans="1:18" x14ac:dyDescent="0.25">
      <c r="A175" s="38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42"/>
    </row>
    <row r="176" spans="1:18" x14ac:dyDescent="0.25">
      <c r="A176" s="38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42"/>
    </row>
    <row r="177" spans="1:18" x14ac:dyDescent="0.25">
      <c r="A177" s="38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42"/>
    </row>
    <row r="178" spans="1:18" x14ac:dyDescent="0.25">
      <c r="A178" s="38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42"/>
    </row>
    <row r="179" spans="1:18" x14ac:dyDescent="0.25">
      <c r="A179" s="38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42"/>
    </row>
    <row r="180" spans="1:18" x14ac:dyDescent="0.25">
      <c r="A180" s="38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42"/>
    </row>
    <row r="181" spans="1:18" x14ac:dyDescent="0.25">
      <c r="A181" s="38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42"/>
    </row>
    <row r="182" spans="1:18" x14ac:dyDescent="0.25">
      <c r="A182" s="38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42"/>
    </row>
    <row r="183" spans="1:18" x14ac:dyDescent="0.25">
      <c r="A183" s="38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42"/>
    </row>
    <row r="184" spans="1:18" x14ac:dyDescent="0.25">
      <c r="A184" s="38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42"/>
    </row>
    <row r="185" spans="1:18" x14ac:dyDescent="0.25">
      <c r="A185" s="38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42"/>
    </row>
    <row r="186" spans="1:18" x14ac:dyDescent="0.25">
      <c r="A186" s="38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42"/>
    </row>
    <row r="187" spans="1:18" x14ac:dyDescent="0.25">
      <c r="A187" s="38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42"/>
    </row>
    <row r="188" spans="1:18" x14ac:dyDescent="0.25">
      <c r="A188" s="38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42"/>
    </row>
    <row r="189" spans="1:18" x14ac:dyDescent="0.25">
      <c r="A189" s="38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42"/>
    </row>
    <row r="190" spans="1:18" x14ac:dyDescent="0.25">
      <c r="A190" s="38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42"/>
    </row>
    <row r="191" spans="1:18" x14ac:dyDescent="0.25">
      <c r="A191" s="38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42"/>
    </row>
    <row r="192" spans="1:18" x14ac:dyDescent="0.25">
      <c r="A192" s="38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42"/>
    </row>
    <row r="193" spans="1:18" x14ac:dyDescent="0.25">
      <c r="A193" s="38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42"/>
    </row>
    <row r="194" spans="1:18" x14ac:dyDescent="0.25">
      <c r="A194" s="38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42"/>
    </row>
    <row r="195" spans="1:18" x14ac:dyDescent="0.25">
      <c r="A195" s="38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42"/>
    </row>
    <row r="196" spans="1:18" x14ac:dyDescent="0.25">
      <c r="A196" s="38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42"/>
    </row>
    <row r="197" spans="1:18" x14ac:dyDescent="0.25">
      <c r="A197" s="38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42"/>
    </row>
    <row r="198" spans="1:18" x14ac:dyDescent="0.25">
      <c r="A198" s="38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42"/>
    </row>
    <row r="199" spans="1:18" x14ac:dyDescent="0.25">
      <c r="A199" s="38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42"/>
    </row>
    <row r="200" spans="1:18" x14ac:dyDescent="0.25">
      <c r="A200" s="38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42"/>
    </row>
    <row r="201" spans="1:18" x14ac:dyDescent="0.25">
      <c r="A201" s="38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42"/>
    </row>
    <row r="202" spans="1:18" x14ac:dyDescent="0.25">
      <c r="A202" s="38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42"/>
    </row>
    <row r="203" spans="1:18" x14ac:dyDescent="0.25">
      <c r="A203" s="38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42"/>
    </row>
    <row r="204" spans="1:18" x14ac:dyDescent="0.25">
      <c r="A204" s="38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42"/>
    </row>
    <row r="205" spans="1:18" x14ac:dyDescent="0.25">
      <c r="A205" s="38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42"/>
    </row>
    <row r="206" spans="1:18" x14ac:dyDescent="0.25">
      <c r="A206" s="38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42"/>
    </row>
    <row r="207" spans="1:18" x14ac:dyDescent="0.25">
      <c r="A207" s="38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42"/>
    </row>
    <row r="208" spans="1:18" x14ac:dyDescent="0.25">
      <c r="A208" s="38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42"/>
    </row>
    <row r="209" spans="1:18" x14ac:dyDescent="0.25">
      <c r="A209" s="38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42"/>
    </row>
    <row r="210" spans="1:18" x14ac:dyDescent="0.25">
      <c r="A210" s="38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42"/>
    </row>
    <row r="211" spans="1:18" x14ac:dyDescent="0.25">
      <c r="A211" s="38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42"/>
    </row>
    <row r="212" spans="1:18" x14ac:dyDescent="0.25">
      <c r="A212" s="38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42"/>
    </row>
    <row r="213" spans="1:18" x14ac:dyDescent="0.25">
      <c r="A213" s="38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42"/>
    </row>
    <row r="214" spans="1:18" x14ac:dyDescent="0.25">
      <c r="A214" s="38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42"/>
    </row>
    <row r="215" spans="1:18" x14ac:dyDescent="0.25">
      <c r="A215" s="38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42"/>
    </row>
    <row r="216" spans="1:18" x14ac:dyDescent="0.25">
      <c r="A216" s="38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42"/>
    </row>
    <row r="217" spans="1:18" x14ac:dyDescent="0.25">
      <c r="A217" s="38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42"/>
    </row>
    <row r="218" spans="1:18" x14ac:dyDescent="0.25">
      <c r="A218" s="38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42"/>
    </row>
    <row r="219" spans="1:18" x14ac:dyDescent="0.25">
      <c r="A219" s="38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42"/>
    </row>
    <row r="220" spans="1:18" x14ac:dyDescent="0.25">
      <c r="A220" s="38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42"/>
    </row>
    <row r="221" spans="1:18" x14ac:dyDescent="0.25">
      <c r="A221" s="38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42"/>
    </row>
    <row r="222" spans="1:18" x14ac:dyDescent="0.25">
      <c r="A222" s="38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42"/>
    </row>
    <row r="223" spans="1:18" x14ac:dyDescent="0.25">
      <c r="A223" s="38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42"/>
    </row>
    <row r="224" spans="1:18" x14ac:dyDescent="0.25">
      <c r="A224" s="38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42"/>
    </row>
    <row r="225" spans="1:18" x14ac:dyDescent="0.25">
      <c r="A225" s="38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42"/>
    </row>
    <row r="226" spans="1:18" x14ac:dyDescent="0.25">
      <c r="A226" s="38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42"/>
    </row>
    <row r="227" spans="1:18" x14ac:dyDescent="0.25">
      <c r="A227" s="38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42"/>
    </row>
    <row r="228" spans="1:18" x14ac:dyDescent="0.25">
      <c r="A228" s="38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42"/>
    </row>
    <row r="229" spans="1:18" x14ac:dyDescent="0.25">
      <c r="A229" s="38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42"/>
    </row>
    <row r="230" spans="1:18" x14ac:dyDescent="0.25">
      <c r="A230" s="38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42"/>
    </row>
    <row r="231" spans="1:18" x14ac:dyDescent="0.25">
      <c r="A231" s="38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42"/>
    </row>
    <row r="232" spans="1:18" x14ac:dyDescent="0.25">
      <c r="A232" s="38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42"/>
    </row>
    <row r="233" spans="1:18" x14ac:dyDescent="0.25">
      <c r="A233" s="38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42"/>
    </row>
    <row r="234" spans="1:18" x14ac:dyDescent="0.25">
      <c r="A234" s="38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42"/>
    </row>
    <row r="235" spans="1:18" x14ac:dyDescent="0.25">
      <c r="A235" s="38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42"/>
    </row>
    <row r="236" spans="1:18" x14ac:dyDescent="0.25">
      <c r="A236" s="38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42"/>
    </row>
    <row r="237" spans="1:18" x14ac:dyDescent="0.25">
      <c r="A237" s="38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42"/>
    </row>
    <row r="238" spans="1:18" x14ac:dyDescent="0.25">
      <c r="A238" s="38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42"/>
    </row>
    <row r="239" spans="1:18" x14ac:dyDescent="0.25">
      <c r="A239" s="38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42"/>
    </row>
    <row r="240" spans="1:18" x14ac:dyDescent="0.25">
      <c r="A240" s="38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42"/>
    </row>
    <row r="241" spans="1:18" x14ac:dyDescent="0.25">
      <c r="A241" s="38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42"/>
    </row>
    <row r="242" spans="1:18" x14ac:dyDescent="0.25">
      <c r="A242" s="38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42"/>
    </row>
    <row r="243" spans="1:18" x14ac:dyDescent="0.25">
      <c r="A243" s="38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42"/>
    </row>
    <row r="244" spans="1:18" x14ac:dyDescent="0.25">
      <c r="A244" s="38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42"/>
    </row>
    <row r="245" spans="1:18" x14ac:dyDescent="0.25">
      <c r="A245" s="38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42"/>
    </row>
    <row r="246" spans="1:18" x14ac:dyDescent="0.25">
      <c r="A246" s="38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42"/>
    </row>
    <row r="247" spans="1:18" x14ac:dyDescent="0.25">
      <c r="A247" s="38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42"/>
    </row>
    <row r="248" spans="1:18" x14ac:dyDescent="0.25">
      <c r="A248" s="38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42"/>
    </row>
    <row r="249" spans="1:18" x14ac:dyDescent="0.25">
      <c r="A249" s="38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42"/>
    </row>
    <row r="250" spans="1:18" x14ac:dyDescent="0.25">
      <c r="A250" s="38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42"/>
    </row>
    <row r="251" spans="1:18" x14ac:dyDescent="0.25">
      <c r="A251" s="38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42"/>
    </row>
    <row r="252" spans="1:18" x14ac:dyDescent="0.25">
      <c r="A252" s="38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42"/>
    </row>
    <row r="253" spans="1:18" x14ac:dyDescent="0.25">
      <c r="A253" s="38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42"/>
    </row>
    <row r="254" spans="1:18" x14ac:dyDescent="0.25">
      <c r="A254" s="38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42"/>
    </row>
    <row r="255" spans="1:18" x14ac:dyDescent="0.25">
      <c r="A255" s="38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42"/>
    </row>
    <row r="256" spans="1:18" x14ac:dyDescent="0.25">
      <c r="A256" s="38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42"/>
    </row>
    <row r="257" spans="1:18" x14ac:dyDescent="0.25">
      <c r="A257" s="38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42"/>
    </row>
    <row r="258" spans="1:18" x14ac:dyDescent="0.25">
      <c r="A258" s="38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42"/>
    </row>
    <row r="259" spans="1:18" x14ac:dyDescent="0.25">
      <c r="A259" s="38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42"/>
    </row>
    <row r="260" spans="1:18" x14ac:dyDescent="0.25">
      <c r="A260" s="38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42"/>
    </row>
    <row r="261" spans="1:18" x14ac:dyDescent="0.25">
      <c r="A261" s="38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42"/>
    </row>
    <row r="262" spans="1:18" x14ac:dyDescent="0.25">
      <c r="A262" s="38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42"/>
    </row>
    <row r="263" spans="1:18" x14ac:dyDescent="0.25">
      <c r="A263" s="38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42"/>
    </row>
    <row r="264" spans="1:18" x14ac:dyDescent="0.25">
      <c r="A264" s="38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42"/>
    </row>
    <row r="265" spans="1:18" x14ac:dyDescent="0.25">
      <c r="A265" s="38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42"/>
    </row>
    <row r="266" spans="1:18" x14ac:dyDescent="0.25">
      <c r="A266" s="38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42"/>
    </row>
    <row r="267" spans="1:18" x14ac:dyDescent="0.25">
      <c r="A267" s="38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42"/>
    </row>
    <row r="268" spans="1:18" x14ac:dyDescent="0.25">
      <c r="A268" s="38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42"/>
    </row>
    <row r="269" spans="1:18" x14ac:dyDescent="0.25">
      <c r="A269" s="38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42"/>
    </row>
    <row r="270" spans="1:18" x14ac:dyDescent="0.25">
      <c r="A270" s="38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42"/>
    </row>
    <row r="271" spans="1:18" x14ac:dyDescent="0.25">
      <c r="A271" s="38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42"/>
    </row>
    <row r="272" spans="1:18" x14ac:dyDescent="0.25">
      <c r="A272" s="38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42"/>
    </row>
    <row r="273" spans="1:18" x14ac:dyDescent="0.25">
      <c r="A273" s="38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42"/>
    </row>
    <row r="274" spans="1:18" x14ac:dyDescent="0.25">
      <c r="A274" s="38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42"/>
    </row>
    <row r="275" spans="1:18" x14ac:dyDescent="0.25">
      <c r="A275" s="38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42"/>
    </row>
    <row r="276" spans="1:18" x14ac:dyDescent="0.25">
      <c r="A276" s="38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42"/>
    </row>
    <row r="277" spans="1:18" x14ac:dyDescent="0.25">
      <c r="A277" s="38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42"/>
    </row>
    <row r="278" spans="1:18" x14ac:dyDescent="0.25">
      <c r="A278" s="38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42"/>
    </row>
    <row r="279" spans="1:18" x14ac:dyDescent="0.25">
      <c r="A279" s="38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42"/>
    </row>
    <row r="280" spans="1:18" x14ac:dyDescent="0.25">
      <c r="A280" s="38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42"/>
    </row>
    <row r="281" spans="1:18" x14ac:dyDescent="0.25">
      <c r="A281" s="38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42"/>
    </row>
    <row r="282" spans="1:18" x14ac:dyDescent="0.25">
      <c r="A282" s="38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42"/>
    </row>
    <row r="283" spans="1:18" x14ac:dyDescent="0.25">
      <c r="A283" s="38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42"/>
    </row>
    <row r="284" spans="1:18" x14ac:dyDescent="0.25">
      <c r="A284" s="38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42"/>
    </row>
    <row r="285" spans="1:18" x14ac:dyDescent="0.25">
      <c r="A285" s="38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42"/>
    </row>
    <row r="286" spans="1:18" x14ac:dyDescent="0.25">
      <c r="A286" s="38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42"/>
    </row>
    <row r="287" spans="1:18" x14ac:dyDescent="0.25">
      <c r="A287" s="38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42"/>
    </row>
    <row r="288" spans="1:18" x14ac:dyDescent="0.25">
      <c r="A288" s="38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42"/>
    </row>
    <row r="289" spans="1:18" x14ac:dyDescent="0.25">
      <c r="A289" s="38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42"/>
    </row>
    <row r="290" spans="1:18" x14ac:dyDescent="0.25">
      <c r="A290" s="38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42"/>
    </row>
    <row r="291" spans="1:18" x14ac:dyDescent="0.25">
      <c r="A291" s="38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42"/>
    </row>
    <row r="292" spans="1:18" x14ac:dyDescent="0.25">
      <c r="A292" s="38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42"/>
    </row>
    <row r="293" spans="1:18" x14ac:dyDescent="0.25">
      <c r="A293" s="38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42"/>
    </row>
    <row r="294" spans="1:18" x14ac:dyDescent="0.25">
      <c r="A294" s="38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42"/>
    </row>
    <row r="295" spans="1:18" x14ac:dyDescent="0.25">
      <c r="A295" s="38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42"/>
    </row>
    <row r="296" spans="1:18" x14ac:dyDescent="0.25">
      <c r="A296" s="38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42"/>
    </row>
    <row r="297" spans="1:18" x14ac:dyDescent="0.25">
      <c r="A297" s="38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42"/>
    </row>
    <row r="298" spans="1:18" x14ac:dyDescent="0.25">
      <c r="A298" s="38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42"/>
    </row>
    <row r="299" spans="1:18" x14ac:dyDescent="0.25">
      <c r="A299" s="38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42"/>
    </row>
    <row r="300" spans="1:18" x14ac:dyDescent="0.25">
      <c r="A300" s="38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42"/>
    </row>
    <row r="301" spans="1:18" x14ac:dyDescent="0.25">
      <c r="A301" s="38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42"/>
    </row>
    <row r="302" spans="1:18" x14ac:dyDescent="0.25">
      <c r="A302" s="38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42"/>
    </row>
    <row r="303" spans="1:18" x14ac:dyDescent="0.25">
      <c r="A303" s="38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42"/>
    </row>
    <row r="304" spans="1:18" x14ac:dyDescent="0.25">
      <c r="A304" s="38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42"/>
    </row>
    <row r="305" spans="1:18" x14ac:dyDescent="0.25">
      <c r="A305" s="38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42"/>
    </row>
    <row r="306" spans="1:18" x14ac:dyDescent="0.25">
      <c r="A306" s="38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42"/>
    </row>
    <row r="307" spans="1:18" x14ac:dyDescent="0.25">
      <c r="A307" s="38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42"/>
    </row>
    <row r="308" spans="1:18" x14ac:dyDescent="0.25">
      <c r="A308" s="38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42"/>
    </row>
    <row r="309" spans="1:18" x14ac:dyDescent="0.25">
      <c r="A309" s="38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42"/>
    </row>
    <row r="310" spans="1:18" x14ac:dyDescent="0.25">
      <c r="A310" s="38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42"/>
    </row>
    <row r="311" spans="1:18" x14ac:dyDescent="0.25">
      <c r="A311" s="38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42"/>
    </row>
    <row r="312" spans="1:18" x14ac:dyDescent="0.25">
      <c r="A312" s="38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42"/>
    </row>
    <row r="313" spans="1:18" x14ac:dyDescent="0.25">
      <c r="A313" s="38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42"/>
    </row>
    <row r="314" spans="1:18" x14ac:dyDescent="0.25">
      <c r="A314" s="38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42"/>
    </row>
    <row r="315" spans="1:18" x14ac:dyDescent="0.25">
      <c r="A315" s="38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42"/>
    </row>
    <row r="316" spans="1:18" x14ac:dyDescent="0.25">
      <c r="A316" s="38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42"/>
    </row>
    <row r="317" spans="1:18" x14ac:dyDescent="0.25">
      <c r="A317" s="38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42"/>
    </row>
    <row r="318" spans="1:18" x14ac:dyDescent="0.25">
      <c r="A318" s="38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42"/>
    </row>
    <row r="319" spans="1:18" x14ac:dyDescent="0.25">
      <c r="A319" s="38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42"/>
    </row>
    <row r="320" spans="1:18" x14ac:dyDescent="0.25">
      <c r="A320" s="38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42"/>
    </row>
    <row r="321" spans="1:18" x14ac:dyDescent="0.25">
      <c r="A321" s="38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42"/>
    </row>
    <row r="322" spans="1:18" x14ac:dyDescent="0.25">
      <c r="A322" s="38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42"/>
    </row>
    <row r="323" spans="1:18" x14ac:dyDescent="0.25">
      <c r="A323" s="38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42"/>
    </row>
    <row r="324" spans="1:18" x14ac:dyDescent="0.25">
      <c r="A324" s="38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42"/>
    </row>
    <row r="325" spans="1:18" x14ac:dyDescent="0.25">
      <c r="A325" s="38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42"/>
    </row>
    <row r="326" spans="1:18" x14ac:dyDescent="0.25">
      <c r="A326" s="38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42"/>
    </row>
    <row r="327" spans="1:18" x14ac:dyDescent="0.25">
      <c r="A327" s="38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42"/>
    </row>
    <row r="328" spans="1:18" x14ac:dyDescent="0.25">
      <c r="A328" s="38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42"/>
    </row>
    <row r="329" spans="1:18" x14ac:dyDescent="0.25">
      <c r="A329" s="38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42"/>
    </row>
    <row r="330" spans="1:18" x14ac:dyDescent="0.25">
      <c r="A330" s="38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42"/>
    </row>
    <row r="331" spans="1:18" x14ac:dyDescent="0.25">
      <c r="A331" s="38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42"/>
    </row>
    <row r="332" spans="1:18" x14ac:dyDescent="0.25">
      <c r="A332" s="38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42"/>
    </row>
    <row r="333" spans="1:18" x14ac:dyDescent="0.25">
      <c r="A333" s="38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42"/>
    </row>
    <row r="334" spans="1:18" x14ac:dyDescent="0.25">
      <c r="A334" s="38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42"/>
    </row>
    <row r="335" spans="1:18" x14ac:dyDescent="0.25">
      <c r="A335" s="38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42"/>
    </row>
    <row r="336" spans="1:18" x14ac:dyDescent="0.25">
      <c r="A336" s="38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42"/>
    </row>
    <row r="337" spans="1:18" x14ac:dyDescent="0.25">
      <c r="A337" s="38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42"/>
    </row>
    <row r="338" spans="1:18" x14ac:dyDescent="0.25">
      <c r="A338" s="38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42"/>
    </row>
    <row r="339" spans="1:18" x14ac:dyDescent="0.25">
      <c r="A339" s="38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42"/>
    </row>
    <row r="340" spans="1:18" x14ac:dyDescent="0.25">
      <c r="A340" s="38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42"/>
    </row>
    <row r="341" spans="1:18" x14ac:dyDescent="0.25">
      <c r="A341" s="38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42"/>
    </row>
    <row r="342" spans="1:18" x14ac:dyDescent="0.25">
      <c r="A342" s="38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42"/>
    </row>
    <row r="343" spans="1:18" x14ac:dyDescent="0.25">
      <c r="A343" s="38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42"/>
    </row>
    <row r="344" spans="1:18" x14ac:dyDescent="0.25">
      <c r="A344" s="38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42"/>
    </row>
    <row r="345" spans="1:18" x14ac:dyDescent="0.25">
      <c r="A345" s="38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42"/>
    </row>
    <row r="346" spans="1:18" x14ac:dyDescent="0.25">
      <c r="A346" s="38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42"/>
    </row>
    <row r="347" spans="1:18" x14ac:dyDescent="0.25">
      <c r="A347" s="38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42"/>
    </row>
    <row r="348" spans="1:18" x14ac:dyDescent="0.25">
      <c r="A348" s="38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42"/>
    </row>
    <row r="349" spans="1:18" x14ac:dyDescent="0.25">
      <c r="A349" s="38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42"/>
    </row>
    <row r="350" spans="1:18" x14ac:dyDescent="0.25">
      <c r="A350" s="38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42"/>
    </row>
    <row r="351" spans="1:18" x14ac:dyDescent="0.25">
      <c r="A351" s="38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42"/>
    </row>
    <row r="352" spans="1:18" x14ac:dyDescent="0.25">
      <c r="A352" s="38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42"/>
    </row>
    <row r="353" spans="1:18" x14ac:dyDescent="0.25">
      <c r="A353" s="38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42"/>
    </row>
    <row r="354" spans="1:18" x14ac:dyDescent="0.25">
      <c r="A354" s="38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42"/>
    </row>
    <row r="355" spans="1:18" x14ac:dyDescent="0.25">
      <c r="A355" s="38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42"/>
    </row>
    <row r="356" spans="1:18" x14ac:dyDescent="0.25">
      <c r="A356" s="38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42"/>
    </row>
    <row r="357" spans="1:18" x14ac:dyDescent="0.25">
      <c r="A357" s="38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42"/>
    </row>
    <row r="358" spans="1:18" x14ac:dyDescent="0.25">
      <c r="A358" s="38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42"/>
    </row>
    <row r="359" spans="1:18" x14ac:dyDescent="0.25">
      <c r="A359" s="38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42"/>
    </row>
    <row r="360" spans="1:18" x14ac:dyDescent="0.25">
      <c r="A360" s="38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42"/>
    </row>
    <row r="361" spans="1:18" x14ac:dyDescent="0.25">
      <c r="A361" s="38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42"/>
    </row>
    <row r="362" spans="1:18" x14ac:dyDescent="0.25">
      <c r="A362" s="38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42"/>
    </row>
    <row r="363" spans="1:18" x14ac:dyDescent="0.25">
      <c r="A363" s="38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42"/>
    </row>
    <row r="364" spans="1:18" x14ac:dyDescent="0.25">
      <c r="A364" s="38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42"/>
    </row>
    <row r="365" spans="1:18" x14ac:dyDescent="0.25">
      <c r="A365" s="38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42"/>
    </row>
    <row r="366" spans="1:18" x14ac:dyDescent="0.25">
      <c r="A366" s="38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42"/>
    </row>
    <row r="367" spans="1:18" x14ac:dyDescent="0.25">
      <c r="A367" s="38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42"/>
    </row>
    <row r="368" spans="1:18" x14ac:dyDescent="0.25">
      <c r="A368" s="38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42"/>
    </row>
    <row r="369" spans="1:18" x14ac:dyDescent="0.25">
      <c r="A369" s="38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42"/>
    </row>
    <row r="370" spans="1:18" x14ac:dyDescent="0.25">
      <c r="A370" s="38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42"/>
    </row>
    <row r="371" spans="1:18" x14ac:dyDescent="0.25">
      <c r="A371" s="38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42"/>
    </row>
    <row r="372" spans="1:18" x14ac:dyDescent="0.25">
      <c r="A372" s="38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42"/>
    </row>
    <row r="373" spans="1:18" x14ac:dyDescent="0.25">
      <c r="A373" s="38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42"/>
    </row>
    <row r="374" spans="1:18" x14ac:dyDescent="0.25">
      <c r="A374" s="38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42"/>
    </row>
    <row r="375" spans="1:18" x14ac:dyDescent="0.25">
      <c r="A375" s="38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42"/>
    </row>
    <row r="376" spans="1:18" x14ac:dyDescent="0.25">
      <c r="A376" s="38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42"/>
    </row>
    <row r="377" spans="1:18" x14ac:dyDescent="0.25">
      <c r="A377" s="38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42"/>
    </row>
    <row r="378" spans="1:18" x14ac:dyDescent="0.25">
      <c r="A378" s="38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42"/>
    </row>
    <row r="379" spans="1:18" x14ac:dyDescent="0.25">
      <c r="A379" s="38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42"/>
    </row>
    <row r="380" spans="1:18" x14ac:dyDescent="0.25">
      <c r="A380" s="38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42"/>
    </row>
    <row r="381" spans="1:18" x14ac:dyDescent="0.25">
      <c r="A381" s="38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42"/>
    </row>
    <row r="382" spans="1:18" x14ac:dyDescent="0.25">
      <c r="A382" s="38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42"/>
    </row>
    <row r="383" spans="1:18" x14ac:dyDescent="0.25">
      <c r="A383" s="38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42"/>
    </row>
    <row r="384" spans="1:18" x14ac:dyDescent="0.25">
      <c r="A384" s="38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42"/>
    </row>
    <row r="385" spans="1:18" x14ac:dyDescent="0.25">
      <c r="A385" s="38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42"/>
    </row>
    <row r="386" spans="1:18" x14ac:dyDescent="0.25">
      <c r="A386" s="38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42"/>
    </row>
    <row r="387" spans="1:18" x14ac:dyDescent="0.25">
      <c r="A387" s="38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42"/>
    </row>
    <row r="388" spans="1:18" x14ac:dyDescent="0.25">
      <c r="A388" s="38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42"/>
    </row>
    <row r="389" spans="1:18" x14ac:dyDescent="0.25">
      <c r="A389" s="38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42"/>
    </row>
    <row r="390" spans="1:18" x14ac:dyDescent="0.25">
      <c r="A390" s="38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42"/>
    </row>
    <row r="391" spans="1:18" x14ac:dyDescent="0.25">
      <c r="A391" s="38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42"/>
    </row>
    <row r="392" spans="1:18" x14ac:dyDescent="0.25">
      <c r="A392" s="38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42"/>
    </row>
    <row r="393" spans="1:18" x14ac:dyDescent="0.25">
      <c r="A393" s="38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42"/>
    </row>
    <row r="394" spans="1:18" x14ac:dyDescent="0.25">
      <c r="A394" s="38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42"/>
    </row>
    <row r="395" spans="1:18" x14ac:dyDescent="0.25">
      <c r="A395" s="38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42"/>
    </row>
    <row r="396" spans="1:18" x14ac:dyDescent="0.25">
      <c r="A396" s="38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42"/>
    </row>
    <row r="397" spans="1:18" x14ac:dyDescent="0.25">
      <c r="A397" s="38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42"/>
    </row>
    <row r="398" spans="1:18" x14ac:dyDescent="0.25">
      <c r="A398" s="38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42"/>
    </row>
    <row r="399" spans="1:18" x14ac:dyDescent="0.25">
      <c r="A399" s="38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42"/>
    </row>
    <row r="400" spans="1:18" x14ac:dyDescent="0.25">
      <c r="A400" s="38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42"/>
    </row>
    <row r="401" spans="1:18" x14ac:dyDescent="0.25">
      <c r="A401" s="38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42"/>
    </row>
    <row r="402" spans="1:18" x14ac:dyDescent="0.25">
      <c r="A402" s="38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42"/>
    </row>
    <row r="403" spans="1:18" x14ac:dyDescent="0.25">
      <c r="A403" s="38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42"/>
    </row>
    <row r="404" spans="1:18" x14ac:dyDescent="0.25">
      <c r="A404" s="38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42"/>
    </row>
    <row r="405" spans="1:18" x14ac:dyDescent="0.25">
      <c r="A405" s="38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42"/>
    </row>
    <row r="406" spans="1:18" x14ac:dyDescent="0.25">
      <c r="A406" s="38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42"/>
    </row>
    <row r="407" spans="1:18" x14ac:dyDescent="0.25">
      <c r="A407" s="38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42"/>
    </row>
    <row r="408" spans="1:18" x14ac:dyDescent="0.25">
      <c r="A408" s="38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42"/>
    </row>
    <row r="409" spans="1:18" x14ac:dyDescent="0.25">
      <c r="A409" s="38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42"/>
    </row>
    <row r="410" spans="1:18" x14ac:dyDescent="0.25">
      <c r="A410" s="38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42"/>
    </row>
    <row r="411" spans="1:18" x14ac:dyDescent="0.25">
      <c r="A411" s="38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42"/>
    </row>
    <row r="412" spans="1:18" x14ac:dyDescent="0.25">
      <c r="A412" s="38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42"/>
    </row>
    <row r="413" spans="1:18" x14ac:dyDescent="0.25">
      <c r="A413" s="38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42"/>
    </row>
    <row r="414" spans="1:18" x14ac:dyDescent="0.25">
      <c r="A414" s="38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42"/>
    </row>
    <row r="415" spans="1:18" x14ac:dyDescent="0.25">
      <c r="A415" s="38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42"/>
    </row>
    <row r="416" spans="1:18" x14ac:dyDescent="0.25">
      <c r="A416" s="38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42"/>
    </row>
    <row r="417" spans="1:18" x14ac:dyDescent="0.25">
      <c r="A417" s="38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42"/>
    </row>
    <row r="418" spans="1:18" x14ac:dyDescent="0.25">
      <c r="A418" s="38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42"/>
    </row>
    <row r="419" spans="1:18" x14ac:dyDescent="0.25">
      <c r="A419" s="38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42"/>
    </row>
    <row r="420" spans="1:18" x14ac:dyDescent="0.25">
      <c r="A420" s="38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42"/>
    </row>
    <row r="421" spans="1:18" x14ac:dyDescent="0.25">
      <c r="A421" s="38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42"/>
    </row>
    <row r="422" spans="1:18" x14ac:dyDescent="0.25">
      <c r="A422" s="38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42"/>
    </row>
    <row r="423" spans="1:18" x14ac:dyDescent="0.25">
      <c r="A423" s="38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42"/>
    </row>
    <row r="424" spans="1:18" x14ac:dyDescent="0.25">
      <c r="A424" s="38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42"/>
    </row>
    <row r="425" spans="1:18" x14ac:dyDescent="0.25">
      <c r="A425" s="38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42"/>
    </row>
    <row r="426" spans="1:18" x14ac:dyDescent="0.25">
      <c r="A426" s="38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42"/>
    </row>
    <row r="427" spans="1:18" x14ac:dyDescent="0.25">
      <c r="A427" s="38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42"/>
    </row>
    <row r="428" spans="1:18" x14ac:dyDescent="0.25">
      <c r="A428" s="38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42"/>
    </row>
    <row r="429" spans="1:18" x14ac:dyDescent="0.25">
      <c r="A429" s="38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42"/>
    </row>
    <row r="430" spans="1:18" x14ac:dyDescent="0.25">
      <c r="A430" s="38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42"/>
    </row>
    <row r="431" spans="1:18" x14ac:dyDescent="0.25">
      <c r="A431" s="38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42"/>
    </row>
    <row r="432" spans="1:18" x14ac:dyDescent="0.25">
      <c r="A432" s="38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42"/>
    </row>
    <row r="433" spans="1:18" x14ac:dyDescent="0.25">
      <c r="A433" s="38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42"/>
    </row>
    <row r="434" spans="1:18" x14ac:dyDescent="0.25">
      <c r="A434" s="38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42"/>
    </row>
    <row r="435" spans="1:18" x14ac:dyDescent="0.25">
      <c r="A435" s="38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42"/>
    </row>
    <row r="436" spans="1:18" x14ac:dyDescent="0.25">
      <c r="A436" s="38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42"/>
    </row>
    <row r="437" spans="1:18" x14ac:dyDescent="0.25">
      <c r="A437" s="38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42"/>
    </row>
    <row r="438" spans="1:18" x14ac:dyDescent="0.25">
      <c r="A438" s="38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42"/>
    </row>
    <row r="439" spans="1:18" x14ac:dyDescent="0.25">
      <c r="A439" s="38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42"/>
    </row>
    <row r="440" spans="1:18" x14ac:dyDescent="0.25">
      <c r="A440" s="38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42"/>
    </row>
    <row r="441" spans="1:18" x14ac:dyDescent="0.25">
      <c r="A441" s="38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42"/>
    </row>
    <row r="442" spans="1:18" x14ac:dyDescent="0.25">
      <c r="A442" s="38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42"/>
    </row>
    <row r="443" spans="1:18" x14ac:dyDescent="0.25">
      <c r="A443" s="38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42"/>
    </row>
    <row r="444" spans="1:18" x14ac:dyDescent="0.25">
      <c r="A444" s="38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42"/>
    </row>
    <row r="445" spans="1:18" x14ac:dyDescent="0.25">
      <c r="A445" s="38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42"/>
    </row>
    <row r="446" spans="1:18" x14ac:dyDescent="0.25">
      <c r="A446" s="38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42"/>
    </row>
    <row r="447" spans="1:18" x14ac:dyDescent="0.25">
      <c r="A447" s="38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42"/>
    </row>
    <row r="448" spans="1:18" x14ac:dyDescent="0.25">
      <c r="A448" s="38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42"/>
    </row>
    <row r="449" spans="1:18" x14ac:dyDescent="0.25">
      <c r="A449" s="38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42"/>
    </row>
    <row r="450" spans="1:18" x14ac:dyDescent="0.25">
      <c r="A450" s="38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42"/>
    </row>
    <row r="451" spans="1:18" x14ac:dyDescent="0.25">
      <c r="A451" s="38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42"/>
    </row>
    <row r="452" spans="1:18" x14ac:dyDescent="0.25">
      <c r="A452" s="38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42"/>
    </row>
    <row r="453" spans="1:18" x14ac:dyDescent="0.25">
      <c r="A453" s="38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42"/>
    </row>
    <row r="454" spans="1:18" x14ac:dyDescent="0.25">
      <c r="A454" s="38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42"/>
    </row>
    <row r="455" spans="1:18" x14ac:dyDescent="0.25">
      <c r="A455" s="38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42"/>
    </row>
    <row r="456" spans="1:18" x14ac:dyDescent="0.25">
      <c r="A456" s="38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42"/>
    </row>
    <row r="457" spans="1:18" x14ac:dyDescent="0.25">
      <c r="A457" s="38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42"/>
    </row>
    <row r="458" spans="1:18" x14ac:dyDescent="0.25">
      <c r="A458" s="38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42"/>
    </row>
    <row r="459" spans="1:18" x14ac:dyDescent="0.25">
      <c r="A459" s="38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42"/>
    </row>
    <row r="460" spans="1:18" x14ac:dyDescent="0.25">
      <c r="A460" s="38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42"/>
    </row>
    <row r="461" spans="1:18" x14ac:dyDescent="0.25">
      <c r="A461" s="38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42"/>
    </row>
    <row r="462" spans="1:18" x14ac:dyDescent="0.25">
      <c r="A462" s="38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42"/>
    </row>
    <row r="463" spans="1:18" x14ac:dyDescent="0.25">
      <c r="A463" s="38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42"/>
    </row>
    <row r="464" spans="1:18" x14ac:dyDescent="0.25">
      <c r="A464" s="38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42"/>
    </row>
    <row r="465" spans="1:18" x14ac:dyDescent="0.25">
      <c r="A465" s="38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42"/>
    </row>
    <row r="466" spans="1:18" x14ac:dyDescent="0.25">
      <c r="A466" s="38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42"/>
    </row>
    <row r="467" spans="1:18" x14ac:dyDescent="0.25">
      <c r="A467" s="38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42"/>
    </row>
    <row r="468" spans="1:18" x14ac:dyDescent="0.25">
      <c r="A468" s="38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42"/>
    </row>
    <row r="469" spans="1:18" x14ac:dyDescent="0.25">
      <c r="A469" s="38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42"/>
    </row>
    <row r="470" spans="1:18" x14ac:dyDescent="0.25">
      <c r="A470" s="38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42"/>
    </row>
    <row r="471" spans="1:18" x14ac:dyDescent="0.25">
      <c r="A471" s="38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42"/>
    </row>
    <row r="472" spans="1:18" x14ac:dyDescent="0.25">
      <c r="A472" s="38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42"/>
    </row>
    <row r="473" spans="1:18" x14ac:dyDescent="0.25">
      <c r="A473" s="38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42"/>
    </row>
    <row r="474" spans="1:18" x14ac:dyDescent="0.25">
      <c r="A474" s="38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42"/>
    </row>
    <row r="475" spans="1:18" x14ac:dyDescent="0.25">
      <c r="A475" s="38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42"/>
    </row>
    <row r="476" spans="1:18" x14ac:dyDescent="0.25">
      <c r="A476" s="38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42"/>
    </row>
    <row r="477" spans="1:18" x14ac:dyDescent="0.25">
      <c r="A477" s="38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42"/>
    </row>
    <row r="478" spans="1:18" x14ac:dyDescent="0.25">
      <c r="A478" s="38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42"/>
    </row>
    <row r="479" spans="1:18" x14ac:dyDescent="0.25">
      <c r="A479" s="38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42"/>
    </row>
    <row r="480" spans="1:18" x14ac:dyDescent="0.25">
      <c r="A480" s="38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42"/>
    </row>
    <row r="481" spans="1:18" x14ac:dyDescent="0.25">
      <c r="A481" s="38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42"/>
    </row>
    <row r="482" spans="1:18" x14ac:dyDescent="0.25">
      <c r="A482" s="38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42"/>
    </row>
    <row r="483" spans="1:18" x14ac:dyDescent="0.25">
      <c r="A483" s="38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42"/>
    </row>
    <row r="484" spans="1:18" x14ac:dyDescent="0.25">
      <c r="A484" s="38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42"/>
    </row>
    <row r="485" spans="1:18" x14ac:dyDescent="0.25">
      <c r="A485" s="38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42"/>
    </row>
    <row r="486" spans="1:18" x14ac:dyDescent="0.25">
      <c r="A486" s="38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42"/>
    </row>
    <row r="487" spans="1:18" x14ac:dyDescent="0.25">
      <c r="A487" s="38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42"/>
    </row>
    <row r="488" spans="1:18" x14ac:dyDescent="0.25">
      <c r="A488" s="38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42"/>
    </row>
    <row r="489" spans="1:18" x14ac:dyDescent="0.25">
      <c r="A489" s="38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42"/>
    </row>
    <row r="490" spans="1:18" x14ac:dyDescent="0.25">
      <c r="A490" s="38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42"/>
    </row>
    <row r="491" spans="1:18" x14ac:dyDescent="0.25">
      <c r="A491" s="38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42"/>
    </row>
    <row r="492" spans="1:18" x14ac:dyDescent="0.25">
      <c r="A492" s="38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42"/>
    </row>
    <row r="493" spans="1:18" x14ac:dyDescent="0.25">
      <c r="A493" s="38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42"/>
    </row>
    <row r="494" spans="1:18" x14ac:dyDescent="0.25">
      <c r="A494" s="38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42"/>
    </row>
    <row r="495" spans="1:18" x14ac:dyDescent="0.25">
      <c r="A495" s="38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42"/>
    </row>
    <row r="496" spans="1:18" x14ac:dyDescent="0.25">
      <c r="A496" s="38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42"/>
    </row>
    <row r="497" spans="1:18" x14ac:dyDescent="0.25">
      <c r="A497" s="38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42"/>
    </row>
    <row r="498" spans="1:18" x14ac:dyDescent="0.25">
      <c r="A498" s="38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42"/>
    </row>
    <row r="499" spans="1:18" x14ac:dyDescent="0.25">
      <c r="A499" s="38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42"/>
    </row>
    <row r="500" spans="1:18" x14ac:dyDescent="0.25">
      <c r="A500" s="38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42"/>
    </row>
    <row r="501" spans="1:18" x14ac:dyDescent="0.25">
      <c r="A501" s="38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42"/>
    </row>
    <row r="502" spans="1:18" x14ac:dyDescent="0.25">
      <c r="A502" s="43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44"/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11</v>
      </c>
    </row>
    <row r="2" spans="1:66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aca="1" ref="C3" ca="1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aca="1" ref="D3" ca="1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aca="1" ref="E3" ca="1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aca="1" ref="F3" ca="1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aca="1" ref="G3" ca="1">IF(OR($B3="",G$2=""),"",Projetos!$J2/_xlfn.XLOOKUP(G$2,Técnicos!$A$2:$A$100,IF(Projetos!$I2=1,Técnicos!$F$2:$F$100,IF(Projetos!$I2=2,Técnicos!$H$2:$H$100,Técnicos!$J$2:$J$100)),,0,1))</f>
        <v>28.260869565217391</v>
      </c>
      <c r="H3" s="15" cm="1">
        <f t="array" aca="1" ref="H3" ca="1">IF(OR($B3="",H$2=""),"",Projetos!$J2/_xlfn.XLOOKUP(H$2,Técnicos!$A$2:$A$100,IF(Projetos!$I2=1,Técnicos!$F$2:$F$100,IF(Projetos!$I2=2,Técnicos!$H$2:$H$100,Técnicos!$J$2:$J$100)),,0,1))</f>
        <v>26.608187134502923</v>
      </c>
      <c r="I3" s="15" cm="1">
        <f t="array" aca="1" ref="I3" ca="1">IF(OR($B3="",I$2=""),"",Projetos!$J2/_xlfn.XLOOKUP(I$2,Técnicos!$A$2:$A$100,IF(Projetos!$I2=1,Técnicos!$F$2:$F$100,IF(Projetos!$I2=2,Técnicos!$H$2:$H$100,Técnicos!$J$2:$J$100)),,0,1))</f>
        <v>23.821989528795811</v>
      </c>
      <c r="J3" s="15" cm="1">
        <f t="array" aca="1" ref="J3" ca="1">IF(OR($B3="",J$2=""),"",Projetos!$J2/_xlfn.XLOOKUP(J$2,Técnicos!$A$2:$A$100,IF(Projetos!$I2=1,Técnicos!$F$2:$F$100,IF(Projetos!$I2=2,Técnicos!$H$2:$H$100,Técnicos!$J$2:$J$100)),,0,1))</f>
        <v>28.260869565217391</v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25">
      <c r="B4" s="1">
        <f>IF(Projetos!A3&lt;&gt;"",Projetos!A3,"")</f>
        <v>2</v>
      </c>
      <c r="C4" s="15" cm="1">
        <f t="array" aca="1" ref="C4" ca="1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aca="1" ref="D4" ca="1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aca="1" ref="E4" ca="1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aca="1" ref="F4" ca="1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aca="1" ref="G4" ca="1">IF(OR($B4="",G$2=""),"",Projetos!$J3/_xlfn.XLOOKUP(G$2,Técnicos!$A$2:$A$100,IF(Projetos!$I3=1,Técnicos!$F$2:$F$100,IF(Projetos!$I3=2,Técnicos!$H$2:$H$100,Técnicos!$J$2:$J$100)),,0,1))</f>
        <v>73.91304347826086</v>
      </c>
      <c r="H4" s="15" cm="1">
        <f t="array" aca="1" ref="H4" ca="1">IF(OR($B4="",H$2=""),"",Projetos!$J3/_xlfn.XLOOKUP(H$2,Técnicos!$A$2:$A$100,IF(Projetos!$I3=1,Técnicos!$F$2:$F$100,IF(Projetos!$I3=2,Técnicos!$H$2:$H$100,Técnicos!$J$2:$J$100)),,0,1))</f>
        <v>69.590643274853804</v>
      </c>
      <c r="I4" s="15" cm="1">
        <f t="array" aca="1" ref="I4" ca="1">IF(OR($B4="",I$2=""),"",Projetos!$J3/_xlfn.XLOOKUP(I$2,Técnicos!$A$2:$A$100,IF(Projetos!$I3=1,Técnicos!$F$2:$F$100,IF(Projetos!$I3=2,Técnicos!$H$2:$H$100,Técnicos!$J$2:$J$100)),,0,1))</f>
        <v>62.303664921465973</v>
      </c>
      <c r="J4" s="15" cm="1">
        <f t="array" aca="1" ref="J4" ca="1">IF(OR($B4="",J$2=""),"",Projetos!$J3/_xlfn.XLOOKUP(J$2,Técnicos!$A$2:$A$100,IF(Projetos!$I3=1,Técnicos!$F$2:$F$100,IF(Projetos!$I3=2,Técnicos!$H$2:$H$100,Técnicos!$J$2:$J$100)),,0,1))</f>
        <v>73.91304347826086</v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25">
      <c r="B5" s="1">
        <f>IF(Projetos!A4&lt;&gt;"",Projetos!A4,"")</f>
        <v>3</v>
      </c>
      <c r="C5" s="15" cm="1">
        <f t="array" aca="1" ref="C5" ca="1">IF(OR($B5="",C$2=""),"",Projetos!$J4/_xlfn.XLOOKUP(C$2,Técnicos!$A$2:$A$100,IF(Projetos!$I4=1,Técnicos!$F$2:$F$100,IF(Projetos!$I4=2,Técnicos!$H$2:$H$100,Técnicos!$J$2:$J$100)),,0,1))</f>
        <v>49.583333333333336</v>
      </c>
      <c r="D5" s="15" cm="1">
        <f t="array" aca="1" ref="D5" ca="1">IF(OR($B5="",D$2=""),"",Projetos!$J4/_xlfn.XLOOKUP(D$2,Técnicos!$A$2:$A$100,IF(Projetos!$I4=1,Técnicos!$F$2:$F$100,IF(Projetos!$I4=2,Técnicos!$H$2:$H$100,Técnicos!$J$2:$J$100)),,0,1))</f>
        <v>56.666666666666664</v>
      </c>
      <c r="E5" s="15" cm="1">
        <f t="array" aca="1" ref="E5" ca="1">IF(OR($B5="",E$2=""),"",Projetos!$J4/_xlfn.XLOOKUP(E$2,Técnicos!$A$2:$A$100,IF(Projetos!$I4=1,Técnicos!$F$2:$F$100,IF(Projetos!$I4=2,Técnicos!$H$2:$H$100,Técnicos!$J$2:$J$100)),,0,1))</f>
        <v>62.631578947368425</v>
      </c>
      <c r="F5" s="15" cm="1">
        <f t="array" aca="1" ref="F5" ca="1">IF(OR($B5="",F$2=""),"",Projetos!$J4/_xlfn.XLOOKUP(F$2,Técnicos!$A$2:$A$100,IF(Projetos!$I4=1,Técnicos!$F$2:$F$100,IF(Projetos!$I4=2,Técnicos!$H$2:$H$100,Técnicos!$J$2:$J$100)),,0,1))</f>
        <v>70</v>
      </c>
      <c r="G5" s="15" cm="1">
        <f t="array" aca="1" ref="G5" ca="1">IF(OR($B5="",G$2=""),"",Projetos!$J4/_xlfn.XLOOKUP(G$2,Técnicos!$A$2:$A$100,IF(Projetos!$I4=1,Técnicos!$F$2:$F$100,IF(Projetos!$I4=2,Técnicos!$H$2:$H$100,Técnicos!$J$2:$J$100)),,0,1))</f>
        <v>49.583333333333336</v>
      </c>
      <c r="H5" s="15" cm="1">
        <f t="array" aca="1" ref="H5" ca="1">IF(OR($B5="",H$2=""),"",Projetos!$J4/_xlfn.XLOOKUP(H$2,Técnicos!$A$2:$A$100,IF(Projetos!$I4=1,Técnicos!$F$2:$F$100,IF(Projetos!$I4=2,Técnicos!$H$2:$H$100,Técnicos!$J$2:$J$100)),,0,1))</f>
        <v>56.666666666666664</v>
      </c>
      <c r="I5" s="15" cm="1">
        <f t="array" aca="1" ref="I5" ca="1">IF(OR($B5="",I$2=""),"",Projetos!$J4/_xlfn.XLOOKUP(I$2,Técnicos!$A$2:$A$100,IF(Projetos!$I4=1,Técnicos!$F$2:$F$100,IF(Projetos!$I4=2,Técnicos!$H$2:$H$100,Técnicos!$J$2:$J$100)),,0,1))</f>
        <v>56.666666666666664</v>
      </c>
      <c r="J5" s="15" cm="1">
        <f t="array" aca="1" ref="J5" ca="1">IF(OR($B5="",J$2=""),"",Projetos!$J4/_xlfn.XLOOKUP(J$2,Técnicos!$A$2:$A$100,IF(Projetos!$I4=1,Técnicos!$F$2:$F$100,IF(Projetos!$I4=2,Técnicos!$H$2:$H$100,Técnicos!$J$2:$J$100)),,0,1))</f>
        <v>56.666666666666664</v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25">
      <c r="B6" s="1">
        <f>IF(Projetos!A5&lt;&gt;"",Projetos!A5,"")</f>
        <v>4</v>
      </c>
      <c r="C6" s="15" cm="1">
        <f t="array" aca="1" ref="C6" ca="1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aca="1" ref="D6" ca="1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aca="1" ref="E6" ca="1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aca="1" ref="F6" ca="1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aca="1" ref="G6" ca="1">IF(OR($B6="",G$2=""),"",Projetos!$J5/_xlfn.XLOOKUP(G$2,Técnicos!$A$2:$A$100,IF(Projetos!$I5=1,Técnicos!$F$2:$F$100,IF(Projetos!$I5=2,Técnicos!$H$2:$H$100,Técnicos!$J$2:$J$100)),,0,1))</f>
        <v>28.260869565217391</v>
      </c>
      <c r="H6" s="15" cm="1">
        <f t="array" aca="1" ref="H6" ca="1">IF(OR($B6="",H$2=""),"",Projetos!$J5/_xlfn.XLOOKUP(H$2,Técnicos!$A$2:$A$100,IF(Projetos!$I5=1,Técnicos!$F$2:$F$100,IF(Projetos!$I5=2,Técnicos!$H$2:$H$100,Técnicos!$J$2:$J$100)),,0,1))</f>
        <v>26.608187134502923</v>
      </c>
      <c r="I6" s="15" cm="1">
        <f t="array" aca="1" ref="I6" ca="1">IF(OR($B6="",I$2=""),"",Projetos!$J5/_xlfn.XLOOKUP(I$2,Técnicos!$A$2:$A$100,IF(Projetos!$I5=1,Técnicos!$F$2:$F$100,IF(Projetos!$I5=2,Técnicos!$H$2:$H$100,Técnicos!$J$2:$J$100)),,0,1))</f>
        <v>23.821989528795811</v>
      </c>
      <c r="J6" s="15" cm="1">
        <f t="array" aca="1" ref="J6" ca="1">IF(OR($B6="",J$2=""),"",Projetos!$J5/_xlfn.XLOOKUP(J$2,Técnicos!$A$2:$A$100,IF(Projetos!$I5=1,Técnicos!$F$2:$F$100,IF(Projetos!$I5=2,Técnicos!$H$2:$H$100,Técnicos!$J$2:$J$100)),,0,1))</f>
        <v>28.260869565217391</v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25">
      <c r="B7" s="1">
        <f>IF(Projetos!A6&lt;&gt;"",Projetos!A6,"")</f>
        <v>5</v>
      </c>
      <c r="C7" s="15" cm="1">
        <f t="array" aca="1" ref="C7" ca="1">IF(OR($B7="",C$2=""),"",Projetos!$J6/_xlfn.XLOOKUP(C$2,Técnicos!$A$2:$A$100,IF(Projetos!$I6=1,Técnicos!$F$2:$F$100,IF(Projetos!$I6=2,Técnicos!$H$2:$H$100,Técnicos!$J$2:$J$100)),,0,1))</f>
        <v>25.5</v>
      </c>
      <c r="D7" s="15" cm="1">
        <f t="array" aca="1" ref="D7" ca="1">IF(OR($B7="",D$2=""),"",Projetos!$J6/_xlfn.XLOOKUP(D$2,Técnicos!$A$2:$A$100,IF(Projetos!$I6=1,Técnicos!$F$2:$F$100,IF(Projetos!$I6=2,Técnicos!$H$2:$H$100,Técnicos!$J$2:$J$100)),,0,1))</f>
        <v>21.25</v>
      </c>
      <c r="E7" s="15" cm="1">
        <f t="array" aca="1" ref="E7" ca="1">IF(OR($B7="",E$2=""),"",Projetos!$J6/_xlfn.XLOOKUP(E$2,Técnicos!$A$2:$A$100,IF(Projetos!$I6=1,Técnicos!$F$2:$F$100,IF(Projetos!$I6=2,Técnicos!$H$2:$H$100,Técnicos!$J$2:$J$100)),,0,1))</f>
        <v>24.285714285714285</v>
      </c>
      <c r="F7" s="15" cm="1">
        <f t="array" aca="1" ref="F7" ca="1">IF(OR($B7="",F$2=""),"",Projetos!$J6/_xlfn.XLOOKUP(F$2,Técnicos!$A$2:$A$100,IF(Projetos!$I6=1,Técnicos!$F$2:$F$100,IF(Projetos!$I6=2,Técnicos!$H$2:$H$100,Técnicos!$J$2:$J$100)),,0,1))</f>
        <v>28.333333333333332</v>
      </c>
      <c r="G7" s="15" cm="1">
        <f t="array" aca="1" ref="G7" ca="1">IF(OR($B7="",G$2=""),"",Projetos!$J6/_xlfn.XLOOKUP(G$2,Técnicos!$A$2:$A$100,IF(Projetos!$I6=1,Técnicos!$F$2:$F$100,IF(Projetos!$I6=2,Técnicos!$H$2:$H$100,Técnicos!$J$2:$J$100)),,0,1))</f>
        <v>23.18181818181818</v>
      </c>
      <c r="H7" s="15" cm="1">
        <f t="array" aca="1" ref="H7" ca="1">IF(OR($B7="",H$2=""),"",Projetos!$J6/_xlfn.XLOOKUP(H$2,Técnicos!$A$2:$A$100,IF(Projetos!$I6=1,Técnicos!$F$2:$F$100,IF(Projetos!$I6=2,Técnicos!$H$2:$H$100,Técnicos!$J$2:$J$100)),,0,1))</f>
        <v>21.25</v>
      </c>
      <c r="I7" s="15" cm="1">
        <f t="array" aca="1" ref="I7" ca="1">IF(OR($B7="",I$2=""),"",Projetos!$J6/_xlfn.XLOOKUP(I$2,Técnicos!$A$2:$A$100,IF(Projetos!$I6=1,Técnicos!$F$2:$F$100,IF(Projetos!$I6=2,Técnicos!$H$2:$H$100,Técnicos!$J$2:$J$100)),,0,1))</f>
        <v>24.285714285714285</v>
      </c>
      <c r="J7" s="15" cm="1">
        <f t="array" aca="1" ref="J7" ca="1">IF(OR($B7="",J$2=""),"",Projetos!$J6/_xlfn.XLOOKUP(J$2,Técnicos!$A$2:$A$100,IF(Projetos!$I6=1,Técnicos!$F$2:$F$100,IF(Projetos!$I6=2,Técnicos!$H$2:$H$100,Técnicos!$J$2:$J$100)),,0,1))</f>
        <v>21.25</v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25">
      <c r="B8" s="1">
        <f>IF(Projetos!A7&lt;&gt;"",Projetos!A7,"")</f>
        <v>6</v>
      </c>
      <c r="C8" s="15" cm="1">
        <f t="array" aca="1" ref="C8" ca="1">IF(OR($B8="",C$2=""),"",Projetos!$J7/_xlfn.XLOOKUP(C$2,Técnicos!$A$2:$A$100,IF(Projetos!$I7=1,Técnicos!$F$2:$F$100,IF(Projetos!$I7=2,Técnicos!$H$2:$H$100,Técnicos!$J$2:$J$100)),,0,1))</f>
        <v>59.5</v>
      </c>
      <c r="D8" s="15" cm="1">
        <f t="array" aca="1" ref="D8" ca="1">IF(OR($B8="",D$2=""),"",Projetos!$J7/_xlfn.XLOOKUP(D$2,Técnicos!$A$2:$A$100,IF(Projetos!$I7=1,Técnicos!$F$2:$F$100,IF(Projetos!$I7=2,Técnicos!$H$2:$H$100,Técnicos!$J$2:$J$100)),,0,1))</f>
        <v>49.583333333333336</v>
      </c>
      <c r="E8" s="15" cm="1">
        <f t="array" aca="1" ref="E8" ca="1">IF(OR($B8="",E$2=""),"",Projetos!$J7/_xlfn.XLOOKUP(E$2,Técnicos!$A$2:$A$100,IF(Projetos!$I7=1,Técnicos!$F$2:$F$100,IF(Projetos!$I7=2,Técnicos!$H$2:$H$100,Técnicos!$J$2:$J$100)),,0,1))</f>
        <v>56.666666666666664</v>
      </c>
      <c r="F8" s="15" cm="1">
        <f t="array" aca="1" ref="F8" ca="1">IF(OR($B8="",F$2=""),"",Projetos!$J7/_xlfn.XLOOKUP(F$2,Técnicos!$A$2:$A$100,IF(Projetos!$I7=1,Técnicos!$F$2:$F$100,IF(Projetos!$I7=2,Técnicos!$H$2:$H$100,Técnicos!$J$2:$J$100)),,0,1))</f>
        <v>66.111111111111114</v>
      </c>
      <c r="G8" s="15" cm="1">
        <f t="array" aca="1" ref="G8" ca="1">IF(OR($B8="",G$2=""),"",Projetos!$J7/_xlfn.XLOOKUP(G$2,Técnicos!$A$2:$A$100,IF(Projetos!$I7=1,Técnicos!$F$2:$F$100,IF(Projetos!$I7=2,Técnicos!$H$2:$H$100,Técnicos!$J$2:$J$100)),,0,1))</f>
        <v>54.090909090909086</v>
      </c>
      <c r="H8" s="15" cm="1">
        <f t="array" aca="1" ref="H8" ca="1">IF(OR($B8="",H$2=""),"",Projetos!$J7/_xlfn.XLOOKUP(H$2,Técnicos!$A$2:$A$100,IF(Projetos!$I7=1,Técnicos!$F$2:$F$100,IF(Projetos!$I7=2,Técnicos!$H$2:$H$100,Técnicos!$J$2:$J$100)),,0,1))</f>
        <v>49.583333333333336</v>
      </c>
      <c r="I8" s="15" cm="1">
        <f t="array" aca="1" ref="I8" ca="1">IF(OR($B8="",I$2=""),"",Projetos!$J7/_xlfn.XLOOKUP(I$2,Técnicos!$A$2:$A$100,IF(Projetos!$I7=1,Técnicos!$F$2:$F$100,IF(Projetos!$I7=2,Técnicos!$H$2:$H$100,Técnicos!$J$2:$J$100)),,0,1))</f>
        <v>56.666666666666664</v>
      </c>
      <c r="J8" s="15" cm="1">
        <f t="array" aca="1" ref="J8" ca="1">IF(OR($B8="",J$2=""),"",Projetos!$J7/_xlfn.XLOOKUP(J$2,Técnicos!$A$2:$A$100,IF(Projetos!$I7=1,Técnicos!$F$2:$F$100,IF(Projetos!$I7=2,Técnicos!$H$2:$H$100,Técnicos!$J$2:$J$100)),,0,1))</f>
        <v>49.583333333333336</v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25">
      <c r="B9" s="1">
        <f>IF(Projetos!A8&lt;&gt;"",Projetos!A8,"")</f>
        <v>7</v>
      </c>
      <c r="C9" s="15" cm="1">
        <f t="array" aca="1" ref="C9" ca="1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aca="1" ref="D9" ca="1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aca="1" ref="E9" ca="1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aca="1" ref="F9" ca="1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aca="1" ref="G9" ca="1">IF(OR($B9="",G$2=""),"",Projetos!$J8/_xlfn.XLOOKUP(G$2,Técnicos!$A$2:$A$100,IF(Projetos!$I8=1,Técnicos!$F$2:$F$100,IF(Projetos!$I8=2,Técnicos!$H$2:$H$100,Técnicos!$J$2:$J$100)),,0,1))</f>
        <v>73.91304347826086</v>
      </c>
      <c r="H9" s="15" cm="1">
        <f t="array" aca="1" ref="H9" ca="1">IF(OR($B9="",H$2=""),"",Projetos!$J8/_xlfn.XLOOKUP(H$2,Técnicos!$A$2:$A$100,IF(Projetos!$I8=1,Técnicos!$F$2:$F$100,IF(Projetos!$I8=2,Técnicos!$H$2:$H$100,Técnicos!$J$2:$J$100)),,0,1))</f>
        <v>69.590643274853804</v>
      </c>
      <c r="I9" s="15" cm="1">
        <f t="array" aca="1" ref="I9" ca="1">IF(OR($B9="",I$2=""),"",Projetos!$J8/_xlfn.XLOOKUP(I$2,Técnicos!$A$2:$A$100,IF(Projetos!$I8=1,Técnicos!$F$2:$F$100,IF(Projetos!$I8=2,Técnicos!$H$2:$H$100,Técnicos!$J$2:$J$100)),,0,1))</f>
        <v>62.303664921465973</v>
      </c>
      <c r="J9" s="15" cm="1">
        <f t="array" aca="1" ref="J9" ca="1">IF(OR($B9="",J$2=""),"",Projetos!$J8/_xlfn.XLOOKUP(J$2,Técnicos!$A$2:$A$100,IF(Projetos!$I8=1,Técnicos!$F$2:$F$100,IF(Projetos!$I8=2,Técnicos!$H$2:$H$100,Técnicos!$J$2:$J$100)),,0,1))</f>
        <v>73.91304347826086</v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aca="1" ref="C10" ca="1">IF(OR($B10="",C$2=""),"",Projetos!$J9/_xlfn.XLOOKUP(C$2,Técnicos!$A$2:$A$100,IF(Projetos!$I9=1,Técnicos!$F$2:$F$100,IF(Projetos!$I9=2,Técnicos!$H$2:$H$100,Técnicos!$J$2:$J$100)),,0,1))</f>
        <v>18.958333333333336</v>
      </c>
      <c r="D10" s="15" cm="1">
        <f t="array" aca="1" ref="D10" ca="1">IF(OR($B10="",D$2=""),"",Projetos!$J9/_xlfn.XLOOKUP(D$2,Técnicos!$A$2:$A$100,IF(Projetos!$I9=1,Técnicos!$F$2:$F$100,IF(Projetos!$I9=2,Técnicos!$H$2:$H$100,Técnicos!$J$2:$J$100)),,0,1))</f>
        <v>21.666666666666664</v>
      </c>
      <c r="E10" s="15" cm="1">
        <f t="array" aca="1" ref="E10" ca="1">IF(OR($B10="",E$2=""),"",Projetos!$J9/_xlfn.XLOOKUP(E$2,Técnicos!$A$2:$A$100,IF(Projetos!$I9=1,Técnicos!$F$2:$F$100,IF(Projetos!$I9=2,Técnicos!$H$2:$H$100,Técnicos!$J$2:$J$100)),,0,1))</f>
        <v>23.947368421052634</v>
      </c>
      <c r="F10" s="15" cm="1">
        <f t="array" aca="1" ref="F10" ca="1">IF(OR($B10="",F$2=""),"",Projetos!$J9/_xlfn.XLOOKUP(F$2,Técnicos!$A$2:$A$100,IF(Projetos!$I9=1,Técnicos!$F$2:$F$100,IF(Projetos!$I9=2,Técnicos!$H$2:$H$100,Técnicos!$J$2:$J$100)),,0,1))</f>
        <v>26.764705882352942</v>
      </c>
      <c r="G10" s="15" cm="1">
        <f t="array" aca="1" ref="G10" ca="1">IF(OR($B10="",G$2=""),"",Projetos!$J9/_xlfn.XLOOKUP(G$2,Técnicos!$A$2:$A$100,IF(Projetos!$I9=1,Técnicos!$F$2:$F$100,IF(Projetos!$I9=2,Técnicos!$H$2:$H$100,Técnicos!$J$2:$J$100)),,0,1))</f>
        <v>18.958333333333336</v>
      </c>
      <c r="H10" s="15" cm="1">
        <f t="array" aca="1" ref="H10" ca="1">IF(OR($B10="",H$2=""),"",Projetos!$J9/_xlfn.XLOOKUP(H$2,Técnicos!$A$2:$A$100,IF(Projetos!$I9=1,Técnicos!$F$2:$F$100,IF(Projetos!$I9=2,Técnicos!$H$2:$H$100,Técnicos!$J$2:$J$100)),,0,1))</f>
        <v>21.666666666666664</v>
      </c>
      <c r="I10" s="15" cm="1">
        <f t="array" aca="1" ref="I10" ca="1">IF(OR($B10="",I$2=""),"",Projetos!$J9/_xlfn.XLOOKUP(I$2,Técnicos!$A$2:$A$100,IF(Projetos!$I9=1,Técnicos!$F$2:$F$100,IF(Projetos!$I9=2,Técnicos!$H$2:$H$100,Técnicos!$J$2:$J$100)),,0,1))</f>
        <v>21.666666666666664</v>
      </c>
      <c r="J10" s="15" cm="1">
        <f t="array" aca="1" ref="J10" ca="1">IF(OR($B10="",J$2=""),"",Projetos!$J9/_xlfn.XLOOKUP(J$2,Técnicos!$A$2:$A$100,IF(Projetos!$I9=1,Técnicos!$F$2:$F$100,IF(Projetos!$I9=2,Técnicos!$H$2:$H$100,Técnicos!$J$2:$J$100)),,0,1))</f>
        <v>21.666666666666664</v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aca="1" ref="C11" ca="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aca="1" ref="D11" ca="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aca="1" ref="E11" ca="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aca="1" ref="F11" ca="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aca="1" ref="G11" ca="1">IF(OR($B11="",G$2=""),"",Projetos!$J10/_xlfn.XLOOKUP(G$2,Técnicos!$A$2:$A$100,IF(Projetos!$I10=1,Técnicos!$F$2:$F$100,IF(Projetos!$I10=2,Técnicos!$H$2:$H$100,Técnicos!$J$2:$J$100)),,0,1))</f>
        <v>31.677018633540371</v>
      </c>
      <c r="H11" s="15" cm="1">
        <f t="array" aca="1" ref="H11" ca="1">IF(OR($B11="",H$2=""),"",Projetos!$J10/_xlfn.XLOOKUP(H$2,Técnicos!$A$2:$A$100,IF(Projetos!$I10=1,Técnicos!$F$2:$F$100,IF(Projetos!$I10=2,Técnicos!$H$2:$H$100,Técnicos!$J$2:$J$100)),,0,1))</f>
        <v>29.824561403508774</v>
      </c>
      <c r="I11" s="15" cm="1">
        <f t="array" aca="1" ref="I11" ca="1">IF(OR($B11="",I$2=""),"",Projetos!$J10/_xlfn.XLOOKUP(I$2,Técnicos!$A$2:$A$100,IF(Projetos!$I10=1,Técnicos!$F$2:$F$100,IF(Projetos!$I10=2,Técnicos!$H$2:$H$100,Técnicos!$J$2:$J$100)),,0,1))</f>
        <v>26.701570680628272</v>
      </c>
      <c r="J11" s="15" cm="1">
        <f t="array" aca="1" ref="J11" ca="1">IF(OR($B11="",J$2=""),"",Projetos!$J10/_xlfn.XLOOKUP(J$2,Técnicos!$A$2:$A$100,IF(Projetos!$I10=1,Técnicos!$F$2:$F$100,IF(Projetos!$I10=2,Técnicos!$H$2:$H$100,Técnicos!$J$2:$J$100)),,0,1))</f>
        <v>31.677018633540371</v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aca="1" ref="C12" ca="1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aca="1" ref="D12" ca="1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aca="1" ref="E12" ca="1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aca="1" ref="F12" ca="1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aca="1" ref="G12" ca="1">IF(OR($B12="",G$2=""),"",Projetos!$J11/_xlfn.XLOOKUP(G$2,Técnicos!$A$2:$A$100,IF(Projetos!$I11=1,Técnicos!$F$2:$F$100,IF(Projetos!$I11=2,Técnicos!$H$2:$H$100,Técnicos!$J$2:$J$100)),,0,1))</f>
        <v>28.260869565217391</v>
      </c>
      <c r="H12" s="15" cm="1">
        <f t="array" aca="1" ref="H12" ca="1">IF(OR($B12="",H$2=""),"",Projetos!$J11/_xlfn.XLOOKUP(H$2,Técnicos!$A$2:$A$100,IF(Projetos!$I11=1,Técnicos!$F$2:$F$100,IF(Projetos!$I11=2,Técnicos!$H$2:$H$100,Técnicos!$J$2:$J$100)),,0,1))</f>
        <v>26.608187134502923</v>
      </c>
      <c r="I12" s="15" cm="1">
        <f t="array" aca="1" ref="I12" ca="1">IF(OR($B12="",I$2=""),"",Projetos!$J11/_xlfn.XLOOKUP(I$2,Técnicos!$A$2:$A$100,IF(Projetos!$I11=1,Técnicos!$F$2:$F$100,IF(Projetos!$I11=2,Técnicos!$H$2:$H$100,Técnicos!$J$2:$J$100)),,0,1))</f>
        <v>23.821989528795811</v>
      </c>
      <c r="J12" s="15" cm="1">
        <f t="array" aca="1" ref="J12" ca="1">IF(OR($B12="",J$2=""),"",Projetos!$J11/_xlfn.XLOOKUP(J$2,Técnicos!$A$2:$A$100,IF(Projetos!$I11=1,Técnicos!$F$2:$F$100,IF(Projetos!$I11=2,Técnicos!$H$2:$H$100,Técnicos!$J$2:$J$100)),,0,1))</f>
        <v>28.260869565217391</v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aca="1" ref="C13" ca="1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aca="1" ref="D13" ca="1">IF(OR($B13="",D$2=""),"",Projetos!$J12/_xlfn.XLOOKUP(D$2,Técnicos!$A$2:$A$100,IF(Projetos!$I12=1,Técnicos!$F$2:$F$100,IF(Projetos!$I12=2,Técnicos!$H$2:$H$100,Técnicos!$J$2:$J$100)),,0,1))</f>
        <v>21.25</v>
      </c>
      <c r="E13" s="15" cm="1">
        <f t="array" aca="1" ref="E13" ca="1">IF(OR($B13="",E$2=""),"",Projetos!$J12/_xlfn.XLOOKUP(E$2,Técnicos!$A$2:$A$100,IF(Projetos!$I12=1,Técnicos!$F$2:$F$100,IF(Projetos!$I12=2,Técnicos!$H$2:$H$100,Técnicos!$J$2:$J$100)),,0,1))</f>
        <v>24.285714285714285</v>
      </c>
      <c r="F13" s="15" cm="1">
        <f t="array" aca="1" ref="F13" ca="1">IF(OR($B13="",F$2=""),"",Projetos!$J12/_xlfn.XLOOKUP(F$2,Técnicos!$A$2:$A$100,IF(Projetos!$I12=1,Técnicos!$F$2:$F$100,IF(Projetos!$I12=2,Técnicos!$H$2:$H$100,Técnicos!$J$2:$J$100)),,0,1))</f>
        <v>28.333333333333332</v>
      </c>
      <c r="G13" s="15" cm="1">
        <f t="array" aca="1" ref="G13" ca="1">IF(OR($B13="",G$2=""),"",Projetos!$J12/_xlfn.XLOOKUP(G$2,Técnicos!$A$2:$A$100,IF(Projetos!$I12=1,Técnicos!$F$2:$F$100,IF(Projetos!$I12=2,Técnicos!$H$2:$H$100,Técnicos!$J$2:$J$100)),,0,1))</f>
        <v>23.18181818181818</v>
      </c>
      <c r="H13" s="15" cm="1">
        <f t="array" aca="1" ref="H13" ca="1">IF(OR($B13="",H$2=""),"",Projetos!$J12/_xlfn.XLOOKUP(H$2,Técnicos!$A$2:$A$100,IF(Projetos!$I12=1,Técnicos!$F$2:$F$100,IF(Projetos!$I12=2,Técnicos!$H$2:$H$100,Técnicos!$J$2:$J$100)),,0,1))</f>
        <v>21.25</v>
      </c>
      <c r="I13" s="15" cm="1">
        <f t="array" aca="1" ref="I13" ca="1">IF(OR($B13="",I$2=""),"",Projetos!$J12/_xlfn.XLOOKUP(I$2,Técnicos!$A$2:$A$100,IF(Projetos!$I12=1,Técnicos!$F$2:$F$100,IF(Projetos!$I12=2,Técnicos!$H$2:$H$100,Técnicos!$J$2:$J$100)),,0,1))</f>
        <v>24.285714285714285</v>
      </c>
      <c r="J13" s="15" cm="1">
        <f t="array" aca="1" ref="J13" ca="1">IF(OR($B13="",J$2=""),"",Projetos!$J12/_xlfn.XLOOKUP(J$2,Técnicos!$A$2:$A$100,IF(Projetos!$I12=1,Técnicos!$F$2:$F$100,IF(Projetos!$I12=2,Técnicos!$H$2:$H$100,Técnicos!$J$2:$J$100)),,0,1))</f>
        <v>21.25</v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25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25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25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25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25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25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25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25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25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25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25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25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25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25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25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25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25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25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25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25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25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25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25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25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25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25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25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25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25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25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25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25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25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25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25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25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25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25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25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25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25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25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25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25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25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25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25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25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25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25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25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25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25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25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25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25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25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25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25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25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25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25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25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25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25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25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25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25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25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25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25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25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25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25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25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25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25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25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25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25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25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25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25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25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25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25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25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25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25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25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25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25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25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25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25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25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25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25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25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25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25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25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25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25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25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25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25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25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25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25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25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25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25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25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25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25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25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25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25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25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25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25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25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25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25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25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25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25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25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25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25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25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25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25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25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25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25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25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25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25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25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25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25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25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25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25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25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25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25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25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25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25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25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25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25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25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25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25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25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25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25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25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25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25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25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25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25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25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25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25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25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25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25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25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25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25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25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25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25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25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25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25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25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25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25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25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25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25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25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25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25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25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25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25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25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25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25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25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25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25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25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25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25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25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25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25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25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25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25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25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25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25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25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25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25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25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25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25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25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25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25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25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25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25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P8" sqref="P8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11</v>
      </c>
    </row>
    <row r="2" spans="1:69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aca="1" ref="C3" ca="1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aca="1" ref="D3" ca="1">IF(OR($B3="",D$2=""),"",Projetos!$K2/_xlfn.XLOOKUP(D$2,Técnicos!$A$2:$A$100,IF(Projetos!J2=1,Técnicos!$F$2:$F$100,IF(Projetos!J2=2,Técnicos!$H$2:$H$100,Técnicos!$J$2:$J$100)),,0,1))</f>
        <v>87.833333333333343</v>
      </c>
      <c r="E3" s="15" cm="1">
        <f t="array" aca="1" ref="E3" ca="1">IF(OR($B3="",E$2=""),"",Projetos!$K2/_xlfn.XLOOKUP(E$2,Técnicos!$A$2:$A$100,IF(Projetos!K2=1,Técnicos!$F$2:$F$100,IF(Projetos!K2=2,Técnicos!$H$2:$H$100,Técnicos!$J$2:$J$100)),,0,1))</f>
        <v>100.38095238095238</v>
      </c>
      <c r="F3" s="15" cm="1">
        <f t="array" aca="1" ref="F3" ca="1">IF(OR($B3="",F$2=""),"",Projetos!$K2/_xlfn.XLOOKUP(F$2,Técnicos!$A$2:$A$100,IF(Projetos!L2=1,Técnicos!$F$2:$F$100,IF(Projetos!L2=2,Técnicos!$H$2:$H$100,Técnicos!$J$2:$J$100)),,0,1))</f>
        <v>117.11111111111111</v>
      </c>
      <c r="G3" s="15" cm="1">
        <f t="array" aca="1" ref="G3" ca="1">IF(OR($B3="",G$2=""),"",Projetos!$K2/_xlfn.XLOOKUP(G$2,Técnicos!$A$2:$A$100,IF(Projetos!M2=1,Técnicos!$F$2:$F$100,IF(Projetos!M2=2,Técnicos!$H$2:$H$100,Técnicos!$J$2:$J$100)),,0,1))</f>
        <v>95.818181818181813</v>
      </c>
      <c r="H3" s="15" cm="1">
        <f t="array" aca="1" ref="H3" ca="1">IF(OR($B3="",H$2=""),"",Projetos!$K2/_xlfn.XLOOKUP(H$2,Técnicos!$A$2:$A$100,IF(Projetos!N2=1,Técnicos!$F$2:$F$100,IF(Projetos!N2=2,Técnicos!$H$2:$H$100,Técnicos!$J$2:$J$100)),,0,1))</f>
        <v>87.833333333333343</v>
      </c>
      <c r="I3" s="15" cm="1">
        <f t="array" aca="1" ref="I3" ca="1">IF(OR($B3="",I$2=""),"",Projetos!$K2/_xlfn.XLOOKUP(I$2,Técnicos!$A$2:$A$100,IF(Projetos!O2=1,Técnicos!$F$2:$F$100,IF(Projetos!O2=2,Técnicos!$H$2:$H$100,Técnicos!$J$2:$J$100)),,0,1))</f>
        <v>100.38095238095238</v>
      </c>
      <c r="J3" s="15" cm="1">
        <f t="array" aca="1" ref="J3" ca="1">IF(OR($B3="",J$2=""),"",Projetos!$K2/_xlfn.XLOOKUP(J$2,Técnicos!$A$2:$A$100,IF(Projetos!P2=1,Técnicos!$F$2:$F$100,IF(Projetos!P2=2,Técnicos!$H$2:$H$100,Técnicos!$J$2:$J$100)),,0,1))</f>
        <v>87.833333333333343</v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aca="1" ref="C4" ca="1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aca="1" ref="D4" ca="1">IF(OR($B4="",D$2=""),"",Projetos!$K3/_xlfn.XLOOKUP(D$2,Técnicos!$A$2:$A$100,IF(Projetos!J3=1,Técnicos!$F$2:$F$100,IF(Projetos!J3=2,Técnicos!$H$2:$H$100,Técnicos!$J$2:$J$100)),,0,1))</f>
        <v>95.333333333333343</v>
      </c>
      <c r="E4" s="15" cm="1">
        <f t="array" aca="1" ref="E4" ca="1">IF(OR($B4="",E$2=""),"",Projetos!$K3/_xlfn.XLOOKUP(E$2,Técnicos!$A$2:$A$100,IF(Projetos!K3=1,Técnicos!$F$2:$F$100,IF(Projetos!K3=2,Técnicos!$H$2:$H$100,Técnicos!$J$2:$J$100)),,0,1))</f>
        <v>108.95238095238095</v>
      </c>
      <c r="F4" s="15" cm="1">
        <f t="array" aca="1" ref="F4" ca="1">IF(OR($B4="",F$2=""),"",Projetos!$K3/_xlfn.XLOOKUP(F$2,Técnicos!$A$2:$A$100,IF(Projetos!L3=1,Técnicos!$F$2:$F$100,IF(Projetos!L3=2,Técnicos!$H$2:$H$100,Técnicos!$J$2:$J$100)),,0,1))</f>
        <v>127.11111111111111</v>
      </c>
      <c r="G4" s="15" cm="1">
        <f t="array" aca="1" ref="G4" ca="1">IF(OR($B4="",G$2=""),"",Projetos!$K3/_xlfn.XLOOKUP(G$2,Técnicos!$A$2:$A$100,IF(Projetos!M3=1,Técnicos!$F$2:$F$100,IF(Projetos!M3=2,Técnicos!$H$2:$H$100,Técnicos!$J$2:$J$100)),,0,1))</f>
        <v>104</v>
      </c>
      <c r="H4" s="15" cm="1">
        <f t="array" aca="1" ref="H4" ca="1">IF(OR($B4="",H$2=""),"",Projetos!$K3/_xlfn.XLOOKUP(H$2,Técnicos!$A$2:$A$100,IF(Projetos!N3=1,Técnicos!$F$2:$F$100,IF(Projetos!N3=2,Técnicos!$H$2:$H$100,Técnicos!$J$2:$J$100)),,0,1))</f>
        <v>95.333333333333343</v>
      </c>
      <c r="I4" s="15" cm="1">
        <f t="array" aca="1" ref="I4" ca="1">IF(OR($B4="",I$2=""),"",Projetos!$K3/_xlfn.XLOOKUP(I$2,Técnicos!$A$2:$A$100,IF(Projetos!O3=1,Técnicos!$F$2:$F$100,IF(Projetos!O3=2,Técnicos!$H$2:$H$100,Técnicos!$J$2:$J$100)),,0,1))</f>
        <v>108.95238095238095</v>
      </c>
      <c r="J4" s="15" cm="1">
        <f t="array" aca="1" ref="J4" ca="1">IF(OR($B4="",J$2=""),"",Projetos!$K3/_xlfn.XLOOKUP(J$2,Técnicos!$A$2:$A$100,IF(Projetos!P3=1,Técnicos!$F$2:$F$100,IF(Projetos!P3=2,Técnicos!$H$2:$H$100,Técnicos!$J$2:$J$100)),,0,1))</f>
        <v>95.333333333333343</v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aca="1" ref="C5" ca="1">IF(OR($B5="",C$2=""),"",Projetos!$K4/_xlfn.XLOOKUP(C$2,Técnicos!$A$2:$A$100,IF(Projetos!I4=1,Técnicos!$F$2:$F$100,IF(Projetos!I4=2,Técnicos!$H$2:$H$100,Técnicos!$J$2:$J$100)),,0,1))</f>
        <v>95.333333333333343</v>
      </c>
      <c r="D5" s="15" cm="1">
        <f t="array" aca="1" ref="D5" ca="1">IF(OR($B5="",D$2=""),"",Projetos!$K4/_xlfn.XLOOKUP(D$2,Técnicos!$A$2:$A$100,IF(Projetos!J4=1,Técnicos!$F$2:$F$100,IF(Projetos!J4=2,Técnicos!$H$2:$H$100,Técnicos!$J$2:$J$100)),,0,1))</f>
        <v>95.333333333333343</v>
      </c>
      <c r="E5" s="15" cm="1">
        <f t="array" aca="1" ref="E5" ca="1">IF(OR($B5="",E$2=""),"",Projetos!$K4/_xlfn.XLOOKUP(E$2,Técnicos!$A$2:$A$100,IF(Projetos!K4=1,Técnicos!$F$2:$F$100,IF(Projetos!K4=2,Técnicos!$H$2:$H$100,Técnicos!$J$2:$J$100)),,0,1))</f>
        <v>108.95238095238095</v>
      </c>
      <c r="F5" s="15" cm="1">
        <f t="array" aca="1" ref="F5" ca="1">IF(OR($B5="",F$2=""),"",Projetos!$K4/_xlfn.XLOOKUP(F$2,Técnicos!$A$2:$A$100,IF(Projetos!L4=1,Técnicos!$F$2:$F$100,IF(Projetos!L4=2,Técnicos!$H$2:$H$100,Técnicos!$J$2:$J$100)),,0,1))</f>
        <v>127.11111111111111</v>
      </c>
      <c r="G5" s="15" cm="1">
        <f t="array" aca="1" ref="G5" ca="1">IF(OR($B5="",G$2=""),"",Projetos!$K4/_xlfn.XLOOKUP(G$2,Técnicos!$A$2:$A$100,IF(Projetos!M4=1,Técnicos!$F$2:$F$100,IF(Projetos!M4=2,Técnicos!$H$2:$H$100,Técnicos!$J$2:$J$100)),,0,1))</f>
        <v>104</v>
      </c>
      <c r="H5" s="15" cm="1">
        <f t="array" aca="1" ref="H5" ca="1">IF(OR($B5="",H$2=""),"",Projetos!$K4/_xlfn.XLOOKUP(H$2,Técnicos!$A$2:$A$100,IF(Projetos!N4=1,Técnicos!$F$2:$F$100,IF(Projetos!N4=2,Técnicos!$H$2:$H$100,Técnicos!$J$2:$J$100)),,0,1))</f>
        <v>95.333333333333343</v>
      </c>
      <c r="I5" s="15" cm="1">
        <f t="array" aca="1" ref="I5" ca="1">IF(OR($B5="",I$2=""),"",Projetos!$K4/_xlfn.XLOOKUP(I$2,Técnicos!$A$2:$A$100,IF(Projetos!O4=1,Técnicos!$F$2:$F$100,IF(Projetos!O4=2,Técnicos!$H$2:$H$100,Técnicos!$J$2:$J$100)),,0,1))</f>
        <v>108.95238095238095</v>
      </c>
      <c r="J5" s="15" cm="1">
        <f t="array" aca="1" ref="J5" ca="1">IF(OR($B5="",J$2=""),"",Projetos!$K4/_xlfn.XLOOKUP(J$2,Técnicos!$A$2:$A$100,IF(Projetos!P4=1,Técnicos!$F$2:$F$100,IF(Projetos!P4=2,Técnicos!$H$2:$H$100,Técnicos!$J$2:$J$100)),,0,1))</f>
        <v>95.333333333333343</v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aca="1" ref="C6" ca="1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aca="1" ref="D6" ca="1">IF(OR($B6="",D$2=""),"",Projetos!$K5/_xlfn.XLOOKUP(D$2,Técnicos!$A$2:$A$100,IF(Projetos!J5=1,Técnicos!$F$2:$F$100,IF(Projetos!J5=2,Técnicos!$H$2:$H$100,Técnicos!$J$2:$J$100)),,0,1))</f>
        <v>87.833333333333343</v>
      </c>
      <c r="E6" s="15" cm="1">
        <f t="array" aca="1" ref="E6" ca="1">IF(OR($B6="",E$2=""),"",Projetos!$K5/_xlfn.XLOOKUP(E$2,Técnicos!$A$2:$A$100,IF(Projetos!K5=1,Técnicos!$F$2:$F$100,IF(Projetos!K5=2,Técnicos!$H$2:$H$100,Técnicos!$J$2:$J$100)),,0,1))</f>
        <v>100.38095238095238</v>
      </c>
      <c r="F6" s="15" cm="1">
        <f t="array" aca="1" ref="F6" ca="1">IF(OR($B6="",F$2=""),"",Projetos!$K5/_xlfn.XLOOKUP(F$2,Técnicos!$A$2:$A$100,IF(Projetos!L5=1,Técnicos!$F$2:$F$100,IF(Projetos!L5=2,Técnicos!$H$2:$H$100,Técnicos!$J$2:$J$100)),,0,1))</f>
        <v>117.11111111111111</v>
      </c>
      <c r="G6" s="15" cm="1">
        <f t="array" aca="1" ref="G6" ca="1">IF(OR($B6="",G$2=""),"",Projetos!$K5/_xlfn.XLOOKUP(G$2,Técnicos!$A$2:$A$100,IF(Projetos!M5=1,Técnicos!$F$2:$F$100,IF(Projetos!M5=2,Técnicos!$H$2:$H$100,Técnicos!$J$2:$J$100)),,0,1))</f>
        <v>95.818181818181813</v>
      </c>
      <c r="H6" s="15" cm="1">
        <f t="array" aca="1" ref="H6" ca="1">IF(OR($B6="",H$2=""),"",Projetos!$K5/_xlfn.XLOOKUP(H$2,Técnicos!$A$2:$A$100,IF(Projetos!N5=1,Técnicos!$F$2:$F$100,IF(Projetos!N5=2,Técnicos!$H$2:$H$100,Técnicos!$J$2:$J$100)),,0,1))</f>
        <v>87.833333333333343</v>
      </c>
      <c r="I6" s="15" cm="1">
        <f t="array" aca="1" ref="I6" ca="1">IF(OR($B6="",I$2=""),"",Projetos!$K5/_xlfn.XLOOKUP(I$2,Técnicos!$A$2:$A$100,IF(Projetos!O5=1,Técnicos!$F$2:$F$100,IF(Projetos!O5=2,Técnicos!$H$2:$H$100,Técnicos!$J$2:$J$100)),,0,1))</f>
        <v>100.38095238095238</v>
      </c>
      <c r="J6" s="15" cm="1">
        <f t="array" aca="1" ref="J6" ca="1">IF(OR($B6="",J$2=""),"",Projetos!$K5/_xlfn.XLOOKUP(J$2,Técnicos!$A$2:$A$100,IF(Projetos!P5=1,Técnicos!$F$2:$F$100,IF(Projetos!P5=2,Técnicos!$H$2:$H$100,Técnicos!$J$2:$J$100)),,0,1))</f>
        <v>87.833333333333343</v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aca="1" ref="C7" ca="1">IF(OR($B7="",C$2=""),"",Projetos!$K6/_xlfn.XLOOKUP(C$2,Técnicos!$A$2:$A$100,IF(Projetos!I6=1,Técnicos!$F$2:$F$100,IF(Projetos!I6=2,Técnicos!$H$2:$H$100,Técnicos!$J$2:$J$100)),,0,1))</f>
        <v>106.15</v>
      </c>
      <c r="D7" s="15" cm="1">
        <f t="array" aca="1" ref="D7" ca="1">IF(OR($B7="",D$2=""),"",Projetos!$K6/_xlfn.XLOOKUP(D$2,Técnicos!$A$2:$A$100,IF(Projetos!J6=1,Técnicos!$F$2:$F$100,IF(Projetos!J6=2,Técnicos!$H$2:$H$100,Técnicos!$J$2:$J$100)),,0,1))</f>
        <v>88.458333333333343</v>
      </c>
      <c r="E7" s="15" cm="1">
        <f t="array" aca="1" ref="E7" ca="1">IF(OR($B7="",E$2=""),"",Projetos!$K6/_xlfn.XLOOKUP(E$2,Técnicos!$A$2:$A$100,IF(Projetos!K6=1,Técnicos!$F$2:$F$100,IF(Projetos!K6=2,Técnicos!$H$2:$H$100,Técnicos!$J$2:$J$100)),,0,1))</f>
        <v>101.0952380952381</v>
      </c>
      <c r="F7" s="15" cm="1">
        <f t="array" aca="1" ref="F7" ca="1">IF(OR($B7="",F$2=""),"",Projetos!$K6/_xlfn.XLOOKUP(F$2,Técnicos!$A$2:$A$100,IF(Projetos!L6=1,Técnicos!$F$2:$F$100,IF(Projetos!L6=2,Técnicos!$H$2:$H$100,Técnicos!$J$2:$J$100)),,0,1))</f>
        <v>117.94444444444444</v>
      </c>
      <c r="G7" s="15" cm="1">
        <f t="array" aca="1" ref="G7" ca="1">IF(OR($B7="",G$2=""),"",Projetos!$K6/_xlfn.XLOOKUP(G$2,Técnicos!$A$2:$A$100,IF(Projetos!M6=1,Técnicos!$F$2:$F$100,IF(Projetos!M6=2,Técnicos!$H$2:$H$100,Técnicos!$J$2:$J$100)),,0,1))</f>
        <v>96.5</v>
      </c>
      <c r="H7" s="15" cm="1">
        <f t="array" aca="1" ref="H7" ca="1">IF(OR($B7="",H$2=""),"",Projetos!$K6/_xlfn.XLOOKUP(H$2,Técnicos!$A$2:$A$100,IF(Projetos!N6=1,Técnicos!$F$2:$F$100,IF(Projetos!N6=2,Técnicos!$H$2:$H$100,Técnicos!$J$2:$J$100)),,0,1))</f>
        <v>88.458333333333343</v>
      </c>
      <c r="I7" s="15" cm="1">
        <f t="array" aca="1" ref="I7" ca="1">IF(OR($B7="",I$2=""),"",Projetos!$K6/_xlfn.XLOOKUP(I$2,Técnicos!$A$2:$A$100,IF(Projetos!O6=1,Técnicos!$F$2:$F$100,IF(Projetos!O6=2,Técnicos!$H$2:$H$100,Técnicos!$J$2:$J$100)),,0,1))</f>
        <v>101.0952380952381</v>
      </c>
      <c r="J7" s="15" cm="1">
        <f t="array" aca="1" ref="J7" ca="1">IF(OR($B7="",J$2=""),"",Projetos!$K6/_xlfn.XLOOKUP(J$2,Técnicos!$A$2:$A$100,IF(Projetos!P6=1,Técnicos!$F$2:$F$100,IF(Projetos!P6=2,Técnicos!$H$2:$H$100,Técnicos!$J$2:$J$100)),,0,1))</f>
        <v>88.458333333333343</v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aca="1" ref="C8" ca="1">IF(OR($B8="",C$2=""),"",Projetos!$K7/_xlfn.XLOOKUP(C$2,Técnicos!$A$2:$A$100,IF(Projetos!I7=1,Técnicos!$F$2:$F$100,IF(Projetos!I7=2,Técnicos!$H$2:$H$100,Técnicos!$J$2:$J$100)),,0,1))</f>
        <v>114.4</v>
      </c>
      <c r="D8" s="15" cm="1">
        <f t="array" aca="1" ref="D8" ca="1">IF(OR($B8="",D$2=""),"",Projetos!$K7/_xlfn.XLOOKUP(D$2,Técnicos!$A$2:$A$100,IF(Projetos!J7=1,Técnicos!$F$2:$F$100,IF(Projetos!J7=2,Técnicos!$H$2:$H$100,Técnicos!$J$2:$J$100)),,0,1))</f>
        <v>95.333333333333343</v>
      </c>
      <c r="E8" s="15" cm="1">
        <f t="array" aca="1" ref="E8" ca="1">IF(OR($B8="",E$2=""),"",Projetos!$K7/_xlfn.XLOOKUP(E$2,Técnicos!$A$2:$A$100,IF(Projetos!K7=1,Técnicos!$F$2:$F$100,IF(Projetos!K7=2,Técnicos!$H$2:$H$100,Técnicos!$J$2:$J$100)),,0,1))</f>
        <v>108.95238095238095</v>
      </c>
      <c r="F8" s="15" cm="1">
        <f t="array" aca="1" ref="F8" ca="1">IF(OR($B8="",F$2=""),"",Projetos!$K7/_xlfn.XLOOKUP(F$2,Técnicos!$A$2:$A$100,IF(Projetos!L7=1,Técnicos!$F$2:$F$100,IF(Projetos!L7=2,Técnicos!$H$2:$H$100,Técnicos!$J$2:$J$100)),,0,1))</f>
        <v>127.11111111111111</v>
      </c>
      <c r="G8" s="15" cm="1">
        <f t="array" aca="1" ref="G8" ca="1">IF(OR($B8="",G$2=""),"",Projetos!$K7/_xlfn.XLOOKUP(G$2,Técnicos!$A$2:$A$100,IF(Projetos!M7=1,Técnicos!$F$2:$F$100,IF(Projetos!M7=2,Técnicos!$H$2:$H$100,Técnicos!$J$2:$J$100)),,0,1))</f>
        <v>104</v>
      </c>
      <c r="H8" s="15" cm="1">
        <f t="array" aca="1" ref="H8" ca="1">IF(OR($B8="",H$2=""),"",Projetos!$K7/_xlfn.XLOOKUP(H$2,Técnicos!$A$2:$A$100,IF(Projetos!N7=1,Técnicos!$F$2:$F$100,IF(Projetos!N7=2,Técnicos!$H$2:$H$100,Técnicos!$J$2:$J$100)),,0,1))</f>
        <v>95.333333333333343</v>
      </c>
      <c r="I8" s="15" cm="1">
        <f t="array" aca="1" ref="I8" ca="1">IF(OR($B8="",I$2=""),"",Projetos!$K7/_xlfn.XLOOKUP(I$2,Técnicos!$A$2:$A$100,IF(Projetos!O7=1,Técnicos!$F$2:$F$100,IF(Projetos!O7=2,Técnicos!$H$2:$H$100,Técnicos!$J$2:$J$100)),,0,1))</f>
        <v>108.95238095238095</v>
      </c>
      <c r="J8" s="15" cm="1">
        <f t="array" aca="1" ref="J8" ca="1">IF(OR($B8="",J$2=""),"",Projetos!$K7/_xlfn.XLOOKUP(J$2,Técnicos!$A$2:$A$100,IF(Projetos!P7=1,Técnicos!$F$2:$F$100,IF(Projetos!P7=2,Técnicos!$H$2:$H$100,Técnicos!$J$2:$J$100)),,0,1))</f>
        <v>95.333333333333343</v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aca="1" ref="C9" ca="1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aca="1" ref="D9" ca="1">IF(OR($B9="",D$2=""),"",Projetos!$K8/_xlfn.XLOOKUP(D$2,Técnicos!$A$2:$A$100,IF(Projetos!J8=1,Técnicos!$F$2:$F$100,IF(Projetos!J8=2,Técnicos!$H$2:$H$100,Técnicos!$J$2:$J$100)),,0,1))</f>
        <v>95.333333333333343</v>
      </c>
      <c r="E9" s="15" cm="1">
        <f t="array" aca="1" ref="E9" ca="1">IF(OR($B9="",E$2=""),"",Projetos!$K8/_xlfn.XLOOKUP(E$2,Técnicos!$A$2:$A$100,IF(Projetos!K8=1,Técnicos!$F$2:$F$100,IF(Projetos!K8=2,Técnicos!$H$2:$H$100,Técnicos!$J$2:$J$100)),,0,1))</f>
        <v>108.95238095238095</v>
      </c>
      <c r="F9" s="15" cm="1">
        <f t="array" aca="1" ref="F9" ca="1">IF(OR($B9="",F$2=""),"",Projetos!$K8/_xlfn.XLOOKUP(F$2,Técnicos!$A$2:$A$100,IF(Projetos!L8=1,Técnicos!$F$2:$F$100,IF(Projetos!L8=2,Técnicos!$H$2:$H$100,Técnicos!$J$2:$J$100)),,0,1))</f>
        <v>127.11111111111111</v>
      </c>
      <c r="G9" s="15" cm="1">
        <f t="array" aca="1" ref="G9" ca="1">IF(OR($B9="",G$2=""),"",Projetos!$K8/_xlfn.XLOOKUP(G$2,Técnicos!$A$2:$A$100,IF(Projetos!M8=1,Técnicos!$F$2:$F$100,IF(Projetos!M8=2,Técnicos!$H$2:$H$100,Técnicos!$J$2:$J$100)),,0,1))</f>
        <v>104</v>
      </c>
      <c r="H9" s="15" cm="1">
        <f t="array" aca="1" ref="H9" ca="1">IF(OR($B9="",H$2=""),"",Projetos!$K8/_xlfn.XLOOKUP(H$2,Técnicos!$A$2:$A$100,IF(Projetos!N8=1,Técnicos!$F$2:$F$100,IF(Projetos!N8=2,Técnicos!$H$2:$H$100,Técnicos!$J$2:$J$100)),,0,1))</f>
        <v>95.333333333333343</v>
      </c>
      <c r="I9" s="15" cm="1">
        <f t="array" aca="1" ref="I9" ca="1">IF(OR($B9="",I$2=""),"",Projetos!$K8/_xlfn.XLOOKUP(I$2,Técnicos!$A$2:$A$100,IF(Projetos!O8=1,Técnicos!$F$2:$F$100,IF(Projetos!O8=2,Técnicos!$H$2:$H$100,Técnicos!$J$2:$J$100)),,0,1))</f>
        <v>108.95238095238095</v>
      </c>
      <c r="J9" s="15" cm="1">
        <f t="array" aca="1" ref="J9" ca="1">IF(OR($B9="",J$2=""),"",Projetos!$K8/_xlfn.XLOOKUP(J$2,Técnicos!$A$2:$A$100,IF(Projetos!P8=1,Técnicos!$F$2:$F$100,IF(Projetos!P8=2,Técnicos!$H$2:$H$100,Técnicos!$J$2:$J$100)),,0,1))</f>
        <v>95.333333333333343</v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aca="1" ref="C10" ca="1">IF(OR($B10="",C$2=""),"",Projetos!$K9/_xlfn.XLOOKUP(C$2,Técnicos!$A$2:$A$100,IF(Projetos!I9=1,Técnicos!$F$2:$F$100,IF(Projetos!I9=2,Técnicos!$H$2:$H$100,Técnicos!$J$2:$J$100)),,0,1))</f>
        <v>87.833333333333343</v>
      </c>
      <c r="D10" s="15" cm="1">
        <f t="array" aca="1" ref="D10" ca="1">IF(OR($B10="",D$2=""),"",Projetos!$K9/_xlfn.XLOOKUP(D$2,Técnicos!$A$2:$A$100,IF(Projetos!J9=1,Técnicos!$F$2:$F$100,IF(Projetos!J9=2,Técnicos!$H$2:$H$100,Técnicos!$J$2:$J$100)),,0,1))</f>
        <v>87.833333333333343</v>
      </c>
      <c r="E10" s="15" cm="1">
        <f t="array" aca="1" ref="E10" ca="1">IF(OR($B10="",E$2=""),"",Projetos!$K9/_xlfn.XLOOKUP(E$2,Técnicos!$A$2:$A$100,IF(Projetos!K9=1,Técnicos!$F$2:$F$100,IF(Projetos!K9=2,Técnicos!$H$2:$H$100,Técnicos!$J$2:$J$100)),,0,1))</f>
        <v>100.38095238095238</v>
      </c>
      <c r="F10" s="15" cm="1">
        <f t="array" aca="1" ref="F10" ca="1">IF(OR($B10="",F$2=""),"",Projetos!$K9/_xlfn.XLOOKUP(F$2,Técnicos!$A$2:$A$100,IF(Projetos!L9=1,Técnicos!$F$2:$F$100,IF(Projetos!L9=2,Técnicos!$H$2:$H$100,Técnicos!$J$2:$J$100)),,0,1))</f>
        <v>117.11111111111111</v>
      </c>
      <c r="G10" s="15" cm="1">
        <f t="array" aca="1" ref="G10" ca="1">IF(OR($B10="",G$2=""),"",Projetos!$K9/_xlfn.XLOOKUP(G$2,Técnicos!$A$2:$A$100,IF(Projetos!M9=1,Técnicos!$F$2:$F$100,IF(Projetos!M9=2,Técnicos!$H$2:$H$100,Técnicos!$J$2:$J$100)),,0,1))</f>
        <v>95.818181818181813</v>
      </c>
      <c r="H10" s="15" cm="1">
        <f t="array" aca="1" ref="H10" ca="1">IF(OR($B10="",H$2=""),"",Projetos!$K9/_xlfn.XLOOKUP(H$2,Técnicos!$A$2:$A$100,IF(Projetos!N9=1,Técnicos!$F$2:$F$100,IF(Projetos!N9=2,Técnicos!$H$2:$H$100,Técnicos!$J$2:$J$100)),,0,1))</f>
        <v>87.833333333333343</v>
      </c>
      <c r="I10" s="15" cm="1">
        <f t="array" aca="1" ref="I10" ca="1">IF(OR($B10="",I$2=""),"",Projetos!$K9/_xlfn.XLOOKUP(I$2,Técnicos!$A$2:$A$100,IF(Projetos!O9=1,Técnicos!$F$2:$F$100,IF(Projetos!O9=2,Técnicos!$H$2:$H$100,Técnicos!$J$2:$J$100)),,0,1))</f>
        <v>100.38095238095238</v>
      </c>
      <c r="J10" s="15" cm="1">
        <f t="array" aca="1" ref="J10" ca="1">IF(OR($B10="",J$2=""),"",Projetos!$K9/_xlfn.XLOOKUP(J$2,Técnicos!$A$2:$A$100,IF(Projetos!P9=1,Técnicos!$F$2:$F$100,IF(Projetos!P9=2,Técnicos!$H$2:$H$100,Técnicos!$J$2:$J$100)),,0,1))</f>
        <v>87.833333333333343</v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aca="1" ref="C11" ca="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aca="1" ref="D11" ca="1">IF(OR($B11="",D$2=""),"",Projetos!$K10/_xlfn.XLOOKUP(D$2,Técnicos!$A$2:$A$100,IF(Projetos!J10=1,Técnicos!$F$2:$F$100,IF(Projetos!J10=2,Técnicos!$H$2:$H$100,Técnicos!$J$2:$J$100)),,0,1))</f>
        <v>88.458333333333343</v>
      </c>
      <c r="E11" s="15" cm="1">
        <f t="array" aca="1" ref="E11" ca="1">IF(OR($B11="",E$2=""),"",Projetos!$K10/_xlfn.XLOOKUP(E$2,Técnicos!$A$2:$A$100,IF(Projetos!K10=1,Técnicos!$F$2:$F$100,IF(Projetos!K10=2,Técnicos!$H$2:$H$100,Técnicos!$J$2:$J$100)),,0,1))</f>
        <v>101.0952380952381</v>
      </c>
      <c r="F11" s="15" cm="1">
        <f t="array" aca="1" ref="F11" ca="1">IF(OR($B11="",F$2=""),"",Projetos!$K10/_xlfn.XLOOKUP(F$2,Técnicos!$A$2:$A$100,IF(Projetos!L10=1,Técnicos!$F$2:$F$100,IF(Projetos!L10=2,Técnicos!$H$2:$H$100,Técnicos!$J$2:$J$100)),,0,1))</f>
        <v>117.94444444444444</v>
      </c>
      <c r="G11" s="15" cm="1">
        <f t="array" aca="1" ref="G11" ca="1">IF(OR($B11="",G$2=""),"",Projetos!$K10/_xlfn.XLOOKUP(G$2,Técnicos!$A$2:$A$100,IF(Projetos!M10=1,Técnicos!$F$2:$F$100,IF(Projetos!M10=2,Técnicos!$H$2:$H$100,Técnicos!$J$2:$J$100)),,0,1))</f>
        <v>96.5</v>
      </c>
      <c r="H11" s="15" cm="1">
        <f t="array" aca="1" ref="H11" ca="1">IF(OR($B11="",H$2=""),"",Projetos!$K10/_xlfn.XLOOKUP(H$2,Técnicos!$A$2:$A$100,IF(Projetos!N10=1,Técnicos!$F$2:$F$100,IF(Projetos!N10=2,Técnicos!$H$2:$H$100,Técnicos!$J$2:$J$100)),,0,1))</f>
        <v>88.458333333333343</v>
      </c>
      <c r="I11" s="15" cm="1">
        <f t="array" aca="1" ref="I11" ca="1">IF(OR($B11="",I$2=""),"",Projetos!$K10/_xlfn.XLOOKUP(I$2,Técnicos!$A$2:$A$100,IF(Projetos!O10=1,Técnicos!$F$2:$F$100,IF(Projetos!O10=2,Técnicos!$H$2:$H$100,Técnicos!$J$2:$J$100)),,0,1))</f>
        <v>101.0952380952381</v>
      </c>
      <c r="J11" s="15" cm="1">
        <f t="array" aca="1" ref="J11" ca="1">IF(OR($B11="",J$2=""),"",Projetos!$K10/_xlfn.XLOOKUP(J$2,Técnicos!$A$2:$A$100,IF(Projetos!P10=1,Técnicos!$F$2:$F$100,IF(Projetos!P10=2,Técnicos!$H$2:$H$100,Técnicos!$J$2:$J$100)),,0,1))</f>
        <v>88.458333333333343</v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aca="1" ref="C12" ca="1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aca="1" ref="D12" ca="1">IF(OR($B12="",D$2=""),"",Projetos!$K11/_xlfn.XLOOKUP(D$2,Técnicos!$A$2:$A$100,IF(Projetos!J11=1,Técnicos!$F$2:$F$100,IF(Projetos!J11=2,Técnicos!$H$2:$H$100,Técnicos!$J$2:$J$100)),,0,1))</f>
        <v>87.833333333333343</v>
      </c>
      <c r="E12" s="15" cm="1">
        <f t="array" aca="1" ref="E12" ca="1">IF(OR($B12="",E$2=""),"",Projetos!$K11/_xlfn.XLOOKUP(E$2,Técnicos!$A$2:$A$100,IF(Projetos!K11=1,Técnicos!$F$2:$F$100,IF(Projetos!K11=2,Técnicos!$H$2:$H$100,Técnicos!$J$2:$J$100)),,0,1))</f>
        <v>100.38095238095238</v>
      </c>
      <c r="F12" s="15" cm="1">
        <f t="array" aca="1" ref="F12" ca="1">IF(OR($B12="",F$2=""),"",Projetos!$K11/_xlfn.XLOOKUP(F$2,Técnicos!$A$2:$A$100,IF(Projetos!L11=1,Técnicos!$F$2:$F$100,IF(Projetos!L11=2,Técnicos!$H$2:$H$100,Técnicos!$J$2:$J$100)),,0,1))</f>
        <v>117.11111111111111</v>
      </c>
      <c r="G12" s="15" cm="1">
        <f t="array" aca="1" ref="G12" ca="1">IF(OR($B12="",G$2=""),"",Projetos!$K11/_xlfn.XLOOKUP(G$2,Técnicos!$A$2:$A$100,IF(Projetos!M11=1,Técnicos!$F$2:$F$100,IF(Projetos!M11=2,Técnicos!$H$2:$H$100,Técnicos!$J$2:$J$100)),,0,1))</f>
        <v>95.818181818181813</v>
      </c>
      <c r="H12" s="15" cm="1">
        <f t="array" aca="1" ref="H12" ca="1">IF(OR($B12="",H$2=""),"",Projetos!$K11/_xlfn.XLOOKUP(H$2,Técnicos!$A$2:$A$100,IF(Projetos!N11=1,Técnicos!$F$2:$F$100,IF(Projetos!N11=2,Técnicos!$H$2:$H$100,Técnicos!$J$2:$J$100)),,0,1))</f>
        <v>87.833333333333343</v>
      </c>
      <c r="I12" s="15" cm="1">
        <f t="array" aca="1" ref="I12" ca="1">IF(OR($B12="",I$2=""),"",Projetos!$K11/_xlfn.XLOOKUP(I$2,Técnicos!$A$2:$A$100,IF(Projetos!O11=1,Técnicos!$F$2:$F$100,IF(Projetos!O11=2,Técnicos!$H$2:$H$100,Técnicos!$J$2:$J$100)),,0,1))</f>
        <v>100.38095238095238</v>
      </c>
      <c r="J12" s="15" cm="1">
        <f t="array" aca="1" ref="J12" ca="1">IF(OR($B12="",J$2=""),"",Projetos!$K11/_xlfn.XLOOKUP(J$2,Técnicos!$A$2:$A$100,IF(Projetos!P11=1,Técnicos!$F$2:$F$100,IF(Projetos!P11=2,Técnicos!$H$2:$H$100,Técnicos!$J$2:$J$100)),,0,1))</f>
        <v>87.833333333333343</v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aca="1" ref="C13" ca="1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aca="1" ref="D13" ca="1">IF(OR($B13="",D$2=""),"",Projetos!$K12/_xlfn.XLOOKUP(D$2,Técnicos!$A$2:$A$100,IF(Projetos!J12=1,Técnicos!$F$2:$F$100,IF(Projetos!J12=2,Técnicos!$H$2:$H$100,Técnicos!$J$2:$J$100)),,0,1))</f>
        <v>88.458333333333343</v>
      </c>
      <c r="E13" s="15" cm="1">
        <f t="array" aca="1" ref="E13" ca="1">IF(OR($B13="",E$2=""),"",Projetos!$K12/_xlfn.XLOOKUP(E$2,Técnicos!$A$2:$A$100,IF(Projetos!K12=1,Técnicos!$F$2:$F$100,IF(Projetos!K12=2,Técnicos!$H$2:$H$100,Técnicos!$J$2:$J$100)),,0,1))</f>
        <v>101.0952380952381</v>
      </c>
      <c r="F13" s="15" cm="1">
        <f t="array" aca="1" ref="F13" ca="1">IF(OR($B13="",F$2=""),"",Projetos!$K12/_xlfn.XLOOKUP(F$2,Técnicos!$A$2:$A$100,IF(Projetos!L12=1,Técnicos!$F$2:$F$100,IF(Projetos!L12=2,Técnicos!$H$2:$H$100,Técnicos!$J$2:$J$100)),,0,1))</f>
        <v>117.94444444444444</v>
      </c>
      <c r="G13" s="15" cm="1">
        <f t="array" aca="1" ref="G13" ca="1">IF(OR($B13="",G$2=""),"",Projetos!$K12/_xlfn.XLOOKUP(G$2,Técnicos!$A$2:$A$100,IF(Projetos!M12=1,Técnicos!$F$2:$F$100,IF(Projetos!M12=2,Técnicos!$H$2:$H$100,Técnicos!$J$2:$J$100)),,0,1))</f>
        <v>96.5</v>
      </c>
      <c r="H13" s="15" cm="1">
        <f t="array" aca="1" ref="H13" ca="1">IF(OR($B13="",H$2=""),"",Projetos!$K12/_xlfn.XLOOKUP(H$2,Técnicos!$A$2:$A$100,IF(Projetos!N12=1,Técnicos!$F$2:$F$100,IF(Projetos!N12=2,Técnicos!$H$2:$H$100,Técnicos!$J$2:$J$100)),,0,1))</f>
        <v>88.458333333333343</v>
      </c>
      <c r="I13" s="15" cm="1">
        <f t="array" aca="1" ref="I13" ca="1">IF(OR($B13="",I$2=""),"",Projetos!$K12/_xlfn.XLOOKUP(I$2,Técnicos!$A$2:$A$100,IF(Projetos!O12=1,Técnicos!$F$2:$F$100,IF(Projetos!O12=2,Técnicos!$H$2:$H$100,Técnicos!$J$2:$J$100)),,0,1))</f>
        <v>101.0952380952381</v>
      </c>
      <c r="J13" s="15" cm="1">
        <f t="array" aca="1" ref="J13" ca="1">IF(OR($B13="",J$2=""),"",Projetos!$K12/_xlfn.XLOOKUP(J$2,Técnicos!$A$2:$A$100,IF(Projetos!P12=1,Técnicos!$F$2:$F$100,IF(Projetos!P12=2,Técnicos!$H$2:$H$100,Técnicos!$J$2:$J$100)),,0,1))</f>
        <v>88.458333333333343</v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25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25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25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25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25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25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25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25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25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25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25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25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25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25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25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25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25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25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25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25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25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25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25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25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25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25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25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25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25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25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25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25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25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25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25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25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25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25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25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25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25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25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25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25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25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25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25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25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25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25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25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25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25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25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25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25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25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25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25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25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25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25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25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25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25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25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25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25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25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25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25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25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25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25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25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25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25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25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25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25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25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25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25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25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25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25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25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25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25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25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25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25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25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25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25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25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25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25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25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25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25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25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25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25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25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25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25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25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25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25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25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25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25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25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25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25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25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25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25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25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25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25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25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25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25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25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25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25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25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25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25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25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25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25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25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25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25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25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25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25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25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25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25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25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25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25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25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25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25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25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25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25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25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25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25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25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25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25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25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25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25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25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25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25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25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25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25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25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25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25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25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25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25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25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25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25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25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25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25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25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25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25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25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25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25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25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25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25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25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25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25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25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25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25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25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25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25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25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25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25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25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25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25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25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25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25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25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25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25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25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25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25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25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25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25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25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25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25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25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25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25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25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25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25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25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25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25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25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25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25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25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25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25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25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25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25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25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25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25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25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25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25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25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25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25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25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25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25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25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25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25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25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25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25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25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25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25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25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25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25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25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25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25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25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25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25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25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25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25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25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25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25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25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25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25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25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25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25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25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25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25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25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25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25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25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25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25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25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25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25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25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25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25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25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25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25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25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25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25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25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25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25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25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25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25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25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25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25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25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25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25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25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25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25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25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25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25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25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25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25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25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25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25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25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25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25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25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25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25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25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25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25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25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25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25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25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25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25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25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25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25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25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25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25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25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25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25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25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25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25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25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25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25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25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25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25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25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25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25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25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25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25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25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25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25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25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25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25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25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25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25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25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25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25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25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25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25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25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25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25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25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25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25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25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25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25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25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25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25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25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25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25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25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25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25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25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25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25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25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25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25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25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25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25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25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25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25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25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25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25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25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25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25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25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25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25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25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25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25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25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25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25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25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25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25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25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25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25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25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25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25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25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25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25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25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25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25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25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25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25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25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25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25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25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25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25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25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25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25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25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25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25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25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25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25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25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25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25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25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25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25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25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25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25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25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25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25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25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25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25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25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25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25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25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25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25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25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25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25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25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25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25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25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25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25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25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25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25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25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25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25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25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25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25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25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25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25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25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25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25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25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25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25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25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25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M14" sqref="M14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11</v>
      </c>
    </row>
    <row r="2" spans="1:41" x14ac:dyDescent="0.25">
      <c r="A2" t="s">
        <v>10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H24" sqref="F24:H24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0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1" sqref="B1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15</v>
      </c>
      <c r="B3">
        <f ca="1">IF(B2="","",SUMPRODUCT(Matriz_Alocação_Análise!D3:D36,Matriz_Esforço_Análise!C3:C36))</f>
        <v>201.58695652173913</v>
      </c>
      <c r="C3">
        <f ca="1">IF(C2="","",SUMPRODUCT(Matriz_Alocação_Análise!E3:E36,Matriz_Esforço_Análise!D3:D36))</f>
        <v>30.132450331125828</v>
      </c>
      <c r="D3">
        <f ca="1">IF(D2="","",SUMPRODUCT(Matriz_Alocação_Análise!F3:F36,Matriz_Esforço_Análise!E3:E36))</f>
        <v>86.917293233082717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0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126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 ca="1">IF(D2="","",SUMIFS(Projetos!$M$2:$M$36,Projetos!$D$2:$D$36,D2,Projetos!$C$2:$C$36,0))</f>
        <v>24.285714285714285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>IF(G2="","",SUMIFS(Projetos!$M$2:$M$36,Projetos!$D$2:$D$36,G2,Projetos!$C$2:$C$36,0))</f>
        <v>0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16</v>
      </c>
      <c r="B5">
        <f ca="1">IF(B2="","",SUMPRODUCT(Matriz_Alocação_Acompanhamento!D3:D36,Matriz_Esforço_Acompanhamento!C3:C36))</f>
        <v>0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310.42857142857144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191.63636363636363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127</v>
      </c>
      <c r="B6">
        <f>IF(B2="","",SUMIFS(Projetos!$N$2:$N$36,Projetos!$E$2:$E$36,B2,Projetos!$C$2:$C$36,1))</f>
        <v>0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310.42857142857144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17</v>
      </c>
      <c r="B7" s="3">
        <f ca="1">IF(B2="","",B3+B5)</f>
        <v>201.58695652173913</v>
      </c>
      <c r="C7" s="3">
        <f t="shared" ref="C7:E7" ca="1" si="0">IF(C2="","",C3+C5)</f>
        <v>117.96578366445917</v>
      </c>
      <c r="D7" s="3">
        <f t="shared" ca="1" si="0"/>
        <v>397.34586466165416</v>
      </c>
      <c r="E7" s="3">
        <f t="shared" ca="1" si="0"/>
        <v>217.04421175101805</v>
      </c>
      <c r="F7" s="3">
        <f t="shared" ref="F7:AC7" ca="1" si="1">IF(F2="","",F3+F5)</f>
        <v>210.59469696969697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201.58695652173913</v>
      </c>
      <c r="C8">
        <f ca="1">IF(C2="","",SUMPRODUCT(Matriz_Alocação_Acompanhamento!E3:E36,Matriz_Esforço_Acompanhamento!D3:D36) + SUMPRODUCT(Matriz_Alocação_Análise!E3:E36,Matriz_Esforço_Análise!D3:D36))</f>
        <v>117.96578366445917</v>
      </c>
      <c r="D8">
        <f ca="1">IF(D2="","",SUMPRODUCT(Matriz_Alocação_Acompanhamento!F3:F36,Matriz_Esforço_Acompanhamento!E3:E36) + SUMPRODUCT(Matriz_Alocação_Análise!F3:F36,Matriz_Esforço_Análise!E3:E36))</f>
        <v>397.34586466165416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210.59469696969697</v>
      </c>
      <c r="G8">
        <f ca="1">IF(G2="","",SUMPRODUCT(Matriz_Alocação_Acompanhamento!I3:I36,Matriz_Esforço_Acompanhamento!H3:H36) + SUMPRODUCT(Matriz_Alocação_Análise!I3:I36,Matriz_Esforço_Análise!H3:H36))</f>
        <v>0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128</v>
      </c>
      <c r="B9" s="18">
        <f>IF(B2="","",SUMIFS(Projetos!$M$2:$M$36,Projetos!$D$2:$D$36,B2,Projetos!$C$2:$C$36,0)+SUMIFS(Projetos!$N$2:$N$36,Projetos!$E$2:$E$36,B2,Projetos!$C$2:$C$36,1))</f>
        <v>0</v>
      </c>
      <c r="C9" s="18">
        <f ca="1">IF(C2="","",SUMIFS(Projetos!$M$2:$M$36,Projetos!$D$2:$D$36,C2,Projetos!$C$2:$C$36,0)+SUMIFS(Projetos!$N$2:$N$36,Projetos!$E$2:$E$36,C2,Projetos!$C$2:$C$36,1))</f>
        <v>87.833333333333343</v>
      </c>
      <c r="D9" s="18">
        <f ca="1">IF(D2="","",SUMIFS(Projetos!$M$2:$M$36,Projetos!$D$2:$D$36,D2,Projetos!$C$2:$C$36,0)+SUMIFS(Projetos!$N$2:$N$36,Projetos!$E$2:$E$36,D2,Projetos!$C$2:$C$36,1))</f>
        <v>334.71428571428572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>IF(G2="","",SUMIFS(Projetos!$M$2:$M$36,Projetos!$D$2:$D$36,G2,Projetos!$C$2:$C$36,0)+SUMIFS(Projetos!$N$2:$N$36,Projetos!$E$2:$E$36,G2,Projetos!$C$2:$C$36,1))</f>
        <v>0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2023-12-19T04:58:24Z</dcterms:modified>
</cp:coreProperties>
</file>