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60" windowWidth="15340" windowHeight="4100"/>
  </bookViews>
  <sheets>
    <sheet name="Data" sheetId="15" r:id="rId1"/>
    <sheet name="Index" sheetId="17" r:id="rId2"/>
    <sheet name="Data dictionary" sheetId="19"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P319" i="15" l="1"/>
  <c r="W319" i="15"/>
  <c r="V319" i="15"/>
  <c r="U319" i="15"/>
  <c r="W284" i="15"/>
  <c r="W117" i="15"/>
  <c r="W270" i="15"/>
  <c r="W178" i="15"/>
  <c r="W179" i="15"/>
  <c r="W180" i="15"/>
  <c r="W271" i="15"/>
  <c r="W181" i="15"/>
  <c r="W169" i="15"/>
  <c r="W170" i="15"/>
  <c r="W294" i="15"/>
  <c r="W272" i="15"/>
  <c r="W118" i="15"/>
  <c r="W285" i="15"/>
  <c r="W119" i="15"/>
  <c r="W182" i="15"/>
  <c r="W120" i="15"/>
  <c r="W121" i="15"/>
  <c r="W122" i="15"/>
  <c r="W123" i="15"/>
  <c r="W124" i="15"/>
  <c r="W183" i="15"/>
  <c r="W98" i="15"/>
  <c r="W125" i="15"/>
  <c r="W126" i="15"/>
  <c r="W273" i="15"/>
  <c r="W127" i="15"/>
  <c r="W274" i="15"/>
  <c r="W184" i="15"/>
  <c r="W185" i="15"/>
  <c r="W286" i="15"/>
  <c r="W186" i="15"/>
  <c r="W296" i="15"/>
  <c r="W287" i="15"/>
  <c r="W187" i="15"/>
  <c r="W128" i="15"/>
  <c r="W188" i="15"/>
  <c r="W171" i="15"/>
  <c r="W189" i="15"/>
  <c r="W129" i="15"/>
  <c r="W81" i="15"/>
  <c r="W5" i="15"/>
  <c r="W130" i="15"/>
  <c r="W190" i="15"/>
  <c r="W191" i="15"/>
  <c r="W21" i="15"/>
  <c r="W192" i="15"/>
  <c r="W193" i="15"/>
  <c r="W194" i="15"/>
  <c r="W195" i="15"/>
  <c r="W196" i="15"/>
  <c r="W197" i="15"/>
  <c r="W131" i="15"/>
  <c r="W288" i="15"/>
  <c r="W241" i="15"/>
  <c r="W132" i="15"/>
  <c r="W198" i="15"/>
  <c r="W133" i="15"/>
  <c r="W172" i="15"/>
  <c r="W199" i="15"/>
  <c r="W291" i="15"/>
  <c r="W134" i="15"/>
  <c r="W200" i="15"/>
  <c r="W135" i="15"/>
  <c r="W173" i="15"/>
  <c r="W6" i="15"/>
  <c r="W201" i="15"/>
  <c r="W2" i="15"/>
  <c r="W202" i="15"/>
  <c r="W53" i="15"/>
  <c r="W203" i="15"/>
  <c r="W99" i="15"/>
  <c r="W136" i="15"/>
  <c r="W137" i="15"/>
  <c r="W66" i="15"/>
  <c r="W80" i="15"/>
  <c r="W28" i="15"/>
  <c r="W138" i="15"/>
  <c r="W204" i="15"/>
  <c r="W95" i="15"/>
  <c r="W15" i="15"/>
  <c r="W139" i="15"/>
  <c r="W93" i="15"/>
  <c r="W140" i="15"/>
  <c r="W242" i="15"/>
  <c r="W141" i="15"/>
  <c r="W92" i="15"/>
  <c r="W39" i="15"/>
  <c r="W72" i="15"/>
  <c r="W205" i="15"/>
  <c r="W142" i="15"/>
  <c r="W309" i="15"/>
  <c r="W94" i="15"/>
  <c r="W37" i="15"/>
  <c r="W36" i="15"/>
  <c r="W27" i="15"/>
  <c r="W25" i="15"/>
  <c r="W206" i="15"/>
  <c r="W207" i="15"/>
  <c r="W143" i="15"/>
  <c r="W208" i="15"/>
  <c r="W243" i="15"/>
  <c r="W292" i="15"/>
  <c r="W209" i="15"/>
  <c r="W33" i="15"/>
  <c r="W29" i="15"/>
  <c r="W41" i="15"/>
  <c r="W210" i="15"/>
  <c r="W297" i="15"/>
  <c r="W310" i="15"/>
  <c r="W211" i="15"/>
  <c r="W212" i="15"/>
  <c r="W213" i="15"/>
  <c r="W144" i="15"/>
  <c r="W145" i="15"/>
  <c r="W311" i="15"/>
  <c r="W214" i="15"/>
  <c r="W174" i="15"/>
  <c r="W244" i="15"/>
  <c r="W312" i="15"/>
  <c r="W100" i="15"/>
  <c r="W24" i="15"/>
  <c r="W215" i="15"/>
  <c r="W20" i="15"/>
  <c r="W146" i="15"/>
  <c r="W59" i="15"/>
  <c r="W216" i="15"/>
  <c r="W101" i="15"/>
  <c r="W102" i="15"/>
  <c r="W217" i="15"/>
  <c r="W218" i="15"/>
  <c r="W147" i="15"/>
  <c r="W44" i="15"/>
  <c r="W289" i="15"/>
  <c r="W148" i="15"/>
  <c r="W219" i="15"/>
  <c r="W220" i="15"/>
  <c r="W74" i="15"/>
  <c r="W64" i="15"/>
  <c r="W221" i="15"/>
  <c r="W298" i="15"/>
  <c r="W17" i="15"/>
  <c r="W299" i="15"/>
  <c r="W293" i="15"/>
  <c r="W43" i="15"/>
  <c r="W56" i="15"/>
  <c r="W32" i="15"/>
  <c r="W91" i="15"/>
  <c r="W149" i="15"/>
  <c r="W150" i="15"/>
  <c r="W65" i="15"/>
  <c r="W290" i="15"/>
  <c r="W48" i="15"/>
  <c r="W313" i="15"/>
  <c r="W245" i="15"/>
  <c r="W103" i="15"/>
  <c r="W300" i="15"/>
  <c r="W301" i="15"/>
  <c r="W104" i="15"/>
  <c r="W246" i="15"/>
  <c r="W13" i="15"/>
  <c r="W247" i="15"/>
  <c r="W151" i="15"/>
  <c r="W10" i="15"/>
  <c r="W51" i="15"/>
  <c r="W85" i="15"/>
  <c r="W105" i="15"/>
  <c r="W222" i="15"/>
  <c r="W46" i="15"/>
  <c r="W314" i="15"/>
  <c r="W248" i="15"/>
  <c r="W152" i="15"/>
  <c r="W88" i="15"/>
  <c r="W153" i="15"/>
  <c r="W249" i="15"/>
  <c r="W223" i="15"/>
  <c r="W250" i="15"/>
  <c r="W84" i="15"/>
  <c r="W34" i="15"/>
  <c r="W83" i="15"/>
  <c r="W224" i="15"/>
  <c r="W106" i="15"/>
  <c r="W251" i="15"/>
  <c r="W252" i="15"/>
  <c r="W97" i="15"/>
  <c r="W55" i="15"/>
  <c r="W8" i="15"/>
  <c r="W50" i="15"/>
  <c r="W107" i="15"/>
  <c r="W275" i="15"/>
  <c r="W253" i="15"/>
  <c r="W154" i="15"/>
  <c r="W225" i="15"/>
  <c r="W31" i="15"/>
  <c r="W40" i="15"/>
  <c r="W254" i="15"/>
  <c r="W255" i="15"/>
  <c r="W96" i="15"/>
  <c r="W175" i="15"/>
  <c r="W26" i="15"/>
  <c r="W52" i="15"/>
  <c r="W256" i="15"/>
  <c r="W4" i="15"/>
  <c r="W47" i="15"/>
  <c r="W30" i="15"/>
  <c r="W62" i="15"/>
  <c r="W257" i="15"/>
  <c r="W38" i="15"/>
  <c r="W226" i="15"/>
  <c r="W302" i="15"/>
  <c r="W14" i="15"/>
  <c r="W86" i="15"/>
  <c r="W63" i="15"/>
  <c r="W227" i="15"/>
  <c r="W108" i="15"/>
  <c r="W315" i="15"/>
  <c r="W228" i="15"/>
  <c r="W229" i="15"/>
  <c r="W230" i="15"/>
  <c r="W316" i="15"/>
  <c r="W231" i="15"/>
  <c r="W109" i="15"/>
  <c r="W42" i="15"/>
  <c r="W155" i="15"/>
  <c r="W87" i="15"/>
  <c r="W258" i="15"/>
  <c r="W156" i="15"/>
  <c r="W259" i="15"/>
  <c r="W232" i="15"/>
  <c r="W276" i="15"/>
  <c r="W260" i="15"/>
  <c r="W233" i="15"/>
  <c r="W157" i="15"/>
  <c r="W261" i="15"/>
  <c r="W11" i="15"/>
  <c r="W45" i="15"/>
  <c r="W23" i="15"/>
  <c r="W262" i="15"/>
  <c r="W110" i="15"/>
  <c r="W89" i="15"/>
  <c r="W68" i="15"/>
  <c r="W75" i="15"/>
  <c r="W277" i="15"/>
  <c r="W19" i="15"/>
  <c r="W78" i="15"/>
  <c r="W111" i="15"/>
  <c r="W158" i="15"/>
  <c r="W159" i="15"/>
  <c r="W263" i="15"/>
  <c r="W160" i="15"/>
  <c r="W303" i="15"/>
  <c r="W76" i="15"/>
  <c r="W3" i="15"/>
  <c r="W161" i="15"/>
  <c r="W162" i="15"/>
  <c r="W163" i="15"/>
  <c r="W234" i="15"/>
  <c r="W235" i="15"/>
  <c r="W90" i="15"/>
  <c r="W317" i="15"/>
  <c r="W264" i="15"/>
  <c r="W7" i="15"/>
  <c r="W236" i="15"/>
  <c r="W70" i="15"/>
  <c r="W9" i="15"/>
  <c r="W237" i="15"/>
  <c r="W164" i="15"/>
  <c r="W22" i="15"/>
  <c r="W69" i="15"/>
  <c r="W265" i="15"/>
  <c r="W238" i="15"/>
  <c r="W304" i="15"/>
  <c r="W57" i="15"/>
  <c r="W318" i="15"/>
  <c r="W266" i="15"/>
  <c r="W112" i="15"/>
  <c r="W176" i="15"/>
  <c r="W267" i="15"/>
  <c r="W295" i="15"/>
  <c r="W278" i="15"/>
  <c r="W77" i="15"/>
  <c r="W279" i="15"/>
  <c r="W239" i="15"/>
  <c r="W113" i="15"/>
  <c r="W240" i="15"/>
  <c r="W268" i="15"/>
  <c r="W73" i="15"/>
  <c r="W79" i="15"/>
  <c r="W165" i="15"/>
  <c r="W54" i="15"/>
  <c r="W305" i="15"/>
  <c r="W280" i="15"/>
  <c r="W114" i="15"/>
  <c r="W166" i="15"/>
  <c r="W61" i="15"/>
  <c r="W167" i="15"/>
  <c r="W177" i="15"/>
  <c r="W306" i="15"/>
  <c r="W307" i="15"/>
  <c r="W12" i="15"/>
  <c r="W82" i="15"/>
  <c r="W60" i="15"/>
  <c r="W35" i="15"/>
  <c r="W71" i="15"/>
  <c r="W115" i="15"/>
  <c r="W281" i="15"/>
  <c r="W168" i="15"/>
  <c r="W308" i="15"/>
  <c r="W67" i="15"/>
  <c r="W49" i="15"/>
  <c r="W116" i="15"/>
  <c r="W269" i="15"/>
  <c r="W282" i="15"/>
  <c r="W58" i="15"/>
  <c r="W18" i="15"/>
  <c r="W16" i="15"/>
  <c r="W283" i="15"/>
  <c r="U180" i="15"/>
  <c r="U284" i="15"/>
  <c r="U270" i="15"/>
  <c r="U117" i="15"/>
  <c r="U179" i="15"/>
  <c r="U178" i="15"/>
  <c r="U181" i="15"/>
  <c r="U271" i="15"/>
  <c r="U170" i="15"/>
  <c r="U169" i="15"/>
  <c r="U272" i="15"/>
  <c r="U294" i="15"/>
  <c r="U118" i="15"/>
  <c r="U182" i="15"/>
  <c r="U121" i="15"/>
  <c r="U285" i="15"/>
  <c r="U120" i="15"/>
  <c r="U119" i="15"/>
  <c r="U124" i="15"/>
  <c r="U183" i="15"/>
  <c r="U123" i="15"/>
  <c r="U122" i="15"/>
  <c r="U127" i="15"/>
  <c r="U273" i="15"/>
  <c r="U126" i="15"/>
  <c r="U274" i="15"/>
  <c r="U125" i="15"/>
  <c r="U98" i="15"/>
  <c r="U184" i="15"/>
  <c r="U287" i="15"/>
  <c r="U286" i="15"/>
  <c r="U187" i="15"/>
  <c r="U296" i="15"/>
  <c r="U186" i="15"/>
  <c r="U185" i="15"/>
  <c r="U171" i="15"/>
  <c r="U128" i="15"/>
  <c r="U188" i="15"/>
  <c r="U189" i="15"/>
  <c r="U129" i="15"/>
  <c r="U130" i="15"/>
  <c r="U190" i="15"/>
  <c r="U81" i="15"/>
  <c r="U191" i="15"/>
  <c r="U5" i="15"/>
  <c r="U21" i="15"/>
  <c r="U193" i="15"/>
  <c r="U196" i="15"/>
  <c r="U195" i="15"/>
  <c r="U194" i="15"/>
  <c r="U192" i="15"/>
  <c r="U198" i="15"/>
  <c r="U131" i="15"/>
  <c r="U133" i="15"/>
  <c r="U132" i="15"/>
  <c r="U241" i="15"/>
  <c r="U288" i="15"/>
  <c r="U197" i="15"/>
  <c r="U172" i="15"/>
  <c r="U200" i="15"/>
  <c r="U134" i="15"/>
  <c r="U199" i="15"/>
  <c r="U291" i="15"/>
  <c r="U53" i="15"/>
  <c r="U6" i="15"/>
  <c r="U173" i="15"/>
  <c r="U202" i="15"/>
  <c r="U203" i="15"/>
  <c r="U201" i="15"/>
  <c r="U2" i="15"/>
  <c r="U135" i="15"/>
  <c r="U136" i="15"/>
  <c r="U80" i="15"/>
  <c r="U137" i="15"/>
  <c r="U99" i="15"/>
  <c r="U66" i="15"/>
  <c r="U15" i="15"/>
  <c r="U95" i="15"/>
  <c r="U139" i="15"/>
  <c r="U204" i="15"/>
  <c r="U28" i="15"/>
  <c r="U138" i="15"/>
  <c r="U39" i="15"/>
  <c r="U72" i="15"/>
  <c r="U141" i="15"/>
  <c r="U140" i="15"/>
  <c r="U92" i="15"/>
  <c r="U205" i="15"/>
  <c r="U142" i="15"/>
  <c r="U309" i="15"/>
  <c r="U242" i="15"/>
  <c r="U93" i="15"/>
  <c r="U37" i="15"/>
  <c r="U27" i="15"/>
  <c r="U36" i="15"/>
  <c r="U94" i="15"/>
  <c r="U25" i="15"/>
  <c r="U208" i="15"/>
  <c r="U143" i="15"/>
  <c r="U207" i="15"/>
  <c r="U206" i="15"/>
  <c r="U33" i="15"/>
  <c r="U29" i="15"/>
  <c r="U209" i="15"/>
  <c r="U243" i="15"/>
  <c r="U292" i="15"/>
  <c r="U41" i="15"/>
  <c r="U211" i="15"/>
  <c r="U210" i="15"/>
  <c r="U297" i="15"/>
  <c r="U310" i="15"/>
  <c r="U144" i="15"/>
  <c r="U311" i="15"/>
  <c r="U214" i="15"/>
  <c r="U174" i="15"/>
  <c r="U244" i="15"/>
  <c r="U212" i="15"/>
  <c r="U213" i="15"/>
  <c r="U145" i="15"/>
  <c r="U312" i="15"/>
  <c r="U59" i="15"/>
  <c r="U215" i="15"/>
  <c r="U20" i="15"/>
  <c r="U146" i="15"/>
  <c r="U100" i="15"/>
  <c r="U216" i="15"/>
  <c r="U24" i="15"/>
  <c r="U44" i="15"/>
  <c r="U219" i="15"/>
  <c r="U148" i="15"/>
  <c r="U289" i="15"/>
  <c r="U64" i="15"/>
  <c r="U101" i="15"/>
  <c r="U102" i="15"/>
  <c r="U220" i="15"/>
  <c r="U217" i="15"/>
  <c r="U74" i="15"/>
  <c r="U218" i="15"/>
  <c r="U147" i="15"/>
  <c r="U17" i="15"/>
  <c r="U56" i="15"/>
  <c r="U221" i="15"/>
  <c r="U43" i="15"/>
  <c r="U299" i="15"/>
  <c r="U32" i="15"/>
  <c r="U293" i="15"/>
  <c r="U298" i="15"/>
  <c r="U48" i="15"/>
  <c r="U65" i="15"/>
  <c r="U313" i="15"/>
  <c r="U149" i="15"/>
  <c r="U150" i="15"/>
  <c r="U91" i="15"/>
  <c r="U245" i="15"/>
  <c r="U290" i="15"/>
  <c r="U300" i="15"/>
  <c r="U103" i="15"/>
  <c r="U301" i="15"/>
  <c r="U10" i="15"/>
  <c r="U51" i="15"/>
  <c r="U13" i="15"/>
  <c r="U247" i="15"/>
  <c r="U104" i="15"/>
  <c r="U85" i="15"/>
  <c r="U151" i="15"/>
  <c r="U246" i="15"/>
  <c r="U314" i="15"/>
  <c r="U105" i="15"/>
  <c r="U222" i="15"/>
  <c r="U46" i="15"/>
  <c r="U88" i="15"/>
  <c r="U248" i="15"/>
  <c r="U152" i="15"/>
  <c r="U224" i="15"/>
  <c r="U223" i="15"/>
  <c r="U153" i="15"/>
  <c r="U250" i="15"/>
  <c r="U34" i="15"/>
  <c r="U249" i="15"/>
  <c r="U83" i="15"/>
  <c r="U84" i="15"/>
  <c r="U55" i="15"/>
  <c r="U50" i="15"/>
  <c r="U106" i="15"/>
  <c r="U8" i="15"/>
  <c r="U97" i="15"/>
  <c r="U251" i="15"/>
  <c r="U252" i="15"/>
  <c r="U52" i="15"/>
  <c r="U175" i="15"/>
  <c r="U47" i="15"/>
  <c r="U30" i="15"/>
  <c r="U4" i="15"/>
  <c r="U26" i="15"/>
  <c r="U253" i="15"/>
  <c r="U62" i="15"/>
  <c r="U107" i="15"/>
  <c r="U40" i="15"/>
  <c r="U254" i="15"/>
  <c r="U255" i="15"/>
  <c r="U154" i="15"/>
  <c r="U256" i="15"/>
  <c r="U96" i="15"/>
  <c r="U275" i="15"/>
  <c r="U31" i="15"/>
  <c r="U225" i="15"/>
  <c r="U38" i="15"/>
  <c r="U63" i="15"/>
  <c r="U14" i="15"/>
  <c r="U86" i="15"/>
  <c r="U302" i="15"/>
  <c r="U227" i="15"/>
  <c r="U257" i="15"/>
  <c r="U226" i="15"/>
  <c r="U231" i="15"/>
  <c r="U315" i="15"/>
  <c r="U228" i="15"/>
  <c r="U316" i="15"/>
  <c r="U229" i="15"/>
  <c r="U230" i="15"/>
  <c r="U108" i="15"/>
  <c r="U156" i="15"/>
  <c r="U155" i="15"/>
  <c r="U276" i="15"/>
  <c r="U233" i="15"/>
  <c r="U109" i="15"/>
  <c r="U42" i="15"/>
  <c r="U87" i="15"/>
  <c r="U259" i="15"/>
  <c r="U260" i="15"/>
  <c r="U258" i="15"/>
  <c r="U232" i="15"/>
  <c r="U23" i="15"/>
  <c r="U45" i="15"/>
  <c r="U11" i="15"/>
  <c r="U157" i="15"/>
  <c r="U261" i="15"/>
  <c r="U262" i="15"/>
  <c r="U68" i="15"/>
  <c r="U19" i="15"/>
  <c r="U277" i="15"/>
  <c r="U89" i="15"/>
  <c r="U110" i="15"/>
  <c r="U75" i="15"/>
  <c r="U78" i="15"/>
  <c r="U111" i="15"/>
  <c r="U158" i="15"/>
  <c r="U159" i="15"/>
  <c r="U303" i="15"/>
  <c r="U76" i="15"/>
  <c r="U3" i="15"/>
  <c r="U161" i="15"/>
  <c r="U160" i="15"/>
  <c r="U263" i="15"/>
  <c r="U9" i="15"/>
  <c r="U163" i="15"/>
  <c r="U234" i="15"/>
  <c r="U162" i="15"/>
  <c r="U264" i="15"/>
  <c r="U7" i="15"/>
  <c r="U90" i="15"/>
  <c r="U236" i="15"/>
  <c r="U70" i="15"/>
  <c r="U317" i="15"/>
  <c r="U235" i="15"/>
  <c r="U22" i="15"/>
  <c r="U69" i="15"/>
  <c r="U164" i="15"/>
  <c r="U237" i="15"/>
  <c r="U57" i="15"/>
  <c r="U318" i="15"/>
  <c r="U304" i="15"/>
  <c r="U266" i="15"/>
  <c r="U238" i="15"/>
  <c r="U265" i="15"/>
  <c r="U176" i="15"/>
  <c r="U279" i="15"/>
  <c r="U267" i="15"/>
  <c r="U278" i="15"/>
  <c r="U77" i="15"/>
  <c r="U112" i="15"/>
  <c r="U295" i="15"/>
  <c r="U239" i="15"/>
  <c r="U73" i="15"/>
  <c r="U79" i="15"/>
  <c r="U240" i="15"/>
  <c r="U268" i="15"/>
  <c r="U113" i="15"/>
  <c r="U54" i="15"/>
  <c r="U165" i="15"/>
  <c r="U280" i="15"/>
  <c r="U305" i="15"/>
  <c r="U60" i="15"/>
  <c r="U12" i="15"/>
  <c r="U177" i="15"/>
  <c r="U82" i="15"/>
  <c r="U35" i="15"/>
  <c r="U71" i="15"/>
  <c r="U61" i="15"/>
  <c r="U166" i="15"/>
  <c r="U114" i="15"/>
  <c r="U167" i="15"/>
  <c r="U306" i="15"/>
  <c r="U307" i="15"/>
  <c r="U67" i="15"/>
  <c r="U281" i="15"/>
  <c r="U308" i="15"/>
  <c r="U49" i="15"/>
  <c r="U115" i="15"/>
  <c r="U168" i="15"/>
  <c r="U18" i="15"/>
  <c r="U58" i="15"/>
  <c r="U16" i="15"/>
  <c r="U283" i="15"/>
  <c r="U116" i="15"/>
  <c r="U269" i="15"/>
  <c r="U282" i="15"/>
  <c r="V167" i="15"/>
  <c r="BP167" i="15"/>
  <c r="V177" i="15"/>
  <c r="BP177" i="15"/>
  <c r="V180" i="15"/>
  <c r="V284" i="15"/>
  <c r="V270" i="15"/>
  <c r="V117" i="15"/>
  <c r="V179" i="15"/>
  <c r="V178" i="15"/>
  <c r="V181" i="15"/>
  <c r="V271" i="15"/>
  <c r="V170" i="15"/>
  <c r="V169" i="15"/>
  <c r="V272" i="15"/>
  <c r="V294" i="15"/>
  <c r="V118" i="15"/>
  <c r="V182" i="15"/>
  <c r="V121" i="15"/>
  <c r="V285" i="15"/>
  <c r="V120" i="15"/>
  <c r="V119" i="15"/>
  <c r="V124" i="15"/>
  <c r="V183" i="15"/>
  <c r="V123" i="15"/>
  <c r="V122" i="15"/>
  <c r="V127" i="15"/>
  <c r="V273" i="15"/>
  <c r="V126" i="15"/>
  <c r="V274" i="15"/>
  <c r="V125" i="15"/>
  <c r="V98" i="15"/>
  <c r="V184" i="15"/>
  <c r="V287" i="15"/>
  <c r="V286" i="15"/>
  <c r="V187" i="15"/>
  <c r="V296" i="15"/>
  <c r="V186" i="15"/>
  <c r="V185" i="15"/>
  <c r="V171" i="15"/>
  <c r="V128" i="15"/>
  <c r="V188" i="15"/>
  <c r="V189" i="15"/>
  <c r="V129" i="15"/>
  <c r="V130" i="15"/>
  <c r="V190" i="15"/>
  <c r="V81" i="15"/>
  <c r="V191" i="15"/>
  <c r="V5" i="15"/>
  <c r="V21" i="15"/>
  <c r="V193" i="15"/>
  <c r="V196" i="15"/>
  <c r="V195" i="15"/>
  <c r="V194" i="15"/>
  <c r="V192" i="15"/>
  <c r="V198" i="15"/>
  <c r="V131" i="15"/>
  <c r="V133" i="15"/>
  <c r="V132" i="15"/>
  <c r="V241" i="15"/>
  <c r="V288" i="15"/>
  <c r="V197" i="15"/>
  <c r="V172" i="15"/>
  <c r="V200" i="15"/>
  <c r="V134" i="15"/>
  <c r="V199" i="15"/>
  <c r="V291" i="15"/>
  <c r="V53" i="15"/>
  <c r="V6" i="15"/>
  <c r="V173" i="15"/>
  <c r="V202" i="15"/>
  <c r="V203" i="15"/>
  <c r="V201" i="15"/>
  <c r="V2" i="15"/>
  <c r="V135" i="15"/>
  <c r="V136" i="15"/>
  <c r="V80" i="15"/>
  <c r="V137" i="15"/>
  <c r="V99" i="15"/>
  <c r="V66" i="15"/>
  <c r="V15" i="15"/>
  <c r="V95" i="15"/>
  <c r="V139" i="15"/>
  <c r="V204" i="15"/>
  <c r="V28" i="15"/>
  <c r="V138" i="15"/>
  <c r="V39" i="15"/>
  <c r="V72" i="15"/>
  <c r="V141" i="15"/>
  <c r="V140" i="15"/>
  <c r="V92" i="15"/>
  <c r="V205" i="15"/>
  <c r="V142" i="15"/>
  <c r="V309" i="15"/>
  <c r="V242" i="15"/>
  <c r="V93" i="15"/>
  <c r="V37" i="15"/>
  <c r="V27" i="15"/>
  <c r="V36" i="15"/>
  <c r="V94" i="15"/>
  <c r="V25" i="15"/>
  <c r="V208" i="15"/>
  <c r="V143" i="15"/>
  <c r="V207" i="15"/>
  <c r="V206" i="15"/>
  <c r="V33" i="15"/>
  <c r="V29" i="15"/>
  <c r="V209" i="15"/>
  <c r="V243" i="15"/>
  <c r="V292" i="15"/>
  <c r="V41" i="15"/>
  <c r="V211" i="15"/>
  <c r="V210" i="15"/>
  <c r="V297" i="15"/>
  <c r="V310" i="15"/>
  <c r="V144" i="15"/>
  <c r="V311" i="15"/>
  <c r="V214" i="15"/>
  <c r="V174" i="15"/>
  <c r="V244" i="15"/>
  <c r="V212" i="15"/>
  <c r="V213" i="15"/>
  <c r="V145" i="15"/>
  <c r="V312" i="15"/>
  <c r="V59" i="15"/>
  <c r="V215" i="15"/>
  <c r="V20" i="15"/>
  <c r="V146" i="15"/>
  <c r="V100" i="15"/>
  <c r="V216" i="15"/>
  <c r="V24" i="15"/>
  <c r="V44" i="15"/>
  <c r="V219" i="15"/>
  <c r="V148" i="15"/>
  <c r="V289" i="15"/>
  <c r="V64" i="15"/>
  <c r="V101" i="15"/>
  <c r="V102" i="15"/>
  <c r="V220" i="15"/>
  <c r="V217" i="15"/>
  <c r="V74" i="15"/>
  <c r="V218" i="15"/>
  <c r="V147" i="15"/>
  <c r="V17" i="15"/>
  <c r="V56" i="15"/>
  <c r="V221" i="15"/>
  <c r="V43" i="15"/>
  <c r="V299" i="15"/>
  <c r="V32" i="15"/>
  <c r="V293" i="15"/>
  <c r="V298" i="15"/>
  <c r="V48" i="15"/>
  <c r="V65" i="15"/>
  <c r="V313" i="15"/>
  <c r="V149" i="15"/>
  <c r="V150" i="15"/>
  <c r="V91" i="15"/>
  <c r="V245" i="15"/>
  <c r="V290" i="15"/>
  <c r="V300" i="15"/>
  <c r="V103" i="15"/>
  <c r="V301" i="15"/>
  <c r="V10" i="15"/>
  <c r="V51" i="15"/>
  <c r="V13" i="15"/>
  <c r="V247" i="15"/>
  <c r="V104" i="15"/>
  <c r="V85" i="15"/>
  <c r="V151" i="15"/>
  <c r="V246" i="15"/>
  <c r="V314" i="15"/>
  <c r="V105" i="15"/>
  <c r="V222" i="15"/>
  <c r="V46" i="15"/>
  <c r="V88" i="15"/>
  <c r="V248" i="15"/>
  <c r="V152" i="15"/>
  <c r="V224" i="15"/>
  <c r="V223" i="15"/>
  <c r="V153" i="15"/>
  <c r="V250" i="15"/>
  <c r="V34" i="15"/>
  <c r="V249" i="15"/>
  <c r="V83" i="15"/>
  <c r="V84" i="15"/>
  <c r="V55" i="15"/>
  <c r="V50" i="15"/>
  <c r="V106" i="15"/>
  <c r="V8" i="15"/>
  <c r="V97" i="15"/>
  <c r="V251" i="15"/>
  <c r="V252" i="15"/>
  <c r="V52" i="15"/>
  <c r="V175" i="15"/>
  <c r="V47" i="15"/>
  <c r="V30" i="15"/>
  <c r="V4" i="15"/>
  <c r="V26" i="15"/>
  <c r="V253" i="15"/>
  <c r="V62" i="15"/>
  <c r="V107" i="15"/>
  <c r="V40" i="15"/>
  <c r="V254" i="15"/>
  <c r="V255" i="15"/>
  <c r="V154" i="15"/>
  <c r="V256" i="15"/>
  <c r="V96" i="15"/>
  <c r="V275" i="15"/>
  <c r="V31" i="15"/>
  <c r="V225" i="15"/>
  <c r="V38" i="15"/>
  <c r="V63" i="15"/>
  <c r="V14" i="15"/>
  <c r="V86" i="15"/>
  <c r="V302" i="15"/>
  <c r="V227" i="15"/>
  <c r="V257" i="15"/>
  <c r="V226" i="15"/>
  <c r="V231" i="15"/>
  <c r="V315" i="15"/>
  <c r="V228" i="15"/>
  <c r="V316" i="15"/>
  <c r="V229" i="15"/>
  <c r="V230" i="15"/>
  <c r="V108" i="15"/>
  <c r="V156" i="15"/>
  <c r="V155" i="15"/>
  <c r="V276" i="15"/>
  <c r="V233" i="15"/>
  <c r="V109" i="15"/>
  <c r="V42" i="15"/>
  <c r="V87" i="15"/>
  <c r="V259" i="15"/>
  <c r="V260" i="15"/>
  <c r="V258" i="15"/>
  <c r="V232" i="15"/>
  <c r="V23" i="15"/>
  <c r="V45" i="15"/>
  <c r="V11" i="15"/>
  <c r="V157" i="15"/>
  <c r="V261" i="15"/>
  <c r="V262" i="15"/>
  <c r="V68" i="15"/>
  <c r="V19" i="15"/>
  <c r="V277" i="15"/>
  <c r="V89" i="15"/>
  <c r="V110" i="15"/>
  <c r="V75" i="15"/>
  <c r="V78" i="15"/>
  <c r="V111" i="15"/>
  <c r="V158" i="15"/>
  <c r="V159" i="15"/>
  <c r="V303" i="15"/>
  <c r="V76" i="15"/>
  <c r="V3" i="15"/>
  <c r="V161" i="15"/>
  <c r="V160" i="15"/>
  <c r="V263" i="15"/>
  <c r="V9" i="15"/>
  <c r="V163" i="15"/>
  <c r="V234" i="15"/>
  <c r="V162" i="15"/>
  <c r="V264" i="15"/>
  <c r="V7" i="15"/>
  <c r="V90" i="15"/>
  <c r="V236" i="15"/>
  <c r="V70" i="15"/>
  <c r="V317" i="15"/>
  <c r="V235" i="15"/>
  <c r="V22" i="15"/>
  <c r="V69" i="15"/>
  <c r="V164" i="15"/>
  <c r="V237" i="15"/>
  <c r="V57" i="15"/>
  <c r="V318" i="15"/>
  <c r="V304" i="15"/>
  <c r="V266" i="15"/>
  <c r="V238" i="15"/>
  <c r="V265" i="15"/>
  <c r="V176" i="15"/>
  <c r="V279" i="15"/>
  <c r="V267" i="15"/>
  <c r="V278" i="15"/>
  <c r="V77" i="15"/>
  <c r="V112" i="15"/>
  <c r="V295" i="15"/>
  <c r="V239" i="15"/>
  <c r="V73" i="15"/>
  <c r="V79" i="15"/>
  <c r="V240" i="15"/>
  <c r="V268" i="15"/>
  <c r="V113" i="15"/>
  <c r="V54" i="15"/>
  <c r="V165" i="15"/>
  <c r="V280" i="15"/>
  <c r="V305" i="15"/>
  <c r="V60" i="15"/>
  <c r="V12" i="15"/>
  <c r="V82" i="15"/>
  <c r="V35" i="15"/>
  <c r="V71" i="15"/>
  <c r="V61" i="15"/>
  <c r="V166" i="15"/>
  <c r="V114" i="15"/>
  <c r="V306" i="15"/>
  <c r="V307" i="15"/>
  <c r="V67" i="15"/>
  <c r="V281" i="15"/>
  <c r="V308" i="15"/>
  <c r="V49" i="15"/>
  <c r="V115" i="15"/>
  <c r="V168" i="15"/>
  <c r="V18" i="15"/>
  <c r="V58" i="15"/>
  <c r="V16" i="15"/>
  <c r="V283" i="15"/>
  <c r="V116" i="15"/>
  <c r="V269" i="15"/>
  <c r="V282" i="15"/>
  <c r="BP155" i="15"/>
  <c r="AA72" i="15"/>
  <c r="BP165" i="15"/>
  <c r="BP159" i="15"/>
  <c r="BP14" i="15"/>
  <c r="BP105" i="15"/>
  <c r="BP172" i="15"/>
  <c r="BP132" i="15"/>
  <c r="BP180" i="15"/>
  <c r="BP284" i="15"/>
  <c r="BP270" i="15"/>
  <c r="BP117" i="15"/>
  <c r="BP179" i="15"/>
  <c r="BP178" i="15"/>
  <c r="BP181" i="15"/>
  <c r="BP271" i="15"/>
  <c r="BP170" i="15"/>
  <c r="BP169" i="15"/>
  <c r="BP272" i="15"/>
  <c r="BP294" i="15"/>
  <c r="BP118" i="15"/>
  <c r="BP182" i="15"/>
  <c r="BP121" i="15"/>
  <c r="BP285" i="15"/>
  <c r="BP120" i="15"/>
  <c r="BP119" i="15"/>
  <c r="BP124" i="15"/>
  <c r="BP183" i="15"/>
  <c r="BP123" i="15"/>
  <c r="BP122" i="15"/>
  <c r="BP127" i="15"/>
  <c r="BP273" i="15"/>
  <c r="BP126" i="15"/>
  <c r="BP274" i="15"/>
  <c r="BP125" i="15"/>
  <c r="BP98" i="15"/>
  <c r="BP184" i="15"/>
  <c r="BP287" i="15"/>
  <c r="BP286" i="15"/>
  <c r="BP187" i="15"/>
  <c r="BP296" i="15"/>
  <c r="BP186" i="15"/>
  <c r="BP185" i="15"/>
  <c r="BP171" i="15"/>
  <c r="BP128" i="15"/>
  <c r="BP188" i="15"/>
  <c r="BP189" i="15"/>
  <c r="BP129" i="15"/>
  <c r="BP130" i="15"/>
  <c r="BP190" i="15"/>
  <c r="BP81" i="15"/>
  <c r="BP191" i="15"/>
  <c r="BP5" i="15"/>
  <c r="BP21" i="15"/>
  <c r="BP193" i="15"/>
  <c r="BP196" i="15"/>
  <c r="BP195" i="15"/>
  <c r="BP194" i="15"/>
  <c r="BP192" i="15"/>
  <c r="BP198" i="15"/>
  <c r="BP131" i="15"/>
  <c r="BP133" i="15"/>
  <c r="BP241" i="15"/>
  <c r="BP288" i="15"/>
  <c r="BP197" i="15"/>
  <c r="BP200" i="15"/>
  <c r="BP134" i="15"/>
  <c r="BP199" i="15"/>
  <c r="BP291" i="15"/>
  <c r="BP53" i="15"/>
  <c r="BP6" i="15"/>
  <c r="BP173" i="15"/>
  <c r="BP202" i="15"/>
  <c r="BP203" i="15"/>
  <c r="BP201" i="15"/>
  <c r="BP2" i="15"/>
  <c r="BP135" i="15"/>
  <c r="BP136" i="15"/>
  <c r="BP80" i="15"/>
  <c r="BP137" i="15"/>
  <c r="BP99" i="15"/>
  <c r="BP66" i="15"/>
  <c r="BP15" i="15"/>
  <c r="BP95" i="15"/>
  <c r="BP139" i="15"/>
  <c r="BP204" i="15"/>
  <c r="BP28" i="15"/>
  <c r="BP138" i="15"/>
  <c r="BP39" i="15"/>
  <c r="BP72" i="15"/>
  <c r="BP141" i="15"/>
  <c r="BP140" i="15"/>
  <c r="BP92" i="15"/>
  <c r="BP205" i="15"/>
  <c r="BP142" i="15"/>
  <c r="BP309" i="15"/>
  <c r="BP242" i="15"/>
  <c r="BP93" i="15"/>
  <c r="BP37" i="15"/>
  <c r="BP27" i="15"/>
  <c r="BP36" i="15"/>
  <c r="BP94" i="15"/>
  <c r="BP25" i="15"/>
  <c r="BP208" i="15"/>
  <c r="BP143" i="15"/>
  <c r="BP207" i="15"/>
  <c r="BP206" i="15"/>
  <c r="BP33" i="15"/>
  <c r="BP29" i="15"/>
  <c r="BP209" i="15"/>
  <c r="BP243" i="15"/>
  <c r="BP292" i="15"/>
  <c r="BP41" i="15"/>
  <c r="BP211" i="15"/>
  <c r="BP210" i="15"/>
  <c r="BP297" i="15"/>
  <c r="BP310" i="15"/>
  <c r="BP144" i="15"/>
  <c r="BP311" i="15"/>
  <c r="BP214" i="15"/>
  <c r="BP174" i="15"/>
  <c r="BP244" i="15"/>
  <c r="BP212" i="15"/>
  <c r="BP213" i="15"/>
  <c r="BP145" i="15"/>
  <c r="BP312" i="15"/>
  <c r="BP59" i="15"/>
  <c r="BP215" i="15"/>
  <c r="BP20" i="15"/>
  <c r="BP146" i="15"/>
  <c r="BP100" i="15"/>
  <c r="BP216" i="15"/>
  <c r="BP24" i="15"/>
  <c r="BP44" i="15"/>
  <c r="BP17" i="15"/>
  <c r="BP219" i="15"/>
  <c r="BP148" i="15"/>
  <c r="BP289" i="15"/>
  <c r="BP64" i="15"/>
  <c r="BP101" i="15"/>
  <c r="BP102" i="15"/>
  <c r="BP220" i="15"/>
  <c r="BP217" i="15"/>
  <c r="BP74" i="15"/>
  <c r="BP218" i="15"/>
  <c r="BP147" i="15"/>
  <c r="BP56" i="15"/>
  <c r="BP221" i="15"/>
  <c r="BP43" i="15"/>
  <c r="BP299" i="15"/>
  <c r="BP32" i="15"/>
  <c r="BP293" i="15"/>
  <c r="BP298" i="15"/>
  <c r="BP48" i="15"/>
  <c r="BP65" i="15"/>
  <c r="BP313" i="15"/>
  <c r="BP149" i="15"/>
  <c r="BP150" i="15"/>
  <c r="BP91" i="15"/>
  <c r="BP245" i="15"/>
  <c r="BP290" i="15"/>
  <c r="BP300" i="15"/>
  <c r="BP103" i="15"/>
  <c r="BP301" i="15"/>
  <c r="BP10" i="15"/>
  <c r="BP51" i="15"/>
  <c r="BP13" i="15"/>
  <c r="BP247" i="15"/>
  <c r="BP104" i="15"/>
  <c r="BP85" i="15"/>
  <c r="BP151" i="15"/>
  <c r="BP246" i="15"/>
  <c r="BP314" i="15"/>
  <c r="BP222" i="15"/>
  <c r="BP46" i="15"/>
  <c r="BP88" i="15"/>
  <c r="BP248" i="15"/>
  <c r="BP152" i="15"/>
  <c r="BP224" i="15"/>
  <c r="BP223" i="15"/>
  <c r="BP153" i="15"/>
  <c r="BP250" i="15"/>
  <c r="BP34" i="15"/>
  <c r="BP249" i="15"/>
  <c r="BP83" i="15"/>
  <c r="BP84" i="15"/>
  <c r="BP55" i="15"/>
  <c r="BP52" i="15"/>
  <c r="BP50" i="15"/>
  <c r="BP106" i="15"/>
  <c r="BP8" i="15"/>
  <c r="BP97" i="15"/>
  <c r="BP251" i="15"/>
  <c r="BP252" i="15"/>
  <c r="BP175" i="15"/>
  <c r="BP47" i="15"/>
  <c r="BP30" i="15"/>
  <c r="BP4" i="15"/>
  <c r="BP26" i="15"/>
  <c r="BP253" i="15"/>
  <c r="BP62" i="15"/>
  <c r="BP107" i="15"/>
  <c r="BP40" i="15"/>
  <c r="BP254" i="15"/>
  <c r="BP255" i="15"/>
  <c r="BP154" i="15"/>
  <c r="BP256" i="15"/>
  <c r="BP96" i="15"/>
  <c r="BP275" i="15"/>
  <c r="BP31" i="15"/>
  <c r="BP225" i="15"/>
  <c r="BP38" i="15"/>
  <c r="BP63" i="15"/>
  <c r="BP86" i="15"/>
  <c r="BP302" i="15"/>
  <c r="BP227" i="15"/>
  <c r="BP257" i="15"/>
  <c r="BP226" i="15"/>
  <c r="BP231" i="15"/>
  <c r="BP315" i="15"/>
  <c r="BP228" i="15"/>
  <c r="BP316" i="15"/>
  <c r="BP229" i="15"/>
  <c r="BP230" i="15"/>
  <c r="BP108" i="15"/>
  <c r="BP23" i="15"/>
  <c r="BP156" i="15"/>
  <c r="BP276" i="15"/>
  <c r="BP233" i="15"/>
  <c r="BP109" i="15"/>
  <c r="BP42" i="15"/>
  <c r="BP87" i="15"/>
  <c r="BP259" i="15"/>
  <c r="BP260" i="15"/>
  <c r="BP258" i="15"/>
  <c r="BP232" i="15"/>
  <c r="BP45" i="15"/>
  <c r="BP11" i="15"/>
  <c r="BP157" i="15"/>
  <c r="BP261" i="15"/>
  <c r="BP262" i="15"/>
  <c r="BP68" i="15"/>
  <c r="BP19" i="15"/>
  <c r="BP277" i="15"/>
  <c r="BP89" i="15"/>
  <c r="BP110" i="15"/>
  <c r="BP75" i="15"/>
  <c r="BP78" i="15"/>
  <c r="BP111" i="15"/>
  <c r="BP158" i="15"/>
  <c r="BP303" i="15"/>
  <c r="BP76" i="15"/>
  <c r="BP3" i="15"/>
  <c r="BP161" i="15"/>
  <c r="BP160" i="15"/>
  <c r="BP263" i="15"/>
  <c r="BP9" i="15"/>
  <c r="BP163" i="15"/>
  <c r="BP234" i="15"/>
  <c r="BP162" i="15"/>
  <c r="BP264" i="15"/>
  <c r="BP7" i="15"/>
  <c r="BP90" i="15"/>
  <c r="BP236" i="15"/>
  <c r="BP70" i="15"/>
  <c r="BP317" i="15"/>
  <c r="BP235" i="15"/>
  <c r="BP22" i="15"/>
  <c r="BP69" i="15"/>
  <c r="BP164" i="15"/>
  <c r="BP237" i="15"/>
  <c r="BP57" i="15"/>
  <c r="BP318" i="15"/>
  <c r="BP304" i="15"/>
  <c r="BP266" i="15"/>
  <c r="BP238" i="15"/>
  <c r="BP265" i="15"/>
  <c r="BP176" i="15"/>
  <c r="BP279" i="15"/>
  <c r="BP267" i="15"/>
  <c r="BP278" i="15"/>
  <c r="BP77" i="15"/>
  <c r="BP112" i="15"/>
  <c r="BP295" i="15"/>
  <c r="BP239" i="15"/>
  <c r="BP73" i="15"/>
  <c r="BP79" i="15"/>
  <c r="BP240" i="15"/>
  <c r="BP268" i="15"/>
  <c r="BP113" i="15"/>
  <c r="BP54" i="15"/>
  <c r="BP280" i="15"/>
  <c r="BP305" i="15"/>
  <c r="BP60" i="15"/>
  <c r="BP12" i="15"/>
  <c r="BP82" i="15"/>
  <c r="BP35" i="15"/>
  <c r="BP71" i="15"/>
  <c r="BP61" i="15"/>
  <c r="BP166" i="15"/>
  <c r="BP114" i="15"/>
  <c r="BP306" i="15"/>
  <c r="BP307" i="15"/>
  <c r="BP67" i="15"/>
  <c r="BP281" i="15"/>
  <c r="BP308" i="15"/>
  <c r="BP49" i="15"/>
  <c r="BP115" i="15"/>
  <c r="BP168" i="15"/>
  <c r="BP18" i="15"/>
  <c r="BP58" i="15"/>
  <c r="BP16" i="15"/>
  <c r="BP283" i="15"/>
  <c r="BP116" i="15"/>
  <c r="BP269" i="15"/>
  <c r="BP282" i="15"/>
  <c r="AQ29" i="15"/>
  <c r="AK29" i="15"/>
</calcChain>
</file>

<file path=xl/comments1.xml><?xml version="1.0" encoding="utf-8"?>
<comments xmlns="http://schemas.openxmlformats.org/spreadsheetml/2006/main">
  <authors>
    <author>monique hides</author>
    <author>MoniqueL</author>
    <author>user</author>
  </authors>
  <commentList>
    <comment ref="AF5" authorId="0">
      <text>
        <r>
          <rPr>
            <b/>
            <sz val="9"/>
            <color indexed="81"/>
            <rFont val="Tahoma"/>
            <family val="2"/>
          </rPr>
          <t>monique hides:</t>
        </r>
        <r>
          <rPr>
            <sz val="9"/>
            <color indexed="81"/>
            <rFont val="Tahoma"/>
            <family val="2"/>
          </rPr>
          <t xml:space="preserve">
Taken from EM-DAT - in$US
</t>
        </r>
      </text>
    </comment>
    <comment ref="AF29" authorId="1">
      <text>
        <r>
          <rPr>
            <b/>
            <sz val="9"/>
            <color indexed="81"/>
            <rFont val="Tahoma"/>
            <family val="2"/>
          </rPr>
          <t>MoniqueL:</t>
        </r>
        <r>
          <rPr>
            <sz val="9"/>
            <color indexed="81"/>
            <rFont val="Tahoma"/>
            <family val="2"/>
          </rPr>
          <t xml:space="preserve">
Total from Smith et al., $18,863,740 total and $3,809,123 insured</t>
        </r>
      </text>
    </comment>
    <comment ref="AY29" authorId="1">
      <text>
        <r>
          <rPr>
            <b/>
            <sz val="9"/>
            <color indexed="81"/>
            <rFont val="Tahoma"/>
            <family val="2"/>
          </rPr>
          <t>MoniqueL:</t>
        </r>
        <r>
          <rPr>
            <sz val="9"/>
            <color indexed="81"/>
            <rFont val="Tahoma"/>
            <family val="2"/>
          </rPr>
          <t xml:space="preserve">
$40mil cane $34.6mil bananna, $4.9 pawpaw, $3.8 rare fruit
</t>
        </r>
      </text>
    </comment>
    <comment ref="AF32" authorId="1">
      <text>
        <r>
          <rPr>
            <b/>
            <sz val="9"/>
            <color indexed="81"/>
            <rFont val="Tahoma"/>
            <family val="2"/>
          </rPr>
          <t>MoniqueL:</t>
        </r>
        <r>
          <rPr>
            <sz val="9"/>
            <color indexed="81"/>
            <rFont val="Tahoma"/>
            <family val="2"/>
          </rPr>
          <t xml:space="preserve">
BoM report total =$560mil
</t>
        </r>
      </text>
    </comment>
    <comment ref="AF49" authorId="2">
      <text>
        <r>
          <rPr>
            <b/>
            <sz val="9"/>
            <color indexed="81"/>
            <rFont val="Tahoma"/>
            <family val="2"/>
          </rPr>
          <t>user:</t>
        </r>
        <r>
          <rPr>
            <sz val="9"/>
            <color indexed="81"/>
            <rFont val="Tahoma"/>
            <family val="2"/>
          </rPr>
          <t xml:space="preserve">
Taken from newspaper
</t>
        </r>
      </text>
    </comment>
    <comment ref="AF53" authorId="0">
      <text>
        <r>
          <rPr>
            <b/>
            <sz val="9"/>
            <color indexed="81"/>
            <rFont val="Tahoma"/>
            <family val="2"/>
          </rPr>
          <t>monique hides:</t>
        </r>
        <r>
          <rPr>
            <sz val="9"/>
            <color indexed="81"/>
            <rFont val="Tahoma"/>
            <family val="2"/>
          </rPr>
          <t xml:space="preserve">
from EM-DAT $US
</t>
        </r>
      </text>
    </comment>
    <comment ref="AF66" authorId="0">
      <text>
        <r>
          <rPr>
            <b/>
            <sz val="9"/>
            <color indexed="81"/>
            <rFont val="Tahoma"/>
            <family val="2"/>
          </rPr>
          <t>monique hides:</t>
        </r>
        <r>
          <rPr>
            <sz val="9"/>
            <color indexed="81"/>
            <rFont val="Tahoma"/>
            <family val="2"/>
          </rPr>
          <t xml:space="preserve">
from EM-DAT $US
</t>
        </r>
      </text>
    </comment>
    <comment ref="AF69" authorId="0">
      <text>
        <r>
          <rPr>
            <b/>
            <sz val="9"/>
            <color indexed="81"/>
            <rFont val="Tahoma"/>
            <family val="2"/>
          </rPr>
          <t>monique hides:</t>
        </r>
        <r>
          <rPr>
            <sz val="9"/>
            <color indexed="81"/>
            <rFont val="Tahoma"/>
            <family val="2"/>
          </rPr>
          <t xml:space="preserve">
$US</t>
        </r>
      </text>
    </comment>
    <comment ref="AF132" authorId="0">
      <text>
        <r>
          <rPr>
            <b/>
            <sz val="9"/>
            <color indexed="81"/>
            <rFont val="Tahoma"/>
            <family val="2"/>
          </rPr>
          <t>monique hides:</t>
        </r>
        <r>
          <rPr>
            <sz val="9"/>
            <color indexed="81"/>
            <rFont val="Tahoma"/>
            <family val="2"/>
          </rPr>
          <t xml:space="preserve">
from EM-DAT $US
</t>
        </r>
      </text>
    </comment>
    <comment ref="AF137" authorId="0">
      <text>
        <r>
          <rPr>
            <b/>
            <sz val="9"/>
            <color indexed="81"/>
            <rFont val="Tahoma"/>
            <family val="2"/>
          </rPr>
          <t>monique hides:</t>
        </r>
        <r>
          <rPr>
            <sz val="9"/>
            <color indexed="81"/>
            <rFont val="Tahoma"/>
            <family val="2"/>
          </rPr>
          <t xml:space="preserve">
from EM-DAT $US
</t>
        </r>
      </text>
    </comment>
    <comment ref="AF138" authorId="0">
      <text>
        <r>
          <rPr>
            <b/>
            <sz val="9"/>
            <color indexed="81"/>
            <rFont val="Tahoma"/>
            <family val="2"/>
          </rPr>
          <t>monique hides:</t>
        </r>
        <r>
          <rPr>
            <sz val="9"/>
            <color indexed="81"/>
            <rFont val="Tahoma"/>
            <family val="2"/>
          </rPr>
          <t xml:space="preserve">
from EM-Dat $US
</t>
        </r>
      </text>
    </comment>
    <comment ref="AF158" authorId="0">
      <text>
        <r>
          <rPr>
            <b/>
            <sz val="9"/>
            <color indexed="81"/>
            <rFont val="Tahoma"/>
            <family val="2"/>
          </rPr>
          <t>monique hides:</t>
        </r>
        <r>
          <rPr>
            <sz val="9"/>
            <color indexed="81"/>
            <rFont val="Tahoma"/>
            <family val="2"/>
          </rPr>
          <t xml:space="preserve">
cost from EM-DAT ($US)
</t>
        </r>
      </text>
    </comment>
    <comment ref="AF159" authorId="0">
      <text>
        <r>
          <rPr>
            <b/>
            <sz val="9"/>
            <color indexed="81"/>
            <rFont val="Tahoma"/>
            <family val="2"/>
          </rPr>
          <t>monique hides:</t>
        </r>
        <r>
          <rPr>
            <sz val="9"/>
            <color indexed="81"/>
            <rFont val="Tahoma"/>
            <family val="2"/>
          </rPr>
          <t xml:space="preserve">
cost from EM-DAT ($US)
</t>
        </r>
      </text>
    </comment>
    <comment ref="AF160" authorId="0">
      <text>
        <r>
          <rPr>
            <b/>
            <sz val="9"/>
            <color indexed="81"/>
            <rFont val="Tahoma"/>
            <family val="2"/>
          </rPr>
          <t>monique hides:</t>
        </r>
        <r>
          <rPr>
            <sz val="9"/>
            <color indexed="81"/>
            <rFont val="Tahoma"/>
            <family val="2"/>
          </rPr>
          <t xml:space="preserve">
cost from EM-DAT ($US)
</t>
        </r>
      </text>
    </comment>
    <comment ref="AF162" authorId="0">
      <text>
        <r>
          <rPr>
            <b/>
            <sz val="9"/>
            <color indexed="81"/>
            <rFont val="Tahoma"/>
            <family val="2"/>
          </rPr>
          <t>monique hides:</t>
        </r>
        <r>
          <rPr>
            <sz val="9"/>
            <color indexed="81"/>
            <rFont val="Tahoma"/>
            <family val="2"/>
          </rPr>
          <t xml:space="preserve">
EM-DAT cost ($US)
</t>
        </r>
      </text>
    </comment>
    <comment ref="AF179" authorId="0">
      <text>
        <r>
          <rPr>
            <b/>
            <sz val="9"/>
            <color indexed="81"/>
            <rFont val="Tahoma"/>
            <family val="2"/>
          </rPr>
          <t>monique hides:</t>
        </r>
        <r>
          <rPr>
            <sz val="9"/>
            <color indexed="81"/>
            <rFont val="Tahoma"/>
            <family val="2"/>
          </rPr>
          <t xml:space="preserve">
road and bridge damage only</t>
        </r>
      </text>
    </comment>
    <comment ref="AF190" authorId="0">
      <text>
        <r>
          <rPr>
            <b/>
            <sz val="9"/>
            <color indexed="81"/>
            <rFont val="Tahoma"/>
            <family val="2"/>
          </rPr>
          <t>monique hides:</t>
        </r>
        <r>
          <rPr>
            <sz val="9"/>
            <color indexed="81"/>
            <rFont val="Tahoma"/>
            <family val="2"/>
          </rPr>
          <t xml:space="preserve">
Taken from EM-DAT - in$US
</t>
        </r>
      </text>
    </comment>
    <comment ref="AF193" authorId="0">
      <text>
        <r>
          <rPr>
            <b/>
            <sz val="9"/>
            <color indexed="81"/>
            <rFont val="Tahoma"/>
            <family val="2"/>
          </rPr>
          <t>monique hides:</t>
        </r>
        <r>
          <rPr>
            <sz val="9"/>
            <color indexed="81"/>
            <rFont val="Tahoma"/>
            <family val="2"/>
          </rPr>
          <t xml:space="preserve">
Taken from EM-DAT - in$US
</t>
        </r>
      </text>
    </comment>
    <comment ref="AF197" authorId="0">
      <text>
        <r>
          <rPr>
            <b/>
            <sz val="9"/>
            <color indexed="81"/>
            <rFont val="Tahoma"/>
            <family val="2"/>
          </rPr>
          <t>monique hides:</t>
        </r>
        <r>
          <rPr>
            <sz val="9"/>
            <color indexed="81"/>
            <rFont val="Tahoma"/>
            <family val="2"/>
          </rPr>
          <t xml:space="preserve">
from EM-DAT in $US
</t>
        </r>
      </text>
    </comment>
    <comment ref="AF239" authorId="0">
      <text>
        <r>
          <rPr>
            <b/>
            <sz val="9"/>
            <color indexed="81"/>
            <rFont val="Tahoma"/>
            <family val="2"/>
          </rPr>
          <t>monique hides:</t>
        </r>
        <r>
          <rPr>
            <sz val="9"/>
            <color indexed="81"/>
            <rFont val="Tahoma"/>
            <family val="2"/>
          </rPr>
          <t xml:space="preserve">
$US</t>
        </r>
      </text>
    </comment>
    <comment ref="AE284" authorId="0">
      <text>
        <r>
          <rPr>
            <b/>
            <sz val="9"/>
            <color indexed="81"/>
            <rFont val="Tahoma"/>
            <family val="2"/>
          </rPr>
          <t>monique hides:</t>
        </r>
        <r>
          <rPr>
            <sz val="9"/>
            <color indexed="81"/>
            <rFont val="Tahoma"/>
            <family val="2"/>
          </rPr>
          <t xml:space="preserve">
Normalised losses to 2006 $US6-10bn (Munich Re, 2006)
</t>
        </r>
      </text>
    </comment>
    <comment ref="AF289" authorId="0">
      <text>
        <r>
          <rPr>
            <b/>
            <sz val="9"/>
            <color indexed="81"/>
            <rFont val="Tahoma"/>
            <family val="2"/>
          </rPr>
          <t>monique hides:</t>
        </r>
        <r>
          <rPr>
            <sz val="9"/>
            <color indexed="81"/>
            <rFont val="Tahoma"/>
            <family val="2"/>
          </rPr>
          <t xml:space="preserve">
FROM EM-DAT $US</t>
        </r>
      </text>
    </comment>
  </commentList>
</comments>
</file>

<file path=xl/sharedStrings.xml><?xml version="1.0" encoding="utf-8"?>
<sst xmlns="http://schemas.openxmlformats.org/spreadsheetml/2006/main" count="3632" uniqueCount="1585">
  <si>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</si>
  <si>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</si>
  <si>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</si>
  <si>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</si>
  <si>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</si>
  <si>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</si>
  <si>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</si>
  <si>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</si>
  <si>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</si>
  <si>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</si>
  <si>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</si>
  <si>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</si>
  <si>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</si>
  <si>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</si>
  <si>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</si>
  <si>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</si>
  <si>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</si>
  <si>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</si>
  <si>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</si>
  <si>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</si>
  <si>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</si>
  <si>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</si>
  <si>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</si>
  <si>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</si>
  <si>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</si>
  <si>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</si>
  <si>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</si>
  <si>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</si>
  <si>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</si>
  <si>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</si>
  <si>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</si>
  <si>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</si>
  <si>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</si>
  <si>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</si>
  <si>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http://www.emknowledge.gov.au/resource/?id=12</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</si>
  <si>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</si>
  <si>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</si>
  <si>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</si>
  <si>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http://www.emknowledge.gov.au/resource/?id=14</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</si>
  <si>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</si>
  <si>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</si>
  <si>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http://www.emknowledge.gov.au/resource/?id=17</t>
  </si>
  <si>
    <t>Flood - Gippsland June 2007</t>
  </si>
  <si>
    <t>http://www.emknowledge.gov.au/resource/?id=18</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</si>
  <si>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</si>
  <si>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</si>
  <si>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</si>
  <si>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http://www.emknowledge.gov.au/resource/?id=22</t>
  </si>
  <si>
    <t>http://www.emknowledge.gov.au/resource/?id=23</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</si>
  <si>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</si>
  <si>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</si>
  <si>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</si>
  <si>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</si>
  <si>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</si>
  <si>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http://www.emknowledge.gov.au/resource/?id=28</t>
  </si>
  <si>
    <t>Cyclone Justin</t>
  </si>
  <si>
    <t>http://www.emknowledge.gov.au/resource/?id=29</t>
  </si>
  <si>
    <t>Severe Storm - Hunter Valley, Tablelands and Southern Highlands</t>
  </si>
  <si>
    <t>http://www.emknowledge.gov.au/resource/?id=32</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</si>
  <si>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</si>
  <si>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</si>
  <si>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http://www.emknowledge.gov.au/resource/?id=34</t>
  </si>
  <si>
    <t>Bushfire - Dandenong Ranges and Mornington Peninsula</t>
  </si>
  <si>
    <t>http://www.emknowledge.gov.au/resource/?id=36</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</si>
  <si>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</si>
  <si>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</si>
  <si>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http://www.emknowledge.gov.au/resource/?id=41</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</si>
  <si>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</si>
  <si>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</si>
  <si>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</si>
  <si>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http://www.emknowledge.gov.au/resource/?id=48</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</si>
  <si>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</si>
  <si>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</si>
  <si>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</si>
  <si>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http://www.emknowledge.gov.au/resource/?id=50</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</si>
  <si>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</si>
  <si>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</si>
  <si>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http://www.emknowledge.gov.au/resource/?id=58</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</si>
  <si>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</si>
  <si>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</si>
  <si>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http://www.emknowledge.gov.au/resource/?id=59</t>
  </si>
  <si>
    <t>Bushfire - North Coast, Hunter and Sydney</t>
  </si>
  <si>
    <t>http://www.emknowledge.gov.au/resource/?id=63</t>
  </si>
  <si>
    <t>Flood - Western Sydney</t>
  </si>
  <si>
    <t>http://www.emknowledge.gov.au/resource/?id=66</t>
  </si>
  <si>
    <t>Severe Storm - Ballarat</t>
  </si>
  <si>
    <t>On 16 November 1989, a hail storm hit Ballarat resulting in damage to houses and cars.  The Insurance Council of Australia estimated&amp;nbsp;the 1989 damage at $20 million, with the 2011 estimated normalised cost of $81 million.</t>
  </si>
  <si>
    <t>http://www.emknowledge.gov.au/resource/?id=69</t>
  </si>
  <si>
    <t>Flood - Sydney, Newcastle and Wollongong</t>
  </si>
  <si>
    <t>http://www.emknowledge.gov.au/resource/?id=70</t>
  </si>
  <si>
    <t>Flood - Southern Queensland and Northern New South Wales</t>
  </si>
  <si>
    <t>New South Wales;Queensland</t>
  </si>
  <si>
    <t>http://www.emknowledge.gov.au/resource/?id=74</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</si>
  <si>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</si>
  <si>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</si>
  <si>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http://www.emknowledge.gov.au/resource/?id=87</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</si>
  <si>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</si>
  <si>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http://www.emknowledge.gov.au/resource/?id=88</t>
  </si>
  <si>
    <t>http://www.emknowledge.gov.au/resource/?id=91</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</si>
  <si>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</si>
  <si>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</si>
  <si>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http://www.emknowledge.gov.au/resource/?id=93</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</si>
  <si>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</si>
  <si>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</si>
  <si>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http://www.emknowledge.gov.au/resource/?id=117</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</si>
  <si>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</si>
  <si>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</si>
  <si>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http://www.emknowledge.gov.au/resource/?id=118</t>
  </si>
  <si>
    <t>Flood - Gulf Country</t>
  </si>
  <si>
    <t>http://www.emknowledge.gov.au/resource/?id=122</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</si>
  <si>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</si>
  <si>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</si>
  <si>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http://www.emknowledge.gov.au/resource/?id=127</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</si>
  <si>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</si>
  <si>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http://www.emknowledge.gov.au/resource/?id=128</t>
  </si>
  <si>
    <t>Bushfire - Ash Wednesday</t>
  </si>
  <si>
    <t>Victoria;South Australia</t>
  </si>
  <si>
    <t>http://www.emknowledge.gov.au/resource/?id=131</t>
  </si>
  <si>
    <t>Flood - Gympie, Southern Queensland, and Eastern New South Wales</t>
  </si>
  <si>
    <t>http://www.emknowledge.gov.au/resource/?id=133</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</si>
  <si>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</si>
  <si>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</si>
  <si>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http://www.emknowledge.gov.au/resource/?id=136</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</si>
  <si>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</si>
  <si>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</si>
  <si>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http://www.emknowledge.gov.au/resource/?id=140</t>
  </si>
  <si>
    <t>Bushfire - Blue Mountains and Illawarra</t>
  </si>
  <si>
    <t>http://www.emknowledge.gov.au/resource/?id=151</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</si>
  <si>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</si>
  <si>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</si>
  <si>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http://www.emknowledge.gov.au/resource/?id=154</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</si>
  <si>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</si>
  <si>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</si>
  <si>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http://www.emknowledge.gov.au/resource/?id=177</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</si>
  <si>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</si>
  <si>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</si>
  <si>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http://www.emknowledge.gov.au/resource/?id=180</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</si>
  <si>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</si>
  <si>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</si>
  <si>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http://www.emknowledge.gov.au/resource/?id=186</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</si>
  <si>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</si>
  <si>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</si>
  <si>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http://www.emknowledge.gov.au/resource/?id=188</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</si>
  <si>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</si>
  <si>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</si>
  <si>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http://www.emknowledge.gov.au/resource/?id=191</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</si>
  <si>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</si>
  <si>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</si>
  <si>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http://www.emknowledge.gov.au/resource/?id=192</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</si>
  <si>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</si>
  <si>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</si>
  <si>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http://www.emknowledge.gov.au/resource/?id=195</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</si>
  <si>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</si>
  <si>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</si>
  <si>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http://www.emknowledge.gov.au/resource/?id=196</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</si>
  <si>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</si>
  <si>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</si>
  <si>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http://www.emknowledge.gov.au/resource/?id=201</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</si>
  <si>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</si>
  <si>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http://www.emknowledge.gov.au/resource/?id=212</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</si>
  <si>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</si>
  <si>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</si>
  <si>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http://www.emknowledge.gov.au/resource/?id=213</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</si>
  <si>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</si>
  <si>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</si>
  <si>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http://www.emknowledge.gov.au/resource/?id=219</t>
  </si>
  <si>
    <t>Tropical Cyclone Emily formed off the southern and central coasts of Queensland resulting in eight deaths (in three separate incidents).  Other damage recorded included flooding at Kingaroy and Brisbane.</t>
  </si>
  <si>
    <t>http://www.emknowledge.gov.au/resource/?id=222</t>
  </si>
  <si>
    <t>Bushfire - East Coast Queensland</t>
  </si>
  <si>
    <t>http://www.emknowledge.gov.au/resource/?id=224</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</si>
  <si>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</si>
  <si>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</si>
  <si>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http://www.emknowledge.gov.au/resource/?id=237</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</si>
  <si>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</si>
  <si>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</si>
  <si>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</si>
  <si>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http://www.emknowledge.gov.au/resource/?id=245</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</si>
  <si>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</si>
  <si>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</si>
  <si>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http://www.emknowledge.gov.au/resource/?id=247</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</si>
  <si>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</si>
  <si>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</si>
  <si>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http://www.emknowledge.gov.au/resource/?id=248</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</si>
  <si>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</si>
  <si>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</si>
  <si>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http://www.emknowledge.gov.au/resource/?id=254</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</si>
  <si>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</si>
  <si>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</si>
  <si>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http://www.emknowledge.gov.au/resource/?id=262</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</si>
  <si>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</si>
  <si>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</si>
  <si>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http://www.emknowledge.gov.au/resource/?id=265</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</si>
  <si>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</si>
  <si>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</si>
  <si>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http://www.emknowledge.gov.au/resource/?id=269</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</si>
  <si>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</si>
  <si>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</si>
  <si>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http://www.emknowledge.gov.au/resource/?id=271</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</si>
  <si>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</si>
  <si>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</si>
  <si>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http://www.emknowledge.gov.au/resource/?id=280</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</si>
  <si>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</si>
  <si>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</si>
  <si>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http://www.emknowledge.gov.au/resource/?id=302</t>
  </si>
  <si>
    <t>Cyclone Ada</t>
  </si>
  <si>
    <t>http://www.emknowledge.gov.au/resource/?id=303</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</si>
  <si>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</si>
  <si>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http://www.emknowledge.gov.au/resource/?id=304</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</si>
  <si>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</si>
  <si>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</si>
  <si>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http://www.emknowledge.gov.au/resource/?id=307</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</si>
  <si>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</si>
  <si>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</si>
  <si>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http://www.emknowledge.gov.au/resource/?id=309</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</si>
  <si>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</si>
  <si>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</si>
  <si>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http://www.emknowledge.gov.au/resource/?id=313</t>
  </si>
  <si>
    <t>Landslide - Thredbo</t>
  </si>
  <si>
    <t>http://www.emknowledge.gov.au/resource/?id=315</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</si>
  <si>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</si>
  <si>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</si>
  <si>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http://www.emknowledge.gov.au/resource/?id=319</t>
  </si>
  <si>
    <t>Severe flooding resulted in damage to the areas of Gosford, Sydney and the Illawarra region.  The Insurance Council of Australia estimated the 1975 damage at $15 million, with the 2012 estimated normalised cost of $339 million.</t>
  </si>
  <si>
    <t>http://www.emknowledge.gov.au/resource/?id=328</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</si>
  <si>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</si>
  <si>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</si>
  <si>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http://www.emknowledge.gov.au/resource/?id=333</t>
  </si>
  <si>
    <t>http://www.emknowledge.gov.au/resource/?id=334</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</si>
  <si>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</si>
  <si>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</si>
  <si>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http://www.emknowledge.gov.au/resource/?id=336</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</si>
  <si>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</si>
  <si>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</si>
  <si>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http://www.emknowledge.gov.au/resource/?id=337</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</si>
  <si>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</si>
  <si>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</si>
  <si>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http://www.emknowledge.gov.au/resource/?id=338</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</si>
  <si>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</si>
  <si>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</si>
  <si>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http://www.emknowledge.gov.au/resource/?id=340</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</si>
  <si>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</si>
  <si>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</si>
  <si>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http://www.emknowledge.gov.au/resource/?id=345</t>
  </si>
  <si>
    <t>Bushfire - Sydney and Southern Regions</t>
  </si>
  <si>
    <t>http://www.emknowledge.gov.au/resource/?id=347</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</si>
  <si>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</si>
  <si>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</si>
  <si>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http://www.emknowledge.gov.au/resource/?id=354</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</si>
  <si>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</si>
  <si>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</si>
  <si>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http://www.emknowledge.gov.au/resource/?id=355</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</si>
  <si>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</si>
  <si>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</si>
  <si>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</si>
  <si>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http://www.emknowledge.gov.au/resource/?id=358</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</si>
  <si>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</si>
  <si>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</si>
  <si>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http://www.emknowledge.gov.au/resource/?id=361</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</si>
  <si>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</si>
  <si>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http://www.emknowledge.gov.au/resource/?id=374</t>
  </si>
  <si>
    <t>Severe Storm - South Eastern Australia</t>
  </si>
  <si>
    <t>Australian Capital Territory;New South Wales;Victoria;Tasmania</t>
  </si>
  <si>
    <t>http://www.emknowledge.gov.au/resource/?id=376</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</si>
  <si>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</si>
  <si>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</si>
  <si>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http://www.emknowledge.gov.au/resource/?id=377</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</si>
  <si>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</si>
  <si>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http://www.emknowledge.gov.au/resource/?id=378</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</si>
  <si>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</si>
  <si>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</si>
  <si>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http://www.emknowledge.gov.au/resource/?id=379</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</si>
  <si>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</si>
  <si>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</si>
  <si>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http://www.emknowledge.gov.au/resource/?id=384</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</si>
  <si>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</si>
  <si>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</si>
  <si>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http://www.emknowledge.gov.au/resource/?id=386</t>
  </si>
  <si>
    <t>Severe Storm - South-East Queensland, Northern New South Wales, Northern Western Australia. Northern Territory</t>
  </si>
  <si>
    <t>Northern Territory;Queensland;New South Wales;Western Australia</t>
  </si>
  <si>
    <t>http://www.emknowledge.gov.au/resource/?id=391</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</si>
  <si>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</si>
  <si>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</si>
  <si>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http://www.emknowledge.gov.au/resource/?id=398</t>
  </si>
  <si>
    <t>Hail - Brisbane</t>
  </si>
  <si>
    <t>http://www.emknowledge.gov.au/resource/?id=399</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</si>
  <si>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</si>
  <si>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</si>
  <si>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http://www.emknowledge.gov.au/resource/?id=402</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</si>
  <si>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</si>
  <si>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</si>
  <si>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http://www.emknowledge.gov.au/resource/?id=404</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</si>
  <si>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</si>
  <si>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</si>
  <si>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http://www.emknowledge.gov.au/resource/?id=415</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</si>
  <si>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</si>
  <si>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</si>
  <si>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http://www.emknowledge.gov.au/resource/?id=424</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</si>
  <si>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</si>
  <si>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</si>
  <si>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</si>
  <si>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http://www.emknowledge.gov.au/resource/?id=428</t>
  </si>
  <si>
    <t>Severe Storm - Orbost</t>
  </si>
  <si>
    <t>On 24 January 1991 a severe hailstorm occurred in Orbost.  The Insurance Council of Australia estimated the 1991 damage at $12 million, with the 2011 estimated normalised cost of $32 million.</t>
  </si>
  <si>
    <t>http://www.emknowledge.gov.au/resource/?id=429</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</si>
  <si>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</si>
  <si>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</si>
  <si>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http://www.emknowledge.gov.au/resource/?id=434</t>
  </si>
  <si>
    <t>http://www.emknowledge.gov.au/resource/?id=442</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</si>
  <si>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</si>
  <si>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http://www.emknowledge.gov.au/resource/?id=446</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</si>
  <si>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</si>
  <si>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</si>
  <si>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http://www.emknowledge.gov.au/resource/?id=448</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</si>
  <si>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</si>
  <si>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http://www.emknowledge.gov.au/resource/?id=452</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</si>
  <si>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</si>
  <si>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</si>
  <si>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http://www.emknowledge.gov.au/resource/?id=458</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</si>
  <si>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</si>
  <si>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</si>
  <si>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http://www.emknowledge.gov.au/resource/?id=460</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</si>
  <si>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</si>
  <si>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</si>
  <si>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http://www.emknowledge.gov.au/resource/?id=465</t>
  </si>
  <si>
    <t>Hail - Brighton</t>
  </si>
  <si>
    <t>http://www.emknowledge.gov.au/resource/?id=471</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</si>
  <si>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</si>
  <si>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</si>
  <si>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http://www.emknowledge.gov.au/resource/?id=472</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</si>
  <si>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</si>
  <si>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</si>
  <si>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http://www.emknowledge.gov.au/resource/?id=476</t>
  </si>
  <si>
    <t>Flood - North Queensland Feb 2009</t>
  </si>
  <si>
    <t>http://www.emknowledge.gov.au/resource/?id=481</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</si>
  <si>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</si>
  <si>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</si>
  <si>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http://www.emknowledge.gov.au/resource/?id=482</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</si>
  <si>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</si>
  <si>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</si>
  <si>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http://www.emknowledge.gov.au/resource/?id=484</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</si>
  <si>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</si>
  <si>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</si>
  <si>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http://www.emknowledge.gov.au/resource/?id=490</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</si>
  <si>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</si>
  <si>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</si>
  <si>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http://www.emknowledge.gov.au/resource/?id=491</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</si>
  <si>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</si>
  <si>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</si>
  <si>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</si>
  <si>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http://www.emknowledge.gov.au/resource/?id=493</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</si>
  <si>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</si>
  <si>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</si>
  <si>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http://www.emknowledge.gov.au/resource/?id=494</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</si>
  <si>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</si>
  <si>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</si>
  <si>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http://www.emknowledge.gov.au/resource/?id=496</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</si>
  <si>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</si>
  <si>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</si>
  <si>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http://www.emknowledge.gov.au/resource/?id=497</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</si>
  <si>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</si>
  <si>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</si>
  <si>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http://www.emknowledge.gov.au/resource/?id=498</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</si>
  <si>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</si>
  <si>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</si>
  <si>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http://www.emknowledge.gov.au/resource/?id=499</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</si>
  <si>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</si>
  <si>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http://www.emknowledge.gov.au/resource/?id=500</t>
  </si>
  <si>
    <t>Flood - Queensland Nov 2010</t>
  </si>
  <si>
    <t>http://www.emknowledge.gov.au/resource/?id=501</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</si>
  <si>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</si>
  <si>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</si>
  <si>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http://www.emknowledge.gov.au/resource/?id=502</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</si>
  <si>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</si>
  <si>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</si>
  <si>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http://www.emknowledge.gov.au/resource/?id=503</t>
  </si>
  <si>
    <t>http://www.emknowledge.gov.au/resource/?id=505</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</si>
  <si>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</si>
  <si>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</si>
  <si>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http://www.emknowledge.gov.au/resource/?id=506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</si>
  <si>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</si>
  <si>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</si>
  <si>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http://www.emknowledge.gov.au/resource/?id=507</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</si>
  <si>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</si>
  <si>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</si>
  <si>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http://www.emknowledge.gov.au/resource/?id=509</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</si>
  <si>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</si>
  <si>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</si>
  <si>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http://www.emknowledge.gov.au/resource/?id=510</t>
  </si>
  <si>
    <t>Flood - Townsville</t>
  </si>
  <si>
    <t>http://www.emknowledge.gov.au/resource/?id=511</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</si>
  <si>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</si>
  <si>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</si>
  <si>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http://www.emknowledge.gov.au/resource/?id=516</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</si>
  <si>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</si>
  <si>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</si>
  <si>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</si>
  <si>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</si>
  <si>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http://www.emknowledge.gov.au/resource/?id=522</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</si>
  <si>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</si>
  <si>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</si>
  <si>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http://www.emknowledge.gov.au/resource/?id=544</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</si>
  <si>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</si>
  <si>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</si>
  <si>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http://www.emknowledge.gov.au/resource/?id=545</t>
  </si>
  <si>
    <t>Flood - Lismore</t>
  </si>
  <si>
    <t>http://www.emknowledge.gov.au/resource/?id=546</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</si>
  <si>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</si>
  <si>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</si>
  <si>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http://www.emknowledge.gov.au/resource/?id=547</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</si>
  <si>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</si>
  <si>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http://www.emknowledge.gov.au/resource/?id=548</t>
  </si>
  <si>
    <t>Flood - North-Eastern Victoria</t>
  </si>
  <si>
    <t>http://www.emknowledge.gov.au/resource/?id=549</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</si>
  <si>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</si>
  <si>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</si>
  <si>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http://www.emknowledge.gov.au/resource/?id=552</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</si>
  <si>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</si>
  <si>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</si>
  <si>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</si>
  <si>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</si>
  <si>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http://www.emknowledge.gov.au/resource/?id=587</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</si>
  <si>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</si>
  <si>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</si>
  <si>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http://www.emknowledge.gov.au/resource/?id=588</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</si>
  <si>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</si>
  <si>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</si>
  <si>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</si>
  <si>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</si>
  <si>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http://www.emknowledge.gov.au/resource/?id=592</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</si>
  <si>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</si>
  <si>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</si>
  <si>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http://www.emknowledge.gov.au/resource/?id=594</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</si>
  <si>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</si>
  <si>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</si>
  <si>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http://www.emknowledge.gov.au/resource/?id=608</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</si>
  <si>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</si>
  <si>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</si>
  <si>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http://www.emknowledge.gov.au/resource/?id=612</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</si>
  <si>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</si>
  <si>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</si>
  <si>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http://www.emknowledge.gov.au/resource/?id=613</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</si>
  <si>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</si>
  <si>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</si>
  <si>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http://www.emknowledge.gov.au/resource/?id=615</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</si>
  <si>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</si>
  <si>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</si>
  <si>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http://www.emknowledge.gov.au/resource/?id=616</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</si>
  <si>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</si>
  <si>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</si>
  <si>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http://www.emknowledge.gov.au/resource/?id=627</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</si>
  <si>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</si>
  <si>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</si>
  <si>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http://www.emknowledge.gov.au/resource/?id=2029</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</si>
  <si>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</si>
  <si>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</si>
  <si>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http://www.emknowledge.gov.au/resource/?id=2118</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</si>
  <si>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</si>
  <si>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</si>
  <si>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http://www.emknowledge.gov.au/resource/?id=3301</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</si>
  <si>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</si>
  <si>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</si>
  <si>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http://www.emknowledge.gov.au/resource/?id=3413</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</si>
  <si>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</si>
  <si>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</si>
  <si>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http://www.emknowledge.gov.au/resource/?id=3437</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</si>
  <si>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</si>
  <si>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</si>
  <si>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</si>
  <si>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http://www.emknowledge.gov.au/resource/?id=3487</t>
  </si>
  <si>
    <t>New South Wales;Victoria</t>
  </si>
  <si>
    <t>Flood - Gawler River 2005</t>
  </si>
  <si>
    <t>http://www.emknowledge.gov.au/resource/?id=4166</t>
  </si>
  <si>
    <t>Location</t>
  </si>
  <si>
    <t>Year</t>
  </si>
  <si>
    <t>Reported cost</t>
  </si>
  <si>
    <t>Cyclone</t>
  </si>
  <si>
    <t>Meckering and Region</t>
  </si>
  <si>
    <t>Lara and Melbourne Fringe</t>
  </si>
  <si>
    <t>Woden Valley</t>
  </si>
  <si>
    <t>Queensland, Northern Territory and Western Australia</t>
  </si>
  <si>
    <t>Western Sydney</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</si>
  <si>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</si>
  <si>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</si>
  <si>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</si>
  <si>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</si>
  <si>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</si>
  <si>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</si>
  <si>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</si>
  <si>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</si>
  <si>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</si>
  <si>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</si>
  <si>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</si>
  <si>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</si>
  <si>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</si>
  <si>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</si>
  <si>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</si>
  <si>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</si>
  <si>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</si>
  <si>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</si>
  <si>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</si>
  <si>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</si>
  <si>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</si>
  <si>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</si>
  <si>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</si>
  <si>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</si>
  <si>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</si>
  <si>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</si>
  <si>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</si>
  <si>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</si>
  <si>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</si>
  <si>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</si>
  <si>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</si>
  <si>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</si>
  <si>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</si>
  <si>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</si>
  <si>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</si>
  <si>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</si>
  <si>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</si>
  <si>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</si>
  <si>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</si>
  <si>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</si>
  <si>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</si>
  <si>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</si>
  <si>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</si>
  <si>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</si>
  <si>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</si>
  <si>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</si>
  <si>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</si>
  <si>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</si>
  <si>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</si>
  <si>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</si>
  <si>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</si>
  <si>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Melbourne and Central Victoria</t>
  </si>
  <si>
    <t>North and Central Queensland</t>
  </si>
  <si>
    <t>Dubbo</t>
  </si>
  <si>
    <t>Casino and Region</t>
  </si>
  <si>
    <t>Brisbane, Sunshine Coast, and Gold Coast</t>
  </si>
  <si>
    <t>Eastern New South Wales</t>
  </si>
  <si>
    <t>Sydney, Hunter Valley and Northern Regions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</si>
  <si>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</si>
  <si>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</si>
  <si>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</si>
  <si>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</si>
  <si>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</si>
  <si>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</si>
  <si>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</si>
  <si>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</si>
  <si>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</si>
  <si>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</si>
  <si>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</si>
  <si>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</si>
  <si>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</si>
  <si>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</si>
  <si>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</si>
  <si>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</si>
  <si>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</si>
  <si>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</si>
  <si>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</si>
  <si>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Mackay</t>
  </si>
  <si>
    <t>Southern States Windstorms</t>
  </si>
  <si>
    <t>South-East Queensland Nov 2008</t>
  </si>
  <si>
    <t>North Queensland Feb 2009</t>
  </si>
  <si>
    <t>Black Saturday Victoria</t>
  </si>
  <si>
    <t>Mid and North Coast</t>
  </si>
  <si>
    <t>Perth</t>
  </si>
  <si>
    <t>Yasi</t>
  </si>
  <si>
    <t>Perth Hill Bushfires</t>
  </si>
  <si>
    <t>Warmun, Kimberley</t>
  </si>
  <si>
    <t>Melbourne, Victoria Sep 2011</t>
  </si>
  <si>
    <t>Southern Queensland</t>
  </si>
  <si>
    <t>Northern New South Wales, Moree</t>
  </si>
  <si>
    <t>Augusta, Margaret River</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</si>
  <si>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</si>
  <si>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</si>
  <si>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</si>
  <si>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</si>
  <si>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</si>
  <si>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</si>
  <si>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</si>
  <si>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</si>
  <si>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</si>
  <si>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</si>
  <si>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</si>
  <si>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</si>
  <si>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</si>
  <si>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</si>
  <si>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</si>
  <si>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</si>
  <si>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</si>
  <si>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</si>
  <si>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</si>
  <si>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</si>
  <si>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</si>
  <si>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</si>
  <si>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</si>
  <si>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</si>
  <si>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</si>
  <si>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</si>
  <si>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</si>
  <si>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</si>
  <si>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</si>
  <si>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</si>
  <si>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</si>
  <si>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</si>
  <si>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</si>
  <si>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</si>
  <si>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</si>
  <si>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</si>
  <si>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</si>
  <si>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</si>
  <si>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</si>
  <si>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Cyclone Trixie</t>
  </si>
  <si>
    <t>Tropical cyclone Trixie - 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</si>
  <si>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</si>
  <si>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</si>
  <si>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</si>
  <si>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</si>
  <si>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</si>
  <si>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</si>
  <si>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</si>
  <si>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</si>
  <si>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</si>
  <si>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</si>
  <si>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</si>
  <si>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</si>
  <si>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</si>
  <si>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</si>
  <si>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</si>
  <si>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</si>
  <si>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</si>
  <si>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</si>
  <si>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</si>
  <si>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</si>
  <si>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</si>
  <si>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</si>
  <si>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</si>
  <si>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</si>
  <si>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Gippsland</t>
  </si>
  <si>
    <t>Flash flood</t>
  </si>
  <si>
    <t>Northern New South Wales/ Southern Queensland </t>
  </si>
  <si>
    <t>Gnarr Creek, Ballarat, Melbourne</t>
  </si>
  <si>
    <t>Moora</t>
  </si>
  <si>
    <t>Severe Storm</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</si>
  <si>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</si>
  <si>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</si>
  <si>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</si>
  <si>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</si>
  <si>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</si>
  <si>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</si>
  <si>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</si>
  <si>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</si>
  <si>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</si>
  <si>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</si>
  <si>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</si>
  <si>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</si>
  <si>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</si>
  <si>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</si>
  <si>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January</t>
  </si>
  <si>
    <t>March</t>
  </si>
  <si>
    <t>November</t>
  </si>
  <si>
    <t>December</t>
  </si>
  <si>
    <t>February</t>
  </si>
  <si>
    <t>April</t>
  </si>
  <si>
    <t>October</t>
  </si>
  <si>
    <t>&gt;500</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</si>
  <si>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</si>
  <si>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</si>
  <si>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</si>
  <si>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</si>
  <si>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</si>
  <si>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</si>
  <si>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</si>
  <si>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</si>
  <si>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</si>
  <si>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</si>
  <si>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</si>
  <si>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</si>
  <si>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</si>
  <si>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</si>
  <si>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</si>
  <si>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</si>
  <si>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</si>
  <si>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</si>
  <si>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</si>
  <si>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</si>
  <si>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</si>
  <si>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$20mil</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</si>
  <si>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</si>
  <si>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Ingham area</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</si>
  <si>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</si>
  <si>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</si>
  <si>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wiki; PDF newspaper</t>
  </si>
  <si>
    <t>wiki; PDF newspaper; cost seems to be an overestimation</t>
  </si>
  <si>
    <t>September</t>
  </si>
  <si>
    <t>Northern Victoria incl. Seymore</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</si>
  <si>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</si>
  <si>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</si>
  <si>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</si>
  <si>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</si>
  <si>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</si>
  <si>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</si>
  <si>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</si>
  <si>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</si>
  <si>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</si>
  <si>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</si>
  <si>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</si>
  <si>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</si>
  <si>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</si>
  <si>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</si>
  <si>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</si>
  <si>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</si>
  <si>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</si>
  <si>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</si>
  <si>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</si>
  <si>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</si>
  <si>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</si>
  <si>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</si>
  <si>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</si>
  <si>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</si>
  <si>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</si>
  <si>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</si>
  <si>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</si>
  <si>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</si>
  <si>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</si>
  <si>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</si>
  <si>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</si>
  <si>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</si>
  <si>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</si>
  <si>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</si>
  <si>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</si>
  <si>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</si>
  <si>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</si>
  <si>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</si>
  <si>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</si>
  <si>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</si>
  <si>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</si>
  <si>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</si>
  <si>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Cyclone Paul/Rosita</t>
  </si>
  <si>
    <t>Cyclone George/Sam</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</si>
  <si>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</si>
  <si>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</si>
  <si>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</si>
  <si>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</si>
  <si>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</si>
  <si>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</si>
  <si>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</si>
  <si>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</si>
  <si>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</si>
  <si>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</si>
  <si>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</si>
  <si>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</si>
  <si>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</si>
  <si>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</si>
  <si>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</si>
  <si>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</si>
  <si>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</si>
  <si>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</si>
  <si>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</si>
  <si>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</si>
  <si>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</si>
  <si>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</si>
  <si>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</si>
  <si>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</si>
  <si>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</si>
  <si>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</si>
  <si>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</si>
  <si>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</si>
  <si>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</si>
  <si>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</si>
  <si>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</si>
  <si>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</si>
  <si>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</si>
  <si>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</si>
  <si>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</si>
  <si>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</si>
  <si>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</si>
  <si>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</si>
  <si>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</si>
  <si>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http://www.emknowledge.gov.au/resource/?id=2799</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</si>
  <si>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</si>
  <si>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</si>
  <si>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</si>
  <si>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</si>
  <si>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</si>
  <si>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</si>
  <si>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http://www.emknowledge.gov.au/resource/?id=624</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</si>
  <si>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</si>
  <si>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</si>
  <si>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</si>
  <si>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</si>
  <si>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</si>
  <si>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</si>
  <si>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http://www.emknowledge.gov.au/resource/?id=411</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</si>
  <si>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</si>
  <si>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</si>
  <si>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</si>
  <si>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http://www.emknowledge.gov.au/resource/?id=308</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</si>
  <si>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</si>
  <si>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</si>
  <si>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</si>
  <si>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</si>
  <si>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http://www.emknowledge.gov.au/resource/?id=483</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</si>
  <si>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</si>
  <si>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</si>
  <si>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</si>
  <si>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</si>
  <si>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</si>
  <si>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Heatwave</t>
  </si>
  <si>
    <t>Storms cut a swathe several miles wide from Coopers Plains to Chermside. Around 3000 insurance claims (mostly hail). Hail to cricket ball. One house had 123 holes in roof and some cars penetrated by hail. Some wind damage</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</si>
  <si>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</si>
  <si>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</si>
  <si>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</si>
  <si>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</si>
  <si>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</si>
  <si>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</si>
  <si>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</si>
  <si>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</si>
  <si>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</si>
  <si>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</si>
  <si>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</si>
  <si>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</si>
  <si>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</si>
  <si>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</si>
  <si>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</si>
  <si>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</si>
  <si>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</si>
  <si>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</si>
  <si>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</si>
  <si>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</si>
  <si>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</si>
  <si>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</si>
  <si>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</si>
  <si>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</si>
  <si>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</si>
  <si>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</si>
  <si>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</si>
  <si>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</si>
  <si>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</si>
  <si>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</si>
  <si>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</si>
  <si>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</si>
  <si>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</si>
  <si>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</si>
  <si>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</si>
  <si>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</si>
  <si>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</si>
  <si>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</si>
  <si>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</si>
  <si>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</si>
  <si>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</si>
  <si>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</si>
  <si>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</si>
  <si>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</si>
  <si>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</si>
  <si>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</si>
  <si>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</si>
  <si>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</si>
  <si>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</si>
  <si>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</si>
  <si>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</si>
  <si>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</si>
  <si>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</si>
  <si>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</si>
  <si>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</si>
  <si>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</si>
  <si>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</si>
  <si>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http://www.emknowledge.gov.au/resource/?id=451</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</si>
  <si>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</si>
  <si>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</si>
  <si>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</si>
  <si>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</si>
  <si>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</si>
  <si>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</si>
  <si>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wiki; Wales (1978)</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</si>
  <si>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</si>
  <si>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</si>
  <si>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</si>
  <si>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</si>
  <si>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</si>
  <si>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Severe storm - Killarney (QLD)</t>
  </si>
  <si>
    <t>Killarney</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</si>
  <si>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</si>
  <si>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</si>
  <si>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</si>
  <si>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</si>
  <si>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</si>
  <si>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</si>
  <si>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North QLD</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</si>
  <si>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</si>
  <si>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</si>
  <si>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</si>
  <si>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NW Kimberley coast </t>
  </si>
  <si>
    <t>bushfire history; http://www.theleader.com.au/story/1234238/heat-stirs-memory-of-tragic-bushfires/</t>
  </si>
  <si>
    <t>wiki; Reeves (2010)</t>
  </si>
  <si>
    <t>Eroded fire and walking tracks</t>
  </si>
  <si>
    <t>1000m train line</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</si>
  <si>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</si>
  <si>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</si>
  <si>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</si>
  <si>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</si>
  <si>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</si>
  <si>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</si>
  <si>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</si>
  <si>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</si>
  <si>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</si>
  <si>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</si>
  <si>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</si>
  <si>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wiki; PDF - newspaper; http://australiasevereweather.com/photography/photos/1987/mb19870511.html</t>
  </si>
  <si>
    <t xml:space="preserve">Flood or storm? </t>
  </si>
  <si>
    <t>wiki; PDF - newspapers; http://www.theage.com.au/articles/2003/09/01/1062383507154.html; http://www.tramway.org.au/reflections.php?p=melbourne_awash - cost estimated at $1mil</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</si>
  <si>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</si>
  <si>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</si>
  <si>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~100's</t>
  </si>
  <si>
    <t>~1000's</t>
  </si>
  <si>
    <t>~10's</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</si>
  <si>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</si>
  <si>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</si>
  <si>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</si>
  <si>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</si>
  <si>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</si>
  <si>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19000km</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</si>
  <si>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</si>
  <si>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</si>
  <si>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</si>
  <si>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</si>
  <si>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</si>
  <si>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</si>
  <si>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</si>
  <si>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</si>
  <si>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</si>
  <si>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</si>
  <si>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</si>
  <si>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6 million tons</t>
  </si>
  <si>
    <t>ICA; wiki; EM-Track</t>
  </si>
  <si>
    <t>BOM; wiki; EM-Track; EM-DAT ($84 mil)</t>
  </si>
  <si>
    <t>ICA; http://www.bom.gov.au/nsw/sevwx/9000summ.shtml; PDF-newspaper; EM-DAT ($28 mil)</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</si>
  <si>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</si>
  <si>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</si>
  <si>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</si>
  <si>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</si>
  <si>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</si>
  <si>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</si>
  <si>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wiki; Loughnan (powerpoint)</t>
  </si>
  <si>
    <t>BOM - PDF x 2; PDF - newspaper; harden-up PDF; EM-Track; ICA</t>
  </si>
  <si>
    <t>ICA; wiki; Callaghan and Butler (2011) *wiki and report have damage at $2mil, ICA at $10 mil*</t>
  </si>
  <si>
    <t xml:space="preserve"> Sydney and Hunter Valley</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</si>
  <si>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</si>
  <si>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</si>
  <si>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</si>
  <si>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</si>
  <si>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</si>
  <si>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</si>
  <si>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</si>
  <si>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wiki; Courteny and middleman (2005); McCready and Hanstrum (1995)</t>
  </si>
  <si>
    <t>Report; BOM - cyclone Elaine; EM-Track; wiki</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</si>
  <si>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</si>
  <si>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</si>
  <si>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</si>
  <si>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</si>
  <si>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</si>
  <si>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</si>
  <si>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</si>
  <si>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</si>
  <si>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</si>
  <si>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</si>
  <si>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</si>
  <si>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</si>
  <si>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</si>
  <si>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</si>
  <si>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</si>
  <si>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</si>
  <si>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</si>
  <si>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</si>
  <si>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</si>
  <si>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</si>
  <si>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</si>
  <si>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</si>
  <si>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</si>
  <si>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</si>
  <si>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</si>
  <si>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</si>
  <si>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</si>
  <si>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</si>
  <si>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</si>
  <si>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</si>
  <si>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</si>
  <si>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</si>
  <si>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</si>
  <si>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</si>
  <si>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</si>
  <si>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</si>
  <si>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</si>
  <si>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</si>
  <si>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</si>
  <si>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</si>
  <si>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</si>
  <si>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</si>
  <si>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</si>
  <si>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</si>
  <si>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</si>
  <si>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</si>
  <si>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</si>
  <si>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</si>
  <si>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</si>
  <si>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</si>
  <si>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</si>
  <si>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</si>
  <si>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</si>
  <si>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</si>
  <si>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</si>
  <si>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</si>
  <si>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</si>
  <si>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</si>
  <si>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</si>
  <si>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</si>
  <si>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</si>
  <si>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</si>
  <si>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</si>
  <si>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</si>
  <si>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</si>
  <si>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</si>
  <si>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</si>
  <si>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</si>
  <si>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</si>
  <si>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</si>
  <si>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</si>
  <si>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</si>
  <si>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</si>
  <si>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</si>
  <si>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</si>
  <si>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</si>
  <si>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</si>
  <si>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</si>
  <si>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wiki; ICA; PDF newspaper; http://www.bom.gov.au/nsw/sevwx/0001summ.shtml</t>
  </si>
  <si>
    <t>wiki; ICA; EM-Track; http://www.bom.gov.au/nsw/sevwx/0102summ.shtml</t>
  </si>
  <si>
    <t>Schuster et al.,2005; wiki; ICA;  EM-Track;</t>
  </si>
  <si>
    <t>50000 Ha burnt</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</si>
  <si>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</si>
  <si>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</si>
  <si>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</si>
  <si>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</si>
  <si>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</si>
  <si>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</si>
  <si>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</si>
  <si>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wiki (page); PDF newspaper; Callaghan - cyclone impacts; http://www.theage.com.au/articles/2003/02/07/1044579927077.html</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</si>
  <si>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</si>
  <si>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</si>
  <si>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</si>
  <si>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145000 Ha destroyed</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</si>
  <si>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</si>
  <si>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</si>
  <si>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</si>
  <si>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</si>
  <si>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</si>
  <si>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</si>
  <si>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</si>
  <si>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</si>
  <si>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</si>
  <si>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</si>
  <si>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</si>
  <si>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</si>
  <si>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</si>
  <si>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</si>
  <si>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</si>
  <si>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</si>
  <si>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</si>
  <si>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</si>
  <si>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</si>
  <si>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</si>
  <si>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</si>
  <si>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</si>
  <si>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</si>
  <si>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</si>
  <si>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</si>
  <si>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</si>
  <si>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</si>
  <si>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</si>
  <si>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</si>
  <si>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</si>
  <si>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</si>
  <si>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Missing data</t>
  </si>
  <si>
    <t>Journals</t>
  </si>
  <si>
    <t>Databases</t>
  </si>
  <si>
    <t>Newspaper</t>
  </si>
  <si>
    <t>Report</t>
  </si>
  <si>
    <t>Websites</t>
  </si>
  <si>
    <t>PDF - report; PDF - newspaper</t>
  </si>
  <si>
    <t>1000000ha</t>
  </si>
  <si>
    <t>EM-Track; ICA; http://www.bom.gov.au/nsw/sevwx/0607summ.shtml</t>
  </si>
  <si>
    <t xml:space="preserve">Sydney </t>
  </si>
  <si>
    <t>1200000ha</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</si>
  <si>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</si>
  <si>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</si>
  <si>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</si>
  <si>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</si>
  <si>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EM-Track; http://home.iprimus.com.au/foo7/firesum.html; PDF - newspaper article</t>
  </si>
  <si>
    <t>Cyclone Daisy</t>
  </si>
  <si>
    <t>EM-DAT; PDF - newspaper; http://www.bom.gov.au/cyclone/history/david.shtml</t>
  </si>
  <si>
    <t>EM-DAT; ICA; wiki; PDF - newspaper</t>
  </si>
  <si>
    <t>EM-Track; EM-DAT; wiki;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</si>
  <si>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</si>
  <si>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</si>
  <si>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</si>
  <si>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</si>
  <si>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</si>
  <si>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</si>
  <si>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</si>
  <si>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</si>
  <si>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</si>
  <si>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</si>
  <si>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Southern QLD</t>
  </si>
  <si>
    <t>EM-DAT</t>
  </si>
  <si>
    <t>EM-Track; http://www.theleader.com.au/story/1234238/heat-stirs-memory-of-tragic-bushfires/; ellis kanowski and whelan (2004)</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</si>
  <si>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</si>
  <si>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</si>
  <si>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</si>
  <si>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</si>
  <si>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ICA; ellis kanowski and whelan (2004); PDF - newspaper</t>
  </si>
  <si>
    <t>EM-Track; EM-DAT; ICA; wiki; bushfire history</t>
  </si>
  <si>
    <t>EM-Track; EM-DAT; ICA; BoM - report; Oliver (1986); Butterworth (1991); Reardon et al., (1986)</t>
  </si>
  <si>
    <t>Pearman (1988); EM-Track; ICA; EM-DAT; wiki</t>
  </si>
  <si>
    <t>PDF - newspaper; EM-Track; EM-DAT; ICA</t>
  </si>
  <si>
    <t>Pearman (1988); EM-DAT; ICA; EM-Track</t>
  </si>
  <si>
    <t>ICA; wiki; PDF - newspaper; Pearmann (1988); REPORT</t>
  </si>
  <si>
    <t>EM-Track; ICA; PDF - newspaper; http://www.bom.gov.au/cyclone/history/wa/herbie.shtml</t>
  </si>
  <si>
    <t>EM-Track; EM-DAT; wiki; Lambley and Cordery (1992)</t>
  </si>
  <si>
    <t>EM-Track; Jones et al., (1988); http://www.australiangeographic.com.au/journal/australias-worst-earthquakes-top-10-most-devastating.htm</t>
  </si>
  <si>
    <t>EM-Track; EM-DAT; ICA; http://www.newcastle.nsw.gov.au/about_newcastle/history_and_heritage/earthquake</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</si>
  <si>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</si>
  <si>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</si>
  <si>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</si>
  <si>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</si>
  <si>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</si>
  <si>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ICA; EM-TRACK; wiki</t>
  </si>
  <si>
    <t>EM-TRACK; wiki; Stormwater drainage study</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</si>
  <si>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</si>
  <si>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</si>
  <si>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</si>
  <si>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</si>
  <si>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</si>
  <si>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EM-DAT; ICA; PDF - newspaper; http://www.ses.vic.gov.au/media/news/news-items/remembering-the-1993-floods; EM-Track</t>
  </si>
  <si>
    <t>ICA; EM-DAT; wiki; Buckley et al., 2010</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</si>
  <si>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</si>
  <si>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</si>
  <si>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</si>
  <si>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</si>
  <si>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</si>
  <si>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</si>
  <si>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</si>
  <si>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</si>
  <si>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</si>
  <si>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</si>
  <si>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EM-DAT; PDF - newspaper; Gordon (1999)</t>
  </si>
  <si>
    <t>29000Ha</t>
  </si>
  <si>
    <t>EM-Track; http://home.iprimus.com.au/foo7/fireswa.html; PDF - newspaper</t>
  </si>
  <si>
    <t>EM-Track; ICA; wiki; BoM - report; http://www.smh.com.au/news/national/hailstorm-lashes-lismore/2007/10/09/1191695910478.html</t>
  </si>
  <si>
    <t>EM-Track; EM-DAT; ICA; Apan et al., (2010) ^only charleville, no cost</t>
  </si>
  <si>
    <t>Nitchske et al., 2010; PDF - newspaper</t>
  </si>
  <si>
    <t>wiki; ICA; EM-DAT; EM-Track; PDF - newspaper; QLD flood history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</si>
  <si>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</si>
  <si>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</si>
  <si>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</si>
  <si>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</si>
  <si>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</si>
  <si>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</si>
  <si>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</si>
  <si>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</si>
  <si>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EM-DAT; Ellis, Kanowski &amp; Whelan 2004; EM-Track; PDF newspaper</t>
  </si>
  <si>
    <t>EM-DAT; ICA; Yeo (2002); Skertchly and Skertchly (1999); http://www.bom.gov.au/cyclone/history/les.shtml; EM-Track</t>
  </si>
  <si>
    <t>EM-DAT; PDF - newspaper; Report; Yeo (2002); ICA</t>
  </si>
  <si>
    <t>EM-DAT; PDF - newspaper; Yeo (2002); http://www.emergency.nsw.gov.au/content.php/612.html</t>
  </si>
  <si>
    <t>Inlcuding indirect deaths such as car accidents?</t>
  </si>
  <si>
    <t>ICA; PDF - newspaper *too many deaths?*</t>
  </si>
  <si>
    <t>EM-DAT; wiki; http://www.bom.gov.au/cyclone/history/rona.shtml; PDF-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</si>
  <si>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</si>
  <si>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</si>
  <si>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</si>
  <si>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</si>
  <si>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ICA; wiki; http://www.fire.nsw.gov.au/page.php?id=475; PDF - journal; http://news.bbc.co.uk/2/hi/asia-pacific/1732047.stm; EM-Track; EM-DAT</t>
  </si>
  <si>
    <t>Severe Storm/flood - Sydney and Region 2001</t>
  </si>
  <si>
    <t>wiki; ICA; http://www.bom.gov.au/nsw/sevwx/0102summ.shtml; Schuster et al.,2005; PDF - newspaper; EM-Track; EM-DAT</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</si>
  <si>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</si>
  <si>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</si>
  <si>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Narrabri, Orange, Moree</t>
  </si>
  <si>
    <t>EM-DAT; http://www.abc.net.au/cgi-bin/common/printfriendly.pl?/news/australia/nsw/orange/200412/s1262551.htm; http://www.smh.com.au/news/National/Couple-swept-away-by-NSW-flash-flood/2004/12/09/1102182387206.html</t>
  </si>
  <si>
    <t>Narrabri, Riverina district</t>
  </si>
  <si>
    <t>EM-DAT; http://www.smh.com.au/news/National/Cleanup-begins-after-storms-lash-NSW/2005/01/20/1106110871996.html</t>
  </si>
  <si>
    <t>wiki; ICA; EM-Track; EM-DAT; http://www.abc.net.au/news/2005-06-30/northern-nsw-and-southern-qld-hit-by-floods/2049196</t>
  </si>
  <si>
    <t>EM-dat reports 3 deaths</t>
  </si>
  <si>
    <t>wiki; EM-Track; Ellis, Kanowski &amp; Whelan 2004; report; personal account; *get newpaper articles from ProQuest*</t>
  </si>
  <si>
    <t>EM-Track; EM-DAT; PDF - report; http://wiki.answers.com/Q/What_damage_happened_in_the_Thredbo_landslide; Middlemann (2008) - chapter 8 *no insurance cost as landslides are not covered*</t>
  </si>
  <si>
    <t>Darwin</t>
  </si>
  <si>
    <t>Dubbo, Young, Bathurst &amp; Southern Sydney</t>
  </si>
  <si>
    <t>Whim Creek, Roeburne</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</si>
  <si>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</si>
  <si>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References</t>
  </si>
  <si>
    <t>Australian Captitol Territory; New South Wales</t>
  </si>
  <si>
    <t>ACT, Gouldburn,Yass, Mittagong, New South Wales</t>
  </si>
  <si>
    <t>EM-DAT; newspaper; http://www.firebreak.com.au/1979fire.html; http://www.firebreak.com.au/jeff_cutting-bushfires.html</t>
  </si>
  <si>
    <t>200000 tonnes sugar cane</t>
  </si>
  <si>
    <t>EM-DAT; http://www.bom.gov.au/qld/flood/fld_history/brisbane_history.shtml</t>
  </si>
  <si>
    <t>Pearman (1988); Callaghan and Butler (2011); EM-DAT</t>
  </si>
  <si>
    <t>EM-DAT (36 deaths?); EM-Track; ICA; Rasuly (1996); Riley et al., (1986); Colquhoun et al., (1985); Urban flooding conference (1985); http://www.bom.gov.au/nsw/sevwx/8089summ.shtml ($132mil)</t>
  </si>
  <si>
    <t>ICA; wiki; EM-DAT (6 deaths); ellis kanowski and whelan (2004); Pearman (1988)</t>
  </si>
  <si>
    <t>EM-Track(reports 3 deaths); ICA; EM-DAT (reports 6 deaths); wiki; PDF - newspaper; http://www.dartmouth.edu/~floods/Archives/1988sum.htm (reports 5 deaths); Handmer - Disasters and the small dwelling *bookmarked - ask JH*</t>
  </si>
  <si>
    <t>EM-Track(1 death); EM-DAT(2 deaths); ICA; BoM report (1 death); newspaper</t>
  </si>
  <si>
    <t>EM-DAT (2 deaths); ICA; http://www.bom.gov.au/cyclone/history/wa/orson.shtml#impact; PDF (4 indonesian fisherment killed?)</t>
  </si>
  <si>
    <t>EM-DAT  (9 deaths); QLD flood history; http://www.emergency.nsw.gov.au/content.php/625.html (10 deaths); http://www.bom.gov.au/qld/flood/fld_history/floodsum_1980.shtml (april and may)</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</si>
  <si>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</si>
  <si>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 xml:space="preserve">ICA; wiki; EM-DAT; PDF - newspaper; Rasuli 1996 - thesis; Spark and Casinader (1995) </t>
  </si>
  <si>
    <t>EM-DAT (reports 17 deaths); Faunt et al., (2008); Richards (1995); wiki; PDF - NEWSPAPER</t>
  </si>
  <si>
    <t>ICA; EM-DAT; PDF - newspaper; Cortney and Middlemann; EM-Track; McCready and Hanstrum (1995)</t>
  </si>
  <si>
    <t xml:space="preserve">EM-Track; EM-DAT (22 deaths - other countires?); http://www.bom.gov.au/cyclone/history/rewa.shtml; PDF - newspaper; </t>
  </si>
  <si>
    <t>wiki; EM-Track; EM-DAT(report 5 killed)</t>
  </si>
  <si>
    <t>EM-DAT; wiki</t>
  </si>
  <si>
    <t>wiki; ICA; EM-Track; EM-DAT; http://australiasevereweather.com/storm_news/2001/media/expressexaminer2001012409.jpg; http://www.bom.gov.au/nsw/sevwx/0001summ.shtml</t>
  </si>
  <si>
    <t>EM-DAT; BoM report; wiki (more news articles); http://news.bbc.co.uk/2/hi/asia-pacific/565671.stm; http://news.google.com/newspapers?id=loVIAAAAIBAJ&amp;sjid=GnADAAAAIBAJ&amp;dq=cyclone%20john&amp;pg=4674%2C27374</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</si>
  <si>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</si>
  <si>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EM-Track; EM-DAT; wiki; ICA; http://www.abc.net.au/news/2004-01-24/se-queensland-recovers-after-severe-storm/124700</t>
  </si>
  <si>
    <t>SEQ; NE NSW</t>
  </si>
  <si>
    <t>EM-DAT; newspaper</t>
  </si>
  <si>
    <t>wiki; ICA; EM-DAT; EM-Track; http://www.cfs.sa.gov.au/site/about/history/bushfire_history.jsp</t>
  </si>
  <si>
    <t>120Ha</t>
  </si>
  <si>
    <t>6300km fencing; 237 sheds</t>
  </si>
  <si>
    <t>wiki; EM-Track; EM-DAT; bushfire education report; AIC report; ICA; http://www.depi.vic.gov.au/fire-and-emergencies/fighting-and-managing-fire/bushfire-history</t>
  </si>
  <si>
    <t>EM-Track; EM-DAT; ICA; bushfire education; http://search.slv.vic.gov.au/primo_library/libweb/action/dlDisplay.do?vid=MAIN&amp;reset_config=true&amp;docId=SLV_VOYAGER1917006 *retireve in vic!*</t>
  </si>
  <si>
    <t>Northern New South Wales SE QLD</t>
  </si>
  <si>
    <t>Victoria; South Australia; New South Wales; Tasmania</t>
  </si>
  <si>
    <t>EM-DAT; Report; Narin and Fawcett (2013); Nitchske et al., 2010; Langlois et al., 2013; Narin and Fawcett (2013)</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</si>
  <si>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</si>
  <si>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Toodyay bushfire</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</si>
  <si>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</si>
  <si>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</si>
  <si>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</si>
  <si>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Transport severely disrupted</t>
  </si>
  <si>
    <t>report; EM-Track; PDF newspaper</t>
  </si>
  <si>
    <t>EM-Track; ICA; CRC report; house loss report; http://www.watoday.com.au/wa-news/bushfire-report-half-of-hills-residents-had-no-fire-plan-20110922-1knc2.html</t>
  </si>
  <si>
    <t>EM-Track; ICA; EM-DAT; Buckley 2010</t>
  </si>
  <si>
    <t>EM-Track; ICA; EM-DAT; wiki (refs); Buckley 2010</t>
  </si>
  <si>
    <t>EM-Track; DFES report; EM-DAT; ICA</t>
  </si>
  <si>
    <t>EM-Track; EM-DAT; ICA; BoM; wiki</t>
  </si>
  <si>
    <t>EM-DAT; wiki; BOM - PDF; Yeo (2002); King and JCU (1998); EM-Track; ICA</t>
  </si>
  <si>
    <t>EM-Track; PDF newspaper; http://news.smh.com.au/breaking-news-national/more-nsw-shires-declared-disaster-zones-20111129-1o3qk.html</t>
  </si>
  <si>
    <t>EM-Track; ICA; BoM report; http://www.news.com.au/national/storm-to-move-south-and-soak-victoria/story-e6frfkvr-1226000442820</t>
  </si>
  <si>
    <t>EM-Track; ICA; van den Honert and McAneney (2011); QLD flood history; EM-DAT; http://en.wikipedia.org/wiki/Cyclone_Tasha; http://www.smh.com.au/environment/weather/cyclone-tasha-crosses-queensland-coast-20101225-19792.html</t>
  </si>
  <si>
    <t>Queensland; N NSW</t>
  </si>
  <si>
    <t>EM-Track; EM-DAT; ICA; QLD flood history; BoM special report</t>
  </si>
  <si>
    <t>PDF - newspaper; Scaffer et al., 2012; BoM report; BoM special report</t>
  </si>
  <si>
    <t>EM-Track; BoM special report</t>
  </si>
  <si>
    <t>EM-Track; EM-DAT; ICA</t>
  </si>
  <si>
    <t>EM-Track; ICA; http://www.smh.com.au/national/midnorth-coast-floods-leave-thousands-stranded-20090331-9i9g.html</t>
  </si>
  <si>
    <t>EM-Track; ICA; *Get info from JH* ; EM-DAT</t>
  </si>
  <si>
    <t>EM-Track; ICA; http://www.theaustralian.com.au/archive/news/wild-windstorms-roll-across-south/story-e6frg6of-1111115959594</t>
  </si>
  <si>
    <t>EM-Track; EM-DAT; http://www.ses-wa.asn.au/node/1023; http://www.abc.net.au/news/2011-07-01/kimberley-flood-repair-bill-tops-130m/2779106</t>
  </si>
  <si>
    <t>EM-Track; ICA; BoM report; http://en.wikipedia.org/wiki/Severe_storms_in_Australia#25_December_2011; http://www.theaustralian.com.au/news/nation/melbourne-cleans-up-after-wild-christmas-day-storms/story-e6frg6nf-1226230499080?nk=3d978b8e97988191e94b7d73b461d4d2</t>
  </si>
  <si>
    <t>$500 mil</t>
  </si>
  <si>
    <t>New South Wales and ACT</t>
  </si>
  <si>
    <t>SES annual report; Flood review; Flood recovery; EM-Track; PDF newspaper</t>
  </si>
  <si>
    <t>EM-Track; EM-DAT; ICA; wiki (refs)</t>
  </si>
  <si>
    <t xml:space="preserve">wiki (refs); ICA - estimated cost; NSW RFS report; EM Track </t>
  </si>
  <si>
    <t>ICA *same as Oswald?*</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</si>
  <si>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</si>
  <si>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wiki; PDF - newspaper; Engineering and Water Supply Dept (1983) *only availble at SA library and they wont release*; EM-DAT</t>
  </si>
  <si>
    <t>EM-Track; ICA; wiki (refs); GNDR flood report; BoM special report; PDF newspaper; flood warnings report</t>
  </si>
  <si>
    <t>Estimated clean-up costs</t>
  </si>
  <si>
    <t>Grampiens National Park</t>
  </si>
  <si>
    <t>Between $7.5 and $21 mil (GNDR report)</t>
  </si>
  <si>
    <t>Public Infrastructure Damaged</t>
  </si>
  <si>
    <t>Public Infrastructure Destroyed</t>
  </si>
  <si>
    <t>Private infrastructure Damaged</t>
  </si>
  <si>
    <t>Private infrastructure Destroyed</t>
  </si>
  <si>
    <t>Commercial buildings damaged</t>
  </si>
  <si>
    <t>Commercial buildings destroyed</t>
  </si>
  <si>
    <t>Private buildings damaged</t>
  </si>
  <si>
    <t>Private buildings destroyed</t>
  </si>
  <si>
    <t>Public building damaged</t>
  </si>
  <si>
    <t>Public building destroyed</t>
  </si>
  <si>
    <t>Public land</t>
  </si>
  <si>
    <t>Private land</t>
  </si>
  <si>
    <t>60000Ha</t>
  </si>
  <si>
    <t>11000: 7800 sheep, 3119 cattle, 184 other</t>
  </si>
  <si>
    <t>1500 km fencing; 4435km roads; 4 bridges</t>
  </si>
  <si>
    <t>19 bridges</t>
  </si>
  <si>
    <t>wiki; ICA; http://www.theage.com.au/issues/bushfires/; PDF impact on streamflow; Bibliography (list of all references); Gangemi et al., RMIT report (hard copy)</t>
  </si>
  <si>
    <t>350000+Ha; 10000km fencing</t>
  </si>
  <si>
    <t>Minor</t>
  </si>
  <si>
    <t>Severe</t>
  </si>
  <si>
    <t>3200 properties</t>
  </si>
  <si>
    <t>500 vehicles</t>
  </si>
  <si>
    <t>7 timber mills</t>
  </si>
  <si>
    <t>ICA; EM-DAT; wiki; PDF - newspaper; Berz, 1988</t>
  </si>
  <si>
    <t>EM-Track; EM-DAT; ICA; Report; http://home.iprimus.com.au/foo7/firestas.html; Peele, 1988</t>
  </si>
  <si>
    <t>Dexter (1969); PDF - newspaper; BoM report; Peele (1988)</t>
  </si>
  <si>
    <t>EM-Track; wiki; EM-DAT; ICA; PDF - BoM; http://www.bom.gov.au/cyclone/history/ada.shtml; Peele 1988</t>
  </si>
  <si>
    <t>EM-Track; Miller (2010); Peele 1988</t>
  </si>
  <si>
    <t>EM-Track; ICA; PDF - newspaper; Speer and Geerts (1993); Peele 1988</t>
  </si>
  <si>
    <t>ICA; wiki; PDF - newspaper; Peele 1988</t>
  </si>
  <si>
    <t>wiki; EM-Track; Dept of Interior report *requested 01-07*</t>
  </si>
  <si>
    <t>EM-Track; ICA; Pearman (1988); EM-DAT; Joy and Porter (1988); BoM (1987); Smith et al., (1990)</t>
  </si>
  <si>
    <t>EM-DAT; BoM report; PDF-newspaper; http://hardenup.org/be-aware/weather-events/events/1980-1989/cyclone-charlie.aspx</t>
  </si>
  <si>
    <t>ICA; EM-TRACK; EM-DAT; SES DOC; Keys SES report; http://www.bom.gov.au/nsw/sevwx/18mar90.shtml; Andrews and Blong (1997); http://en.wikipedia.org/wiki/User:Daniel/Sandbox/1990_Sydney_hailstorm; PDF-NSW state storm plan page B-2; Rasuli 1996 - thesis</t>
  </si>
  <si>
    <t>ICA; EM-TRACK; EM-DAT; SES DOC; PDF-NSW storms page B-3; Rasuly 1996 - thesis; Spark and Casinader (1995); Keys SES doc</t>
  </si>
  <si>
    <t>ICA; EM-Track; EM-DAT; Keys SES doc</t>
  </si>
  <si>
    <t>ICA; EM-DAT (reports 6 deaths); wiki; PDF - newspaper; EM-Track</t>
  </si>
  <si>
    <t>ICA; EM-DAT; http://www.bom.gov.au/nsw/sevwx/9000summ.shtml; NSW state storm plan (page B-4); EM-Track; Keys SES doc</t>
  </si>
  <si>
    <t xml:space="preserve">EM-Track; ICA; http://www.bom.gov.au/nsw/sevwx/9000summ.shtml; </t>
  </si>
  <si>
    <t>ICA; EM-DAT (FLOOD); NSW state storm plan (page B-4); Speer and Leslie (1998); Keys SES doc; EM-Track; http://www.smh.com.au/national/midnorth-coast-floods-leave-thousands-stranded-20090331-9i9g.html</t>
  </si>
  <si>
    <t>EM-DAT; http://www.bom.gov.au/nsw/sevwx/9000summ.shtml; NSW state storm plan (page B-5); EM-Track; Keys SES Doc</t>
  </si>
  <si>
    <t>ICA; wiki; Keys SES Doc</t>
  </si>
  <si>
    <t>EM-DAT; ICA; Yeo (2002); PDF-newspaper; NSW storms pg B-6; Evans and Bewick (2001); EM-Track; Reinfields et al., (2001); Keys SES Doc *same event and longer period, more deaths in EM-DAT**</t>
  </si>
  <si>
    <t>EM-DAT; Henri (1999); EM-Track; wiki; ICA; Keys (2000); BoM; Henri (insurance perspective); Davis (vistorian experience); NSW storms; Schuster et al., 2005; Yeo et al., (2000); Keys SES doc</t>
  </si>
  <si>
    <t>ICA; harden-up; BoM; Barr 1972 *requested 01-07*; Peele 1988</t>
  </si>
  <si>
    <t>ICA; Peele (1988); PDF newspaper; Report on damage to Tobacco</t>
  </si>
  <si>
    <t>VIC flood</t>
  </si>
  <si>
    <t>EM-DAT; EM-Track; ICA; PDF - newspaper; Rasuli (1996); Armstrong and Colquhoun (1976); Peele 1975</t>
  </si>
  <si>
    <t>EM-Track; ICA; EM-DAT; PDF - newspaper; Peele 1988</t>
  </si>
  <si>
    <t>EM-DAT; PDF - newspaper; PDF - BoM; Peele, 1988; ICA; http://hardenup.org/be-aware/weather-events/events/1970-1979/cyclone-beth-1976-02-22.aspx</t>
  </si>
  <si>
    <t>EM-DAT; Plukkss, BoM (1979); wiki; PDF - newspaper; Peele 1988</t>
  </si>
  <si>
    <t>EM-DAT; Callaghan - cyclone impacts gulf; http://www.bom.gov.au/cyclone/nt/Ted.shtml; Peele 1988</t>
  </si>
  <si>
    <t>EM-Track; EM-DAT; ICA; wiki; PDF - newspaper; Peele 1988</t>
  </si>
  <si>
    <t>EM-DAT; ICA; wiki; PDF - newspaper; Peele 1988</t>
  </si>
  <si>
    <t>EM-DAT; ICA; wiki; Weeks (2007); Peele 1988</t>
  </si>
  <si>
    <t>EM-Track; EM-DAT; ICA; Weeks (2007); Peele 1988</t>
  </si>
  <si>
    <t>wiki; ICA; EM-DAT; Weeks (2007); Peele 1988</t>
  </si>
  <si>
    <t>EM-Track; EM-DAT; ICA; McCready and Hanstrum (1995); Peele, 1988; http://www.bom.gov.au/cyclone/history/wa/alby.shtml; http://www.abc.net.au/local/stories/2008/04/01/2205348.htm; PDF - newspaper</t>
  </si>
  <si>
    <t>wiki; EM-DAT; ICA; PDF - newspaper; Peele 1988</t>
  </si>
  <si>
    <t>Agriculture/Farms Unit</t>
  </si>
  <si>
    <t>Agriculture/Farms $</t>
  </si>
  <si>
    <t>Crops Unit</t>
  </si>
  <si>
    <t>Crops $</t>
  </si>
  <si>
    <t>Livestock Unit</t>
  </si>
  <si>
    <t>Livestock $</t>
  </si>
  <si>
    <t>Public vehicles damaged</t>
  </si>
  <si>
    <t>Private vehicle damaged</t>
  </si>
  <si>
    <t>Public vehicles destroyed</t>
  </si>
  <si>
    <t>Ecosystem services</t>
  </si>
  <si>
    <t>Private vehicle destroyed</t>
  </si>
  <si>
    <t>Definition</t>
  </si>
  <si>
    <t>Data dictionary</t>
  </si>
  <si>
    <t>Example</t>
  </si>
  <si>
    <t>defintion of damaged and destroyed</t>
  </si>
  <si>
    <t xml:space="preserve">EM-Track; ICA; EM-DAT; Peele 1988; Rasuli (1996) - thesis; wiki; http://www.bom.gov.au/nsw/sevwx/7079summ.shtml; Morgan and BoM (1979) </t>
  </si>
  <si>
    <t>Towns/Cities</t>
  </si>
  <si>
    <t>Hamilton; Bothwell; Derwent Valley; Huon Valley; Mount Wellington; Derwent; Hobart</t>
  </si>
  <si>
    <t>Sandy Cape; Rockhampton; Grafton; Bundaberg; Maryborough; Sunshine Coast; Gold Coast; Emu Park; Yeppoon; Bargara; Burnett Heads; Noosa; Tweed Heads</t>
  </si>
  <si>
    <t>Brisbane; Gold Coast; Malveena</t>
  </si>
  <si>
    <t>77000: 500 horses; 1350 cattle; 60000 sheep; 24000 chickens; 600 pigs</t>
  </si>
  <si>
    <t>Public vehicle Damaged2</t>
  </si>
  <si>
    <t>Public vehicle Destroyed3</t>
  </si>
  <si>
    <t>Private vehicle Damaged4</t>
  </si>
  <si>
    <t>Private vehicle Destroyed5</t>
  </si>
  <si>
    <t>265000Ha</t>
  </si>
  <si>
    <t>80 bridges; 1000's powerpoles</t>
  </si>
  <si>
    <t>PDF - newspaper; http://hardenup.org/be-aware/weather-events/events/1960-1969/cyclone-dinah-1967-01-30.aspx; http://forum.weatherzone.com.au/ubbthreads.php/topics/254893/Cyclone_Dinah_Details_1967; http://www.bom.gov.au/cyclone/history/eastern.shtml</t>
  </si>
  <si>
    <t xml:space="preserve">Mareeba; Eacham; Millaa Millaa; Babinda; Flying Fish Point; Innisfail; Etty Bay; East Palmerston; Silkwood; Kurrimine Beach; El Arish; Bingil Bay; Mission Beach; South Mission Beach; Jappoonvale </t>
  </si>
  <si>
    <t>Sugar mills</t>
  </si>
  <si>
    <t>$US400mil</t>
  </si>
  <si>
    <t>Severe erosion</t>
  </si>
  <si>
    <t>deaths only, no cost</t>
  </si>
  <si>
    <t>Lake Eyre</t>
  </si>
  <si>
    <t>Ingham; Ipswitch; Brisbane; Numinbah Valley; Gold Coast; Moreton; Gympie</t>
  </si>
  <si>
    <t>$7.5m bridges and roads</t>
  </si>
  <si>
    <t>Sugar cane</t>
  </si>
  <si>
    <t>1000's</t>
  </si>
  <si>
    <t>PDF - report; newspaper article; QLD flood history; Ballamy 1999</t>
  </si>
  <si>
    <t>BoM - report; http://www.bom.gov.au/cyclone/history/otto.shtml; wiki; Cameron 1981; HardenUp flood history; Gov doc</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</si>
  <si>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</si>
  <si>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</si>
  <si>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</si>
  <si>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Severe Storm Hail</t>
  </si>
  <si>
    <t>ICA; wiki; Callaghan and Butler (2011); Peele, 1988; PDF newspaper</t>
  </si>
  <si>
    <t>10 aircraft $75k</t>
  </si>
  <si>
    <t>Railway; water main; roads</t>
  </si>
  <si>
    <t>Meckering; York; Northam; Perth</t>
  </si>
  <si>
    <t>1 bridge</t>
  </si>
  <si>
    <t>1 bridge; 2 major HWY</t>
  </si>
  <si>
    <t xml:space="preserve">Valley Heights; Warrimoo; Blaxland; Emu Plains; Woolongong; Castlereagh </t>
  </si>
  <si>
    <t>9300Ha bush</t>
  </si>
  <si>
    <t>EM-Track[14]; http://warangers.asn.au/rangers/fire-control/; Linacre and Hobbs (1977) *collect*;EM-DAT [12]; PDF - bushfire history [14]; http://www.rfs.nsw.gov.au/dsp_content.cfm?cat_id=1180 ; http://www.winmaleerfs.com.au/WinmaleeRFB_history.html</t>
  </si>
  <si>
    <t>Blue Mountains; Illawarra</t>
  </si>
  <si>
    <t>12 bridges</t>
  </si>
  <si>
    <t>250000Ha</t>
  </si>
  <si>
    <t>1,500,000Ha</t>
  </si>
  <si>
    <t>Lara; Daylesford; Dulgana; Yea; Darraweit; Kangaroo Flat; Korongvale</t>
  </si>
  <si>
    <t>Whitsundays; Airlie Beach; Hayman; Daydream; Long; South Molle; Hook Islands; Cannonvale; Proserpine; Calen; Shute Harbour; Bowen; Mackay</t>
  </si>
  <si>
    <t>Deloraine</t>
  </si>
  <si>
    <t>Latrobe Region</t>
  </si>
  <si>
    <t>3 bridges</t>
  </si>
  <si>
    <t>2 bridges</t>
  </si>
  <si>
    <t>South Coast QLD</t>
  </si>
  <si>
    <t>Dora; Redcliffe</t>
  </si>
  <si>
    <t>powerlines</t>
  </si>
  <si>
    <t>1 apartment building; 75 homes</t>
  </si>
  <si>
    <t>Cyclone Althea and floods</t>
  </si>
  <si>
    <t>The army was flown in to clean up; $16200+$7000 Govnt assist; $200000 donation; $25k for Townsville; Individual grants $1k-$4k</t>
  </si>
  <si>
    <t>Townsville; Toolakea; Cooktown; Charleville; Adavale; Longreach; Ayr;</t>
  </si>
  <si>
    <t>Victoria; New South Wales; Queensland</t>
  </si>
  <si>
    <t>Gippsland; Northern NSW; Southern QLD</t>
  </si>
  <si>
    <t>wiki; ICA; PDF - newspaper; Peele 1988; http://www.abc.net.au/local/stories/2011/03/29/3176922.htm; wiki, PDF - newspaper; EM-DAT - reports 27 deaths - different costs reported from different states but all affected by the same system</t>
  </si>
  <si>
    <t>Cyclone Emily and floods</t>
  </si>
  <si>
    <t>Kingaroy; Brisbane; Gladstone</t>
  </si>
  <si>
    <t xml:space="preserve">EM-Track; wiki; Peele 1988; http://www.australiangeographic.com.au/journal/timeline-australias-worst-cyclones.htm; PDF newspaper; HardenUp report; </t>
  </si>
  <si>
    <t>EM-Track; EM-DAT; ICA; wiki; PDF - newspaper; Peele 1988; http://www.bom.gov.au/cyclone/history/althea.shtml; Hopley 1974; Oliver 1971 - many differing costs</t>
  </si>
  <si>
    <t>Severe coastal erosion</t>
  </si>
  <si>
    <t>SE QLD</t>
  </si>
  <si>
    <t>Brisbane; Gold Coast; Sunshine Coast</t>
  </si>
  <si>
    <t>150 cars - $750000</t>
  </si>
  <si>
    <t>Port Headland</t>
  </si>
  <si>
    <t>PDF - BoM; http://www.bom.gov.au/cyclone/history/kerry73.shtml; 2 other cyclones?</t>
  </si>
  <si>
    <t>Picton Earthquake</t>
  </si>
  <si>
    <t>EM-Track; EM-DAT; ICA; Everingham, 1968 *requested 29-06*; Book; http://www.australiangeographic.com.au/journal/australias-worst-earthquakes-top-10-most-devastating.htm; Peele 1988</t>
  </si>
  <si>
    <t>Cooktown; Carins; Townsville</t>
  </si>
  <si>
    <t>Flood from Cyclone Madge, Leah, Bella</t>
  </si>
  <si>
    <t>EM-Track; EM-DAT; ICA; http://www.bom.gov.au/qld/flood/fld_history/floodsum_1970.shtml; Peele 1988 - Look up cyclones</t>
  </si>
  <si>
    <t>Adelaide; Melbourne</t>
  </si>
  <si>
    <t>8000Acres</t>
  </si>
  <si>
    <t xml:space="preserve">Kerang; Shepparton; Broken Creek; Wodonga; Benjeroop; </t>
  </si>
  <si>
    <t>$75k roads</t>
  </si>
  <si>
    <t>Queensland;New South Wales;South Australia;Victoria</t>
  </si>
  <si>
    <t>20 boats</t>
  </si>
  <si>
    <t>25 boats</t>
  </si>
  <si>
    <t>25 aircraft</t>
  </si>
  <si>
    <t>31 aircraft</t>
  </si>
  <si>
    <t>EM-Track; EM-DAT; ICA; wiki; Peele 1988; Walker 2009; Leichester and Reardon 1984; Murphey 1975</t>
  </si>
  <si>
    <t>wiki; Oliver &amp; Walker (1979); http://www.bom.gov.au/cyclone/history/kerry79.shtml; PDF - newsaper; Sheets and Holland (1981); Granger et al., (from comm risks in Mackay)</t>
  </si>
  <si>
    <t>ICA; EM-DAT; http://hardenup.org/be-aware/weather-events/events/1990-1999/cyclone-joy.aspx; PDF - newspaper; Granger et al., (from Comm risks in Mackay) *SEPARATE EVENT TO FLOOD?**</t>
  </si>
  <si>
    <t>$5mil coastal</t>
  </si>
  <si>
    <t>1 boat</t>
  </si>
  <si>
    <t>Carnavon; Geraldton; Carnamah; Ballidu; Hamelin Pool; Mingenew; Northampton</t>
  </si>
  <si>
    <t>Oliver (1979); http://www.bom.gov.au/cyclone/history/peter.shtml; http://www.bom.gov.au/cyclone/history/gretel.shtml</t>
  </si>
  <si>
    <t xml:space="preserve">Tulley; Cooktown; Cairns; Atherton; Herberton; </t>
  </si>
  <si>
    <t>$1mil boats</t>
  </si>
  <si>
    <t>$150k</t>
  </si>
  <si>
    <t>Mackay; Airlie Beach; Ayr; St. Lawrence; Brampton Island</t>
  </si>
  <si>
    <t>N WA</t>
  </si>
  <si>
    <t>1 port shutdown</t>
  </si>
  <si>
    <t>Sunshine; Gold Coast; Brisbane; Jindalee</t>
  </si>
  <si>
    <t>Sale</t>
  </si>
  <si>
    <t>EM-DAT; newspaper; Bradbury (1978); Historical flood report; prime minister statement</t>
  </si>
  <si>
    <t>2 caravan parks</t>
  </si>
  <si>
    <t>2 roads; Railway crossing;</t>
  </si>
  <si>
    <t>6 bridges</t>
  </si>
  <si>
    <t>1000 vollies; $3.5 mil state govnt</t>
  </si>
  <si>
    <t>$3mil state govmt</t>
  </si>
  <si>
    <t>74 caravans</t>
  </si>
  <si>
    <t>56 houses; 94 flats; 4 unit blocks</t>
  </si>
  <si>
    <t>3 bridge</t>
  </si>
  <si>
    <t>ICA; EM-DAT; http://hardenup.org/be-aware/weather-events/events/1990-1999/flood-(1996-05-06b).aspx; Moss (1998); BoM reports; EM-Track</t>
  </si>
  <si>
    <t>Warwick; Dalby; Maryborough; Gold Coast; Cambooya; Killarney; Laidley; Logan City</t>
  </si>
  <si>
    <t>$50mil</t>
  </si>
  <si>
    <t>Northern VIC</t>
  </si>
  <si>
    <t>EM-DAT [14]; EM-Track [13]; ICA; van den Honert (2011) [16]; Peele, 1988; http://www.bom.gov.au/qld/flood/fld_history/brisbane_history.shtml [14]; http://hardenup.org/be-aware/weather-events/events/1970-1979/cyclone-wanda-1974-01-24.aspx [16]; http://www.australiangeographic.com.au/journal/the-worst-floods-in-australian-history.htm [14]; PDF newspaper [15] *still unsure as to whether these are seperate events*</t>
  </si>
  <si>
    <t>Cyclone Zoe and flood</t>
  </si>
  <si>
    <t>117000000Ha</t>
  </si>
  <si>
    <t>3755000Ha</t>
  </si>
  <si>
    <t>5400km fencing</t>
  </si>
  <si>
    <t>10170km fencing</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</si>
  <si>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</si>
  <si>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17500 personnel</t>
  </si>
  <si>
    <t>418000Ha</t>
  </si>
  <si>
    <t>EM-Track [75]; em-dat; ICA; Valent (1984) [72]; McKay 1983; Berz, 1988; ABS yearbook 2004</t>
  </si>
  <si>
    <t>Mt. Kosciuszko</t>
  </si>
  <si>
    <t>Sydney, Illawarra Mid-north Coast and South Coast</t>
  </si>
  <si>
    <t>60 boats</t>
  </si>
  <si>
    <t>Sydney; Wollongong</t>
  </si>
  <si>
    <t>EM-DAT; wiki; EM-Track; HardenUp report; http://www.bom.gov.au/info/cyclone/steve/steve_impacts.shtml; Broom et al., 2000; http://forum.weatherzone.com.au/ubbthreads.php?ubb=showflat&amp;Number=838767; PDF - newspaper</t>
  </si>
  <si>
    <t>3mil Ha</t>
  </si>
  <si>
    <t>23 boats</t>
  </si>
  <si>
    <t>Cairns; Mareeba</t>
  </si>
  <si>
    <t xml:space="preserve">ICA; http://en.wikipedia.org/wiki/Cyclone_Sam - 167; EM-DAT </t>
  </si>
  <si>
    <t>Port Headland; Bidyadanga</t>
  </si>
  <si>
    <t xml:space="preserve">Townsville; Bambaroo; Crystal Creek; </t>
  </si>
  <si>
    <t>Broome; Derby; Port Headland; Fitzroy Crossing; Kununurra; Cape Villaret</t>
  </si>
  <si>
    <t>$1mil racecourse damage plus large economic impact of cancelling large racing event</t>
  </si>
  <si>
    <t>4 boats</t>
  </si>
  <si>
    <t>5 boats</t>
  </si>
  <si>
    <t>200 powerpoles; $1.3mil jetties</t>
  </si>
  <si>
    <t>1 tourist resort</t>
  </si>
  <si>
    <t>Ingham; Cairns</t>
  </si>
  <si>
    <t>EM-DAT; Keys 2001; http://www.heatisonline.org/contentserver/objecthandlers/index.cfm?ID=3574&amp;method=full; PDF newspaper</t>
  </si>
  <si>
    <t>Berrigan; Corowa; Deniliquin; Tamworth; Woolomin; Wallabadah; Quirindi; Nundle; Tamworth; Gunnedah; Narrabri; Ashford; Yetman</t>
  </si>
  <si>
    <t>N NSW</t>
  </si>
  <si>
    <t>South-East Queensland; NSW, VIC, SA</t>
  </si>
  <si>
    <t>Adelaide; Melbourne; Sydney; Brisbane</t>
  </si>
  <si>
    <t>Kalkarindji; Daguragu; Mistake Creek; Pigeon Hole; Pilbara</t>
  </si>
  <si>
    <t>Brisbane; Sunshine Coast; Brisbane</t>
  </si>
  <si>
    <t>Sydney; Shoalhaven; Illawarra</t>
  </si>
  <si>
    <t>Casino</t>
  </si>
  <si>
    <t>50000: 95 cattle, 6500 sheep</t>
  </si>
  <si>
    <t>New South Wales; Queensland; Northern Territory; South Australia; Western Australia</t>
  </si>
  <si>
    <t>Thargomindah; Bulloo Shire; Boulia; Urandangie; McKinlay Shire; Bourke; Balranald; Cobar Shire; Moolah; Corinya; Kalgoorlie; Barkly Tableland; Victoria River district</t>
  </si>
  <si>
    <t>EM-Track; PDF - newspapers; http://www.rfs.nsw.gov.au/dsp_content.cfm?cat_id=1180; http://www.coagbushfireenquiry.gov.au/findings.htm - appendix D; *these fire were really extensive, surely they cost more than $5mil*</t>
  </si>
  <si>
    <t>Dampier; Port Headland</t>
  </si>
  <si>
    <t>Port Headland; Marandoo</t>
  </si>
  <si>
    <t>$2.25mil hospital; $1mil civic centre</t>
  </si>
  <si>
    <t>$1.5mil roads, bridges</t>
  </si>
  <si>
    <t>wiki; EM-DAT; EM-Track; PDF newspaper; ICA; Peele 1988; http://www.bom.gov.au/cyclone/history/wa/joan.shtml</t>
  </si>
  <si>
    <t>Echuca; Wangaratta; One Mile Creek; Shepparton; Melbourne; Wodonga; Seymore; Myrtleford; Keilor</t>
  </si>
  <si>
    <t>385Ha</t>
  </si>
  <si>
    <t>Brisbane; Tweed Heads; Lismore</t>
  </si>
  <si>
    <t>ICA; Peele 1988; http://www.bom.gov.au/cyclone/history/zoe.shtml; Smith 1981 - lismore flooding (see for details of costs) *report requested 30-06*</t>
  </si>
  <si>
    <t>Bundaberg; Maryborough; Gladstone; Coolangatta; Double Island Point</t>
  </si>
  <si>
    <t>Karumba; Mornington; Burketown</t>
  </si>
  <si>
    <t>ICA; PDF - newspaper; EM-Track; wiki</t>
  </si>
  <si>
    <t>PDF newspaper; EM-Track</t>
  </si>
  <si>
    <t>EM-DAT; wiki; PDF - newspaper; Oates (2000); EM-Track; http://news.bbc.co.uk/2/hi/asia-pacific/565671.stm; Reardon et al., 1999; ICA</t>
  </si>
  <si>
    <t>ICA; EM-Track; wiki; PDF - newspaper</t>
  </si>
  <si>
    <t>ICA; BoM report; Newspaper *find*; Anderson-Berry 2000</t>
  </si>
  <si>
    <t>Grafton; Kempsy; Moree</t>
  </si>
  <si>
    <t>Pfstier (2002); ICA; wiki; newspaper; EM-DAT [3]; Keys 2001 - Floods NSW 00-01</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</si>
  <si>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</si>
  <si>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</si>
  <si>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</si>
  <si>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Keys 2001 - Floods NSW 00-01; PDF newspaper</t>
  </si>
  <si>
    <t>ICA; wiki; EM-Track; http://www.smh.com.au/articles/2002/10/08/1033538936550.html; http://www.smh.com.au/articles/2002/10/09/1034061213414.html; http://www.abc.net.au/lateline/stories/s696503.htm; EM-DAT[2]</t>
  </si>
  <si>
    <t>Grafton; Kingscliff; Lismore; Tweed Heads</t>
  </si>
  <si>
    <t>Cessnock, Blue Mountains, Hawkesbury and Penrith</t>
  </si>
  <si>
    <t>ICA; EM-DAT (flood and storm reported seperately); wiki; http://www.goauto.com.au/mellor/mellor.nsf/story2/3F2A2865F4BC000ECA257975001DB153; http://www.australianweathernews.com/news/2003/031203.SHTML; http://www.abc.net.au/news/2011-12-27/melbourne-storm-insurance/3748698; http://www.insuropedia.com/MelbourneStorms2003; Andrews and McNab - storm insurance costs; Baker et al., 2005</t>
  </si>
  <si>
    <t xml:space="preserve">EM-Track; BoM report - Monty; BoM report - Fay; http://hardenup.org/be-aware/weather-events/events/2000-2009/cyclone-%282%29.aspx; http://www.bom.gov.au/cyclone/history/evan.shtml; http://www.abc.net.au/site-archive/rural/breakfast/stories/s1059918.htm; </t>
  </si>
  <si>
    <t>wiki; http://www.bom.gov.au/nsw/sevwx/0405summ.shtml; EM-DAT; Callaghan (storms)</t>
  </si>
  <si>
    <t>EM-DAT [2]; pdf - newspaper</t>
  </si>
  <si>
    <t>EM-Track; EM-DAT; wiki; ICA; Munich Re report; HardenUp report; BoM report 1; BoM report 2;  http://hardenup.org/be-aware/weather-events/events/2000-2009/cyclone-larry-2006-03-21.aspx</t>
  </si>
  <si>
    <t>EM-Track; EM-DAT; ICA; Cyclone testing station report; http://www.bom.gov.au/cyclone/history/wa/george.shtml; PDF newspaper; FESA report</t>
  </si>
  <si>
    <t>EM-Track; ICA; EM VIC report; http://www.insuropedia.com/FloodsInGipplsand; http://www.disasterassist.gov.au/PreviousDisasters/StateandTerritories/Pages/VIC/Gippslandstormsandfloods(June2007).aspx; http://www.abc.net.au/news/2007-06-28/gippsland-floods-wreaking-havoc/83324</t>
  </si>
  <si>
    <t>EM-Track; EM-DAT; ICA; Cretikos et al., 2008; Jones 2013; Watson et al., 2008; flood report booklet; http://www.coastalwatch.com/surfing/2476/analysis-of-a-storm-june-2007; http://www.smh.com.au/news/national/winter-storm-bill-expected-to-reach-15b/2007/08/24/1187462523612.html</t>
  </si>
  <si>
    <t xml:space="preserve">EM-Track; ICA </t>
  </si>
  <si>
    <t>EM-Track; ICA; EM-DAT [1]; BoM report</t>
  </si>
  <si>
    <t>EM-Track; EM-DAT [2]; ICA; Apan et al., (2010); http://www.abc.net.au/local/stories/2008/02/20/2167581.htm</t>
  </si>
  <si>
    <t>EM-Track; EM-DAT; ICA; PDF - newspaper; QLD flood history; http://www.theage.com.au/national/woman-swept-to-her-death-by-floodwaters-20081120-6bs7.html [1]</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</si>
  <si>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</si>
  <si>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FESA report; PDF newspaper; http://www.theage.com.au/national/power-supply-may-have-sparked-toodyay-bushfire-20091230-ljr9.html</t>
  </si>
  <si>
    <t>EM-DAT; wiki (check for refs); BoM report</t>
  </si>
  <si>
    <t>EM-Track; PDF newspaper; BoM report</t>
  </si>
  <si>
    <t>EM-Track; EM-DAT; BoM special report; PDF newspaper; ICA</t>
  </si>
  <si>
    <t xml:space="preserve">EM-Track; BoM special report; SES annual report; ICA </t>
  </si>
  <si>
    <t xml:space="preserve">EM-Track; EM-DAT; ICA; BoM special report </t>
  </si>
  <si>
    <t>Geraldton; Dampier; Karratha; Lake Grace; Kulin; Kalburri; Onslow</t>
  </si>
  <si>
    <t xml:space="preserve">McBride 2012 -BoM report; Topp 2008 - mining productivity; http://en.wikipedia.org/wiki/Cyclone_Glenda (get refs); http://www.bloomberg.com/apps/news?pid=newsarchive&amp;sid=abwzkrF1MJ0E&amp;refer=australia; http://en.wikipedia.org/wiki/Cyclone_Clare; http://www.bom.gov.au/cyclone/history/wa/clare.shtml </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</si>
  <si>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</si>
  <si>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Column16</t>
  </si>
  <si>
    <t>ICA; EM-DAT; wiki</t>
  </si>
  <si>
    <t>PDF - newspaper; http://en.wikipedia.org/wiki/Lachlan_River#cite_note-11</t>
  </si>
  <si>
    <t>500 sheep</t>
  </si>
  <si>
    <t>Column17</t>
  </si>
  <si>
    <t>wiki [8]; PDF - newspaper [5]; em-track [4]; EM-DAT; Peele 1988</t>
  </si>
  <si>
    <t>Pearman 1988; http://www.bom.gov.au/nsw/sevwx/8089summ.shtml; PDF newspaper</t>
  </si>
  <si>
    <t>Peele 1988; http://www.bom.gov.au/tas/flood/flood_history/flood_history.shtml; PDF - newspaper</t>
  </si>
  <si>
    <t>Glenelg</t>
  </si>
  <si>
    <t>wiki; Bourman 2010; http://www.abc.net.au/news/2003-06-28/flood-mop-up-continues-in-glenelg/1877812; http://www.abc.net.au/stateline/sa/content/2003/s890164.htm</t>
  </si>
  <si>
    <t>Moree Plains Shire</t>
  </si>
  <si>
    <t>Cyclone John</t>
  </si>
  <si>
    <t>wiki; ICA; http://www.smh.com.au/specials/canberraablaze/; EM-DAT</t>
  </si>
  <si>
    <t xml:space="preserve"> </t>
  </si>
  <si>
    <t>More info?</t>
  </si>
  <si>
    <t>wiki; PDF - newspaper; Holcombe and Moynihan (1973); http://www.brisbanestorms.com/reports_041173.html; Callaghan report (HardenUp); Peele 1988</t>
  </si>
  <si>
    <t xml:space="preserve">PDF - newspaper; http://www.windworker.com.au/qldcyclones.htm; http://hardenup.org/be-aware/weather-events/events/1970-1979/cyclone-una.aspx; Hopley (1973) </t>
  </si>
  <si>
    <t>EM-Track; wiki; PDF - newspaper; Reeves (2010) pg 147; Narn and Fawcett (2013); Gentilli (1980)</t>
  </si>
  <si>
    <t>REV</t>
  </si>
  <si>
    <t>QLD</t>
  </si>
  <si>
    <t>NO</t>
  </si>
  <si>
    <t>S QLD</t>
  </si>
  <si>
    <t xml:space="preserve">Ingham </t>
  </si>
  <si>
    <t>JH</t>
  </si>
  <si>
    <t>TAS</t>
  </si>
  <si>
    <t>NSW</t>
  </si>
  <si>
    <t>ACT</t>
  </si>
  <si>
    <t>VIC</t>
  </si>
  <si>
    <t>HW</t>
  </si>
  <si>
    <t>WA</t>
  </si>
  <si>
    <t>SA</t>
  </si>
  <si>
    <t>INS</t>
  </si>
  <si>
    <t>90 boats</t>
  </si>
  <si>
    <t>&gt;250 cars, 13 boats</t>
  </si>
  <si>
    <t>14 boats</t>
  </si>
  <si>
    <t>5 bridges</t>
  </si>
  <si>
    <t>1 train</t>
  </si>
  <si>
    <t>Severe public transport disruptions</t>
  </si>
  <si>
    <t>2 building, 2 hotels</t>
  </si>
  <si>
    <t>207 bridges</t>
  </si>
  <si>
    <t>2, 4 bridges</t>
  </si>
  <si>
    <t>1000, 12 bridges</t>
  </si>
  <si>
    <t>20, 1 bridge</t>
  </si>
  <si>
    <t>1 bridge; 2 roads, 1 train track</t>
  </si>
  <si>
    <t>15 aircraft</t>
  </si>
  <si>
    <t>1 aircraft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</si>
</sst>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44" formatCode="_-&quot;$&quot;* #,##0.00_-;\-&quot;$&quot;* #,##0.00_-;_-&quot;$&quot;* &quot;-&quot;??_-;_-@_-"/>
    <numFmt numFmtId="43" formatCode="_-* #,##0.00_-;\-* #,##0.00_-;_-* &quot;-&quot;??_-;_-@_-"/>
    <numFmt numFmtId="164" formatCode="&quot;$&quot;#,##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sz val="9"/>
      <color indexed="81"/>
      <name val="Tahoma"/>
      <family val="2"/>
    </font>
    <font>
      <b/>
      <sz val="9"/>
      <color indexed="81"/>
      <name val="Tahoma"/>
      <family val="2"/>
    </font>
    <font>
      <sz val="11"/>
      <name val="Calibri"/>
      <family val="2"/>
      <scheme val="minor"/>
    </font>
    <font>
      <sz val="11"/>
      <color rgb="FF252525"/>
      <name val="Arial"/>
      <family val="2"/>
    </font>
    <font>
      <u/>
      <sz val="11"/>
      <color theme="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rgb="FF00B050"/>
        <bgColor indexed="64"/>
      </patternFill>
    </fill>
    <fill>
      <patternFill patternType="solid">
        <fgColor rgb="FF33CC33"/>
        <bgColor indexed="64"/>
      </patternFill>
    </fill>
    <fill>
      <patternFill patternType="solid">
        <fgColor theme="0" tint="-0.14999847407452621"/>
        <bgColor theme="0" tint="-0.14999847407452621"/>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
      <left/>
      <right/>
      <top style="medium">
        <color theme="1"/>
      </top>
      <bottom style="thin">
        <color auto="1"/>
      </bottom>
      <diagonal/>
    </border>
    <border>
      <left/>
      <right/>
      <top style="medium">
        <color theme="1"/>
      </top>
      <bottom style="medium">
        <color auto="1"/>
      </bottom>
      <diagonal/>
    </border>
    <border>
      <left/>
      <right/>
      <top/>
      <bottom style="medium">
        <color auto="1"/>
      </bottom>
      <diagonal/>
    </border>
    <border>
      <left/>
      <right/>
      <top style="medium">
        <color auto="1"/>
      </top>
      <bottom style="medium">
        <color auto="1"/>
      </bottom>
      <diagonal/>
    </border>
    <border>
      <left/>
      <right/>
      <top/>
      <bottom style="medium">
        <color theme="1"/>
      </bottom>
      <diagonal/>
    </border>
  </borders>
  <cellStyleXfs count="5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2">
    <xf numFmtId="0" fontId="0" fillId="0" borderId="0" xfId="0"/>
    <xf numFmtId="0" fontId="0" fillId="0" borderId="0" xfId="0" applyNumberFormat="1"/>
    <xf numFmtId="164" fontId="0" fillId="0" borderId="0" xfId="0" applyNumberFormat="1"/>
    <xf numFmtId="0" fontId="18" fillId="0" borderId="0" xfId="42"/>
    <xf numFmtId="14" fontId="0" fillId="0" borderId="0" xfId="0" applyNumberFormat="1"/>
    <xf numFmtId="0" fontId="0" fillId="0" borderId="0" xfId="0" applyFont="1"/>
    <xf numFmtId="0" fontId="0" fillId="0" borderId="0" xfId="0" applyFill="1"/>
    <xf numFmtId="14" fontId="0" fillId="0" borderId="0" xfId="0" applyNumberFormat="1"/>
    <xf numFmtId="164" fontId="0" fillId="0" borderId="0" xfId="43" applyNumberFormat="1" applyFont="1"/>
    <xf numFmtId="1" fontId="0" fillId="0" borderId="0" xfId="44" applyNumberFormat="1" applyFont="1"/>
    <xf numFmtId="0" fontId="0" fillId="0" borderId="0" xfId="0" applyBorder="1"/>
    <xf numFmtId="6" fontId="0" fillId="0" borderId="0" xfId="0" applyNumberFormat="1"/>
    <xf numFmtId="14" fontId="0" fillId="0" borderId="0" xfId="0" applyNumberFormat="1"/>
    <xf numFmtId="14" fontId="0" fillId="0" borderId="0" xfId="0" applyNumberFormat="1"/>
    <xf numFmtId="17" fontId="0" fillId="0" borderId="0" xfId="0" applyNumberFormat="1"/>
    <xf numFmtId="0" fontId="19"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4" fontId="0" fillId="0" borderId="0" xfId="0" applyNumberFormat="1" applyFill="1"/>
    <xf numFmtId="164" fontId="0" fillId="0" borderId="0" xfId="0" applyNumberFormat="1" applyFill="1"/>
    <xf numFmtId="0" fontId="0" fillId="0" borderId="0" xfId="0" applyAlignment="1">
      <alignment vertical="center"/>
    </xf>
    <xf numFmtId="0" fontId="22" fillId="0" borderId="0" xfId="0" applyFont="1"/>
    <xf numFmtId="0" fontId="0" fillId="0" borderId="0" xfId="0" applyNumberFormat="1" applyFill="1"/>
    <xf numFmtId="0" fontId="23" fillId="0" borderId="0" xfId="0" applyFont="1" applyAlignment="1">
      <alignment vertical="center" wrapText="1"/>
    </xf>
    <xf numFmtId="0" fontId="13" fillId="7" borderId="0" xfId="13" applyBorder="1"/>
    <xf numFmtId="0" fontId="13" fillId="33" borderId="0" xfId="0" applyFont="1" applyFill="1" applyBorder="1"/>
    <xf numFmtId="0" fontId="13" fillId="33" borderId="11" xfId="0" applyFont="1" applyFill="1" applyBorder="1"/>
    <xf numFmtId="0" fontId="13" fillId="33" borderId="13" xfId="0" applyFont="1" applyFill="1" applyBorder="1"/>
    <xf numFmtId="0" fontId="13" fillId="33" borderId="12" xfId="0" applyFont="1" applyFill="1" applyBorder="1"/>
    <xf numFmtId="0" fontId="13" fillId="33" borderId="14" xfId="0" applyFont="1" applyFill="1" applyBorder="1"/>
    <xf numFmtId="0" fontId="0" fillId="34" borderId="0" xfId="0" applyFill="1"/>
    <xf numFmtId="0" fontId="0" fillId="35" borderId="0" xfId="0" applyFill="1"/>
    <xf numFmtId="0" fontId="0" fillId="0" borderId="0" xfId="0" applyFill="1" applyAlignment="1">
      <alignment horizontal="right"/>
    </xf>
    <xf numFmtId="0" fontId="22" fillId="0" borderId="0" xfId="16" applyFont="1"/>
    <xf numFmtId="0" fontId="22" fillId="0" borderId="0" xfId="0" applyFont="1" applyFill="1"/>
    <xf numFmtId="14" fontId="22" fillId="0" borderId="0" xfId="0" applyNumberFormat="1" applyFont="1" applyFill="1"/>
    <xf numFmtId="164" fontId="22" fillId="0" borderId="0" xfId="0" applyNumberFormat="1" applyFont="1" applyFill="1"/>
    <xf numFmtId="0" fontId="0" fillId="0" borderId="0" xfId="0" applyAlignment="1"/>
    <xf numFmtId="0" fontId="0" fillId="36" borderId="15" xfId="0" applyFont="1" applyFill="1" applyBorder="1"/>
    <xf numFmtId="0" fontId="0" fillId="36" borderId="15" xfId="0" applyNumberFormat="1" applyFont="1" applyFill="1" applyBorder="1"/>
    <xf numFmtId="164" fontId="13" fillId="7" borderId="0" xfId="13" applyNumberFormat="1" applyBorder="1"/>
    <xf numFmtId="0" fontId="0" fillId="0" borderId="0" xfId="0" applyFill="1" applyBorder="1"/>
    <xf numFmtId="0" fontId="7" fillId="3" borderId="0" xfId="7" applyBorder="1"/>
    <xf numFmtId="0" fontId="22" fillId="0" borderId="0" xfId="0" applyFont="1" applyBorder="1"/>
    <xf numFmtId="0" fontId="22" fillId="0" borderId="0" xfId="0" applyFont="1" applyFill="1" applyBorder="1"/>
    <xf numFmtId="0" fontId="0" fillId="37" borderId="0" xfId="0" applyFill="1"/>
    <xf numFmtId="14" fontId="0" fillId="37" borderId="0" xfId="0" applyNumberFormat="1" applyFill="1"/>
    <xf numFmtId="0" fontId="0" fillId="37" borderId="0" xfId="0" applyFill="1" applyBorder="1"/>
    <xf numFmtId="164" fontId="0" fillId="37" borderId="0" xfId="0" applyNumberFormat="1" applyFill="1"/>
    <xf numFmtId="0" fontId="0" fillId="37" borderId="0" xfId="0" applyNumberFormat="1" applyFill="1"/>
    <xf numFmtId="0" fontId="13" fillId="37" borderId="0" xfId="13" applyFill="1" applyBorder="1"/>
    <xf numFmtId="0" fontId="0" fillId="37" borderId="0" xfId="0" applyFill="1" applyBorder="1" applyAlignment="1">
      <alignment horizontal="left" indent="1"/>
    </xf>
    <xf numFmtId="164" fontId="0" fillId="37" borderId="0" xfId="43" applyNumberFormat="1" applyFont="1" applyFill="1"/>
    <xf numFmtId="164" fontId="0" fillId="0" borderId="0" xfId="0" applyNumberFormat="1" applyBorder="1"/>
    <xf numFmtId="0" fontId="13" fillId="0" borderId="0" xfId="13" applyFill="1" applyBorder="1"/>
    <xf numFmtId="0" fontId="18" fillId="0" borderId="0" xfId="42" applyFill="1"/>
    <xf numFmtId="164" fontId="0" fillId="0" borderId="0" xfId="0" applyNumberFormat="1" applyFill="1" applyBorder="1"/>
    <xf numFmtId="164" fontId="0" fillId="0" borderId="7" xfId="0" applyNumberFormat="1" applyBorder="1"/>
    <xf numFmtId="164" fontId="0" fillId="0" borderId="0" xfId="43" applyNumberFormat="1" applyFont="1" applyBorder="1"/>
    <xf numFmtId="0" fontId="0" fillId="0" borderId="0" xfId="0" applyAlignment="1">
      <alignment horizontal="center" vertical="center" wrapText="1"/>
    </xf>
    <xf numFmtId="1" fontId="0" fillId="0" borderId="0" xfId="0" applyNumberFormat="1"/>
    <xf numFmtId="1" fontId="0" fillId="37" borderId="0" xfId="0" applyNumberFormat="1" applyFill="1"/>
    <xf numFmtId="1" fontId="0" fillId="0" borderId="0" xfId="0" applyNumberFormat="1" applyFill="1"/>
    <xf numFmtId="1" fontId="22" fillId="0" borderId="0" xfId="0" applyNumberFormat="1" applyFont="1" applyFill="1"/>
    <xf numFmtId="1" fontId="0" fillId="0" borderId="0" xfId="0" applyNumberFormat="1" applyBorder="1"/>
    <xf numFmtId="1" fontId="13" fillId="7" borderId="0" xfId="13" applyNumberFormat="1" applyBorder="1"/>
    <xf numFmtId="1" fontId="0" fillId="0" borderId="0" xfId="0" applyNumberFormat="1" applyFill="1" applyBorder="1"/>
    <xf numFmtId="1" fontId="0" fillId="0" borderId="7" xfId="0" applyNumberFormat="1" applyBorder="1"/>
    <xf numFmtId="3" fontId="0" fillId="0" borderId="0" xfId="0" applyNumberFormat="1"/>
    <xf numFmtId="3" fontId="0" fillId="37" borderId="0" xfId="0" applyNumberFormat="1" applyFill="1"/>
    <xf numFmtId="3" fontId="0" fillId="0" borderId="0" xfId="0" applyNumberFormat="1" applyFill="1"/>
    <xf numFmtId="3" fontId="0" fillId="0" borderId="0" xfId="43" applyNumberFormat="1" applyFont="1"/>
    <xf numFmtId="3" fontId="22" fillId="0" borderId="0" xfId="0" applyNumberFormat="1" applyFont="1" applyFill="1"/>
    <xf numFmtId="1" fontId="0" fillId="0" borderId="0" xfId="43" applyNumberFormat="1" applyFont="1"/>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
    </dxf>
    <dxf>
      <numFmt numFmtId="0" formatCode="General"/>
    </dxf>
    <dxf>
      <numFmt numFmtId="0" formatCode="General"/>
    </dxf>
    <dxf>
      <numFmt numFmtId="0" formatCode="General"/>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BP319" totalsRowShown="0">
  <autoFilter ref="A1:BP319"/>
  <tableColumns count="68">
    <tableColumn id="1" name="id"/>
    <tableColumn id="72" name="More info?"/>
    <tableColumn id="3" name="resourceType"/>
    <tableColumn id="4" name="title"/>
    <tableColumn id="5" name="description"/>
    <tableColumn id="6" name="startDate" dataDxfId="49"/>
    <tableColumn id="7" name="endDate" dataDxfId="48"/>
    <tableColumn id="10" name="Month"/>
    <tableColumn id="11" name="Year" dataDxfId="42"/>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57" name="Websites"/>
    <tableColumn id="9" name="Newspaper"/>
    <tableColumn id="93" name="Column17" dataDxfId="47">
      <calculatedColumnFormula>Table4[[#This Row],[Report]]*$P$321+Table4[[#This Row],[Journals]]*$Q$321+Table4[[#This Row],[Databases]]*$R$321+Table4[[#This Row],[Websites]]*$S$321+Table4[[#This Row],[Newspaper]]*$T$321</calculatedColumnFormula>
    </tableColumn>
    <tableColumn id="92" name="Column16" dataDxfId="46">
      <calculatedColumnFormula>SUM(Table4[[#This Row],[Report]:[Websites]])</calculatedColumnFormula>
    </tableColumn>
    <tableColumn id="2" name="Missing data" dataDxfId="45">
      <calculatedColumnFormula>IF(Table4[[#This Row],[Insured Cost]]="",1,IF(Table4[[#This Row],[Reported cost]]="",2,""))</calculatedColumnFormula>
    </tableColumn>
    <tableColumn id="17" name="Evacuated" dataDxfId="41"/>
    <tableColumn id="18" name="Affected" dataDxfId="40"/>
    <tableColumn id="19" name="Homeless" dataDxfId="39"/>
    <tableColumn id="20" name="Injuries" dataDxfId="38"/>
    <tableColumn id="86" name="Minor" dataDxfId="37"/>
    <tableColumn id="85" name="Severe" dataDxfId="36"/>
    <tableColumn id="21" name="Deaths" dataDxfId="35"/>
    <tableColumn id="22" name="Insured Cost" dataDxfId="34"/>
    <tableColumn id="23" name="Reported cost" dataDxfId="44"/>
    <tableColumn id="25" name="Calls to SES" dataDxfId="33"/>
    <tableColumn id="68" name="Estimated clean-up costs" dataDxfId="32"/>
    <tableColumn id="73" name="Public Infrastructure Damaged" dataDxfId="31"/>
    <tableColumn id="78" name="Public Infrastructure Destroyed" dataDxfId="30"/>
    <tableColumn id="74" name="Private infrastructure Damaged" dataDxfId="29"/>
    <tableColumn id="79" name="Private infrastructure Destroyed" dataDxfId="28"/>
    <tableColumn id="88" name="Public vehicle Damaged2" dataDxfId="27"/>
    <tableColumn id="89" name="Public vehicle Destroyed3" dataDxfId="26"/>
    <tableColumn id="90" name="Private vehicle Damaged4" dataDxfId="25"/>
    <tableColumn id="91" name="Private vehicle Destroyed5" dataDxfId="24"/>
    <tableColumn id="75" name="Commercial buildings damaged" dataDxfId="23"/>
    <tableColumn id="80" name="Commercial buildings destroyed" dataDxfId="22"/>
    <tableColumn id="76" name="Private buildings damaged" dataDxfId="21"/>
    <tableColumn id="81" name="Private buildings destroyed" dataDxfId="20"/>
    <tableColumn id="77" name="Public building damaged" dataDxfId="19"/>
    <tableColumn id="82" name="Public building destroyed" dataDxfId="18"/>
    <tableColumn id="83" name="Public land" dataDxfId="17"/>
    <tableColumn id="84" name="Private land" dataDxfId="16"/>
    <tableColumn id="42" name="Crop(s) destroyed" dataDxfId="15"/>
    <tableColumn id="43" name="Livestock destroyed" dataDxfId="14"/>
    <tableColumn id="46" name="Environmental" dataDxfId="13"/>
    <tableColumn id="36" name="Motor Vehicle(s) damaged" dataDxfId="12"/>
    <tableColumn id="37" name="Motor Vehicle(s) destroyed" dataDxfId="11"/>
    <tableColumn id="38" name="Water vessel(s) damaged" dataDxfId="10"/>
    <tableColumn id="39" name="Water vessel(s) destroyed" dataDxfId="9"/>
    <tableColumn id="40" name="Business(es) damaged" dataDxfId="8"/>
    <tableColumn id="41" name="Business(es) destroyed" dataDxfId="7"/>
    <tableColumn id="44" name="Roads" dataDxfId="6"/>
    <tableColumn id="45" name="Ports" dataDxfId="5"/>
    <tableColumn id="47" name="Male death" dataDxfId="4"/>
    <tableColumn id="48" name="Female death" dataDxfId="3"/>
    <tableColumn id="49" name="Children" dataDxfId="2"/>
    <tableColumn id="50" name="Adults" dataDxfId="1"/>
    <tableColumn id="51" name="Elderly" dataDxfId="0"/>
    <tableColumn id="52" name="url"/>
    <tableColumn id="8" name="References" dataDxfId="43">
      <calculatedColumnFormula>IFERROR(LEFT(Table4[[#This Row],[reference/s]],SEARCH(";",Table4[[#This Row],[reference/s]])-1),"")</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comments" Target="../comments1.xml"/><Relationship Id="rId1" Type="http://schemas.openxmlformats.org/officeDocument/2006/relationships/hyperlink" Target="http://www.emknowledge.gov.au/resource/?id=2799" TargetMode="External"/><Relationship Id="rId2" Type="http://schemas.openxmlformats.org/officeDocument/2006/relationships/hyperlink" Target="http://www.emknowledge.gov.au/resource/?id=3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mknowledge.gov.au/" TargetMode="External"/><Relationship Id="rId2" Type="http://schemas.openxmlformats.org/officeDocument/2006/relationships/hyperlink" Target="http://www.emknowledge.gov.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326"/>
  <sheetViews>
    <sheetView tabSelected="1" topLeftCell="L316" workbookViewId="0">
      <selection activeCell="Q321" sqref="Q321"/>
    </sheetView>
  </sheetViews>
  <sheetFormatPr baseColWidth="10" defaultColWidth="8.83203125" defaultRowHeight="14" x14ac:dyDescent="0"/>
  <cols>
    <col min="3" max="3" width="15.1640625" customWidth="1"/>
    <col min="4" max="4" width="11.83203125" customWidth="1"/>
    <col min="5" max="5" width="21.5" customWidth="1"/>
    <col min="6" max="7" width="11.83203125" bestFit="1" customWidth="1"/>
    <col min="8" max="8" width="9.83203125" customWidth="1"/>
    <col min="11" max="11" width="12.33203125" customWidth="1"/>
    <col min="12" max="12" width="14" customWidth="1"/>
    <col min="13" max="14" width="13.33203125" customWidth="1"/>
    <col min="15" max="15" width="15.6640625" style="10" customWidth="1"/>
    <col min="16" max="16" width="4.83203125" customWidth="1"/>
    <col min="17" max="17" width="4.33203125" customWidth="1"/>
    <col min="18" max="18" width="4.5" customWidth="1"/>
    <col min="19" max="19" width="4.83203125" customWidth="1"/>
    <col min="20" max="20" width="4.6640625" customWidth="1"/>
    <col min="21" max="21" width="6.6640625" customWidth="1"/>
    <col min="22" max="22" width="4.83203125" customWidth="1"/>
    <col min="23" max="23" width="11" customWidth="1"/>
    <col min="24" max="24" width="11.5" customWidth="1"/>
    <col min="25" max="25" width="12" customWidth="1"/>
    <col min="26" max="28" width="10.83203125" customWidth="1"/>
    <col min="29" max="29" width="11.1640625" customWidth="1"/>
    <col min="30" max="30" width="18.33203125" bestFit="1" customWidth="1"/>
    <col min="31" max="31" width="15.83203125" style="2" customWidth="1"/>
    <col min="32" max="49" width="15.5" customWidth="1"/>
    <col min="50" max="50" width="22.83203125" customWidth="1"/>
    <col min="51" max="51" width="23.6640625" customWidth="1"/>
    <col min="52" max="52" width="13.83203125" customWidth="1"/>
    <col min="53" max="53" width="17.5" customWidth="1"/>
    <col min="54" max="54" width="19.1640625" customWidth="1"/>
    <col min="55" max="55" width="26.5" customWidth="1"/>
    <col min="56" max="56" width="27.5" customWidth="1"/>
    <col min="57" max="57" width="25.5" customWidth="1"/>
    <col min="58" max="58" width="26.33203125" customWidth="1"/>
    <col min="62" max="62" width="10.6640625" customWidth="1"/>
    <col min="63" max="63" width="27.33203125" customWidth="1"/>
    <col min="64" max="64" width="13" customWidth="1"/>
    <col min="65" max="65" width="15.5" customWidth="1"/>
    <col min="66" max="66" width="13.1640625" customWidth="1"/>
    <col min="67" max="67" width="15.33203125" customWidth="1"/>
    <col min="68" max="68" width="10.6640625" customWidth="1"/>
  </cols>
  <sheetData>
    <row r="1" spans="1:68">
      <c r="A1" t="s">
        <v>0</v>
      </c>
      <c r="B1" t="s">
        <v>1553</v>
      </c>
      <c r="C1" t="s">
        <v>1</v>
      </c>
      <c r="D1" t="s">
        <v>2</v>
      </c>
      <c r="E1" t="s">
        <v>3</v>
      </c>
      <c r="F1" s="4" t="s">
        <v>4</v>
      </c>
      <c r="G1" s="4" t="s">
        <v>5</v>
      </c>
      <c r="H1" t="s">
        <v>697</v>
      </c>
      <c r="I1" t="s">
        <v>473</v>
      </c>
      <c r="J1" t="s">
        <v>1342</v>
      </c>
      <c r="K1" t="s">
        <v>757</v>
      </c>
      <c r="L1" t="s">
        <v>472</v>
      </c>
      <c r="M1" t="s">
        <v>868</v>
      </c>
      <c r="N1" t="s">
        <v>869</v>
      </c>
      <c r="O1" s="10" t="s">
        <v>870</v>
      </c>
      <c r="P1" t="s">
        <v>1084</v>
      </c>
      <c r="Q1" t="s">
        <v>1081</v>
      </c>
      <c r="R1" t="s">
        <v>1082</v>
      </c>
      <c r="S1" t="s">
        <v>1085</v>
      </c>
      <c r="T1" t="s">
        <v>1083</v>
      </c>
      <c r="U1" t="s">
        <v>1543</v>
      </c>
      <c r="V1" t="s">
        <v>1539</v>
      </c>
      <c r="W1" t="s">
        <v>1080</v>
      </c>
      <c r="X1" t="s">
        <v>6</v>
      </c>
      <c r="Y1" t="s">
        <v>600</v>
      </c>
      <c r="Z1" t="s">
        <v>7</v>
      </c>
      <c r="AA1" t="s">
        <v>8</v>
      </c>
      <c r="AB1" t="s">
        <v>1285</v>
      </c>
      <c r="AC1" t="s">
        <v>1286</v>
      </c>
      <c r="AD1" t="s">
        <v>9</v>
      </c>
      <c r="AE1" s="2" t="s">
        <v>10</v>
      </c>
      <c r="AF1" s="2" t="s">
        <v>474</v>
      </c>
      <c r="AG1" t="s">
        <v>680</v>
      </c>
      <c r="AH1" s="39" t="s">
        <v>1264</v>
      </c>
      <c r="AI1" s="38" t="s">
        <v>1267</v>
      </c>
      <c r="AJ1" s="38" t="s">
        <v>1268</v>
      </c>
      <c r="AK1" s="38" t="s">
        <v>1269</v>
      </c>
      <c r="AL1" s="38" t="s">
        <v>1270</v>
      </c>
      <c r="AM1" s="38" t="s">
        <v>1347</v>
      </c>
      <c r="AN1" s="38" t="s">
        <v>1348</v>
      </c>
      <c r="AO1" s="38" t="s">
        <v>1349</v>
      </c>
      <c r="AP1" s="38" t="s">
        <v>1350</v>
      </c>
      <c r="AQ1" s="38" t="s">
        <v>1271</v>
      </c>
      <c r="AR1" s="38" t="s">
        <v>1272</v>
      </c>
      <c r="AS1" s="38" t="s">
        <v>1273</v>
      </c>
      <c r="AT1" s="38" t="s">
        <v>1274</v>
      </c>
      <c r="AU1" s="38" t="s">
        <v>1275</v>
      </c>
      <c r="AV1" s="38" t="s">
        <v>1276</v>
      </c>
      <c r="AW1" s="38" t="s">
        <v>1277</v>
      </c>
      <c r="AX1" s="38" t="s">
        <v>1278</v>
      </c>
      <c r="AY1" s="38" t="s">
        <v>27</v>
      </c>
      <c r="AZ1" s="38" t="s">
        <v>28</v>
      </c>
      <c r="BA1" s="38" t="s">
        <v>684</v>
      </c>
      <c r="BB1" t="s">
        <v>21</v>
      </c>
      <c r="BC1" t="s">
        <v>22</v>
      </c>
      <c r="BD1" t="s">
        <v>23</v>
      </c>
      <c r="BE1" t="s">
        <v>24</v>
      </c>
      <c r="BF1" t="s">
        <v>25</v>
      </c>
      <c r="BG1" t="s">
        <v>26</v>
      </c>
      <c r="BH1" t="s">
        <v>682</v>
      </c>
      <c r="BI1" t="s">
        <v>681</v>
      </c>
      <c r="BJ1" t="s">
        <v>776</v>
      </c>
      <c r="BK1" t="s">
        <v>777</v>
      </c>
      <c r="BL1" t="s">
        <v>828</v>
      </c>
      <c r="BM1" t="s">
        <v>829</v>
      </c>
      <c r="BN1" t="s">
        <v>830</v>
      </c>
      <c r="BO1" t="s">
        <v>29</v>
      </c>
      <c r="BP1" t="s">
        <v>1195</v>
      </c>
    </row>
    <row r="2" spans="1:68">
      <c r="A2">
        <v>471</v>
      </c>
      <c r="B2" t="s">
        <v>1558</v>
      </c>
      <c r="C2" t="s">
        <v>642</v>
      </c>
      <c r="D2" t="s">
        <v>324</v>
      </c>
      <c r="E2" t="s">
        <v>708</v>
      </c>
      <c r="F2" s="4">
        <v>29571</v>
      </c>
      <c r="G2" s="4">
        <v>29571</v>
      </c>
      <c r="H2" t="s">
        <v>660</v>
      </c>
      <c r="I2" s="68">
        <v>1980</v>
      </c>
      <c r="K2" t="s">
        <v>489</v>
      </c>
      <c r="L2" t="s">
        <v>50</v>
      </c>
      <c r="M2" t="s">
        <v>50</v>
      </c>
      <c r="N2" t="s">
        <v>736</v>
      </c>
      <c r="O2" s="10" t="s">
        <v>1107</v>
      </c>
      <c r="P2">
        <v>0</v>
      </c>
      <c r="Q2">
        <v>0</v>
      </c>
      <c r="R2">
        <v>3</v>
      </c>
      <c r="S2">
        <v>1</v>
      </c>
      <c r="T2">
        <v>3</v>
      </c>
      <c r="U2">
        <f>Table4[[#This Row],[Report]]*$P$321+Table4[[#This Row],[Journals]]*$Q$321+Table4[[#This Row],[Databases]]*$R$321+Table4[[#This Row],[Websites]]*$S$321+Table4[[#This Row],[Newspaper]]*$T$321</f>
        <v>73</v>
      </c>
      <c r="V2">
        <f>SUM(Table4[[#This Row],[Report]:[Websites]])</f>
        <v>4</v>
      </c>
      <c r="W2">
        <f>IF(Table4[[#This Row],[Insured Cost]]="",1,IF(Table4[[#This Row],[Reported cost]]="",2,""))</f>
        <v>2</v>
      </c>
      <c r="X2" s="68"/>
      <c r="Y2" s="68">
        <v>25000</v>
      </c>
      <c r="Z2" s="68">
        <v>500</v>
      </c>
      <c r="AA2" s="68">
        <v>10</v>
      </c>
      <c r="AB2" s="68"/>
      <c r="AC2" s="68"/>
      <c r="AD2" s="68"/>
      <c r="AE2" s="76">
        <v>15000000</v>
      </c>
      <c r="AF2" s="2"/>
      <c r="AG2" s="68"/>
      <c r="AH2" s="68"/>
      <c r="AI2" s="68"/>
      <c r="AJ2" s="68"/>
      <c r="AK2" s="68">
        <v>5000</v>
      </c>
      <c r="AL2" s="68"/>
      <c r="AM2" s="68"/>
      <c r="AN2" s="68"/>
      <c r="AO2" s="68" t="s">
        <v>1583</v>
      </c>
      <c r="AP2" s="68" t="s">
        <v>1421</v>
      </c>
      <c r="AQ2" s="68"/>
      <c r="AR2" s="68"/>
      <c r="AS2" s="68"/>
      <c r="AT2" s="68"/>
      <c r="AU2" s="68"/>
      <c r="AV2" s="68"/>
      <c r="AW2" s="68"/>
      <c r="AX2" s="68"/>
      <c r="AY2" s="68"/>
      <c r="AZ2" s="68"/>
      <c r="BA2" s="68"/>
      <c r="BB2" s="68"/>
      <c r="BC2" s="68"/>
      <c r="BD2" s="68"/>
      <c r="BE2" s="68"/>
      <c r="BF2" s="68"/>
      <c r="BG2" s="68"/>
      <c r="BH2" s="68"/>
      <c r="BI2" s="68"/>
      <c r="BJ2" s="68"/>
      <c r="BK2" s="68"/>
      <c r="BL2" s="68"/>
      <c r="BM2" s="68"/>
      <c r="BN2" s="68"/>
      <c r="BO2" t="s">
        <v>325</v>
      </c>
      <c r="BP2" t="str">
        <f>IFERROR(LEFT(Table4[[#This Row],[reference/s]],SEARCH(";",Table4[[#This Row],[reference/s]])-1),"")</f>
        <v>ICA</v>
      </c>
    </row>
    <row r="3" spans="1:68">
      <c r="A3">
        <v>391</v>
      </c>
      <c r="B3" t="s">
        <v>1570</v>
      </c>
      <c r="C3" t="s">
        <v>642</v>
      </c>
      <c r="D3" t="s">
        <v>277</v>
      </c>
      <c r="E3" t="s">
        <v>672</v>
      </c>
      <c r="F3" s="4">
        <v>38049</v>
      </c>
      <c r="G3" s="4">
        <v>38077</v>
      </c>
      <c r="H3" t="s">
        <v>658</v>
      </c>
      <c r="I3" s="68">
        <v>2004</v>
      </c>
      <c r="K3" t="s">
        <v>544</v>
      </c>
      <c r="L3" t="s">
        <v>278</v>
      </c>
      <c r="M3" t="s">
        <v>163</v>
      </c>
      <c r="N3" t="s">
        <v>743</v>
      </c>
      <c r="O3" s="10" t="s">
        <v>1518</v>
      </c>
      <c r="P3">
        <v>2</v>
      </c>
      <c r="Q3">
        <v>0</v>
      </c>
      <c r="R3">
        <v>1</v>
      </c>
      <c r="S3">
        <v>2</v>
      </c>
      <c r="T3">
        <v>1</v>
      </c>
      <c r="U3">
        <f>Table4[[#This Row],[Report]]*$P$321+Table4[[#This Row],[Journals]]*$Q$321+Table4[[#This Row],[Databases]]*$R$321+Table4[[#This Row],[Websites]]*$S$321+Table4[[#This Row],[Newspaper]]*$T$321</f>
        <v>121</v>
      </c>
      <c r="V3">
        <f>SUM(Table4[[#This Row],[Report]:[Websites]])</f>
        <v>5</v>
      </c>
      <c r="W3">
        <f>IF(Table4[[#This Row],[Insured Cost]]="",1,IF(Table4[[#This Row],[Reported cost]]="",2,""))</f>
        <v>1</v>
      </c>
      <c r="X3" s="68">
        <v>100</v>
      </c>
      <c r="Y3" s="68">
        <v>110000</v>
      </c>
      <c r="Z3" s="68"/>
      <c r="AA3" s="68">
        <v>10</v>
      </c>
      <c r="AB3" s="68"/>
      <c r="AC3" s="68"/>
      <c r="AD3" s="68">
        <v>3</v>
      </c>
      <c r="AE3" s="76"/>
      <c r="AF3" s="2">
        <v>10000000</v>
      </c>
      <c r="AG3" s="68"/>
      <c r="AH3" s="68"/>
      <c r="AI3" s="68"/>
      <c r="AJ3" s="68"/>
      <c r="AK3" s="68"/>
      <c r="AL3" s="68" t="s">
        <v>1581</v>
      </c>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t="s">
        <v>279</v>
      </c>
      <c r="BP3" t="str">
        <f>IFERROR(LEFT(Table4[[#This Row],[reference/s]],SEARCH(";",Table4[[#This Row],[reference/s]])-1),"")</f>
        <v>EM-Track</v>
      </c>
    </row>
    <row r="4" spans="1:68">
      <c r="B4" t="s">
        <v>1559</v>
      </c>
      <c r="C4" t="s">
        <v>606</v>
      </c>
      <c r="E4" t="s">
        <v>937</v>
      </c>
      <c r="F4" s="4">
        <v>35969</v>
      </c>
      <c r="G4" s="4">
        <v>35970</v>
      </c>
      <c r="H4" t="s">
        <v>666</v>
      </c>
      <c r="I4" s="68">
        <v>1998</v>
      </c>
      <c r="K4" t="s">
        <v>762</v>
      </c>
      <c r="L4" t="s">
        <v>30</v>
      </c>
      <c r="M4" t="s">
        <v>30</v>
      </c>
      <c r="O4" s="10" t="s">
        <v>1169</v>
      </c>
      <c r="P4">
        <v>1</v>
      </c>
      <c r="Q4">
        <v>1</v>
      </c>
      <c r="R4">
        <v>2</v>
      </c>
      <c r="S4">
        <v>0</v>
      </c>
      <c r="T4">
        <v>18</v>
      </c>
      <c r="U4">
        <f>Table4[[#This Row],[Report]]*$P$321+Table4[[#This Row],[Journals]]*$Q$321+Table4[[#This Row],[Databases]]*$R$321+Table4[[#This Row],[Websites]]*$S$321+Table4[[#This Row],[Newspaper]]*$T$321</f>
        <v>128</v>
      </c>
      <c r="V4">
        <f>SUM(Table4[[#This Row],[Report]:[Websites]])</f>
        <v>4</v>
      </c>
      <c r="W4" t="str">
        <f>IF(Table4[[#This Row],[Insured Cost]]="",1,IF(Table4[[#This Row],[Reported cost]]="",2,""))</f>
        <v/>
      </c>
      <c r="X4" s="68">
        <v>700</v>
      </c>
      <c r="Y4" s="68">
        <v>10000</v>
      </c>
      <c r="Z4" s="68"/>
      <c r="AA4" s="68"/>
      <c r="AB4" s="68"/>
      <c r="AC4" s="68"/>
      <c r="AD4" s="68">
        <v>1</v>
      </c>
      <c r="AE4" s="76">
        <v>1300000</v>
      </c>
      <c r="AF4" s="2">
        <v>78000000</v>
      </c>
      <c r="AG4" s="68"/>
      <c r="AH4" s="68"/>
      <c r="AI4" s="68"/>
      <c r="AJ4" s="68"/>
      <c r="AK4" s="68" t="s">
        <v>1578</v>
      </c>
      <c r="AL4" s="68" t="s">
        <v>1580</v>
      </c>
      <c r="AM4" s="68"/>
      <c r="AN4" s="68"/>
      <c r="AO4" s="68"/>
      <c r="AP4" s="68"/>
      <c r="AQ4" s="68">
        <v>300</v>
      </c>
      <c r="AR4" s="68"/>
      <c r="AS4" s="68"/>
      <c r="AT4" s="68"/>
      <c r="AU4" s="68"/>
      <c r="AV4" s="68"/>
      <c r="AW4" s="68"/>
      <c r="AX4" s="68"/>
      <c r="AY4" s="68"/>
      <c r="AZ4" s="68">
        <v>45000</v>
      </c>
      <c r="BA4" s="68"/>
      <c r="BB4" s="68"/>
      <c r="BC4" s="68"/>
      <c r="BD4" s="68"/>
      <c r="BE4" s="68"/>
      <c r="BF4" s="68"/>
      <c r="BG4" s="68"/>
      <c r="BH4" s="68"/>
      <c r="BI4" s="68"/>
      <c r="BJ4" s="68"/>
      <c r="BK4" s="68"/>
      <c r="BL4" s="68"/>
      <c r="BM4" s="68"/>
      <c r="BN4" s="68"/>
      <c r="BP4" t="str">
        <f>IFERROR(LEFT(Table4[[#This Row],[reference/s]],SEARCH(";",Table4[[#This Row],[reference/s]])-1),"")</f>
        <v>EM-DAT</v>
      </c>
    </row>
    <row r="5" spans="1:68">
      <c r="B5" t="s">
        <v>1559</v>
      </c>
      <c r="C5" t="s">
        <v>642</v>
      </c>
      <c r="D5" t="s">
        <v>646</v>
      </c>
      <c r="F5" s="4">
        <v>28080</v>
      </c>
      <c r="G5" s="4">
        <v>28080</v>
      </c>
      <c r="H5" t="s">
        <v>659</v>
      </c>
      <c r="I5" s="68">
        <v>1976</v>
      </c>
      <c r="K5" t="s">
        <v>647</v>
      </c>
      <c r="L5" t="s">
        <v>30</v>
      </c>
      <c r="M5" t="s">
        <v>30</v>
      </c>
      <c r="N5" t="s">
        <v>736</v>
      </c>
      <c r="O5" s="10" t="s">
        <v>1317</v>
      </c>
      <c r="P5">
        <v>1</v>
      </c>
      <c r="Q5">
        <v>0</v>
      </c>
      <c r="R5">
        <v>1</v>
      </c>
      <c r="S5">
        <v>1</v>
      </c>
      <c r="T5">
        <v>3</v>
      </c>
      <c r="U5">
        <f>Table4[[#This Row],[Report]]*$P$321+Table4[[#This Row],[Journals]]*$Q$321+Table4[[#This Row],[Databases]]*$R$321+Table4[[#This Row],[Websites]]*$S$321+Table4[[#This Row],[Newspaper]]*$T$321</f>
        <v>73</v>
      </c>
      <c r="V5">
        <f>SUM(Table4[[#This Row],[Report]:[Websites]])</f>
        <v>3</v>
      </c>
      <c r="W5" t="str">
        <f>IF(Table4[[#This Row],[Insured Cost]]="",1,IF(Table4[[#This Row],[Reported cost]]="",2,""))</f>
        <v/>
      </c>
      <c r="X5" s="68"/>
      <c r="Y5" s="68">
        <v>500</v>
      </c>
      <c r="Z5" s="68">
        <v>20</v>
      </c>
      <c r="AA5" s="68">
        <v>4</v>
      </c>
      <c r="AB5" s="68"/>
      <c r="AC5" s="68"/>
      <c r="AD5" s="68">
        <v>2</v>
      </c>
      <c r="AE5" s="76">
        <v>10500000</v>
      </c>
      <c r="AF5" s="2">
        <v>7279000</v>
      </c>
      <c r="AG5" s="68"/>
      <c r="AH5" s="68"/>
      <c r="AI5" s="68"/>
      <c r="AJ5" s="68"/>
      <c r="AK5" s="68" t="s">
        <v>1579</v>
      </c>
      <c r="AL5" s="68">
        <v>2</v>
      </c>
      <c r="AM5" s="68"/>
      <c r="AN5" s="68"/>
      <c r="AO5" s="68"/>
      <c r="AP5" s="68"/>
      <c r="AQ5" s="68"/>
      <c r="AR5" s="68"/>
      <c r="AS5" s="68"/>
      <c r="AT5" s="68"/>
      <c r="AU5" s="68"/>
      <c r="AV5" s="68"/>
      <c r="AW5" s="68"/>
      <c r="AX5" s="68"/>
      <c r="AY5" s="68"/>
      <c r="AZ5" s="68"/>
      <c r="BA5" s="68"/>
      <c r="BB5" s="68">
        <v>5</v>
      </c>
      <c r="BC5" s="68">
        <v>2</v>
      </c>
      <c r="BD5" s="68"/>
      <c r="BE5" s="68"/>
      <c r="BF5" s="68"/>
      <c r="BG5" s="68"/>
      <c r="BH5" s="68"/>
      <c r="BI5" s="68"/>
      <c r="BJ5" s="68"/>
      <c r="BK5" s="68"/>
      <c r="BL5" s="68"/>
      <c r="BM5" s="68"/>
      <c r="BN5" s="68"/>
      <c r="BP5" t="str">
        <f>IFERROR(LEFT(Table4[[#This Row],[reference/s]],SEARCH(";",Table4[[#This Row],[reference/s]])-1),"")</f>
        <v>EM-DAT</v>
      </c>
    </row>
    <row r="6" spans="1:68">
      <c r="A6">
        <v>592</v>
      </c>
      <c r="B6" t="s">
        <v>1559</v>
      </c>
      <c r="C6" t="s">
        <v>585</v>
      </c>
      <c r="D6" t="s">
        <v>426</v>
      </c>
      <c r="E6" t="s">
        <v>427</v>
      </c>
      <c r="F6" s="4">
        <v>29271</v>
      </c>
      <c r="G6" s="4">
        <v>29271</v>
      </c>
      <c r="H6" t="s">
        <v>661</v>
      </c>
      <c r="I6" s="68">
        <v>1980</v>
      </c>
      <c r="K6" t="s">
        <v>487</v>
      </c>
      <c r="L6" t="s">
        <v>51</v>
      </c>
      <c r="M6" t="s">
        <v>51</v>
      </c>
      <c r="N6" t="s">
        <v>736</v>
      </c>
      <c r="O6" s="10" t="s">
        <v>1106</v>
      </c>
      <c r="P6">
        <v>0</v>
      </c>
      <c r="Q6">
        <v>0</v>
      </c>
      <c r="R6">
        <v>3</v>
      </c>
      <c r="S6">
        <v>1</v>
      </c>
      <c r="T6">
        <v>0</v>
      </c>
      <c r="U6">
        <f>Table4[[#This Row],[Report]]*$P$321+Table4[[#This Row],[Journals]]*$Q$321+Table4[[#This Row],[Databases]]*$R$321+Table4[[#This Row],[Websites]]*$S$321+Table4[[#This Row],[Newspaper]]*$T$321</f>
        <v>70</v>
      </c>
      <c r="V6">
        <f>SUM(Table4[[#This Row],[Report]:[Websites]])</f>
        <v>4</v>
      </c>
      <c r="W6" t="str">
        <f>IF(Table4[[#This Row],[Insured Cost]]="",1,IF(Table4[[#This Row],[Reported cost]]="",2,""))</f>
        <v/>
      </c>
      <c r="X6" s="68"/>
      <c r="Y6" s="68">
        <v>500</v>
      </c>
      <c r="Z6" s="68">
        <v>150</v>
      </c>
      <c r="AA6" s="68">
        <v>40</v>
      </c>
      <c r="AB6" s="68"/>
      <c r="AC6" s="68"/>
      <c r="AD6" s="68"/>
      <c r="AE6" s="76">
        <v>13000000</v>
      </c>
      <c r="AF6" s="2">
        <v>34000000</v>
      </c>
      <c r="AG6" s="68"/>
      <c r="AH6" s="68"/>
      <c r="AI6" s="68"/>
      <c r="AJ6" s="68"/>
      <c r="AK6" s="68"/>
      <c r="AL6" s="68">
        <v>51</v>
      </c>
      <c r="AM6" s="68"/>
      <c r="AN6" s="68"/>
      <c r="AO6" s="68"/>
      <c r="AP6" s="68"/>
      <c r="AQ6" s="68"/>
      <c r="AR6" s="68">
        <v>1</v>
      </c>
      <c r="AS6" s="68"/>
      <c r="AT6" s="68"/>
      <c r="AU6" s="68"/>
      <c r="AV6" s="68"/>
      <c r="AW6" s="68"/>
      <c r="AX6" s="68"/>
      <c r="AY6" s="68"/>
      <c r="AZ6" s="68"/>
      <c r="BA6" s="68"/>
      <c r="BB6" s="68"/>
      <c r="BC6" s="68"/>
      <c r="BD6" s="68"/>
      <c r="BE6" s="68"/>
      <c r="BF6" s="68"/>
      <c r="BG6" s="68">
        <v>75</v>
      </c>
      <c r="BH6" s="68"/>
      <c r="BI6" s="68"/>
      <c r="BJ6" s="68"/>
      <c r="BK6" s="68"/>
      <c r="BL6" s="68"/>
      <c r="BM6" s="68"/>
      <c r="BN6" s="68"/>
      <c r="BO6" t="s">
        <v>428</v>
      </c>
      <c r="BP6" t="str">
        <f>IFERROR(LEFT(Table4[[#This Row],[reference/s]],SEARCH(";",Table4[[#This Row],[reference/s]])-1),"")</f>
        <v>wiki</v>
      </c>
    </row>
    <row r="7" spans="1:68">
      <c r="A7">
        <v>398</v>
      </c>
      <c r="B7" t="s">
        <v>1559</v>
      </c>
      <c r="C7" t="s">
        <v>642</v>
      </c>
      <c r="D7" t="s">
        <v>280</v>
      </c>
      <c r="E7" t="s">
        <v>281</v>
      </c>
      <c r="F7" s="4">
        <v>38488</v>
      </c>
      <c r="G7" s="4">
        <v>38488</v>
      </c>
      <c r="H7" t="s">
        <v>674</v>
      </c>
      <c r="I7" s="68">
        <v>2005</v>
      </c>
      <c r="K7" t="s">
        <v>547</v>
      </c>
      <c r="L7" t="s">
        <v>33</v>
      </c>
      <c r="M7" t="s">
        <v>33</v>
      </c>
      <c r="N7" t="s">
        <v>736</v>
      </c>
      <c r="O7" s="10" t="s">
        <v>1057</v>
      </c>
      <c r="P7">
        <v>0</v>
      </c>
      <c r="Q7">
        <v>0</v>
      </c>
      <c r="R7">
        <v>2</v>
      </c>
      <c r="S7">
        <v>1</v>
      </c>
      <c r="T7">
        <v>16</v>
      </c>
      <c r="U7">
        <f>Table4[[#This Row],[Report]]*$P$321+Table4[[#This Row],[Journals]]*$Q$321+Table4[[#This Row],[Databases]]*$R$321+Table4[[#This Row],[Websites]]*$S$321+Table4[[#This Row],[Newspaper]]*$T$321</f>
        <v>66</v>
      </c>
      <c r="V7">
        <f>SUM(Table4[[#This Row],[Report]:[Websites]])</f>
        <v>3</v>
      </c>
      <c r="W7" t="str">
        <f>IF(Table4[[#This Row],[Insured Cost]]="",1,IF(Table4[[#This Row],[Reported cost]]="",2,""))</f>
        <v/>
      </c>
      <c r="X7" s="68"/>
      <c r="Y7" s="68">
        <v>110000</v>
      </c>
      <c r="Z7" s="68"/>
      <c r="AA7" s="68">
        <v>10</v>
      </c>
      <c r="AB7" s="68"/>
      <c r="AC7" s="68"/>
      <c r="AD7" s="68"/>
      <c r="AE7" s="76">
        <v>25000000</v>
      </c>
      <c r="AF7" s="2">
        <v>53200000</v>
      </c>
      <c r="AG7" s="9">
        <v>950</v>
      </c>
      <c r="AH7" s="9"/>
      <c r="AI7" s="9"/>
      <c r="AJ7" s="9"/>
      <c r="AK7" s="68">
        <v>1</v>
      </c>
      <c r="AL7" s="9"/>
      <c r="AM7" s="9"/>
      <c r="AN7" s="9"/>
      <c r="AO7" s="9"/>
      <c r="AP7" s="9"/>
      <c r="AQ7" s="9"/>
      <c r="AR7" s="68">
        <v>1</v>
      </c>
      <c r="AS7" s="9"/>
      <c r="AT7" s="9"/>
      <c r="AU7" s="9"/>
      <c r="AV7" s="9"/>
      <c r="AW7" s="9"/>
      <c r="AX7" s="9"/>
      <c r="AY7" s="68"/>
      <c r="AZ7" s="68"/>
      <c r="BA7" s="68"/>
      <c r="BB7" s="68"/>
      <c r="BC7" s="68"/>
      <c r="BD7" s="68"/>
      <c r="BE7" s="68"/>
      <c r="BF7" s="68"/>
      <c r="BG7" s="68"/>
      <c r="BH7" s="68"/>
      <c r="BI7" s="68"/>
      <c r="BJ7" s="68"/>
      <c r="BK7" s="68"/>
      <c r="BL7" s="68"/>
      <c r="BM7" s="68"/>
      <c r="BN7" s="68"/>
      <c r="BO7" t="s">
        <v>282</v>
      </c>
      <c r="BP7" t="str">
        <f>IFERROR(LEFT(Table4[[#This Row],[reference/s]],SEARCH(";",Table4[[#This Row],[reference/s]])-1),"")</f>
        <v>wiki</v>
      </c>
    </row>
    <row r="8" spans="1:68">
      <c r="A8">
        <v>315</v>
      </c>
      <c r="B8" t="s">
        <v>1559</v>
      </c>
      <c r="C8" t="s">
        <v>649</v>
      </c>
      <c r="D8" t="s">
        <v>217</v>
      </c>
      <c r="E8" t="s">
        <v>687</v>
      </c>
      <c r="F8" s="13">
        <v>35641</v>
      </c>
      <c r="G8" s="13">
        <v>35641</v>
      </c>
      <c r="H8" t="s">
        <v>722</v>
      </c>
      <c r="I8" s="68">
        <v>1997</v>
      </c>
      <c r="K8" t="s">
        <v>522</v>
      </c>
      <c r="L8" t="s">
        <v>37</v>
      </c>
      <c r="M8" t="s">
        <v>37</v>
      </c>
      <c r="N8" t="s">
        <v>736</v>
      </c>
      <c r="O8" s="10" t="s">
        <v>1190</v>
      </c>
      <c r="P8">
        <v>1</v>
      </c>
      <c r="Q8">
        <v>1</v>
      </c>
      <c r="R8">
        <v>2</v>
      </c>
      <c r="S8">
        <v>1</v>
      </c>
      <c r="T8">
        <v>0</v>
      </c>
      <c r="U8">
        <f>Table4[[#This Row],[Report]]*$P$321+Table4[[#This Row],[Journals]]*$Q$321+Table4[[#This Row],[Databases]]*$R$321+Table4[[#This Row],[Websites]]*$S$321+Table4[[#This Row],[Newspaper]]*$T$321</f>
        <v>120</v>
      </c>
      <c r="V8">
        <f>SUM(Table4[[#This Row],[Report]:[Websites]])</f>
        <v>5</v>
      </c>
      <c r="W8">
        <f>IF(Table4[[#This Row],[Insured Cost]]="",1,IF(Table4[[#This Row],[Reported cost]]="",2,""))</f>
        <v>1</v>
      </c>
      <c r="X8" s="68"/>
      <c r="Y8" s="68"/>
      <c r="Z8" s="68"/>
      <c r="AA8" s="68">
        <v>1</v>
      </c>
      <c r="AB8" s="68"/>
      <c r="AC8" s="68">
        <v>1</v>
      </c>
      <c r="AD8" s="68">
        <v>18</v>
      </c>
      <c r="AE8" s="76"/>
      <c r="AF8" s="2">
        <v>40000000</v>
      </c>
      <c r="AG8" s="68"/>
      <c r="AH8" s="68"/>
      <c r="AI8" s="68"/>
      <c r="AJ8" s="68"/>
      <c r="AK8" s="68"/>
      <c r="AL8" s="68"/>
      <c r="AM8" s="68"/>
      <c r="AN8" s="68"/>
      <c r="AO8" s="68"/>
      <c r="AP8" s="68"/>
      <c r="AQ8" s="68"/>
      <c r="AR8" s="68" t="s">
        <v>1577</v>
      </c>
      <c r="AS8" s="68"/>
      <c r="AT8" s="68"/>
      <c r="AU8" s="68"/>
      <c r="AV8" s="68"/>
      <c r="AW8" s="68"/>
      <c r="AX8" s="68"/>
      <c r="AY8" s="68"/>
      <c r="AZ8" s="68"/>
      <c r="BA8" s="68"/>
      <c r="BB8" s="68"/>
      <c r="BC8" s="68"/>
      <c r="BD8" s="68"/>
      <c r="BE8" s="68"/>
      <c r="BF8" s="68"/>
      <c r="BG8" s="68"/>
      <c r="BH8" s="68"/>
      <c r="BI8" s="68"/>
      <c r="BJ8" s="68"/>
      <c r="BK8" s="68"/>
      <c r="BL8" s="68"/>
      <c r="BM8" s="68"/>
      <c r="BN8" s="68"/>
      <c r="BO8" t="s">
        <v>218</v>
      </c>
      <c r="BP8" t="str">
        <f>IFERROR(LEFT(Table4[[#This Row],[reference/s]],SEARCH(";",Table4[[#This Row],[reference/s]])-1),"")</f>
        <v>EM-Track</v>
      </c>
    </row>
    <row r="9" spans="1:68">
      <c r="A9">
        <v>378</v>
      </c>
      <c r="B9" t="s">
        <v>1562</v>
      </c>
      <c r="C9" t="s">
        <v>585</v>
      </c>
      <c r="D9" t="s">
        <v>673</v>
      </c>
      <c r="E9" t="s">
        <v>266</v>
      </c>
      <c r="F9" s="4">
        <v>38362</v>
      </c>
      <c r="G9" s="4">
        <v>38364</v>
      </c>
      <c r="H9" t="s">
        <v>657</v>
      </c>
      <c r="I9" s="68">
        <v>2005</v>
      </c>
      <c r="K9" t="s">
        <v>545</v>
      </c>
      <c r="L9" t="s">
        <v>51</v>
      </c>
      <c r="M9" t="s">
        <v>51</v>
      </c>
      <c r="N9" t="s">
        <v>736</v>
      </c>
      <c r="O9" s="10" t="s">
        <v>1221</v>
      </c>
      <c r="P9">
        <v>0</v>
      </c>
      <c r="Q9">
        <v>0</v>
      </c>
      <c r="R9">
        <v>3</v>
      </c>
      <c r="S9">
        <v>2</v>
      </c>
      <c r="T9">
        <v>0</v>
      </c>
      <c r="U9">
        <f>Table4[[#This Row],[Report]]*$P$321+Table4[[#This Row],[Journals]]*$Q$321+Table4[[#This Row],[Databases]]*$R$321+Table4[[#This Row],[Websites]]*$S$321+Table4[[#This Row],[Newspaper]]*$T$321</f>
        <v>80</v>
      </c>
      <c r="V9">
        <f>SUM(Table4[[#This Row],[Report]:[Websites]])</f>
        <v>5</v>
      </c>
      <c r="W9">
        <f>IF(Table4[[#This Row],[Insured Cost]]="",1,IF(Table4[[#This Row],[Reported cost]]="",2,""))</f>
        <v>2</v>
      </c>
      <c r="X9" s="68"/>
      <c r="Y9" s="68"/>
      <c r="Z9" s="68"/>
      <c r="AA9" s="68">
        <v>113</v>
      </c>
      <c r="AB9" s="68"/>
      <c r="AC9" s="68"/>
      <c r="AD9" s="68">
        <v>9</v>
      </c>
      <c r="AE9" s="76">
        <v>27700000</v>
      </c>
      <c r="AF9" s="2"/>
      <c r="AG9" s="68">
        <v>144</v>
      </c>
      <c r="AH9" s="68"/>
      <c r="AI9" s="68"/>
      <c r="AJ9" s="68"/>
      <c r="AK9" s="68">
        <v>26</v>
      </c>
      <c r="AL9" s="68">
        <v>79</v>
      </c>
      <c r="AM9" s="68"/>
      <c r="AN9" s="68" t="s">
        <v>1584</v>
      </c>
      <c r="AO9" s="68"/>
      <c r="AP9" s="68"/>
      <c r="AQ9" s="68">
        <v>324</v>
      </c>
      <c r="AR9" s="68">
        <v>3</v>
      </c>
      <c r="AS9" s="68"/>
      <c r="AT9" s="68"/>
      <c r="AU9" s="68"/>
      <c r="AV9" s="68"/>
      <c r="AW9" s="68"/>
      <c r="AX9" s="68"/>
      <c r="AY9" s="68" t="s">
        <v>1222</v>
      </c>
      <c r="AZ9" s="68">
        <v>46500</v>
      </c>
      <c r="BA9" s="68" t="s">
        <v>1048</v>
      </c>
      <c r="BB9" s="68">
        <v>4</v>
      </c>
      <c r="BC9" s="68">
        <v>139</v>
      </c>
      <c r="BD9" s="68"/>
      <c r="BE9" s="68"/>
      <c r="BF9" s="68"/>
      <c r="BG9" s="68" t="s">
        <v>1223</v>
      </c>
      <c r="BH9" s="68"/>
      <c r="BI9" s="68"/>
      <c r="BJ9" s="68"/>
      <c r="BK9" s="68"/>
      <c r="BL9" s="68"/>
      <c r="BM9" s="68"/>
      <c r="BN9" s="68"/>
      <c r="BO9" t="s">
        <v>267</v>
      </c>
      <c r="BP9" t="str">
        <f>IFERROR(LEFT(Table4[[#This Row],[reference/s]],SEARCH(";",Table4[[#This Row],[reference/s]])-1),"")</f>
        <v>wiki</v>
      </c>
    </row>
    <row r="10" spans="1:68" s="6" customFormat="1">
      <c r="A10">
        <v>63</v>
      </c>
      <c r="B10" t="s">
        <v>1562</v>
      </c>
      <c r="C10" t="s">
        <v>585</v>
      </c>
      <c r="D10" t="s">
        <v>81</v>
      </c>
      <c r="E10" t="s">
        <v>1142</v>
      </c>
      <c r="F10" s="13">
        <v>34330</v>
      </c>
      <c r="G10" s="13">
        <v>34350</v>
      </c>
      <c r="H10" t="s">
        <v>657</v>
      </c>
      <c r="I10" s="68">
        <v>1994</v>
      </c>
      <c r="J10"/>
      <c r="K10" t="s">
        <v>507</v>
      </c>
      <c r="L10" t="s">
        <v>37</v>
      </c>
      <c r="M10" t="s">
        <v>37</v>
      </c>
      <c r="N10" t="s">
        <v>736</v>
      </c>
      <c r="O10" s="10" t="s">
        <v>1143</v>
      </c>
      <c r="P10">
        <v>0</v>
      </c>
      <c r="Q10">
        <v>0</v>
      </c>
      <c r="R10">
        <v>3</v>
      </c>
      <c r="S10">
        <v>2</v>
      </c>
      <c r="T10">
        <v>1</v>
      </c>
      <c r="U10">
        <f>Table4[[#This Row],[Report]]*$P$321+Table4[[#This Row],[Journals]]*$Q$321+Table4[[#This Row],[Databases]]*$R$321+Table4[[#This Row],[Websites]]*$S$321+Table4[[#This Row],[Newspaper]]*$T$321</f>
        <v>81</v>
      </c>
      <c r="V10">
        <f>SUM(Table4[[#This Row],[Report]:[Websites]])</f>
        <v>5</v>
      </c>
      <c r="W10">
        <f>IF(Table4[[#This Row],[Insured Cost]]="",1,IF(Table4[[#This Row],[Reported cost]]="",2,""))</f>
        <v>2</v>
      </c>
      <c r="X10" s="68"/>
      <c r="Y10" s="68">
        <v>250000</v>
      </c>
      <c r="Z10" s="68">
        <v>650</v>
      </c>
      <c r="AA10" s="68">
        <v>120</v>
      </c>
      <c r="AB10" s="68"/>
      <c r="AC10" s="68"/>
      <c r="AD10" s="68">
        <v>4</v>
      </c>
      <c r="AE10" s="76">
        <v>59000000</v>
      </c>
      <c r="AF10" s="2"/>
      <c r="AG10" s="68"/>
      <c r="AH10" s="68"/>
      <c r="AI10" s="68"/>
      <c r="AJ10" s="68"/>
      <c r="AK10" s="68"/>
      <c r="AL10" s="68">
        <v>206</v>
      </c>
      <c r="AM10" s="68"/>
      <c r="AN10" s="68"/>
      <c r="AO10" s="68"/>
      <c r="AP10" s="68"/>
      <c r="AQ10" s="68"/>
      <c r="AR10" s="68">
        <v>8</v>
      </c>
      <c r="AS10" s="68"/>
      <c r="AT10" s="68"/>
      <c r="AU10" s="68"/>
      <c r="AV10" s="68"/>
      <c r="AW10" s="68"/>
      <c r="AX10" s="68"/>
      <c r="AY10" s="68"/>
      <c r="AZ10" s="68"/>
      <c r="BA10" s="68"/>
      <c r="BB10" s="68"/>
      <c r="BC10" s="68"/>
      <c r="BD10" s="68"/>
      <c r="BE10" s="68"/>
      <c r="BF10" s="68"/>
      <c r="BG10" s="68"/>
      <c r="BH10" s="68"/>
      <c r="BI10" s="68"/>
      <c r="BJ10" s="68"/>
      <c r="BK10" s="68"/>
      <c r="BL10" s="68"/>
      <c r="BM10" s="68"/>
      <c r="BN10" s="68"/>
      <c r="BO10" t="s">
        <v>82</v>
      </c>
      <c r="BP10" t="str">
        <f>IFERROR(LEFT(Table4[[#This Row],[reference/s]],SEARCH(";",Table4[[#This Row],[reference/s]])-1),"")</f>
        <v>PDF - newspaper</v>
      </c>
    </row>
    <row r="11" spans="1:68" s="6" customFormat="1">
      <c r="A11"/>
      <c r="B11" t="s">
        <v>1570</v>
      </c>
      <c r="C11" t="s">
        <v>585</v>
      </c>
      <c r="D11"/>
      <c r="E11" t="s">
        <v>1037</v>
      </c>
      <c r="F11" s="13">
        <v>37545</v>
      </c>
      <c r="G11" s="13">
        <v>37558</v>
      </c>
      <c r="H11" t="s">
        <v>663</v>
      </c>
      <c r="I11" s="68">
        <v>2002</v>
      </c>
      <c r="J11" s="1"/>
      <c r="K11" t="s">
        <v>848</v>
      </c>
      <c r="L11" t="s">
        <v>50</v>
      </c>
      <c r="M11" t="s">
        <v>50</v>
      </c>
      <c r="N11"/>
      <c r="O11" s="10" t="s">
        <v>1038</v>
      </c>
      <c r="P11">
        <v>1</v>
      </c>
      <c r="Q11">
        <v>1</v>
      </c>
      <c r="R11">
        <v>0</v>
      </c>
      <c r="S11">
        <v>0</v>
      </c>
      <c r="T11">
        <v>0</v>
      </c>
      <c r="U11">
        <f>Table4[[#This Row],[Report]]*$P$321+Table4[[#This Row],[Journals]]*$Q$321+Table4[[#This Row],[Databases]]*$R$321+Table4[[#This Row],[Websites]]*$S$321+Table4[[#This Row],[Newspaper]]*$T$321</f>
        <v>70</v>
      </c>
      <c r="V11">
        <f>SUM(Table4[[#This Row],[Report]:[Websites]])</f>
        <v>2</v>
      </c>
      <c r="W11">
        <f>IF(Table4[[#This Row],[Insured Cost]]="",1,IF(Table4[[#This Row],[Reported cost]]="",2,""))</f>
        <v>1</v>
      </c>
      <c r="X11" s="68">
        <v>2000</v>
      </c>
      <c r="Y11" s="68"/>
      <c r="Z11" s="68"/>
      <c r="AA11" s="68"/>
      <c r="AB11" s="68"/>
      <c r="AC11" s="68"/>
      <c r="AD11" s="68">
        <v>1</v>
      </c>
      <c r="AE11" s="76"/>
      <c r="AF11" s="2">
        <v>6500000</v>
      </c>
      <c r="AG11" s="68"/>
      <c r="AH11" s="68"/>
      <c r="AI11" s="68"/>
      <c r="AJ11" s="68"/>
      <c r="AK11" s="68"/>
      <c r="AL11" s="68">
        <v>10</v>
      </c>
      <c r="AM11" s="68"/>
      <c r="AN11" s="68"/>
      <c r="AO11" s="68"/>
      <c r="AP11" s="68"/>
      <c r="AQ11" s="68">
        <v>30</v>
      </c>
      <c r="AR11" s="68">
        <v>11</v>
      </c>
      <c r="AS11" s="68"/>
      <c r="AT11" s="68"/>
      <c r="AU11" s="68"/>
      <c r="AV11" s="68"/>
      <c r="AW11" s="68"/>
      <c r="AX11" s="68"/>
      <c r="AY11" s="68"/>
      <c r="AZ11" s="68"/>
      <c r="BA11" s="68" t="s">
        <v>1036</v>
      </c>
      <c r="BB11" s="68"/>
      <c r="BC11" s="68"/>
      <c r="BD11" s="68"/>
      <c r="BE11" s="68"/>
      <c r="BF11" s="68"/>
      <c r="BG11" s="68"/>
      <c r="BH11" s="68"/>
      <c r="BI11" s="68"/>
      <c r="BJ11" s="68"/>
      <c r="BK11" s="68"/>
      <c r="BL11" s="68"/>
      <c r="BM11" s="68"/>
      <c r="BN11" s="68"/>
      <c r="BO11"/>
      <c r="BP11" t="str">
        <f>IFERROR(LEFT(Table4[[#This Row],[reference/s]],SEARCH(";",Table4[[#This Row],[reference/s]])-1),"")</f>
        <v>BoM report - QLD bushfires</v>
      </c>
    </row>
    <row r="12" spans="1:68" s="6" customFormat="1">
      <c r="A12">
        <v>587</v>
      </c>
      <c r="B12" t="s">
        <v>1562</v>
      </c>
      <c r="C12" t="s">
        <v>585</v>
      </c>
      <c r="D12" t="s">
        <v>418</v>
      </c>
      <c r="E12" t="s">
        <v>419</v>
      </c>
      <c r="F12" s="13">
        <v>40870</v>
      </c>
      <c r="G12" s="13">
        <v>40883</v>
      </c>
      <c r="H12" t="s">
        <v>660</v>
      </c>
      <c r="I12" s="68">
        <v>2011</v>
      </c>
      <c r="J12"/>
      <c r="K12" t="s">
        <v>571</v>
      </c>
      <c r="L12" t="s">
        <v>33</v>
      </c>
      <c r="M12" t="s">
        <v>33</v>
      </c>
      <c r="N12" t="s">
        <v>736</v>
      </c>
      <c r="O12" s="10" t="s">
        <v>1239</v>
      </c>
      <c r="P12">
        <v>1</v>
      </c>
      <c r="Q12">
        <v>0</v>
      </c>
      <c r="R12">
        <v>3</v>
      </c>
      <c r="S12">
        <v>0</v>
      </c>
      <c r="T12">
        <v>0</v>
      </c>
      <c r="U12">
        <f>Table4[[#This Row],[Report]]*$P$321+Table4[[#This Row],[Journals]]*$Q$321+Table4[[#This Row],[Databases]]*$R$321+Table4[[#This Row],[Websites]]*$S$321+Table4[[#This Row],[Newspaper]]*$T$321</f>
        <v>100</v>
      </c>
      <c r="V12">
        <f>SUM(Table4[[#This Row],[Report]:[Websites]])</f>
        <v>4</v>
      </c>
      <c r="W12">
        <f>IF(Table4[[#This Row],[Insured Cost]]="",1,IF(Table4[[#This Row],[Reported cost]]="",2,""))</f>
        <v>2</v>
      </c>
      <c r="X12" s="68"/>
      <c r="Y12" s="68"/>
      <c r="Z12" s="68"/>
      <c r="AA12" s="68"/>
      <c r="AB12" s="68"/>
      <c r="AC12" s="68"/>
      <c r="AD12" s="68"/>
      <c r="AE12" s="76">
        <v>53450000</v>
      </c>
      <c r="AF12" s="2"/>
      <c r="AG12" s="68"/>
      <c r="AH12" s="68"/>
      <c r="AI12" s="68"/>
      <c r="AJ12" s="68"/>
      <c r="AK12" s="68">
        <v>26</v>
      </c>
      <c r="AL12" s="68">
        <v>39</v>
      </c>
      <c r="AM12" s="68"/>
      <c r="AN12" s="68"/>
      <c r="AO12" s="68"/>
      <c r="AP12" s="68"/>
      <c r="AQ12" s="68"/>
      <c r="AR12" s="68">
        <v>13</v>
      </c>
      <c r="AS12" s="68"/>
      <c r="AT12" s="68"/>
      <c r="AU12" s="68"/>
      <c r="AV12" s="68"/>
      <c r="AW12" s="68"/>
      <c r="AX12" s="68"/>
      <c r="AY12" s="68"/>
      <c r="AZ12" s="68"/>
      <c r="BA12" s="68"/>
      <c r="BB12" s="68"/>
      <c r="BC12" s="68"/>
      <c r="BD12" s="68"/>
      <c r="BE12" s="68"/>
      <c r="BF12" s="68"/>
      <c r="BG12" s="68"/>
      <c r="BH12" s="68"/>
      <c r="BI12" s="68"/>
      <c r="BJ12" s="68"/>
      <c r="BK12" s="68"/>
      <c r="BL12" s="68"/>
      <c r="BM12" s="68"/>
      <c r="BN12" s="68"/>
      <c r="BO12" t="s">
        <v>420</v>
      </c>
      <c r="BP12" t="str">
        <f>IFERROR(LEFT(Table4[[#This Row],[reference/s]],SEARCH(";",Table4[[#This Row],[reference/s]])-1),"")</f>
        <v>EM-Track</v>
      </c>
    </row>
    <row r="13" spans="1:68" s="6" customFormat="1">
      <c r="A13">
        <v>105</v>
      </c>
      <c r="B13" t="s">
        <v>1570</v>
      </c>
      <c r="C13" t="s">
        <v>475</v>
      </c>
      <c r="D13" t="s">
        <v>822</v>
      </c>
      <c r="E13" t="s">
        <v>823</v>
      </c>
      <c r="F13" s="13">
        <v>34334</v>
      </c>
      <c r="G13" s="13">
        <v>34359</v>
      </c>
      <c r="H13" t="s">
        <v>657</v>
      </c>
      <c r="I13" s="68">
        <v>1994</v>
      </c>
      <c r="J13"/>
      <c r="K13" t="s">
        <v>824</v>
      </c>
      <c r="L13" t="s">
        <v>50</v>
      </c>
      <c r="M13" t="s">
        <v>50</v>
      </c>
      <c r="N13"/>
      <c r="O13" s="10" t="s">
        <v>1212</v>
      </c>
      <c r="P13">
        <v>0</v>
      </c>
      <c r="Q13">
        <v>0</v>
      </c>
      <c r="R13">
        <v>2</v>
      </c>
      <c r="S13">
        <v>1</v>
      </c>
      <c r="T13">
        <v>4</v>
      </c>
      <c r="U13">
        <f>Table4[[#This Row],[Report]]*$P$321+Table4[[#This Row],[Journals]]*$Q$321+Table4[[#This Row],[Databases]]*$R$321+Table4[[#This Row],[Websites]]*$S$321+Table4[[#This Row],[Newspaper]]*$T$321</f>
        <v>54</v>
      </c>
      <c r="V13">
        <f>SUM(Table4[[#This Row],[Report]:[Websites]])</f>
        <v>3</v>
      </c>
      <c r="W13">
        <f>IF(Table4[[#This Row],[Insured Cost]]="",1,IF(Table4[[#This Row],[Reported cost]]="",2,""))</f>
        <v>1</v>
      </c>
      <c r="X13" s="68">
        <v>2</v>
      </c>
      <c r="Y13" s="68"/>
      <c r="Z13" s="68"/>
      <c r="AA13" s="68"/>
      <c r="AB13" s="68"/>
      <c r="AC13" s="68"/>
      <c r="AD13" s="68">
        <v>4</v>
      </c>
      <c r="AE13" s="76"/>
      <c r="AF13" s="2"/>
      <c r="AG13" s="68">
        <v>100</v>
      </c>
      <c r="AH13" s="68"/>
      <c r="AI13" s="68"/>
      <c r="AJ13" s="68"/>
      <c r="AK13" s="68"/>
      <c r="AL13" s="68"/>
      <c r="AM13" s="68"/>
      <c r="AN13" s="68"/>
      <c r="AO13" s="68"/>
      <c r="AP13" s="68"/>
      <c r="AQ13" s="68"/>
      <c r="AR13" s="68">
        <v>20</v>
      </c>
      <c r="AS13" s="68"/>
      <c r="AT13" s="68"/>
      <c r="AU13" s="68"/>
      <c r="AV13" s="68"/>
      <c r="AW13" s="68"/>
      <c r="AX13" s="68"/>
      <c r="AY13" s="68"/>
      <c r="AZ13" s="68"/>
      <c r="BA13" s="68"/>
      <c r="BB13" s="68"/>
      <c r="BC13" s="68"/>
      <c r="BD13" s="68"/>
      <c r="BE13" s="68"/>
      <c r="BF13" s="68"/>
      <c r="BG13" s="68"/>
      <c r="BH13" s="68"/>
      <c r="BI13" s="68"/>
      <c r="BJ13" s="68"/>
      <c r="BK13" s="68"/>
      <c r="BL13" s="68"/>
      <c r="BM13" s="68"/>
      <c r="BN13" s="68"/>
      <c r="BO13"/>
      <c r="BP13" t="str">
        <f>IFERROR(LEFT(Table4[[#This Row],[reference/s]],SEARCH(";",Table4[[#This Row],[reference/s]])-1),"")</f>
        <v>EM-Track</v>
      </c>
    </row>
    <row r="14" spans="1:68" s="6" customFormat="1">
      <c r="A14"/>
      <c r="B14" t="s">
        <v>1570</v>
      </c>
      <c r="C14" t="s">
        <v>475</v>
      </c>
      <c r="D14" t="s">
        <v>1550</v>
      </c>
      <c r="E14" t="s">
        <v>1217</v>
      </c>
      <c r="F14" s="13">
        <v>36503</v>
      </c>
      <c r="G14" s="13">
        <v>36510</v>
      </c>
      <c r="H14" t="s">
        <v>660</v>
      </c>
      <c r="I14" s="68">
        <v>1999</v>
      </c>
      <c r="J14"/>
      <c r="K14" t="s">
        <v>1193</v>
      </c>
      <c r="L14" t="s">
        <v>50</v>
      </c>
      <c r="M14" t="s">
        <v>50</v>
      </c>
      <c r="N14"/>
      <c r="O14" s="10" t="s">
        <v>1216</v>
      </c>
      <c r="P14">
        <v>1</v>
      </c>
      <c r="Q14">
        <v>0</v>
      </c>
      <c r="R14">
        <v>1</v>
      </c>
      <c r="S14">
        <v>1</v>
      </c>
      <c r="T14">
        <v>2</v>
      </c>
      <c r="U14">
        <f>Table4[[#This Row],[Report]]*$P$321+Table4[[#This Row],[Journals]]*$Q$321+Table4[[#This Row],[Databases]]*$R$321+Table4[[#This Row],[Websites]]*$S$321+Table4[[#This Row],[Newspaper]]*$T$321</f>
        <v>72</v>
      </c>
      <c r="V14">
        <f>SUM(Table4[[#This Row],[Report]:[Websites]])</f>
        <v>3</v>
      </c>
      <c r="W14" s="1">
        <f>IF(Table4[[#This Row],[Insured Cost]]="",1,IF(Table4[[#This Row],[Reported cost]]="",2,""))</f>
        <v>1</v>
      </c>
      <c r="X14" s="68"/>
      <c r="Y14" s="68"/>
      <c r="Z14" s="68"/>
      <c r="AA14" s="68"/>
      <c r="AB14" s="68"/>
      <c r="AC14" s="68"/>
      <c r="AD14" s="68"/>
      <c r="AE14" s="76"/>
      <c r="AF14" s="2">
        <v>196300000</v>
      </c>
      <c r="AG14" s="68"/>
      <c r="AH14" s="68"/>
      <c r="AI14" s="68"/>
      <c r="AJ14" s="68"/>
      <c r="AK14" s="68"/>
      <c r="AL14" s="68"/>
      <c r="AM14" s="68"/>
      <c r="AN14" s="68"/>
      <c r="AO14" s="68"/>
      <c r="AP14" s="68"/>
      <c r="AQ14" s="68"/>
      <c r="AR14" s="68">
        <v>25</v>
      </c>
      <c r="AS14" s="68"/>
      <c r="AT14" s="68"/>
      <c r="AU14" s="68"/>
      <c r="AV14" s="68"/>
      <c r="AW14" s="68"/>
      <c r="AX14" s="68"/>
      <c r="AY14" s="68"/>
      <c r="AZ14" s="68"/>
      <c r="BA14" s="68"/>
      <c r="BB14" s="68"/>
      <c r="BC14" s="68"/>
      <c r="BD14" s="68"/>
      <c r="BE14" s="68"/>
      <c r="BF14" s="68"/>
      <c r="BG14" s="68"/>
      <c r="BH14" s="68"/>
      <c r="BI14" s="68"/>
      <c r="BJ14" s="68"/>
      <c r="BK14" s="68"/>
      <c r="BL14" s="68"/>
      <c r="BM14" s="68"/>
      <c r="BN14" s="68"/>
      <c r="BO14"/>
      <c r="BP14" s="1" t="str">
        <f>IFERROR(LEFT(Table4[[#This Row],[reference/s]],SEARCH(";",Table4[[#This Row],[reference/s]])-1),"")</f>
        <v>EM-DAT</v>
      </c>
    </row>
    <row r="15" spans="1:68" s="6" customFormat="1">
      <c r="A15"/>
      <c r="B15" t="s">
        <v>1570</v>
      </c>
      <c r="C15" t="s">
        <v>585</v>
      </c>
      <c r="D15"/>
      <c r="E15" t="s">
        <v>713</v>
      </c>
      <c r="F15" s="13">
        <v>29966</v>
      </c>
      <c r="G15" s="13">
        <v>29997</v>
      </c>
      <c r="H15" t="s">
        <v>661</v>
      </c>
      <c r="I15" s="68">
        <v>1982</v>
      </c>
      <c r="J15"/>
      <c r="K15" t="s">
        <v>854</v>
      </c>
      <c r="L15" t="s">
        <v>44</v>
      </c>
      <c r="M15" t="s">
        <v>44</v>
      </c>
      <c r="N15" t="s">
        <v>736</v>
      </c>
      <c r="O15" s="10" t="s">
        <v>898</v>
      </c>
      <c r="P15">
        <v>1</v>
      </c>
      <c r="Q15">
        <v>1</v>
      </c>
      <c r="R15">
        <v>0</v>
      </c>
      <c r="S15">
        <v>1</v>
      </c>
      <c r="T15">
        <v>0</v>
      </c>
      <c r="U15">
        <f>Table4[[#This Row],[Report]]*$P$321+Table4[[#This Row],[Journals]]*$Q$321+Table4[[#This Row],[Databases]]*$R$321+Table4[[#This Row],[Websites]]*$S$321+Table4[[#This Row],[Newspaper]]*$T$321</f>
        <v>80</v>
      </c>
      <c r="V15">
        <f>SUM(Table4[[#This Row],[Report]:[Websites]])</f>
        <v>3</v>
      </c>
      <c r="W15">
        <f>IF(Table4[[#This Row],[Insured Cost]]="",1,IF(Table4[[#This Row],[Reported cost]]="",2,""))</f>
        <v>1</v>
      </c>
      <c r="X15" s="68"/>
      <c r="Y15" s="68">
        <v>200</v>
      </c>
      <c r="Z15" s="68"/>
      <c r="AA15" s="68">
        <v>10</v>
      </c>
      <c r="AB15" s="68"/>
      <c r="AC15" s="68"/>
      <c r="AD15" s="68">
        <v>1</v>
      </c>
      <c r="AE15" s="76"/>
      <c r="AF15" s="2">
        <v>5350000</v>
      </c>
      <c r="AG15" s="68"/>
      <c r="AH15" s="68"/>
      <c r="AI15" s="68"/>
      <c r="AJ15" s="68"/>
      <c r="AK15" s="68"/>
      <c r="AL15" s="68">
        <v>8</v>
      </c>
      <c r="AM15" s="68"/>
      <c r="AN15" s="68"/>
      <c r="AO15" s="68"/>
      <c r="AP15" s="68"/>
      <c r="AQ15" s="68"/>
      <c r="AR15" s="68">
        <v>38</v>
      </c>
      <c r="AS15" s="68"/>
      <c r="AT15" s="68"/>
      <c r="AU15" s="68"/>
      <c r="AV15" s="68"/>
      <c r="AW15" s="68"/>
      <c r="AX15" s="68"/>
      <c r="AY15" s="68"/>
      <c r="AZ15" s="68">
        <v>3000</v>
      </c>
      <c r="BA15" s="68"/>
      <c r="BB15" s="68"/>
      <c r="BC15" s="68"/>
      <c r="BD15" s="68"/>
      <c r="BE15" s="68"/>
      <c r="BF15" s="68"/>
      <c r="BG15" s="68"/>
      <c r="BH15" s="68"/>
      <c r="BI15" s="68"/>
      <c r="BJ15" s="68"/>
      <c r="BK15" s="68"/>
      <c r="BL15" s="68"/>
      <c r="BM15" s="68"/>
      <c r="BN15" s="68"/>
      <c r="BO15"/>
      <c r="BP15" t="str">
        <f>IFERROR(LEFT(Table4[[#This Row],[reference/s]],SEARCH(";",Table4[[#This Row],[reference/s]])-1),"")</f>
        <v>PDF - report</v>
      </c>
    </row>
    <row r="16" spans="1:68" s="6" customFormat="1">
      <c r="A16"/>
      <c r="B16" t="s">
        <v>1562</v>
      </c>
      <c r="C16" t="s">
        <v>585</v>
      </c>
      <c r="D16"/>
      <c r="E16"/>
      <c r="F16" s="13">
        <v>41564</v>
      </c>
      <c r="G16" s="13">
        <v>41574</v>
      </c>
      <c r="H16" t="s">
        <v>663</v>
      </c>
      <c r="I16" s="68">
        <v>2013</v>
      </c>
      <c r="J16"/>
      <c r="K16"/>
      <c r="L16" t="s">
        <v>37</v>
      </c>
      <c r="M16" t="s">
        <v>37</v>
      </c>
      <c r="N16"/>
      <c r="O16" s="10" t="s">
        <v>1259</v>
      </c>
      <c r="P16">
        <v>1</v>
      </c>
      <c r="Q16">
        <v>0</v>
      </c>
      <c r="R16">
        <v>2</v>
      </c>
      <c r="S16">
        <v>1</v>
      </c>
      <c r="T16">
        <v>0</v>
      </c>
      <c r="U16">
        <f>Table4[[#This Row],[Report]]*$P$321+Table4[[#This Row],[Journals]]*$Q$321+Table4[[#This Row],[Databases]]*$R$321+Table4[[#This Row],[Websites]]*$S$321+Table4[[#This Row],[Newspaper]]*$T$321</f>
        <v>90</v>
      </c>
      <c r="V16">
        <f>SUM(Table4[[#This Row],[Report]:[Websites]])</f>
        <v>4</v>
      </c>
      <c r="W16">
        <f>IF(Table4[[#This Row],[Insured Cost]]="",1,IF(Table4[[#This Row],[Reported cost]]="",2,""))</f>
        <v>2</v>
      </c>
      <c r="X16" s="68"/>
      <c r="Y16" s="68"/>
      <c r="Z16" s="68"/>
      <c r="AA16" s="68"/>
      <c r="AB16" s="68"/>
      <c r="AC16" s="68"/>
      <c r="AD16" s="68">
        <v>2</v>
      </c>
      <c r="AE16" s="76">
        <v>183400000</v>
      </c>
      <c r="AF16" s="2"/>
      <c r="AG16" s="68"/>
      <c r="AH16" s="68"/>
      <c r="AI16" s="68"/>
      <c r="AJ16" s="68"/>
      <c r="AK16" s="68">
        <v>122</v>
      </c>
      <c r="AL16" s="68">
        <v>208</v>
      </c>
      <c r="AM16" s="68"/>
      <c r="AN16" s="68"/>
      <c r="AO16" s="68"/>
      <c r="AP16" s="68"/>
      <c r="AQ16" s="68">
        <v>11</v>
      </c>
      <c r="AR16" s="68">
        <v>40</v>
      </c>
      <c r="AS16" s="68"/>
      <c r="AT16" s="68"/>
      <c r="AU16" s="68"/>
      <c r="AV16" s="68"/>
      <c r="AW16" s="68"/>
      <c r="AX16" s="68"/>
      <c r="AY16" s="68"/>
      <c r="AZ16" s="68"/>
      <c r="BA16" s="68"/>
      <c r="BB16" s="68"/>
      <c r="BC16" s="68"/>
      <c r="BD16" s="68"/>
      <c r="BE16" s="68"/>
      <c r="BF16" s="68"/>
      <c r="BG16" s="68"/>
      <c r="BH16" s="68"/>
      <c r="BI16" s="68"/>
      <c r="BJ16" s="68"/>
      <c r="BK16" s="68"/>
      <c r="BL16" s="68"/>
      <c r="BM16" s="68"/>
      <c r="BN16" s="68"/>
      <c r="BO16"/>
      <c r="BP16" t="str">
        <f>IFERROR(LEFT(Table4[[#This Row],[reference/s]],SEARCH(";",Table4[[#This Row],[reference/s]])-1),"")</f>
        <v>wiki (refs)</v>
      </c>
    </row>
    <row r="17" spans="1:68" s="6" customFormat="1">
      <c r="A17"/>
      <c r="B17" t="s">
        <v>1559</v>
      </c>
      <c r="C17" t="s">
        <v>585</v>
      </c>
      <c r="D17"/>
      <c r="E17"/>
      <c r="F17" s="13">
        <v>33234</v>
      </c>
      <c r="G17" s="13">
        <v>33248</v>
      </c>
      <c r="H17" t="s">
        <v>657</v>
      </c>
      <c r="I17" s="68">
        <v>1991</v>
      </c>
      <c r="J17"/>
      <c r="K17" t="s">
        <v>636</v>
      </c>
      <c r="L17" t="s">
        <v>30</v>
      </c>
      <c r="M17" t="s">
        <v>30</v>
      </c>
      <c r="N17" t="s">
        <v>736</v>
      </c>
      <c r="O17" s="10" t="s">
        <v>863</v>
      </c>
      <c r="P17">
        <v>1</v>
      </c>
      <c r="Q17">
        <v>0</v>
      </c>
      <c r="R17">
        <v>1</v>
      </c>
      <c r="S17">
        <v>0</v>
      </c>
      <c r="T17">
        <v>1</v>
      </c>
      <c r="U17">
        <f>Table4[[#This Row],[Report]]*$P$321+Table4[[#This Row],[Journals]]*$Q$321+Table4[[#This Row],[Databases]]*$R$321+Table4[[#This Row],[Websites]]*$S$321+Table4[[#This Row],[Newspaper]]*$T$321</f>
        <v>61</v>
      </c>
      <c r="V17">
        <f>SUM(Table4[[#This Row],[Report]:[Websites]])</f>
        <v>2</v>
      </c>
      <c r="W17" t="str">
        <f>IF(Table4[[#This Row],[Insured Cost]]="",1,IF(Table4[[#This Row],[Reported cost]]="",2,""))</f>
        <v/>
      </c>
      <c r="X17" s="68"/>
      <c r="Y17" s="68">
        <v>300</v>
      </c>
      <c r="Z17" s="68">
        <v>30</v>
      </c>
      <c r="AA17" s="68">
        <v>5</v>
      </c>
      <c r="AB17" s="68"/>
      <c r="AC17" s="68"/>
      <c r="AD17" s="68">
        <v>1</v>
      </c>
      <c r="AE17" s="76">
        <v>10000000</v>
      </c>
      <c r="AF17" s="2">
        <v>12000000</v>
      </c>
      <c r="AG17" s="68"/>
      <c r="AH17" s="68"/>
      <c r="AI17" s="68"/>
      <c r="AJ17" s="68"/>
      <c r="AK17" s="68"/>
      <c r="AL17" s="68"/>
      <c r="AM17" s="68"/>
      <c r="AN17" s="68"/>
      <c r="AO17" s="68"/>
      <c r="AP17" s="68"/>
      <c r="AQ17" s="68"/>
      <c r="AR17" s="68">
        <v>166</v>
      </c>
      <c r="AS17" s="68"/>
      <c r="AT17" s="68"/>
      <c r="AU17" s="68"/>
      <c r="AV17" s="68"/>
      <c r="AW17" s="68"/>
      <c r="AX17" s="68"/>
      <c r="AY17" s="68"/>
      <c r="AZ17" s="68">
        <v>13500</v>
      </c>
      <c r="BA17" s="68"/>
      <c r="BB17" s="68"/>
      <c r="BC17" s="68"/>
      <c r="BD17" s="68"/>
      <c r="BE17" s="68"/>
      <c r="BF17" s="68"/>
      <c r="BG17" s="68"/>
      <c r="BH17" s="68"/>
      <c r="BI17" s="68"/>
      <c r="BJ17" s="68"/>
      <c r="BK17" s="68"/>
      <c r="BL17" s="68"/>
      <c r="BM17" s="68"/>
      <c r="BN17" s="68"/>
      <c r="BO17"/>
      <c r="BP17" t="str">
        <f>IFERROR(LEFT(Table4[[#This Row],[reference/s]],SEARCH(";",Table4[[#This Row],[reference/s]])-1),"")</f>
        <v>ICA</v>
      </c>
    </row>
    <row r="18" spans="1:68">
      <c r="A18" s="53">
        <v>3413</v>
      </c>
      <c r="B18" s="53" t="s">
        <v>1562</v>
      </c>
      <c r="C18" s="53" t="s">
        <v>585</v>
      </c>
      <c r="D18" s="53" t="s">
        <v>459</v>
      </c>
      <c r="E18" s="53" t="s">
        <v>460</v>
      </c>
      <c r="F18" s="54">
        <v>41277.576284722221</v>
      </c>
      <c r="G18" s="54">
        <v>41288.576284722221</v>
      </c>
      <c r="H18" s="53" t="s">
        <v>657</v>
      </c>
      <c r="I18" s="69">
        <v>2013</v>
      </c>
      <c r="J18" s="53"/>
      <c r="K18" s="53" t="s">
        <v>576</v>
      </c>
      <c r="L18" s="53" t="s">
        <v>44</v>
      </c>
      <c r="M18" s="53" t="s">
        <v>44</v>
      </c>
      <c r="N18" s="53" t="s">
        <v>736</v>
      </c>
      <c r="O18" s="58" t="s">
        <v>1258</v>
      </c>
      <c r="P18" s="53">
        <v>0</v>
      </c>
      <c r="Q18" s="53">
        <v>0</v>
      </c>
      <c r="R18" s="53">
        <v>3</v>
      </c>
      <c r="S18" s="53">
        <v>1</v>
      </c>
      <c r="T18" s="53">
        <v>0</v>
      </c>
      <c r="U18" s="53">
        <f>Table4[[#This Row],[Report]]*$P$321+Table4[[#This Row],[Journals]]*$Q$321+Table4[[#This Row],[Databases]]*$R$321+Table4[[#This Row],[Websites]]*$S$321+Table4[[#This Row],[Newspaper]]*$T$321</f>
        <v>70</v>
      </c>
      <c r="V18" s="53">
        <f>SUM(Table4[[#This Row],[Report]:[Websites]])</f>
        <v>4</v>
      </c>
      <c r="W18" s="53">
        <f>IF(Table4[[#This Row],[Insured Cost]]="",1,IF(Table4[[#This Row],[Reported cost]]="",2,""))</f>
        <v>2</v>
      </c>
      <c r="X18" s="69">
        <v>1000</v>
      </c>
      <c r="Y18" s="69"/>
      <c r="Z18" s="69"/>
      <c r="AA18" s="69"/>
      <c r="AB18" s="69"/>
      <c r="AC18" s="69"/>
      <c r="AD18" s="69">
        <v>1</v>
      </c>
      <c r="AE18" s="77">
        <v>89000000</v>
      </c>
      <c r="AF18" s="56"/>
      <c r="AG18" s="69"/>
      <c r="AH18" s="69"/>
      <c r="AI18" s="69"/>
      <c r="AJ18" s="69"/>
      <c r="AK18" s="69"/>
      <c r="AL18" s="69">
        <v>203</v>
      </c>
      <c r="AM18" s="69"/>
      <c r="AN18" s="69"/>
      <c r="AO18" s="69"/>
      <c r="AP18" s="69"/>
      <c r="AQ18" s="69"/>
      <c r="AR18" s="69">
        <v>212</v>
      </c>
      <c r="AS18" s="69"/>
      <c r="AT18" s="69"/>
      <c r="AU18" s="69"/>
      <c r="AV18" s="69"/>
      <c r="AW18" s="69"/>
      <c r="AX18" s="69"/>
      <c r="AY18" s="69"/>
      <c r="AZ18" s="69">
        <v>103</v>
      </c>
      <c r="BA18" s="69"/>
      <c r="BB18" s="69"/>
      <c r="BC18" s="69"/>
      <c r="BD18" s="69"/>
      <c r="BE18" s="69"/>
      <c r="BF18" s="69"/>
      <c r="BG18" s="69"/>
      <c r="BH18" s="69"/>
      <c r="BI18" s="69"/>
      <c r="BJ18" s="69"/>
      <c r="BK18" s="69"/>
      <c r="BL18" s="69"/>
      <c r="BM18" s="69"/>
      <c r="BN18" s="69"/>
      <c r="BO18" s="53" t="s">
        <v>461</v>
      </c>
      <c r="BP18" s="53" t="str">
        <f>IFERROR(LEFT(Table4[[#This Row],[reference/s]],SEARCH(";",Table4[[#This Row],[reference/s]])-1),"")</f>
        <v>EM-Track</v>
      </c>
    </row>
    <row r="19" spans="1:68" s="6" customFormat="1">
      <c r="A19">
        <v>374</v>
      </c>
      <c r="B19" t="s">
        <v>1559</v>
      </c>
      <c r="C19" t="s">
        <v>585</v>
      </c>
      <c r="D19" t="s">
        <v>849</v>
      </c>
      <c r="E19" t="s">
        <v>258</v>
      </c>
      <c r="F19" s="13">
        <v>37629</v>
      </c>
      <c r="G19" s="13">
        <v>37699</v>
      </c>
      <c r="H19" t="s">
        <v>657</v>
      </c>
      <c r="I19" s="68">
        <v>2003</v>
      </c>
      <c r="J19"/>
      <c r="K19" t="s">
        <v>541</v>
      </c>
      <c r="L19" t="s">
        <v>928</v>
      </c>
      <c r="M19" t="s">
        <v>30</v>
      </c>
      <c r="N19" t="s">
        <v>37</v>
      </c>
      <c r="O19" s="10" t="s">
        <v>1283</v>
      </c>
      <c r="P19">
        <v>2</v>
      </c>
      <c r="Q19">
        <v>1</v>
      </c>
      <c r="R19">
        <v>1</v>
      </c>
      <c r="S19">
        <v>2</v>
      </c>
      <c r="T19">
        <v>1</v>
      </c>
      <c r="U19">
        <f>Table4[[#This Row],[Report]]*$P$321+Table4[[#This Row],[Journals]]*$Q$321+Table4[[#This Row],[Databases]]*$R$321+Table4[[#This Row],[Websites]]*$S$321+Table4[[#This Row],[Newspaper]]*$T$321</f>
        <v>151</v>
      </c>
      <c r="V19">
        <f>SUM(Table4[[#This Row],[Report]:[Websites]])</f>
        <v>6</v>
      </c>
      <c r="W19" t="str">
        <f>IF(Table4[[#This Row],[Insured Cost]]="",1,IF(Table4[[#This Row],[Reported cost]]="",2,""))</f>
        <v/>
      </c>
      <c r="X19" s="68"/>
      <c r="Y19" s="68"/>
      <c r="Z19" s="68"/>
      <c r="AA19" s="68">
        <v>400</v>
      </c>
      <c r="AB19" s="68"/>
      <c r="AC19" s="68"/>
      <c r="AD19" s="68"/>
      <c r="AE19" s="76">
        <v>12000000</v>
      </c>
      <c r="AF19" s="2">
        <v>121100000</v>
      </c>
      <c r="AG19" s="68"/>
      <c r="AH19" s="68"/>
      <c r="AI19" s="68"/>
      <c r="AJ19" s="68" t="s">
        <v>1281</v>
      </c>
      <c r="AK19" s="68" t="s">
        <v>1282</v>
      </c>
      <c r="AL19" s="68"/>
      <c r="AM19" s="68"/>
      <c r="AN19" s="68"/>
      <c r="AO19" s="68"/>
      <c r="AP19" s="68"/>
      <c r="AQ19" s="68"/>
      <c r="AR19" s="68">
        <v>213</v>
      </c>
      <c r="AS19" s="68">
        <v>26</v>
      </c>
      <c r="AT19" s="68"/>
      <c r="AU19" s="68"/>
      <c r="AV19" s="68"/>
      <c r="AW19" s="68" t="s">
        <v>1279</v>
      </c>
      <c r="AX19" s="68"/>
      <c r="AY19" s="68"/>
      <c r="AZ19" s="68" t="s">
        <v>1280</v>
      </c>
      <c r="BA19" s="68"/>
      <c r="BB19" s="68"/>
      <c r="BC19" s="68"/>
      <c r="BD19" s="68"/>
      <c r="BE19" s="68"/>
      <c r="BF19" s="68"/>
      <c r="BG19" s="68"/>
      <c r="BH19" s="68"/>
      <c r="BI19" s="68"/>
      <c r="BJ19" s="68"/>
      <c r="BK19" s="68"/>
      <c r="BL19" s="68"/>
      <c r="BM19" s="68"/>
      <c r="BN19" s="68"/>
      <c r="BO19" t="s">
        <v>259</v>
      </c>
      <c r="BP19" t="str">
        <f>IFERROR(LEFT(Table4[[#This Row],[reference/s]],SEARCH(";",Table4[[#This Row],[reference/s]])-1),"")</f>
        <v>wiki</v>
      </c>
    </row>
    <row r="20" spans="1:68" s="6" customFormat="1">
      <c r="A20">
        <v>58</v>
      </c>
      <c r="B20" t="s">
        <v>1559</v>
      </c>
      <c r="C20" t="s">
        <v>590</v>
      </c>
      <c r="D20" t="s">
        <v>75</v>
      </c>
      <c r="E20" t="s">
        <v>76</v>
      </c>
      <c r="F20" s="13">
        <v>32870</v>
      </c>
      <c r="G20" s="13">
        <v>32871</v>
      </c>
      <c r="H20" t="s">
        <v>660</v>
      </c>
      <c r="I20" s="68">
        <v>1989</v>
      </c>
      <c r="J20"/>
      <c r="K20" t="s">
        <v>501</v>
      </c>
      <c r="L20" t="s">
        <v>37</v>
      </c>
      <c r="M20" t="s">
        <v>37</v>
      </c>
      <c r="N20" t="s">
        <v>736</v>
      </c>
      <c r="O20" s="10" t="s">
        <v>1127</v>
      </c>
      <c r="P20">
        <v>0</v>
      </c>
      <c r="Q20">
        <v>0</v>
      </c>
      <c r="R20">
        <v>3</v>
      </c>
      <c r="S20">
        <v>1</v>
      </c>
      <c r="T20">
        <v>0</v>
      </c>
      <c r="U20">
        <f>Table4[[#This Row],[Report]]*$P$321+Table4[[#This Row],[Journals]]*$Q$321+Table4[[#This Row],[Databases]]*$R$321+Table4[[#This Row],[Websites]]*$S$321+Table4[[#This Row],[Newspaper]]*$T$321</f>
        <v>70</v>
      </c>
      <c r="V20">
        <f>SUM(Table4[[#This Row],[Report]:[Websites]])</f>
        <v>4</v>
      </c>
      <c r="W20" t="str">
        <f>IF(Table4[[#This Row],[Insured Cost]]="",1,IF(Table4[[#This Row],[Reported cost]]="",2,""))</f>
        <v/>
      </c>
      <c r="X20" s="68"/>
      <c r="Y20" s="68">
        <v>300000</v>
      </c>
      <c r="Z20" s="68">
        <v>1000</v>
      </c>
      <c r="AA20" s="68">
        <v>160</v>
      </c>
      <c r="AB20" s="68"/>
      <c r="AC20" s="68"/>
      <c r="AD20" s="68">
        <v>13</v>
      </c>
      <c r="AE20" s="76">
        <v>862000000</v>
      </c>
      <c r="AF20" s="2">
        <v>1124000000</v>
      </c>
      <c r="AG20" s="68"/>
      <c r="AH20" s="68"/>
      <c r="AI20" s="68"/>
      <c r="AJ20" s="68"/>
      <c r="AK20" s="68">
        <v>40000</v>
      </c>
      <c r="AL20" s="68"/>
      <c r="AM20" s="68"/>
      <c r="AN20" s="68"/>
      <c r="AO20" s="68"/>
      <c r="AP20" s="68"/>
      <c r="AQ20" s="68">
        <v>10000</v>
      </c>
      <c r="AR20" s="68">
        <v>300</v>
      </c>
      <c r="AS20" s="68"/>
      <c r="AT20" s="68"/>
      <c r="AU20" s="68"/>
      <c r="AV20" s="68"/>
      <c r="AW20" s="68"/>
      <c r="AX20" s="68"/>
      <c r="AY20" s="68"/>
      <c r="AZ20" s="68"/>
      <c r="BA20" s="68"/>
      <c r="BB20" s="68"/>
      <c r="BC20" s="68"/>
      <c r="BD20" s="68"/>
      <c r="BE20" s="68"/>
      <c r="BF20" s="68"/>
      <c r="BG20" s="68"/>
      <c r="BH20" s="68"/>
      <c r="BI20" s="68"/>
      <c r="BJ20" s="68"/>
      <c r="BK20" s="68"/>
      <c r="BL20" s="68"/>
      <c r="BM20" s="68"/>
      <c r="BN20" s="68"/>
      <c r="BO20" t="s">
        <v>77</v>
      </c>
      <c r="BP20" t="str">
        <f>IFERROR(LEFT(Table4[[#This Row],[reference/s]],SEARCH(";",Table4[[#This Row],[reference/s]])-1),"")</f>
        <v>EM-Track</v>
      </c>
    </row>
    <row r="21" spans="1:68" s="6" customFormat="1">
      <c r="A21" s="6">
        <v>309</v>
      </c>
      <c r="B21" s="6" t="s">
        <v>1562</v>
      </c>
      <c r="C21" s="6" t="s">
        <v>585</v>
      </c>
      <c r="D21" s="6" t="s">
        <v>211</v>
      </c>
      <c r="E21" s="6" t="s">
        <v>212</v>
      </c>
      <c r="F21" s="26">
        <v>28168</v>
      </c>
      <c r="G21" s="26">
        <v>28168</v>
      </c>
      <c r="H21" s="6" t="s">
        <v>661</v>
      </c>
      <c r="I21" s="70">
        <v>1977</v>
      </c>
      <c r="K21" s="6" t="s">
        <v>482</v>
      </c>
      <c r="L21" s="6" t="s">
        <v>30</v>
      </c>
      <c r="M21" s="6" t="s">
        <v>30</v>
      </c>
      <c r="N21" s="6" t="s">
        <v>736</v>
      </c>
      <c r="O21" s="62" t="s">
        <v>1544</v>
      </c>
      <c r="P21" s="6">
        <v>0</v>
      </c>
      <c r="Q21" s="6">
        <v>0</v>
      </c>
      <c r="R21" s="6">
        <v>1</v>
      </c>
      <c r="S21" s="6">
        <v>1</v>
      </c>
      <c r="T21" s="6">
        <v>4</v>
      </c>
      <c r="U21" s="6">
        <f>Table4[[#This Row],[Report]]*$P$321+Table4[[#This Row],[Journals]]*$Q$321+Table4[[#This Row],[Databases]]*$R$321+Table4[[#This Row],[Websites]]*$S$321+Table4[[#This Row],[Newspaper]]*$T$321</f>
        <v>34</v>
      </c>
      <c r="V21" s="6">
        <f>SUM(Table4[[#This Row],[Report]:[Websites]])</f>
        <v>2</v>
      </c>
      <c r="W21" s="6" t="str">
        <f>IF(Table4[[#This Row],[Insured Cost]]="",1,IF(Table4[[#This Row],[Reported cost]]="",2,""))</f>
        <v/>
      </c>
      <c r="X21" s="70"/>
      <c r="Y21" s="70">
        <v>3000</v>
      </c>
      <c r="Z21" s="70">
        <v>350</v>
      </c>
      <c r="AA21" s="70">
        <v>60</v>
      </c>
      <c r="AB21" s="70"/>
      <c r="AC21" s="70"/>
      <c r="AD21" s="70">
        <v>8</v>
      </c>
      <c r="AE21" s="78">
        <v>9000000</v>
      </c>
      <c r="AF21" s="27">
        <v>40000000</v>
      </c>
      <c r="AG21" s="70"/>
      <c r="AH21" s="70"/>
      <c r="AI21" s="70"/>
      <c r="AJ21" s="70"/>
      <c r="AK21" s="70"/>
      <c r="AL21" s="70">
        <v>116</v>
      </c>
      <c r="AM21" s="70"/>
      <c r="AN21" s="70"/>
      <c r="AO21" s="70"/>
      <c r="AP21" s="70"/>
      <c r="AQ21" s="70"/>
      <c r="AR21" s="70">
        <v>340</v>
      </c>
      <c r="AS21" s="70"/>
      <c r="AT21" s="70"/>
      <c r="AU21" s="70"/>
      <c r="AV21" s="70"/>
      <c r="AW21" s="70"/>
      <c r="AX21" s="70"/>
      <c r="AY21" s="70"/>
      <c r="AZ21" s="70">
        <v>1000000</v>
      </c>
      <c r="BA21" s="70"/>
      <c r="BB21" s="70"/>
      <c r="BC21" s="70"/>
      <c r="BD21" s="70"/>
      <c r="BE21" s="70"/>
      <c r="BF21" s="70"/>
      <c r="BG21" s="70"/>
      <c r="BH21" s="70"/>
      <c r="BI21" s="70"/>
      <c r="BJ21" s="70"/>
      <c r="BK21" s="70"/>
      <c r="BL21" s="70"/>
      <c r="BM21" s="70"/>
      <c r="BN21" s="70"/>
      <c r="BO21" s="63" t="s">
        <v>213</v>
      </c>
      <c r="BP21" s="6" t="str">
        <f>IFERROR(LEFT(Table4[[#This Row],[reference/s]],SEARCH(";",Table4[[#This Row],[reference/s]])-1),"")</f>
        <v>wiki [8]</v>
      </c>
    </row>
    <row r="22" spans="1:68">
      <c r="A22" s="6">
        <v>442</v>
      </c>
      <c r="B22" s="6" t="s">
        <v>1559</v>
      </c>
      <c r="C22" s="6" t="s">
        <v>585</v>
      </c>
      <c r="D22" s="6" t="s">
        <v>678</v>
      </c>
      <c r="E22" s="6"/>
      <c r="F22" s="26">
        <v>38717</v>
      </c>
      <c r="G22" s="26">
        <v>38748</v>
      </c>
      <c r="H22" s="6" t="s">
        <v>657</v>
      </c>
      <c r="I22" s="70">
        <v>2006</v>
      </c>
      <c r="J22" s="6"/>
      <c r="K22" s="6" t="s">
        <v>30</v>
      </c>
      <c r="L22" s="6" t="s">
        <v>30</v>
      </c>
      <c r="M22" s="6" t="s">
        <v>30</v>
      </c>
      <c r="N22" s="6" t="s">
        <v>736</v>
      </c>
      <c r="O22" s="49" t="s">
        <v>1224</v>
      </c>
      <c r="P22" s="6">
        <v>2</v>
      </c>
      <c r="Q22" s="6">
        <v>0</v>
      </c>
      <c r="R22" s="6">
        <v>3</v>
      </c>
      <c r="S22" s="6">
        <v>2</v>
      </c>
      <c r="T22" s="6">
        <v>0</v>
      </c>
      <c r="U22" s="6">
        <f>Table4[[#This Row],[Report]]*$P$321+Table4[[#This Row],[Journals]]*$Q$321+Table4[[#This Row],[Databases]]*$R$321+Table4[[#This Row],[Websites]]*$S$321+Table4[[#This Row],[Newspaper]]*$T$321</f>
        <v>160</v>
      </c>
      <c r="V22" s="6">
        <f>SUM(Table4[[#This Row],[Report]:[Websites]])</f>
        <v>7</v>
      </c>
      <c r="W22" s="6" t="str">
        <f>IF(Table4[[#This Row],[Insured Cost]]="",1,IF(Table4[[#This Row],[Reported cost]]="",2,""))</f>
        <v/>
      </c>
      <c r="X22" s="70"/>
      <c r="Y22" s="70"/>
      <c r="Z22" s="70"/>
      <c r="AA22" s="70">
        <v>6</v>
      </c>
      <c r="AB22" s="70"/>
      <c r="AC22" s="70"/>
      <c r="AD22" s="70">
        <v>4</v>
      </c>
      <c r="AE22" s="78">
        <v>22400000</v>
      </c>
      <c r="AF22" s="27">
        <v>122400000</v>
      </c>
      <c r="AG22" s="70"/>
      <c r="AH22" s="70"/>
      <c r="AI22" s="70"/>
      <c r="AJ22" s="70"/>
      <c r="AK22" s="70"/>
      <c r="AL22" s="70">
        <v>57</v>
      </c>
      <c r="AM22" s="70"/>
      <c r="AN22" s="70"/>
      <c r="AO22" s="70"/>
      <c r="AP22" s="70"/>
      <c r="AQ22" s="70"/>
      <c r="AR22" s="70">
        <v>359</v>
      </c>
      <c r="AS22" s="70"/>
      <c r="AT22" s="70"/>
      <c r="AU22" s="70"/>
      <c r="AV22" s="70"/>
      <c r="AW22" s="70"/>
      <c r="AX22" s="70"/>
      <c r="AY22" s="70"/>
      <c r="AZ22" s="70">
        <v>64265</v>
      </c>
      <c r="BA22" s="70" t="s">
        <v>1087</v>
      </c>
      <c r="BB22" s="70"/>
      <c r="BC22" s="70"/>
      <c r="BD22" s="70"/>
      <c r="BE22" s="70"/>
      <c r="BF22" s="70"/>
      <c r="BG22" s="70"/>
      <c r="BH22" s="70"/>
      <c r="BI22" s="70"/>
      <c r="BJ22" s="70"/>
      <c r="BK22" s="70"/>
      <c r="BL22" s="70"/>
      <c r="BM22" s="70"/>
      <c r="BN22" s="70"/>
      <c r="BO22" s="6" t="s">
        <v>307</v>
      </c>
      <c r="BP22" s="6" t="str">
        <f>IFERROR(LEFT(Table4[[#This Row],[reference/s]],SEARCH(";",Table4[[#This Row],[reference/s]])-1),"")</f>
        <v>wiki</v>
      </c>
    </row>
    <row r="23" spans="1:68">
      <c r="A23">
        <v>245</v>
      </c>
      <c r="B23" t="s">
        <v>1562</v>
      </c>
      <c r="C23" t="s">
        <v>585</v>
      </c>
      <c r="D23" t="s">
        <v>173</v>
      </c>
      <c r="E23" t="s">
        <v>174</v>
      </c>
      <c r="F23" s="13">
        <v>37249</v>
      </c>
      <c r="G23" s="13">
        <v>37267</v>
      </c>
      <c r="H23" t="s">
        <v>657</v>
      </c>
      <c r="I23" s="68">
        <v>2002</v>
      </c>
      <c r="K23" t="s">
        <v>1516</v>
      </c>
      <c r="L23" t="s">
        <v>175</v>
      </c>
      <c r="M23" t="s">
        <v>37</v>
      </c>
      <c r="N23" t="s">
        <v>184</v>
      </c>
      <c r="O23" s="10" t="s">
        <v>1178</v>
      </c>
      <c r="P23">
        <v>0</v>
      </c>
      <c r="Q23">
        <v>1</v>
      </c>
      <c r="R23">
        <v>3</v>
      </c>
      <c r="S23">
        <v>1</v>
      </c>
      <c r="T23">
        <v>1</v>
      </c>
      <c r="U23">
        <f>Table4[[#This Row],[Report]]*$P$321+Table4[[#This Row],[Journals]]*$Q$321+Table4[[#This Row],[Databases]]*$R$321+Table4[[#This Row],[Websites]]*$S$321+Table4[[#This Row],[Newspaper]]*$T$321</f>
        <v>101</v>
      </c>
      <c r="V23">
        <f>SUM(Table4[[#This Row],[Report]:[Websites]])</f>
        <v>5</v>
      </c>
      <c r="W23">
        <f>IF(Table4[[#This Row],[Insured Cost]]="",1,IF(Table4[[#This Row],[Reported cost]]="",2,""))</f>
        <v>2</v>
      </c>
      <c r="X23" s="68">
        <v>11000</v>
      </c>
      <c r="Y23" s="68">
        <v>230000</v>
      </c>
      <c r="Z23" s="68">
        <v>360</v>
      </c>
      <c r="AA23" s="68">
        <v>50</v>
      </c>
      <c r="AB23" s="68"/>
      <c r="AC23" s="68"/>
      <c r="AD23" s="68"/>
      <c r="AE23" s="76">
        <v>80000000</v>
      </c>
      <c r="AF23" s="2"/>
      <c r="AG23" s="68"/>
      <c r="AH23" s="68"/>
      <c r="AI23" s="68"/>
      <c r="AJ23" s="68"/>
      <c r="AK23" s="68">
        <v>40</v>
      </c>
      <c r="AL23" s="68">
        <v>121</v>
      </c>
      <c r="AM23" s="68"/>
      <c r="AN23" s="68"/>
      <c r="AO23" s="68"/>
      <c r="AP23" s="68"/>
      <c r="AQ23" s="68"/>
      <c r="AR23" s="68">
        <v>443</v>
      </c>
      <c r="AS23" s="68"/>
      <c r="AT23" s="68"/>
      <c r="AU23" s="68"/>
      <c r="AV23" s="68"/>
      <c r="AW23" s="68"/>
      <c r="AX23" s="68"/>
      <c r="AY23" s="68"/>
      <c r="AZ23" s="68">
        <v>7043</v>
      </c>
      <c r="BA23" s="68"/>
      <c r="BB23" s="68"/>
      <c r="BC23" s="68">
        <v>222</v>
      </c>
      <c r="BD23" s="68"/>
      <c r="BE23" s="68"/>
      <c r="BF23" s="68"/>
      <c r="BG23" s="68"/>
      <c r="BH23" s="68"/>
      <c r="BI23" s="68"/>
      <c r="BJ23" s="68"/>
      <c r="BK23" s="68"/>
      <c r="BL23" s="68"/>
      <c r="BM23" s="68"/>
      <c r="BN23" s="68"/>
      <c r="BO23" t="s">
        <v>176</v>
      </c>
      <c r="BP23" t="str">
        <f>IFERROR(LEFT(Table4[[#This Row],[reference/s]],SEARCH(";",Table4[[#This Row],[reference/s]])-1),"")</f>
        <v>ICA</v>
      </c>
    </row>
    <row r="24" spans="1:68" s="6" customFormat="1">
      <c r="A24"/>
      <c r="B24" t="s">
        <v>1570</v>
      </c>
      <c r="C24" t="s">
        <v>642</v>
      </c>
      <c r="D24" t="s">
        <v>727</v>
      </c>
      <c r="E24" t="s">
        <v>726</v>
      </c>
      <c r="F24" s="13">
        <v>32866</v>
      </c>
      <c r="G24" s="13">
        <v>32866</v>
      </c>
      <c r="H24" t="s">
        <v>660</v>
      </c>
      <c r="I24" s="68">
        <v>1989</v>
      </c>
      <c r="J24"/>
      <c r="K24" t="s">
        <v>548</v>
      </c>
      <c r="L24" t="s">
        <v>50</v>
      </c>
      <c r="M24" t="s">
        <v>50</v>
      </c>
      <c r="N24" t="s">
        <v>736</v>
      </c>
      <c r="O24" s="10" t="s">
        <v>1130</v>
      </c>
      <c r="P24">
        <v>0</v>
      </c>
      <c r="Q24">
        <v>0</v>
      </c>
      <c r="R24">
        <v>0</v>
      </c>
      <c r="S24">
        <v>2</v>
      </c>
      <c r="T24">
        <v>2</v>
      </c>
      <c r="U24">
        <f>Table4[[#This Row],[Report]]*$P$321+Table4[[#This Row],[Journals]]*$Q$321+Table4[[#This Row],[Databases]]*$R$321+Table4[[#This Row],[Websites]]*$S$321+Table4[[#This Row],[Newspaper]]*$T$321</f>
        <v>22</v>
      </c>
      <c r="V24">
        <f>SUM(Table4[[#This Row],[Report]:[Websites]])</f>
        <v>2</v>
      </c>
      <c r="W24">
        <f>IF(Table4[[#This Row],[Insured Cost]]="",1,IF(Table4[[#This Row],[Reported cost]]="",2,""))</f>
        <v>1</v>
      </c>
      <c r="X24" s="68"/>
      <c r="Y24" s="68"/>
      <c r="Z24" s="68"/>
      <c r="AA24" s="68"/>
      <c r="AB24" s="68"/>
      <c r="AC24" s="68"/>
      <c r="AD24" s="68">
        <v>2</v>
      </c>
      <c r="AE24" s="76"/>
      <c r="AF24" s="2">
        <v>10000000</v>
      </c>
      <c r="AG24" s="68">
        <v>1500</v>
      </c>
      <c r="AH24" s="68"/>
      <c r="AI24" s="68"/>
      <c r="AJ24" s="68"/>
      <c r="AK24" s="68"/>
      <c r="AL24" s="68"/>
      <c r="AM24" s="68"/>
      <c r="AN24" s="68"/>
      <c r="AO24" s="68"/>
      <c r="AP24" s="68"/>
      <c r="AQ24" s="68">
        <v>1000</v>
      </c>
      <c r="AR24" s="68">
        <v>500</v>
      </c>
      <c r="AS24" s="68"/>
      <c r="AT24" s="68"/>
      <c r="AU24" s="68"/>
      <c r="AV24" s="68"/>
      <c r="AW24" s="68"/>
      <c r="AX24" s="68"/>
      <c r="AY24" s="68"/>
      <c r="AZ24" s="68"/>
      <c r="BA24" s="68"/>
      <c r="BB24" s="68"/>
      <c r="BC24" s="68"/>
      <c r="BD24" s="68"/>
      <c r="BE24" s="68"/>
      <c r="BF24" s="68"/>
      <c r="BG24" s="68"/>
      <c r="BH24" s="68"/>
      <c r="BI24" s="68"/>
      <c r="BJ24" s="68"/>
      <c r="BK24" s="68"/>
      <c r="BL24" s="68"/>
      <c r="BM24" s="68"/>
      <c r="BN24" s="68"/>
      <c r="BO24"/>
      <c r="BP24" t="str">
        <f>IFERROR(LEFT(Table4[[#This Row],[reference/s]],SEARCH(";",Table4[[#This Row],[reference/s]])-1),"")</f>
        <v>PDF - newspaper</v>
      </c>
    </row>
    <row r="25" spans="1:68">
      <c r="A25">
        <v>196</v>
      </c>
      <c r="B25" t="s">
        <v>1562</v>
      </c>
      <c r="C25" t="s">
        <v>585</v>
      </c>
      <c r="D25" t="s">
        <v>152</v>
      </c>
      <c r="E25" t="s">
        <v>153</v>
      </c>
      <c r="F25" s="13">
        <v>31061</v>
      </c>
      <c r="G25" s="13">
        <v>31075</v>
      </c>
      <c r="H25" t="s">
        <v>657</v>
      </c>
      <c r="I25" s="68">
        <v>1985</v>
      </c>
      <c r="K25" t="s">
        <v>492</v>
      </c>
      <c r="L25" t="s">
        <v>30</v>
      </c>
      <c r="M25" t="s">
        <v>30</v>
      </c>
      <c r="N25" t="s">
        <v>736</v>
      </c>
      <c r="O25" s="10" t="s">
        <v>1118</v>
      </c>
      <c r="P25">
        <v>1</v>
      </c>
      <c r="Q25">
        <v>0</v>
      </c>
      <c r="R25">
        <v>0</v>
      </c>
      <c r="S25">
        <v>1</v>
      </c>
      <c r="T25">
        <v>0</v>
      </c>
      <c r="U25">
        <f>Table4[[#This Row],[Report]]*$P$321+Table4[[#This Row],[Journals]]*$Q$321+Table4[[#This Row],[Databases]]*$R$321+Table4[[#This Row],[Websites]]*$S$321+Table4[[#This Row],[Newspaper]]*$T$321</f>
        <v>50</v>
      </c>
      <c r="V25">
        <f>SUM(Table4[[#This Row],[Report]:[Websites]])</f>
        <v>2</v>
      </c>
      <c r="W25">
        <f>IF(Table4[[#This Row],[Insured Cost]]="",1,IF(Table4[[#This Row],[Reported cost]]="",2,""))</f>
        <v>1</v>
      </c>
      <c r="X25" s="68"/>
      <c r="Y25" s="68"/>
      <c r="Z25" s="68">
        <v>600</v>
      </c>
      <c r="AA25" s="68">
        <v>15</v>
      </c>
      <c r="AB25" s="68"/>
      <c r="AC25" s="68"/>
      <c r="AD25" s="68">
        <v>5</v>
      </c>
      <c r="AE25" s="76"/>
      <c r="AF25" s="2">
        <v>5500000</v>
      </c>
      <c r="AG25" s="68"/>
      <c r="AH25" s="68"/>
      <c r="AI25" s="68"/>
      <c r="AJ25" s="68"/>
      <c r="AK25" s="68"/>
      <c r="AL25" s="68">
        <v>180</v>
      </c>
      <c r="AM25" s="68"/>
      <c r="AN25" s="68"/>
      <c r="AO25" s="68"/>
      <c r="AP25" s="68"/>
      <c r="AQ25" s="68"/>
      <c r="AR25" s="68">
        <v>500</v>
      </c>
      <c r="AS25" s="68"/>
      <c r="AT25" s="68"/>
      <c r="AU25" s="68"/>
      <c r="AV25" s="68"/>
      <c r="AW25" s="68"/>
      <c r="AX25" s="68"/>
      <c r="AY25" s="68"/>
      <c r="AZ25" s="68">
        <v>46000</v>
      </c>
      <c r="BA25" s="68"/>
      <c r="BB25" s="68"/>
      <c r="BC25" s="68"/>
      <c r="BD25" s="68"/>
      <c r="BE25" s="68"/>
      <c r="BF25" s="68"/>
      <c r="BG25" s="68"/>
      <c r="BH25" s="68"/>
      <c r="BI25" s="68"/>
      <c r="BJ25" s="68"/>
      <c r="BK25" s="68"/>
      <c r="BL25" s="68"/>
      <c r="BM25" s="68"/>
      <c r="BN25" s="68"/>
      <c r="BO25" t="s">
        <v>154</v>
      </c>
      <c r="BP25" t="str">
        <f>IFERROR(LEFT(Table4[[#This Row],[reference/s]],SEARCH(";",Table4[[#This Row],[reference/s]])-1),"")</f>
        <v>EM-Track</v>
      </c>
    </row>
    <row r="26" spans="1:68">
      <c r="B26" t="s">
        <v>1559</v>
      </c>
      <c r="C26" t="s">
        <v>606</v>
      </c>
      <c r="E26" t="s">
        <v>946</v>
      </c>
      <c r="F26" s="4">
        <v>35998</v>
      </c>
      <c r="G26" s="4">
        <v>35999</v>
      </c>
      <c r="H26" t="s">
        <v>722</v>
      </c>
      <c r="I26" s="68">
        <v>1998</v>
      </c>
      <c r="K26" t="s">
        <v>780</v>
      </c>
      <c r="L26" t="s">
        <v>763</v>
      </c>
      <c r="M26" t="s">
        <v>50</v>
      </c>
      <c r="N26" t="s">
        <v>37</v>
      </c>
      <c r="O26" s="10" t="s">
        <v>1170</v>
      </c>
      <c r="P26">
        <v>0</v>
      </c>
      <c r="Q26">
        <v>1</v>
      </c>
      <c r="R26">
        <v>1</v>
      </c>
      <c r="S26">
        <v>1</v>
      </c>
      <c r="T26">
        <v>7</v>
      </c>
      <c r="U26">
        <f>Table4[[#This Row],[Report]]*$P$321+Table4[[#This Row],[Journals]]*$Q$321+Table4[[#This Row],[Databases]]*$R$321+Table4[[#This Row],[Websites]]*$S$321+Table4[[#This Row],[Newspaper]]*$T$321</f>
        <v>67</v>
      </c>
      <c r="V26">
        <f>SUM(Table4[[#This Row],[Report]:[Websites]])</f>
        <v>3</v>
      </c>
      <c r="W26" t="str">
        <f>IF(Table4[[#This Row],[Insured Cost]]="",1,IF(Table4[[#This Row],[Reported cost]]="",2,""))</f>
        <v/>
      </c>
      <c r="X26" s="68">
        <v>50</v>
      </c>
      <c r="Y26" s="68">
        <v>5000</v>
      </c>
      <c r="Z26" s="68">
        <v>200</v>
      </c>
      <c r="AA26" s="68">
        <v>5</v>
      </c>
      <c r="AB26" s="68"/>
      <c r="AC26" s="68"/>
      <c r="AD26" s="68">
        <v>2</v>
      </c>
      <c r="AE26" s="79">
        <v>100000000</v>
      </c>
      <c r="AF26" s="2">
        <v>265000000</v>
      </c>
      <c r="AG26" s="68"/>
      <c r="AH26" s="68"/>
      <c r="AI26" s="68"/>
      <c r="AJ26" s="68"/>
      <c r="AK26" s="68">
        <v>60</v>
      </c>
      <c r="AL26" s="68"/>
      <c r="AM26" s="68"/>
      <c r="AN26" s="68"/>
      <c r="AO26" s="68"/>
      <c r="AP26" s="68"/>
      <c r="AQ26" s="68">
        <v>100</v>
      </c>
      <c r="AR26" s="68"/>
      <c r="AS26" s="68"/>
      <c r="AT26" s="68"/>
      <c r="AU26" s="68"/>
      <c r="AV26" s="68"/>
      <c r="AW26" s="68"/>
      <c r="AX26" s="68"/>
      <c r="AY26" s="68"/>
      <c r="AZ26" s="68">
        <v>90</v>
      </c>
      <c r="BA26" s="68"/>
      <c r="BB26" s="68"/>
      <c r="BC26" s="68"/>
      <c r="BD26" s="68"/>
      <c r="BE26" s="68"/>
      <c r="BF26" s="68"/>
      <c r="BG26" s="68"/>
      <c r="BH26" s="68"/>
      <c r="BI26" s="68"/>
      <c r="BJ26" s="68"/>
      <c r="BK26" s="68"/>
      <c r="BL26" s="68"/>
      <c r="BM26" s="68"/>
      <c r="BN26" s="68"/>
      <c r="BP26" t="str">
        <f>IFERROR(LEFT(Table4[[#This Row],[reference/s]],SEARCH(";",Table4[[#This Row],[reference/s]])-1),"")</f>
        <v>EM-DAT</v>
      </c>
    </row>
    <row r="27" spans="1:68">
      <c r="A27">
        <v>248</v>
      </c>
      <c r="B27" t="s">
        <v>1559</v>
      </c>
      <c r="C27" t="s">
        <v>606</v>
      </c>
      <c r="D27" t="s">
        <v>180</v>
      </c>
      <c r="E27" t="s">
        <v>181</v>
      </c>
      <c r="F27" s="13">
        <v>30991</v>
      </c>
      <c r="G27" s="13">
        <v>30998</v>
      </c>
      <c r="H27" t="s">
        <v>659</v>
      </c>
      <c r="I27" s="68">
        <v>1984</v>
      </c>
      <c r="K27" t="s">
        <v>846</v>
      </c>
      <c r="L27" t="s">
        <v>37</v>
      </c>
      <c r="M27" t="s">
        <v>37</v>
      </c>
      <c r="N27" t="s">
        <v>736</v>
      </c>
      <c r="O27" s="32" t="s">
        <v>1202</v>
      </c>
      <c r="P27">
        <v>1</v>
      </c>
      <c r="Q27">
        <v>3</v>
      </c>
      <c r="R27">
        <v>3</v>
      </c>
      <c r="S27">
        <v>0</v>
      </c>
      <c r="T27">
        <v>0</v>
      </c>
      <c r="U27">
        <f>Table4[[#This Row],[Report]]*$P$321+Table4[[#This Row],[Journals]]*$Q$321+Table4[[#This Row],[Databases]]*$R$321+Table4[[#This Row],[Websites]]*$S$321+Table4[[#This Row],[Newspaper]]*$T$321</f>
        <v>190</v>
      </c>
      <c r="V27">
        <f>SUM(Table4[[#This Row],[Report]:[Websites]])</f>
        <v>7</v>
      </c>
      <c r="W27" t="str">
        <f>IF(Table4[[#This Row],[Insured Cost]]="",1,IF(Table4[[#This Row],[Reported cost]]="",2,""))</f>
        <v/>
      </c>
      <c r="X27" s="68"/>
      <c r="Y27" s="68">
        <v>20000</v>
      </c>
      <c r="Z27" s="68">
        <v>400</v>
      </c>
      <c r="AA27" s="68">
        <v>20</v>
      </c>
      <c r="AB27" s="68"/>
      <c r="AC27" s="68"/>
      <c r="AD27" s="72">
        <v>1</v>
      </c>
      <c r="AE27" s="76">
        <v>80000000</v>
      </c>
      <c r="AF27" s="2">
        <v>100000000</v>
      </c>
      <c r="AG27" s="68"/>
      <c r="AH27" s="68"/>
      <c r="AI27" s="68" t="s">
        <v>1576</v>
      </c>
      <c r="AJ27" s="68"/>
      <c r="AK27" s="68" t="s">
        <v>913</v>
      </c>
      <c r="AL27" s="68" t="s">
        <v>914</v>
      </c>
      <c r="AM27" s="68"/>
      <c r="AN27" s="68"/>
      <c r="AO27" s="68"/>
      <c r="AP27" s="68"/>
      <c r="AQ27" s="68">
        <v>170</v>
      </c>
      <c r="AR27" s="68"/>
      <c r="AS27" s="68"/>
      <c r="AT27" s="68"/>
      <c r="AU27" s="68"/>
      <c r="AV27" s="68"/>
      <c r="AW27" s="68"/>
      <c r="AX27" s="68"/>
      <c r="AY27" s="68"/>
      <c r="AZ27" s="68"/>
      <c r="BA27" s="68" t="s">
        <v>894</v>
      </c>
      <c r="BB27" s="68" t="s">
        <v>913</v>
      </c>
      <c r="BC27" s="68" t="s">
        <v>912</v>
      </c>
      <c r="BD27" s="68"/>
      <c r="BE27" s="68"/>
      <c r="BF27" s="68"/>
      <c r="BG27" s="68"/>
      <c r="BH27" s="68"/>
      <c r="BI27" s="68"/>
      <c r="BJ27" s="68">
        <v>1</v>
      </c>
      <c r="BK27" s="68"/>
      <c r="BL27" s="68"/>
      <c r="BM27" s="68">
        <v>1</v>
      </c>
      <c r="BN27" s="68"/>
      <c r="BO27" t="s">
        <v>182</v>
      </c>
      <c r="BP27" t="str">
        <f>IFERROR(LEFT(Table4[[#This Row],[reference/s]],SEARCH(";",Table4[[#This Row],[reference/s]])-1),"")</f>
        <v>EM-DAT (36 deaths?)</v>
      </c>
    </row>
    <row r="28" spans="1:68" s="6" customFormat="1">
      <c r="A28"/>
      <c r="B28" t="s">
        <v>1570</v>
      </c>
      <c r="C28" t="s">
        <v>642</v>
      </c>
      <c r="D28"/>
      <c r="E28" t="s">
        <v>714</v>
      </c>
      <c r="F28" s="13">
        <v>30314</v>
      </c>
      <c r="G28" s="13">
        <v>30314</v>
      </c>
      <c r="H28" t="s">
        <v>660</v>
      </c>
      <c r="I28" s="68">
        <v>1982</v>
      </c>
      <c r="J28" t="s">
        <v>858</v>
      </c>
      <c r="K28" t="s">
        <v>1549</v>
      </c>
      <c r="L28" t="s">
        <v>37</v>
      </c>
      <c r="M28" t="s">
        <v>37</v>
      </c>
      <c r="N28"/>
      <c r="O28" t="s">
        <v>1545</v>
      </c>
      <c r="P28">
        <v>0</v>
      </c>
      <c r="Q28">
        <v>1</v>
      </c>
      <c r="R28">
        <v>0</v>
      </c>
      <c r="S28">
        <v>1</v>
      </c>
      <c r="T28">
        <v>1</v>
      </c>
      <c r="U28">
        <f>Table4[[#This Row],[Report]]*$P$321+Table4[[#This Row],[Journals]]*$Q$321+Table4[[#This Row],[Databases]]*$R$321+Table4[[#This Row],[Websites]]*$S$321+Table4[[#This Row],[Newspaper]]*$T$321</f>
        <v>41</v>
      </c>
      <c r="V28">
        <f>SUM(Table4[[#This Row],[Report]:[Websites]])</f>
        <v>2</v>
      </c>
      <c r="W28">
        <f>IF(Table4[[#This Row],[Insured Cost]]="",1,IF(Table4[[#This Row],[Reported cost]]="",2,""))</f>
        <v>1</v>
      </c>
      <c r="X28" s="68">
        <v>151</v>
      </c>
      <c r="Y28" s="68"/>
      <c r="Z28" s="68"/>
      <c r="AA28" s="68"/>
      <c r="AB28" s="68"/>
      <c r="AC28" s="68"/>
      <c r="AD28" s="68"/>
      <c r="AE28" s="76"/>
      <c r="AF28" s="2">
        <v>3700000</v>
      </c>
      <c r="AG28" s="68"/>
      <c r="AH28" s="68"/>
      <c r="AI28" s="68"/>
      <c r="AJ28" s="68"/>
      <c r="AK28" s="68"/>
      <c r="AL28" s="68"/>
      <c r="AM28" s="68"/>
      <c r="AN28" s="68"/>
      <c r="AO28" s="68"/>
      <c r="AP28" s="68"/>
      <c r="AQ28" s="68">
        <v>250</v>
      </c>
      <c r="AR28" s="68"/>
      <c r="AS28" s="68"/>
      <c r="AT28" s="68">
        <v>9</v>
      </c>
      <c r="AU28" s="68"/>
      <c r="AV28" s="68"/>
      <c r="AW28" s="68"/>
      <c r="AX28" s="68"/>
      <c r="AY28" s="68"/>
      <c r="AZ28" s="68"/>
      <c r="BA28" s="68"/>
      <c r="BB28" s="68"/>
      <c r="BC28" s="68"/>
      <c r="BD28" s="68"/>
      <c r="BE28" s="68"/>
      <c r="BF28" s="68"/>
      <c r="BG28" s="68"/>
      <c r="BH28" s="68"/>
      <c r="BI28" s="68"/>
      <c r="BJ28" s="68"/>
      <c r="BK28" s="68"/>
      <c r="BL28" s="68"/>
      <c r="BM28" s="68"/>
      <c r="BN28" s="68"/>
      <c r="BO28"/>
      <c r="BP28" t="str">
        <f>IFERROR(LEFT(Table4[[#This Row],[reference/s]],SEARCH(";",Table4[[#This Row],[reference/s]])-1),"")</f>
        <v>Pearman 1988</v>
      </c>
    </row>
    <row r="29" spans="1:68">
      <c r="A29">
        <v>262</v>
      </c>
      <c r="B29" t="s">
        <v>1559</v>
      </c>
      <c r="C29" t="s">
        <v>606</v>
      </c>
      <c r="D29" t="s">
        <v>186</v>
      </c>
      <c r="E29" t="s">
        <v>187</v>
      </c>
      <c r="F29" s="13">
        <v>31628</v>
      </c>
      <c r="G29" s="13">
        <v>31630</v>
      </c>
      <c r="H29" t="s">
        <v>669</v>
      </c>
      <c r="I29" s="68">
        <v>1986</v>
      </c>
      <c r="K29" t="s">
        <v>539</v>
      </c>
      <c r="L29" t="s">
        <v>37</v>
      </c>
      <c r="M29" t="s">
        <v>37</v>
      </c>
      <c r="N29" t="s">
        <v>736</v>
      </c>
      <c r="O29" s="10" t="s">
        <v>1298</v>
      </c>
      <c r="P29">
        <v>2</v>
      </c>
      <c r="Q29">
        <v>2</v>
      </c>
      <c r="R29">
        <v>3</v>
      </c>
      <c r="S29">
        <v>0</v>
      </c>
      <c r="T29">
        <v>0</v>
      </c>
      <c r="U29">
        <f>Table4[[#This Row],[Report]]*$P$321+Table4[[#This Row],[Journals]]*$Q$321+Table4[[#This Row],[Databases]]*$R$321+Table4[[#This Row],[Websites]]*$S$321+Table4[[#This Row],[Newspaper]]*$T$321</f>
        <v>200</v>
      </c>
      <c r="V29">
        <f>SUM(Table4[[#This Row],[Report]:[Websites]])</f>
        <v>7</v>
      </c>
      <c r="W29" t="str">
        <f>IF(Table4[[#This Row],[Insured Cost]]="",1,IF(Table4[[#This Row],[Reported cost]]="",2,""))</f>
        <v/>
      </c>
      <c r="X29" s="68"/>
      <c r="Y29" s="68">
        <v>10000</v>
      </c>
      <c r="Z29" s="68">
        <v>100</v>
      </c>
      <c r="AA29" s="68">
        <v>30</v>
      </c>
      <c r="AB29" s="68"/>
      <c r="AC29" s="68"/>
      <c r="AD29" s="68">
        <v>6</v>
      </c>
      <c r="AE29" s="76">
        <v>35000000</v>
      </c>
      <c r="AF29" s="2">
        <v>100000000</v>
      </c>
      <c r="AG29" s="68"/>
      <c r="AH29" s="68"/>
      <c r="AI29" s="68"/>
      <c r="AJ29" s="68"/>
      <c r="AK29" s="68">
        <f>585+968+695</f>
        <v>2248</v>
      </c>
      <c r="AL29" s="68"/>
      <c r="AM29" s="68"/>
      <c r="AN29" s="68"/>
      <c r="AO29" s="68"/>
      <c r="AP29" s="68"/>
      <c r="AQ29" s="68">
        <f>51+115+224</f>
        <v>390</v>
      </c>
      <c r="AR29" s="68"/>
      <c r="AS29" s="68"/>
      <c r="AT29" s="68"/>
      <c r="AU29" s="68"/>
      <c r="AV29" s="68"/>
      <c r="AW29" s="68"/>
      <c r="AX29" s="68"/>
      <c r="AY29" s="81">
        <v>83300000</v>
      </c>
      <c r="AZ29" s="68"/>
      <c r="BA29" s="68"/>
      <c r="BB29" s="68"/>
      <c r="BC29" s="68"/>
      <c r="BD29" s="68"/>
      <c r="BE29" s="68"/>
      <c r="BF29" s="68"/>
      <c r="BG29" s="68"/>
      <c r="BH29" s="68"/>
      <c r="BI29" s="68"/>
      <c r="BJ29" s="68">
        <v>3</v>
      </c>
      <c r="BK29" s="68">
        <v>1</v>
      </c>
      <c r="BL29" s="68">
        <v>2</v>
      </c>
      <c r="BM29" s="68">
        <v>4</v>
      </c>
      <c r="BN29" s="68"/>
      <c r="BO29" t="s">
        <v>188</v>
      </c>
      <c r="BP29" t="str">
        <f>IFERROR(LEFT(Table4[[#This Row],[reference/s]],SEARCH(";",Table4[[#This Row],[reference/s]])-1),"")</f>
        <v>EM-Track</v>
      </c>
    </row>
    <row r="30" spans="1:68" s="6" customFormat="1">
      <c r="A30">
        <v>337</v>
      </c>
      <c r="B30" t="s">
        <v>1559</v>
      </c>
      <c r="C30" t="s">
        <v>606</v>
      </c>
      <c r="D30" t="s">
        <v>231</v>
      </c>
      <c r="E30" t="s">
        <v>232</v>
      </c>
      <c r="F30" s="13">
        <v>35820</v>
      </c>
      <c r="G30" s="13">
        <v>35828</v>
      </c>
      <c r="H30" t="s">
        <v>661</v>
      </c>
      <c r="I30" s="68">
        <v>1998</v>
      </c>
      <c r="J30"/>
      <c r="K30" t="s">
        <v>526</v>
      </c>
      <c r="L30" t="s">
        <v>163</v>
      </c>
      <c r="M30" t="s">
        <v>163</v>
      </c>
      <c r="N30" t="s">
        <v>736</v>
      </c>
      <c r="O30" s="10" t="s">
        <v>1168</v>
      </c>
      <c r="P30">
        <v>0</v>
      </c>
      <c r="Q30">
        <v>2</v>
      </c>
      <c r="R30">
        <v>3</v>
      </c>
      <c r="S30">
        <v>1</v>
      </c>
      <c r="T30">
        <v>0</v>
      </c>
      <c r="U30">
        <f>Table4[[#This Row],[Report]]*$P$321+Table4[[#This Row],[Journals]]*$Q$321+Table4[[#This Row],[Databases]]*$R$321+Table4[[#This Row],[Websites]]*$S$321+Table4[[#This Row],[Newspaper]]*$T$321</f>
        <v>130</v>
      </c>
      <c r="V30">
        <f>SUM(Table4[[#This Row],[Report]:[Websites]])</f>
        <v>6</v>
      </c>
      <c r="W30" t="str">
        <f>IF(Table4[[#This Row],[Insured Cost]]="",1,IF(Table4[[#This Row],[Reported cost]]="",2,""))</f>
        <v/>
      </c>
      <c r="X30" s="68">
        <v>2000</v>
      </c>
      <c r="Y30" s="68">
        <v>640</v>
      </c>
      <c r="Z30" s="68">
        <v>3600</v>
      </c>
      <c r="AA30" s="68">
        <v>1100</v>
      </c>
      <c r="AB30" s="68"/>
      <c r="AC30" s="68"/>
      <c r="AD30" s="68">
        <v>3</v>
      </c>
      <c r="AE30" s="76">
        <v>70000000</v>
      </c>
      <c r="AF30" s="2">
        <v>200000000</v>
      </c>
      <c r="AG30" s="68"/>
      <c r="AH30" s="68"/>
      <c r="AI30" s="68"/>
      <c r="AJ30" s="68"/>
      <c r="AK30" s="68">
        <v>1170</v>
      </c>
      <c r="AL30" s="68"/>
      <c r="AM30" s="68"/>
      <c r="AN30" s="68"/>
      <c r="AO30" s="68"/>
      <c r="AP30" s="68"/>
      <c r="AQ30" s="68">
        <v>500</v>
      </c>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t="s">
        <v>233</v>
      </c>
      <c r="BP30" t="str">
        <f>IFERROR(LEFT(Table4[[#This Row],[reference/s]],SEARCH(";",Table4[[#This Row],[reference/s]])-1),"")</f>
        <v>EM-DAT</v>
      </c>
    </row>
    <row r="31" spans="1:68">
      <c r="A31">
        <v>280</v>
      </c>
      <c r="B31" t="s">
        <v>1558</v>
      </c>
      <c r="C31" t="s">
        <v>642</v>
      </c>
      <c r="D31" t="s">
        <v>198</v>
      </c>
      <c r="E31" t="s">
        <v>199</v>
      </c>
      <c r="F31" s="13">
        <v>36145</v>
      </c>
      <c r="G31" s="13">
        <v>36145</v>
      </c>
      <c r="H31" t="s">
        <v>660</v>
      </c>
      <c r="I31" s="68">
        <v>1998</v>
      </c>
      <c r="K31" t="s">
        <v>530</v>
      </c>
      <c r="L31" t="s">
        <v>50</v>
      </c>
      <c r="M31" t="s">
        <v>50</v>
      </c>
      <c r="N31" t="s">
        <v>736</v>
      </c>
      <c r="O31" s="10" t="s">
        <v>951</v>
      </c>
      <c r="P31">
        <v>0</v>
      </c>
      <c r="Q31">
        <v>0</v>
      </c>
      <c r="R31">
        <v>2</v>
      </c>
      <c r="S31">
        <v>0</v>
      </c>
      <c r="T31">
        <v>0</v>
      </c>
      <c r="U31">
        <f>Table4[[#This Row],[Report]]*$P$321+Table4[[#This Row],[Journals]]*$Q$321+Table4[[#This Row],[Databases]]*$R$321+Table4[[#This Row],[Websites]]*$S$321+Table4[[#This Row],[Newspaper]]*$T$321</f>
        <v>40</v>
      </c>
      <c r="V31">
        <f>SUM(Table4[[#This Row],[Report]:[Websites]])</f>
        <v>2</v>
      </c>
      <c r="W31">
        <f>IF(Table4[[#This Row],[Insured Cost]]="",1,IF(Table4[[#This Row],[Reported cost]]="",2,""))</f>
        <v>2</v>
      </c>
      <c r="X31" s="68"/>
      <c r="Y31" s="68"/>
      <c r="Z31" s="68"/>
      <c r="AA31" s="68"/>
      <c r="AB31" s="68"/>
      <c r="AC31" s="68"/>
      <c r="AD31" s="68"/>
      <c r="AE31" s="76">
        <v>76000000</v>
      </c>
      <c r="AF31" s="2"/>
      <c r="AG31" s="68"/>
      <c r="AH31" s="68"/>
      <c r="AI31" s="68"/>
      <c r="AJ31" s="68"/>
      <c r="AK31" s="68">
        <v>2600</v>
      </c>
      <c r="AL31" s="68"/>
      <c r="AM31" s="68"/>
      <c r="AN31" s="68"/>
      <c r="AO31" s="68"/>
      <c r="AP31" s="68"/>
      <c r="AQ31" s="68">
        <v>550</v>
      </c>
      <c r="AR31" s="68"/>
      <c r="AS31" s="68"/>
      <c r="AT31" s="68"/>
      <c r="AU31" s="68"/>
      <c r="AV31" s="68"/>
      <c r="AW31" s="68"/>
      <c r="AX31" s="68"/>
      <c r="AY31" s="68"/>
      <c r="AZ31" s="68"/>
      <c r="BA31" s="68"/>
      <c r="BB31" s="68">
        <v>1500</v>
      </c>
      <c r="BC31" s="68"/>
      <c r="BD31" s="68"/>
      <c r="BE31" s="68"/>
      <c r="BF31" s="68"/>
      <c r="BG31" s="68"/>
      <c r="BH31" s="68"/>
      <c r="BI31" s="68"/>
      <c r="BJ31" s="68"/>
      <c r="BK31" s="68"/>
      <c r="BL31" s="68"/>
      <c r="BM31" s="68"/>
      <c r="BN31" s="68"/>
      <c r="BO31" t="s">
        <v>200</v>
      </c>
      <c r="BP31" t="str">
        <f>IFERROR(LEFT(Table4[[#This Row],[reference/s]],SEARCH(";",Table4[[#This Row],[reference/s]])-1),"")</f>
        <v>ICA</v>
      </c>
    </row>
    <row r="32" spans="1:68">
      <c r="A32">
        <v>340</v>
      </c>
      <c r="B32" t="s">
        <v>1559</v>
      </c>
      <c r="C32" t="s">
        <v>642</v>
      </c>
      <c r="D32" t="s">
        <v>237</v>
      </c>
      <c r="E32" t="s">
        <v>238</v>
      </c>
      <c r="F32" s="13">
        <v>33259</v>
      </c>
      <c r="G32" s="13">
        <v>33259</v>
      </c>
      <c r="H32" t="s">
        <v>657</v>
      </c>
      <c r="I32" s="68">
        <v>1991</v>
      </c>
      <c r="K32" t="s">
        <v>539</v>
      </c>
      <c r="L32" t="s">
        <v>37</v>
      </c>
      <c r="M32" t="s">
        <v>37</v>
      </c>
      <c r="N32" t="s">
        <v>736</v>
      </c>
      <c r="O32" s="10" t="s">
        <v>1301</v>
      </c>
      <c r="P32">
        <v>1</v>
      </c>
      <c r="Q32">
        <v>2</v>
      </c>
      <c r="R32">
        <v>2</v>
      </c>
      <c r="S32">
        <v>0</v>
      </c>
      <c r="T32">
        <v>0</v>
      </c>
      <c r="U32">
        <f>Table4[[#This Row],[Report]]*$P$321+Table4[[#This Row],[Journals]]*$Q$321+Table4[[#This Row],[Databases]]*$R$321+Table4[[#This Row],[Websites]]*$S$321+Table4[[#This Row],[Newspaper]]*$T$321</f>
        <v>140</v>
      </c>
      <c r="V32">
        <f>SUM(Table4[[#This Row],[Report]:[Websites]])</f>
        <v>5</v>
      </c>
      <c r="W32" t="str">
        <f>IF(Table4[[#This Row],[Insured Cost]]="",1,IF(Table4[[#This Row],[Reported cost]]="",2,""))</f>
        <v/>
      </c>
      <c r="X32" s="68"/>
      <c r="Y32" s="68"/>
      <c r="Z32" s="68"/>
      <c r="AA32" s="68">
        <v>100</v>
      </c>
      <c r="AB32" s="68"/>
      <c r="AC32" s="68"/>
      <c r="AD32" s="68">
        <v>1</v>
      </c>
      <c r="AE32" s="76">
        <v>290000000</v>
      </c>
      <c r="AF32" s="2">
        <v>871000000</v>
      </c>
      <c r="AG32" s="68">
        <v>12000</v>
      </c>
      <c r="AH32" s="68"/>
      <c r="AI32" s="68"/>
      <c r="AJ32" s="68"/>
      <c r="AK32" s="68">
        <v>10000</v>
      </c>
      <c r="AL32" s="68">
        <v>20</v>
      </c>
      <c r="AM32" s="68"/>
      <c r="AN32" s="68"/>
      <c r="AO32" s="68"/>
      <c r="AP32" s="68"/>
      <c r="AQ32" s="68">
        <v>1000</v>
      </c>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t="s">
        <v>239</v>
      </c>
      <c r="BP32" t="str">
        <f>IFERROR(LEFT(Table4[[#This Row],[reference/s]],SEARCH(";",Table4[[#This Row],[reference/s]])-1),"")</f>
        <v>ICA</v>
      </c>
    </row>
    <row r="33" spans="1:68">
      <c r="A33">
        <v>41</v>
      </c>
      <c r="B33" t="s">
        <v>1559</v>
      </c>
      <c r="C33" t="s">
        <v>475</v>
      </c>
      <c r="D33" t="s">
        <v>64</v>
      </c>
      <c r="E33" t="s">
        <v>65</v>
      </c>
      <c r="F33" s="13">
        <v>31439</v>
      </c>
      <c r="G33" s="13">
        <v>31448</v>
      </c>
      <c r="H33" t="s">
        <v>661</v>
      </c>
      <c r="I33" s="68">
        <v>1986</v>
      </c>
      <c r="K33" t="s">
        <v>495</v>
      </c>
      <c r="L33" t="s">
        <v>50</v>
      </c>
      <c r="M33" t="s">
        <v>50</v>
      </c>
      <c r="N33" t="s">
        <v>736</v>
      </c>
      <c r="O33" s="10" t="s">
        <v>1119</v>
      </c>
      <c r="P33">
        <v>1</v>
      </c>
      <c r="Q33">
        <v>3</v>
      </c>
      <c r="R33">
        <v>3</v>
      </c>
      <c r="S33">
        <v>0</v>
      </c>
      <c r="T33">
        <v>0</v>
      </c>
      <c r="U33">
        <f>Table4[[#This Row],[Report]]*$P$321+Table4[[#This Row],[Journals]]*$Q$321+Table4[[#This Row],[Databases]]*$R$321+Table4[[#This Row],[Websites]]*$S$321+Table4[[#This Row],[Newspaper]]*$T$321</f>
        <v>190</v>
      </c>
      <c r="V33">
        <f>SUM(Table4[[#This Row],[Report]:[Websites]])</f>
        <v>7</v>
      </c>
      <c r="W33" t="str">
        <f>IF(Table4[[#This Row],[Insured Cost]]="",1,IF(Table4[[#This Row],[Reported cost]]="",2,""))</f>
        <v/>
      </c>
      <c r="X33" s="68"/>
      <c r="Y33" s="68">
        <v>8000</v>
      </c>
      <c r="Z33" s="68">
        <v>200</v>
      </c>
      <c r="AA33" s="68">
        <v>12</v>
      </c>
      <c r="AB33" s="68"/>
      <c r="AC33" s="68"/>
      <c r="AD33" s="68">
        <v>3</v>
      </c>
      <c r="AE33" s="76">
        <v>40000000</v>
      </c>
      <c r="AF33" s="2">
        <v>130000000</v>
      </c>
      <c r="AG33" s="68"/>
      <c r="AH33" s="68"/>
      <c r="AI33" s="68"/>
      <c r="AJ33" s="68"/>
      <c r="AK33" s="68">
        <v>500</v>
      </c>
      <c r="AL33" s="68">
        <v>70</v>
      </c>
      <c r="AM33" s="68"/>
      <c r="AN33" s="68"/>
      <c r="AO33" s="68"/>
      <c r="AP33" s="68"/>
      <c r="AQ33" s="68">
        <v>1500</v>
      </c>
      <c r="AR33" s="68"/>
      <c r="AS33" s="68"/>
      <c r="AT33" s="68"/>
      <c r="AU33" s="68"/>
      <c r="AV33" s="68"/>
      <c r="AW33" s="68"/>
      <c r="AX33" s="68"/>
      <c r="AY33" s="68"/>
      <c r="AZ33" s="68"/>
      <c r="BA33" s="68"/>
      <c r="BB33" s="68"/>
      <c r="BC33" s="68"/>
      <c r="BD33" s="68"/>
      <c r="BE33" s="68">
        <v>12</v>
      </c>
      <c r="BF33" s="68"/>
      <c r="BG33" s="68"/>
      <c r="BH33" s="68"/>
      <c r="BI33" s="68"/>
      <c r="BJ33" s="68"/>
      <c r="BK33" s="68"/>
      <c r="BL33" s="68"/>
      <c r="BM33" s="68"/>
      <c r="BN33" s="68"/>
      <c r="BO33" t="s">
        <v>66</v>
      </c>
      <c r="BP33" t="str">
        <f>IFERROR(LEFT(Table4[[#This Row],[reference/s]],SEARCH(";",Table4[[#This Row],[reference/s]])-1),"")</f>
        <v>EM-Track</v>
      </c>
    </row>
    <row r="34" spans="1:68">
      <c r="A34">
        <v>472</v>
      </c>
      <c r="B34" t="s">
        <v>1559</v>
      </c>
      <c r="C34" t="s">
        <v>642</v>
      </c>
      <c r="D34" t="s">
        <v>326</v>
      </c>
      <c r="E34" t="s">
        <v>327</v>
      </c>
      <c r="F34" s="13">
        <v>35337</v>
      </c>
      <c r="G34" s="13">
        <v>35337</v>
      </c>
      <c r="H34" t="s">
        <v>693</v>
      </c>
      <c r="I34" s="68">
        <v>1996</v>
      </c>
      <c r="K34" t="s">
        <v>517</v>
      </c>
      <c r="L34" t="s">
        <v>37</v>
      </c>
      <c r="M34" t="s">
        <v>37</v>
      </c>
      <c r="N34" t="s">
        <v>736</v>
      </c>
      <c r="O34" s="10" t="s">
        <v>1304</v>
      </c>
      <c r="P34">
        <v>1</v>
      </c>
      <c r="Q34">
        <v>0</v>
      </c>
      <c r="R34">
        <v>3</v>
      </c>
      <c r="S34">
        <v>1</v>
      </c>
      <c r="T34">
        <v>0</v>
      </c>
      <c r="U34">
        <f>Table4[[#This Row],[Report]]*$P$321+Table4[[#This Row],[Journals]]*$Q$321+Table4[[#This Row],[Databases]]*$R$321+Table4[[#This Row],[Websites]]*$S$321+Table4[[#This Row],[Newspaper]]*$T$321</f>
        <v>110</v>
      </c>
      <c r="V34">
        <f>SUM(Table4[[#This Row],[Report]:[Websites]])</f>
        <v>5</v>
      </c>
      <c r="W34" t="str">
        <f>IF(Table4[[#This Row],[Insured Cost]]="",1,IF(Table4[[#This Row],[Reported cost]]="",2,""))</f>
        <v/>
      </c>
      <c r="X34" s="68"/>
      <c r="Y34" s="68"/>
      <c r="Z34" s="68"/>
      <c r="AA34" s="68">
        <v>10</v>
      </c>
      <c r="AB34" s="68"/>
      <c r="AC34" s="68"/>
      <c r="AD34" s="68"/>
      <c r="AE34" s="76">
        <v>104000000</v>
      </c>
      <c r="AF34" s="2">
        <v>440000000</v>
      </c>
      <c r="AG34" s="68"/>
      <c r="AH34" s="68"/>
      <c r="AI34" s="68"/>
      <c r="AJ34" s="68"/>
      <c r="AK34" s="68"/>
      <c r="AL34" s="68"/>
      <c r="AM34" s="68"/>
      <c r="AN34" s="68"/>
      <c r="AO34" s="68"/>
      <c r="AP34" s="68"/>
      <c r="AQ34" s="68">
        <v>5000</v>
      </c>
      <c r="AR34" s="68"/>
      <c r="AS34" s="68"/>
      <c r="AT34" s="68"/>
      <c r="AU34" s="68"/>
      <c r="AV34" s="68"/>
      <c r="AW34" s="68"/>
      <c r="AX34" s="68"/>
      <c r="AY34" s="68"/>
      <c r="AZ34" s="68"/>
      <c r="BA34" s="68"/>
      <c r="BB34" s="68">
        <v>4000</v>
      </c>
      <c r="BC34" s="68"/>
      <c r="BD34" s="68"/>
      <c r="BE34" s="68"/>
      <c r="BF34" s="68"/>
      <c r="BG34" s="68"/>
      <c r="BH34" s="68"/>
      <c r="BI34" s="68"/>
      <c r="BJ34" s="68"/>
      <c r="BK34" s="68"/>
      <c r="BL34" s="68"/>
      <c r="BM34" s="68"/>
      <c r="BN34" s="68"/>
      <c r="BO34" t="s">
        <v>328</v>
      </c>
      <c r="BP34" t="str">
        <f>IFERROR(LEFT(Table4[[#This Row],[reference/s]],SEARCH(";",Table4[[#This Row],[reference/s]])-1),"")</f>
        <v>ICA</v>
      </c>
    </row>
    <row r="35" spans="1:68" s="42" customFormat="1">
      <c r="A35">
        <v>501</v>
      </c>
      <c r="B35" t="s">
        <v>1559</v>
      </c>
      <c r="C35" t="s">
        <v>606</v>
      </c>
      <c r="D35" t="s">
        <v>367</v>
      </c>
      <c r="E35" t="s">
        <v>1231</v>
      </c>
      <c r="F35" s="13">
        <v>40512</v>
      </c>
      <c r="G35" s="13">
        <v>40560</v>
      </c>
      <c r="H35" t="s">
        <v>657</v>
      </c>
      <c r="I35" s="68">
        <v>2011</v>
      </c>
      <c r="J35"/>
      <c r="K35" t="s">
        <v>50</v>
      </c>
      <c r="L35" t="s">
        <v>50</v>
      </c>
      <c r="M35" t="s">
        <v>50</v>
      </c>
      <c r="N35" t="s">
        <v>736</v>
      </c>
      <c r="O35" s="10" t="s">
        <v>1244</v>
      </c>
      <c r="P35">
        <v>1</v>
      </c>
      <c r="Q35">
        <v>1</v>
      </c>
      <c r="R35">
        <v>3</v>
      </c>
      <c r="S35">
        <v>1</v>
      </c>
      <c r="T35">
        <v>1</v>
      </c>
      <c r="U35">
        <f>Table4[[#This Row],[Report]]*$P$321+Table4[[#This Row],[Journals]]*$Q$321+Table4[[#This Row],[Databases]]*$R$321+Table4[[#This Row],[Websites]]*$S$321+Table4[[#This Row],[Newspaper]]*$T$321</f>
        <v>141</v>
      </c>
      <c r="V35">
        <f>SUM(Table4[[#This Row],[Report]:[Websites]])</f>
        <v>6</v>
      </c>
      <c r="W35" t="str">
        <f>IF(Table4[[#This Row],[Insured Cost]]="",1,IF(Table4[[#This Row],[Reported cost]]="",2,""))</f>
        <v/>
      </c>
      <c r="X35" s="68">
        <v>12000</v>
      </c>
      <c r="Y35" s="68">
        <v>200000</v>
      </c>
      <c r="Z35" s="68"/>
      <c r="AA35" s="68"/>
      <c r="AB35" s="68"/>
      <c r="AC35" s="68"/>
      <c r="AD35" s="68">
        <v>33</v>
      </c>
      <c r="AE35" s="76">
        <v>2387624000</v>
      </c>
      <c r="AF35" s="2">
        <v>2550000000</v>
      </c>
      <c r="AG35" s="68"/>
      <c r="AH35" s="68"/>
      <c r="AI35" s="68"/>
      <c r="AJ35" s="68"/>
      <c r="AK35" s="68">
        <v>18000</v>
      </c>
      <c r="AL35" s="68">
        <v>28000</v>
      </c>
      <c r="AM35" s="68"/>
      <c r="AN35" s="68"/>
      <c r="AO35" s="68"/>
      <c r="AP35" s="68"/>
      <c r="AQ35" s="68">
        <v>29000</v>
      </c>
      <c r="AR35" s="68"/>
      <c r="AS35" s="68"/>
      <c r="AT35" s="68"/>
      <c r="AU35" s="68"/>
      <c r="AV35" s="68"/>
      <c r="AW35" s="68"/>
      <c r="AX35" s="68"/>
      <c r="AY35" s="68"/>
      <c r="AZ35" s="68"/>
      <c r="BA35" s="68"/>
      <c r="BB35" s="68"/>
      <c r="BC35" s="68"/>
      <c r="BD35" s="68"/>
      <c r="BE35" s="68"/>
      <c r="BF35" s="68">
        <v>3572</v>
      </c>
      <c r="BG35" s="68"/>
      <c r="BH35" s="68" t="s">
        <v>920</v>
      </c>
      <c r="BI35" s="68"/>
      <c r="BJ35" s="68"/>
      <c r="BK35" s="68"/>
      <c r="BL35" s="68"/>
      <c r="BM35" s="68"/>
      <c r="BN35" s="68"/>
      <c r="BO35" t="s">
        <v>368</v>
      </c>
      <c r="BP35" t="str">
        <f>IFERROR(LEFT(Table4[[#This Row],[reference/s]],SEARCH(";",Table4[[#This Row],[reference/s]])-1),"")</f>
        <v>EM-Track</v>
      </c>
    </row>
    <row r="36" spans="1:68" s="6" customFormat="1">
      <c r="A36"/>
      <c r="B36" t="s">
        <v>1559</v>
      </c>
      <c r="C36" t="s">
        <v>642</v>
      </c>
      <c r="D36"/>
      <c r="E36" t="s">
        <v>938</v>
      </c>
      <c r="F36" s="13">
        <v>30729</v>
      </c>
      <c r="G36" s="13">
        <v>30730</v>
      </c>
      <c r="H36" t="s">
        <v>661</v>
      </c>
      <c r="I36" s="68">
        <v>1984</v>
      </c>
      <c r="J36" s="1"/>
      <c r="K36" t="s">
        <v>847</v>
      </c>
      <c r="L36" t="s">
        <v>37</v>
      </c>
      <c r="M36" t="s">
        <v>37</v>
      </c>
      <c r="N36"/>
      <c r="O36" s="10" t="s">
        <v>952</v>
      </c>
      <c r="P36">
        <v>0</v>
      </c>
      <c r="Q36">
        <v>4</v>
      </c>
      <c r="R36">
        <v>0</v>
      </c>
      <c r="S36">
        <v>0</v>
      </c>
      <c r="T36">
        <v>0</v>
      </c>
      <c r="U36">
        <f>Table4[[#This Row],[Report]]*$P$321+Table4[[#This Row],[Journals]]*$Q$321+Table4[[#This Row],[Databases]]*$R$321+Table4[[#This Row],[Websites]]*$S$321+Table4[[#This Row],[Newspaper]]*$T$321</f>
        <v>120</v>
      </c>
      <c r="V36">
        <f>SUM(Table4[[#This Row],[Report]:[Websites]])</f>
        <v>4</v>
      </c>
      <c r="W36" t="str">
        <f>IF(Table4[[#This Row],[Insured Cost]]="",1,IF(Table4[[#This Row],[Reported cost]]="",2,""))</f>
        <v/>
      </c>
      <c r="X36" s="68">
        <v>160</v>
      </c>
      <c r="Y36" s="68"/>
      <c r="Z36" s="68"/>
      <c r="AA36" s="68"/>
      <c r="AB36" s="68"/>
      <c r="AC36" s="68"/>
      <c r="AD36" s="68"/>
      <c r="AE36" s="76">
        <v>5000000</v>
      </c>
      <c r="AF36" s="2">
        <v>6000000</v>
      </c>
      <c r="AG36" s="68">
        <v>487</v>
      </c>
      <c r="AH36" s="68"/>
      <c r="AI36" s="68"/>
      <c r="AJ36" s="68"/>
      <c r="AK36" s="68">
        <v>100</v>
      </c>
      <c r="AL36" s="68">
        <v>1</v>
      </c>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c r="BP36" t="str">
        <f>IFERROR(LEFT(Table4[[#This Row],[reference/s]],SEARCH(";",Table4[[#This Row],[reference/s]])-1),"")</f>
        <v>Rasuly 1996 - thesis</v>
      </c>
    </row>
    <row r="37" spans="1:68" s="6" customFormat="1">
      <c r="A37"/>
      <c r="B37" t="s">
        <v>1559</v>
      </c>
      <c r="C37" t="s">
        <v>475</v>
      </c>
      <c r="D37" t="s">
        <v>598</v>
      </c>
      <c r="E37" t="s">
        <v>718</v>
      </c>
      <c r="F37" s="13">
        <v>30788</v>
      </c>
      <c r="G37" s="13">
        <v>30796</v>
      </c>
      <c r="H37" t="s">
        <v>658</v>
      </c>
      <c r="I37" s="68">
        <v>1984</v>
      </c>
      <c r="J37"/>
      <c r="K37" t="s">
        <v>613</v>
      </c>
      <c r="L37" t="s">
        <v>614</v>
      </c>
      <c r="M37" t="s">
        <v>50</v>
      </c>
      <c r="N37" t="s">
        <v>163</v>
      </c>
      <c r="O37" s="10" t="s">
        <v>1115</v>
      </c>
      <c r="P37">
        <v>0</v>
      </c>
      <c r="Q37">
        <v>0</v>
      </c>
      <c r="R37">
        <v>1</v>
      </c>
      <c r="S37">
        <v>2</v>
      </c>
      <c r="T37">
        <v>0</v>
      </c>
      <c r="U37">
        <f>Table4[[#This Row],[Report]]*$P$321+Table4[[#This Row],[Journals]]*$Q$321+Table4[[#This Row],[Databases]]*$R$321+Table4[[#This Row],[Websites]]*$S$321+Table4[[#This Row],[Newspaper]]*$T$321</f>
        <v>40</v>
      </c>
      <c r="V37">
        <f>SUM(Table4[[#This Row],[Report]:[Websites]])</f>
        <v>3</v>
      </c>
      <c r="W37" t="str">
        <f>IF(Table4[[#This Row],[Insured Cost]]="",1,IF(Table4[[#This Row],[Reported cost]]="",2,""))</f>
        <v/>
      </c>
      <c r="X37" s="68"/>
      <c r="Y37" s="68">
        <v>2000</v>
      </c>
      <c r="Z37" s="68">
        <v>400</v>
      </c>
      <c r="AA37" s="68">
        <v>2</v>
      </c>
      <c r="AB37" s="68"/>
      <c r="AC37" s="68"/>
      <c r="AD37" s="68">
        <v>1</v>
      </c>
      <c r="AE37" s="76">
        <v>5000000</v>
      </c>
      <c r="AF37" s="2">
        <v>12000000</v>
      </c>
      <c r="AG37" s="68"/>
      <c r="AH37" s="68"/>
      <c r="AI37" s="68"/>
      <c r="AJ37" s="68"/>
      <c r="AK37" s="68"/>
      <c r="AL37" s="68">
        <v>1</v>
      </c>
      <c r="AM37" s="68"/>
      <c r="AN37" s="68"/>
      <c r="AO37" s="68"/>
      <c r="AP37" s="68"/>
      <c r="AQ37" s="68"/>
      <c r="AR37" s="68"/>
      <c r="AS37" s="68"/>
      <c r="AT37" s="68"/>
      <c r="AU37" s="68"/>
      <c r="AV37" s="68"/>
      <c r="AW37" s="68"/>
      <c r="AX37" s="68"/>
      <c r="AY37" s="68"/>
      <c r="AZ37" s="68"/>
      <c r="BA37" s="68"/>
      <c r="BB37" s="68"/>
      <c r="BC37" s="68"/>
      <c r="BD37" s="68">
        <v>20</v>
      </c>
      <c r="BE37" s="68">
        <v>1</v>
      </c>
      <c r="BF37" s="68"/>
      <c r="BG37" s="68"/>
      <c r="BH37" s="68"/>
      <c r="BI37" s="68"/>
      <c r="BJ37" s="68"/>
      <c r="BK37" s="68"/>
      <c r="BL37" s="68"/>
      <c r="BM37" s="68"/>
      <c r="BN37" s="68"/>
      <c r="BO37"/>
      <c r="BP37" t="str">
        <f>IFERROR(LEFT(Table4[[#This Row],[reference/s]],SEARCH(";",Table4[[#This Row],[reference/s]])-1),"")</f>
        <v>ICA</v>
      </c>
    </row>
    <row r="38" spans="1:68" ht="15" thickBot="1">
      <c r="B38" t="s">
        <v>1570</v>
      </c>
      <c r="C38" t="s">
        <v>475</v>
      </c>
      <c r="D38" t="s">
        <v>627</v>
      </c>
      <c r="E38" t="s">
        <v>771</v>
      </c>
      <c r="F38" s="4">
        <v>36200</v>
      </c>
      <c r="G38" s="4">
        <v>36203</v>
      </c>
      <c r="H38" t="s">
        <v>661</v>
      </c>
      <c r="I38" s="68">
        <v>1999</v>
      </c>
      <c r="K38" t="s">
        <v>628</v>
      </c>
      <c r="L38" t="s">
        <v>50</v>
      </c>
      <c r="M38" t="s">
        <v>50</v>
      </c>
      <c r="N38" t="s">
        <v>736</v>
      </c>
      <c r="O38" s="10" t="s">
        <v>1173</v>
      </c>
      <c r="P38">
        <v>0</v>
      </c>
      <c r="Q38">
        <v>0</v>
      </c>
      <c r="R38">
        <v>1</v>
      </c>
      <c r="S38">
        <v>2</v>
      </c>
      <c r="T38">
        <v>4</v>
      </c>
      <c r="U38">
        <f>Table4[[#This Row],[Report]]*$P$321+Table4[[#This Row],[Journals]]*$Q$321+Table4[[#This Row],[Databases]]*$R$321+Table4[[#This Row],[Websites]]*$S$321+Table4[[#This Row],[Newspaper]]*$T$321</f>
        <v>44</v>
      </c>
      <c r="V38">
        <f>SUM(Table4[[#This Row],[Report]:[Websites]])</f>
        <v>3</v>
      </c>
      <c r="W38">
        <f>IF(Table4[[#This Row],[Insured Cost]]="",1,IF(Table4[[#This Row],[Reported cost]]="",2,""))</f>
        <v>1</v>
      </c>
      <c r="X38" s="68">
        <v>2000</v>
      </c>
      <c r="Y38" s="68">
        <v>2000</v>
      </c>
      <c r="Z38" s="68"/>
      <c r="AA38" s="68"/>
      <c r="AB38" s="68"/>
      <c r="AC38" s="68"/>
      <c r="AD38" s="68">
        <v>7</v>
      </c>
      <c r="AE38" s="76"/>
      <c r="AF38" s="2">
        <v>150000000</v>
      </c>
      <c r="AG38" s="68"/>
      <c r="AH38" s="68"/>
      <c r="AI38" s="68"/>
      <c r="AJ38" s="68"/>
      <c r="AK38" s="68">
        <v>12</v>
      </c>
      <c r="AL38" s="68">
        <v>2</v>
      </c>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P38" t="str">
        <f>IFERROR(LEFT(Table4[[#This Row],[reference/s]],SEARCH(";",Table4[[#This Row],[reference/s]])-1),"")</f>
        <v>EM-DAT</v>
      </c>
    </row>
    <row r="39" spans="1:68" ht="16" thickTop="1" thickBot="1">
      <c r="A39">
        <v>347</v>
      </c>
      <c r="B39" t="s">
        <v>1562</v>
      </c>
      <c r="C39" t="s">
        <v>585</v>
      </c>
      <c r="D39" t="s">
        <v>243</v>
      </c>
      <c r="E39" t="s">
        <v>712</v>
      </c>
      <c r="F39" s="13">
        <v>30317</v>
      </c>
      <c r="G39" s="13">
        <v>30347</v>
      </c>
      <c r="H39" t="s">
        <v>657</v>
      </c>
      <c r="I39" s="68">
        <v>1983</v>
      </c>
      <c r="K39" t="s">
        <v>491</v>
      </c>
      <c r="L39" t="s">
        <v>37</v>
      </c>
      <c r="M39" t="s">
        <v>37</v>
      </c>
      <c r="N39" t="s">
        <v>736</v>
      </c>
      <c r="O39" s="10" t="s">
        <v>1112</v>
      </c>
      <c r="P39">
        <v>0</v>
      </c>
      <c r="Q39">
        <v>1</v>
      </c>
      <c r="R39">
        <v>1</v>
      </c>
      <c r="S39">
        <v>1</v>
      </c>
      <c r="T39">
        <v>0</v>
      </c>
      <c r="U39">
        <f>Table4[[#This Row],[Report]]*$P$321+Table4[[#This Row],[Journals]]*$Q$321+Table4[[#This Row],[Databases]]*$R$321+Table4[[#This Row],[Websites]]*$S$321+Table4[[#This Row],[Newspaper]]*$T$321</f>
        <v>60</v>
      </c>
      <c r="V39">
        <f>SUM(Table4[[#This Row],[Report]:[Websites]])</f>
        <v>3</v>
      </c>
      <c r="W39">
        <f>IF(Table4[[#This Row],[Insured Cost]]="",1,IF(Table4[[#This Row],[Reported cost]]="",2,""))</f>
        <v>1</v>
      </c>
      <c r="X39" s="68"/>
      <c r="Y39" s="68"/>
      <c r="Z39" s="68"/>
      <c r="AA39" s="68">
        <v>6</v>
      </c>
      <c r="AB39" s="68"/>
      <c r="AC39" s="68"/>
      <c r="AD39" s="68">
        <v>3</v>
      </c>
      <c r="AE39" s="76"/>
      <c r="AF39" s="65">
        <v>12000000</v>
      </c>
      <c r="AG39" s="68"/>
      <c r="AH39" s="68"/>
      <c r="AI39" s="68"/>
      <c r="AJ39" s="68"/>
      <c r="AK39" s="68"/>
      <c r="AL39" s="68">
        <v>2</v>
      </c>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t="s">
        <v>244</v>
      </c>
      <c r="BP39" t="str">
        <f>IFERROR(LEFT(Table4[[#This Row],[reference/s]],SEARCH(";",Table4[[#This Row],[reference/s]])-1),"")</f>
        <v>EM-Track</v>
      </c>
    </row>
    <row r="40" spans="1:68" ht="15" thickTop="1">
      <c r="A40">
        <v>59</v>
      </c>
      <c r="B40" t="s">
        <v>1559</v>
      </c>
      <c r="C40" t="s">
        <v>642</v>
      </c>
      <c r="D40" t="s">
        <v>78</v>
      </c>
      <c r="E40" t="s">
        <v>79</v>
      </c>
      <c r="F40" s="13">
        <v>35800</v>
      </c>
      <c r="G40" s="13">
        <v>35800</v>
      </c>
      <c r="H40" t="s">
        <v>657</v>
      </c>
      <c r="I40" s="68">
        <v>1998</v>
      </c>
      <c r="K40" t="s">
        <v>524</v>
      </c>
      <c r="L40" t="s">
        <v>37</v>
      </c>
      <c r="M40" t="s">
        <v>37</v>
      </c>
      <c r="N40" t="s">
        <v>736</v>
      </c>
      <c r="O40" s="10" t="s">
        <v>950</v>
      </c>
      <c r="P40">
        <v>0</v>
      </c>
      <c r="Q40">
        <v>0</v>
      </c>
      <c r="R40">
        <v>2</v>
      </c>
      <c r="S40">
        <v>0</v>
      </c>
      <c r="T40">
        <v>1</v>
      </c>
      <c r="U40">
        <f>Table4[[#This Row],[Report]]*$P$321+Table4[[#This Row],[Journals]]*$Q$321+Table4[[#This Row],[Databases]]*$R$321+Table4[[#This Row],[Websites]]*$S$321+Table4[[#This Row],[Newspaper]]*$T$321</f>
        <v>41</v>
      </c>
      <c r="V40">
        <f>SUM(Table4[[#This Row],[Report]:[Websites]])</f>
        <v>2</v>
      </c>
      <c r="W40" t="str">
        <f>IF(Table4[[#This Row],[Insured Cost]]="",1,IF(Table4[[#This Row],[Reported cost]]="",2,""))</f>
        <v/>
      </c>
      <c r="X40" s="68"/>
      <c r="Y40" s="68"/>
      <c r="Z40" s="68"/>
      <c r="AA40" s="68">
        <v>1</v>
      </c>
      <c r="AB40" s="68"/>
      <c r="AC40" s="68"/>
      <c r="AD40" s="68"/>
      <c r="AE40" s="76">
        <v>12000000</v>
      </c>
      <c r="AF40" s="61">
        <v>20000000</v>
      </c>
      <c r="AG40" s="68"/>
      <c r="AH40" s="68"/>
      <c r="AI40" s="68"/>
      <c r="AJ40" s="68"/>
      <c r="AK40" s="68">
        <v>77</v>
      </c>
      <c r="AL40" s="68">
        <v>4</v>
      </c>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t="s">
        <v>80</v>
      </c>
      <c r="BP40" t="str">
        <f>IFERROR(LEFT(Table4[[#This Row],[reference/s]],SEARCH(";",Table4[[#This Row],[reference/s]])-1),"")</f>
        <v>ICA</v>
      </c>
    </row>
    <row r="41" spans="1:68">
      <c r="A41" s="6"/>
      <c r="B41" s="6" t="s">
        <v>1570</v>
      </c>
      <c r="C41" s="6" t="s">
        <v>585</v>
      </c>
      <c r="D41" s="6" t="s">
        <v>819</v>
      </c>
      <c r="E41" s="6" t="s">
        <v>820</v>
      </c>
      <c r="F41" s="26">
        <v>31794</v>
      </c>
      <c r="G41" s="26">
        <v>31797</v>
      </c>
      <c r="H41" s="6" t="s">
        <v>657</v>
      </c>
      <c r="I41" s="70">
        <v>1987</v>
      </c>
      <c r="J41" s="30"/>
      <c r="K41" s="6" t="s">
        <v>821</v>
      </c>
      <c r="L41" s="6" t="s">
        <v>904</v>
      </c>
      <c r="M41" s="6" t="s">
        <v>37</v>
      </c>
      <c r="N41" s="6" t="s">
        <v>905</v>
      </c>
      <c r="O41" s="32" t="s">
        <v>906</v>
      </c>
      <c r="P41" s="6">
        <v>0</v>
      </c>
      <c r="Q41" s="6">
        <v>0</v>
      </c>
      <c r="R41" s="6">
        <v>0</v>
      </c>
      <c r="S41" s="6">
        <v>1</v>
      </c>
      <c r="T41" s="6">
        <v>2</v>
      </c>
      <c r="U41" s="6">
        <f>Table4[[#This Row],[Report]]*$P$321+Table4[[#This Row],[Journals]]*$Q$321+Table4[[#This Row],[Databases]]*$R$321+Table4[[#This Row],[Websites]]*$S$321+Table4[[#This Row],[Newspaper]]*$T$321</f>
        <v>12</v>
      </c>
      <c r="V41" s="6">
        <f>SUM(Table4[[#This Row],[Report]:[Websites]])</f>
        <v>1</v>
      </c>
      <c r="W41" s="6">
        <f>IF(Table4[[#This Row],[Insured Cost]]="",1,IF(Table4[[#This Row],[Reported cost]]="",2,""))</f>
        <v>1</v>
      </c>
      <c r="X41" s="70"/>
      <c r="Y41" s="70"/>
      <c r="Z41" s="70"/>
      <c r="AA41" s="70">
        <v>10</v>
      </c>
      <c r="AB41" s="70"/>
      <c r="AC41" s="70"/>
      <c r="AD41" s="70">
        <v>4</v>
      </c>
      <c r="AE41" s="78"/>
      <c r="AF41" s="64">
        <v>3000000</v>
      </c>
      <c r="AG41" s="70"/>
      <c r="AH41" s="70"/>
      <c r="AI41" s="70"/>
      <c r="AJ41" s="70"/>
      <c r="AK41" s="70"/>
      <c r="AL41" s="70">
        <v>4</v>
      </c>
      <c r="AM41" s="70"/>
      <c r="AN41" s="70"/>
      <c r="AO41" s="70"/>
      <c r="AP41" s="70"/>
      <c r="AQ41" s="70"/>
      <c r="AR41" s="70"/>
      <c r="AS41" s="70"/>
      <c r="AT41" s="70"/>
      <c r="AU41" s="70"/>
      <c r="AV41" s="70"/>
      <c r="AW41" s="70"/>
      <c r="AX41" s="70"/>
      <c r="AY41" s="70"/>
      <c r="AZ41" s="70">
        <v>25000</v>
      </c>
      <c r="BA41" s="70"/>
      <c r="BB41" s="70"/>
      <c r="BC41" s="70"/>
      <c r="BD41" s="70"/>
      <c r="BE41" s="70"/>
      <c r="BF41" s="70"/>
      <c r="BG41" s="70"/>
      <c r="BH41" s="70"/>
      <c r="BI41" s="70"/>
      <c r="BJ41" s="70">
        <v>5</v>
      </c>
      <c r="BK41" s="70"/>
      <c r="BL41" s="70">
        <v>1</v>
      </c>
      <c r="BM41" s="70">
        <v>1</v>
      </c>
      <c r="BN41" s="70"/>
      <c r="BO41" s="6"/>
      <c r="BP41" s="6" t="str">
        <f>IFERROR(LEFT(Table4[[#This Row],[reference/s]],SEARCH(";",Table4[[#This Row],[reference/s]])-1),"")</f>
        <v>PDF newspaper</v>
      </c>
    </row>
    <row r="42" spans="1:68">
      <c r="B42" t="s">
        <v>1567</v>
      </c>
      <c r="C42" t="s">
        <v>807</v>
      </c>
      <c r="D42" s="6"/>
      <c r="F42" s="13"/>
      <c r="G42" s="13">
        <v>37226</v>
      </c>
      <c r="H42" t="s">
        <v>660</v>
      </c>
      <c r="I42" s="68">
        <v>2001</v>
      </c>
      <c r="K42" t="s">
        <v>797</v>
      </c>
      <c r="L42" t="s">
        <v>50</v>
      </c>
      <c r="M42" t="s">
        <v>50</v>
      </c>
      <c r="O42" s="10" t="s">
        <v>701</v>
      </c>
      <c r="U42">
        <f>Table4[[#This Row],[Report]]*$P$321+Table4[[#This Row],[Journals]]*$Q$321+Table4[[#This Row],[Databases]]*$R$321+Table4[[#This Row],[Websites]]*$S$321+Table4[[#This Row],[Newspaper]]*$T$321</f>
        <v>0</v>
      </c>
      <c r="V42">
        <f>SUM(Table4[[#This Row],[Report]:[Websites]])</f>
        <v>0</v>
      </c>
      <c r="W42">
        <f>IF(Table4[[#This Row],[Insured Cost]]="",1,IF(Table4[[#This Row],[Reported cost]]="",2,""))</f>
        <v>1</v>
      </c>
      <c r="X42" s="68"/>
      <c r="Y42" s="68"/>
      <c r="Z42" s="68"/>
      <c r="AA42" s="68">
        <v>700</v>
      </c>
      <c r="AB42" s="68"/>
      <c r="AC42" s="68"/>
      <c r="AD42" s="68">
        <v>6</v>
      </c>
      <c r="AE42" s="76"/>
      <c r="AF42" s="2"/>
      <c r="AG42" s="68"/>
      <c r="AH42" s="68"/>
      <c r="AI42" s="68"/>
      <c r="AJ42" s="68"/>
      <c r="AK42" s="68"/>
      <c r="AL42" s="68">
        <v>5</v>
      </c>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P42" t="str">
        <f>IFERROR(LEFT(Table4[[#This Row],[reference/s]],SEARCH(";",Table4[[#This Row],[reference/s]])-1),"")</f>
        <v>wiki</v>
      </c>
    </row>
    <row r="43" spans="1:68">
      <c r="A43">
        <v>91</v>
      </c>
      <c r="B43" t="s">
        <v>1559</v>
      </c>
      <c r="C43" t="s">
        <v>606</v>
      </c>
      <c r="D43" t="s">
        <v>731</v>
      </c>
      <c r="E43" t="s">
        <v>867</v>
      </c>
      <c r="F43" s="13">
        <v>33276</v>
      </c>
      <c r="G43" s="13">
        <v>33279</v>
      </c>
      <c r="H43" t="s">
        <v>661</v>
      </c>
      <c r="I43" s="68">
        <v>1991</v>
      </c>
      <c r="K43" t="s">
        <v>688</v>
      </c>
      <c r="L43" t="s">
        <v>50</v>
      </c>
      <c r="M43" t="s">
        <v>50</v>
      </c>
      <c r="N43" t="s">
        <v>736</v>
      </c>
      <c r="O43" s="10" t="s">
        <v>1162</v>
      </c>
      <c r="P43">
        <v>1</v>
      </c>
      <c r="Q43">
        <v>0</v>
      </c>
      <c r="R43">
        <v>1</v>
      </c>
      <c r="S43">
        <v>1</v>
      </c>
      <c r="T43">
        <v>6</v>
      </c>
      <c r="U43">
        <f>Table4[[#This Row],[Report]]*$P$321+Table4[[#This Row],[Journals]]*$Q$321+Table4[[#This Row],[Databases]]*$R$321+Table4[[#This Row],[Websites]]*$S$321+Table4[[#This Row],[Newspaper]]*$T$321</f>
        <v>76</v>
      </c>
      <c r="V43">
        <f>SUM(Table4[[#This Row],[Report]:[Websites]])</f>
        <v>3</v>
      </c>
      <c r="W43" t="str">
        <f>IF(Table4[[#This Row],[Insured Cost]]="",1,IF(Table4[[#This Row],[Reported cost]]="",2,""))</f>
        <v/>
      </c>
      <c r="X43" s="68">
        <v>150</v>
      </c>
      <c r="Y43" s="68"/>
      <c r="Z43" s="68"/>
      <c r="AA43" s="68"/>
      <c r="AB43" s="68"/>
      <c r="AC43" s="68"/>
      <c r="AD43" s="68">
        <v>3</v>
      </c>
      <c r="AE43" s="76">
        <v>10000000</v>
      </c>
      <c r="AF43" s="2">
        <v>80000000</v>
      </c>
      <c r="AG43" s="68"/>
      <c r="AH43" s="68"/>
      <c r="AI43" s="68"/>
      <c r="AJ43" s="68"/>
      <c r="AK43" s="68"/>
      <c r="AL43" s="68">
        <v>5</v>
      </c>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t="s">
        <v>98</v>
      </c>
      <c r="BP43" t="str">
        <f>IFERROR(LEFT(Table4[[#This Row],[reference/s]],SEARCH(";",Table4[[#This Row],[reference/s]])-1),"")</f>
        <v>EM-TRACK</v>
      </c>
    </row>
    <row r="44" spans="1:68">
      <c r="B44" t="s">
        <v>1562</v>
      </c>
      <c r="C44" t="s">
        <v>585</v>
      </c>
      <c r="F44" s="4">
        <v>33227</v>
      </c>
      <c r="G44" s="4">
        <v>33237</v>
      </c>
      <c r="H44" t="s">
        <v>660</v>
      </c>
      <c r="I44" s="68">
        <v>1990</v>
      </c>
      <c r="K44" t="s">
        <v>729</v>
      </c>
      <c r="L44" t="s">
        <v>37</v>
      </c>
      <c r="M44" t="s">
        <v>37</v>
      </c>
      <c r="N44" t="s">
        <v>736</v>
      </c>
      <c r="O44" s="10" t="s">
        <v>719</v>
      </c>
      <c r="P44">
        <v>0</v>
      </c>
      <c r="Q44">
        <v>0</v>
      </c>
      <c r="R44">
        <v>1</v>
      </c>
      <c r="S44">
        <v>1</v>
      </c>
      <c r="T44">
        <v>2</v>
      </c>
      <c r="U44">
        <f>Table4[[#This Row],[Report]]*$P$321+Table4[[#This Row],[Journals]]*$Q$321+Table4[[#This Row],[Databases]]*$R$321+Table4[[#This Row],[Websites]]*$S$321+Table4[[#This Row],[Newspaper]]*$T$321</f>
        <v>32</v>
      </c>
      <c r="V44">
        <f>SUM(Table4[[#This Row],[Report]:[Websites]])</f>
        <v>2</v>
      </c>
      <c r="W44">
        <f>IF(Table4[[#This Row],[Insured Cost]]="",1,IF(Table4[[#This Row],[Reported cost]]="",2,""))</f>
        <v>2</v>
      </c>
      <c r="X44" s="68"/>
      <c r="Y44" s="68">
        <v>5000</v>
      </c>
      <c r="Z44" s="68">
        <v>10</v>
      </c>
      <c r="AA44" s="68">
        <v>5</v>
      </c>
      <c r="AB44" s="68"/>
      <c r="AC44" s="68"/>
      <c r="AD44" s="68"/>
      <c r="AE44" s="76">
        <v>6000000</v>
      </c>
      <c r="AF44" s="2"/>
      <c r="AG44" s="68"/>
      <c r="AH44" s="68"/>
      <c r="AI44" s="68"/>
      <c r="AJ44" s="68"/>
      <c r="AK44" s="68"/>
      <c r="AL44" s="68">
        <v>8</v>
      </c>
      <c r="AM44" s="68"/>
      <c r="AN44" s="68"/>
      <c r="AO44" s="68"/>
      <c r="AP44" s="68"/>
      <c r="AQ44" s="68"/>
      <c r="AR44" s="68"/>
      <c r="AS44" s="68"/>
      <c r="AT44" s="68"/>
      <c r="AU44" s="68"/>
      <c r="AV44" s="68"/>
      <c r="AW44" s="68"/>
      <c r="AX44" s="68"/>
      <c r="AY44" s="68"/>
      <c r="AZ44" s="68">
        <v>176200</v>
      </c>
      <c r="BA44" s="68"/>
      <c r="BB44" s="68"/>
      <c r="BC44" s="68"/>
      <c r="BD44" s="68"/>
      <c r="BE44" s="68"/>
      <c r="BF44" s="68"/>
      <c r="BG44" s="68"/>
      <c r="BH44" s="68"/>
      <c r="BI44" s="68"/>
      <c r="BJ44" s="68"/>
      <c r="BK44" s="68"/>
      <c r="BL44" s="68"/>
      <c r="BM44" s="68"/>
      <c r="BN44" s="68"/>
      <c r="BP44" t="str">
        <f>IFERROR(LEFT(Table4[[#This Row],[reference/s]],SEARCH(";",Table4[[#This Row],[reference/s]])-1),"")</f>
        <v>ICA</v>
      </c>
    </row>
    <row r="45" spans="1:68">
      <c r="A45">
        <v>516</v>
      </c>
      <c r="B45" t="s">
        <v>1559</v>
      </c>
      <c r="C45" t="s">
        <v>585</v>
      </c>
      <c r="D45" t="s">
        <v>390</v>
      </c>
      <c r="E45" t="s">
        <v>391</v>
      </c>
      <c r="F45" s="13">
        <v>37538</v>
      </c>
      <c r="G45" s="13">
        <v>37538</v>
      </c>
      <c r="H45" t="s">
        <v>663</v>
      </c>
      <c r="I45" s="68">
        <v>2002</v>
      </c>
      <c r="K45" t="s">
        <v>539</v>
      </c>
      <c r="L45" t="s">
        <v>37</v>
      </c>
      <c r="M45" t="s">
        <v>37</v>
      </c>
      <c r="N45" t="s">
        <v>736</v>
      </c>
      <c r="O45" s="10" t="s">
        <v>1514</v>
      </c>
      <c r="P45">
        <v>0</v>
      </c>
      <c r="Q45">
        <v>0</v>
      </c>
      <c r="R45">
        <v>3</v>
      </c>
      <c r="S45">
        <v>1</v>
      </c>
      <c r="T45">
        <v>3</v>
      </c>
      <c r="U45">
        <f>Table4[[#This Row],[Report]]*$P$321+Table4[[#This Row],[Journals]]*$Q$321+Table4[[#This Row],[Databases]]*$R$321+Table4[[#This Row],[Websites]]*$S$321+Table4[[#This Row],[Newspaper]]*$T$321</f>
        <v>73</v>
      </c>
      <c r="V45">
        <f>SUM(Table4[[#This Row],[Report]:[Websites]])</f>
        <v>4</v>
      </c>
      <c r="W45" t="str">
        <f>IF(Table4[[#This Row],[Insured Cost]]="",1,IF(Table4[[#This Row],[Reported cost]]="",2,""))</f>
        <v/>
      </c>
      <c r="X45" s="68">
        <v>200</v>
      </c>
      <c r="Y45" s="68"/>
      <c r="Z45" s="68"/>
      <c r="AA45" s="68"/>
      <c r="AB45" s="68"/>
      <c r="AC45" s="68"/>
      <c r="AD45" s="68"/>
      <c r="AE45" s="76">
        <v>25000000</v>
      </c>
      <c r="AF45" s="2">
        <v>50000000</v>
      </c>
      <c r="AG45" s="68"/>
      <c r="AH45" s="68"/>
      <c r="AI45" s="68"/>
      <c r="AJ45" s="68"/>
      <c r="AK45" s="68">
        <v>11</v>
      </c>
      <c r="AL45" s="68">
        <v>10</v>
      </c>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t="s">
        <v>392</v>
      </c>
      <c r="BP45" t="str">
        <f>IFERROR(LEFT(Table4[[#This Row],[reference/s]],SEARCH(";",Table4[[#This Row],[reference/s]])-1),"")</f>
        <v>ICA</v>
      </c>
    </row>
    <row r="46" spans="1:68">
      <c r="B46" t="s">
        <v>1559</v>
      </c>
      <c r="C46" t="s">
        <v>642</v>
      </c>
      <c r="E46" t="s">
        <v>755</v>
      </c>
      <c r="F46" s="13">
        <v>34805</v>
      </c>
      <c r="G46" s="13">
        <v>34805</v>
      </c>
      <c r="H46" t="s">
        <v>662</v>
      </c>
      <c r="I46" s="68">
        <v>1995</v>
      </c>
      <c r="K46" t="s">
        <v>605</v>
      </c>
      <c r="L46" t="s">
        <v>37</v>
      </c>
      <c r="M46" t="s">
        <v>37</v>
      </c>
      <c r="N46" t="s">
        <v>736</v>
      </c>
      <c r="O46" s="10" t="s">
        <v>935</v>
      </c>
      <c r="P46">
        <v>0</v>
      </c>
      <c r="Q46">
        <v>0</v>
      </c>
      <c r="R46">
        <v>2</v>
      </c>
      <c r="S46">
        <v>1</v>
      </c>
      <c r="T46">
        <v>2</v>
      </c>
      <c r="U46">
        <f>Table4[[#This Row],[Report]]*$P$321+Table4[[#This Row],[Journals]]*$Q$321+Table4[[#This Row],[Databases]]*$R$321+Table4[[#This Row],[Websites]]*$S$321+Table4[[#This Row],[Newspaper]]*$T$321</f>
        <v>52</v>
      </c>
      <c r="V46">
        <f>SUM(Table4[[#This Row],[Report]:[Websites]])</f>
        <v>3</v>
      </c>
      <c r="W46" t="str">
        <f>IF(Table4[[#This Row],[Insured Cost]]="",1,IF(Table4[[#This Row],[Reported cost]]="",2,""))</f>
        <v/>
      </c>
      <c r="X46" s="68"/>
      <c r="Y46" s="68"/>
      <c r="Z46" s="68"/>
      <c r="AA46" s="68">
        <v>34</v>
      </c>
      <c r="AB46" s="68"/>
      <c r="AC46" s="68"/>
      <c r="AD46" s="68"/>
      <c r="AE46" s="76">
        <v>6500000</v>
      </c>
      <c r="AF46" s="2">
        <v>10000000</v>
      </c>
      <c r="AG46" s="68"/>
      <c r="AH46" s="68"/>
      <c r="AI46" s="68"/>
      <c r="AJ46" s="68"/>
      <c r="AK46" s="68">
        <v>200</v>
      </c>
      <c r="AL46" s="68">
        <v>12</v>
      </c>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P46" t="str">
        <f>IFERROR(LEFT(Table4[[#This Row],[reference/s]],SEARCH(";",Table4[[#This Row],[reference/s]])-1),"")</f>
        <v>ICA</v>
      </c>
    </row>
    <row r="47" spans="1:68" s="6" customFormat="1">
      <c r="A47">
        <v>511</v>
      </c>
      <c r="B47" t="s">
        <v>1559</v>
      </c>
      <c r="C47" t="s">
        <v>606</v>
      </c>
      <c r="D47" t="s">
        <v>388</v>
      </c>
      <c r="E47" t="s">
        <v>941</v>
      </c>
      <c r="F47" s="13">
        <v>35788</v>
      </c>
      <c r="G47" s="13">
        <v>35807</v>
      </c>
      <c r="H47" t="s">
        <v>657</v>
      </c>
      <c r="I47" s="68">
        <v>1998</v>
      </c>
      <c r="J47"/>
      <c r="K47" t="s">
        <v>525</v>
      </c>
      <c r="L47" t="s">
        <v>50</v>
      </c>
      <c r="M47" t="s">
        <v>50</v>
      </c>
      <c r="N47" t="s">
        <v>736</v>
      </c>
      <c r="O47" s="10" t="s">
        <v>1241</v>
      </c>
      <c r="P47">
        <v>0</v>
      </c>
      <c r="Q47">
        <v>2</v>
      </c>
      <c r="R47">
        <v>3</v>
      </c>
      <c r="S47">
        <v>1</v>
      </c>
      <c r="T47">
        <v>0</v>
      </c>
      <c r="U47">
        <f>Table4[[#This Row],[Report]]*$P$321+Table4[[#This Row],[Journals]]*$Q$321+Table4[[#This Row],[Databases]]*$R$321+Table4[[#This Row],[Websites]]*$S$321+Table4[[#This Row],[Newspaper]]*$T$321</f>
        <v>130</v>
      </c>
      <c r="V47">
        <f>SUM(Table4[[#This Row],[Report]:[Websites]])</f>
        <v>6</v>
      </c>
      <c r="W47" t="str">
        <f>IF(Table4[[#This Row],[Insured Cost]]="",1,IF(Table4[[#This Row],[Reported cost]]="",2,""))</f>
        <v/>
      </c>
      <c r="X47" s="68"/>
      <c r="Y47" s="68">
        <v>50000</v>
      </c>
      <c r="Z47" s="68">
        <v>300</v>
      </c>
      <c r="AA47" s="68">
        <v>40</v>
      </c>
      <c r="AB47" s="68"/>
      <c r="AC47" s="68"/>
      <c r="AD47" s="68">
        <v>2</v>
      </c>
      <c r="AE47" s="76">
        <v>71000000</v>
      </c>
      <c r="AF47" s="2">
        <v>210000000</v>
      </c>
      <c r="AG47" s="68"/>
      <c r="AH47" s="68"/>
      <c r="AI47" s="68"/>
      <c r="AJ47" s="68"/>
      <c r="AK47" s="68">
        <v>7454</v>
      </c>
      <c r="AL47" s="68">
        <v>14</v>
      </c>
      <c r="AM47" s="68"/>
      <c r="AN47" s="68"/>
      <c r="AO47" s="68"/>
      <c r="AP47" s="68"/>
      <c r="AQ47" s="68"/>
      <c r="AR47" s="68"/>
      <c r="AS47" s="68"/>
      <c r="AT47" s="68"/>
      <c r="AU47" s="68"/>
      <c r="AV47" s="68"/>
      <c r="AW47" s="68"/>
      <c r="AX47" s="68"/>
      <c r="AY47" s="68"/>
      <c r="AZ47" s="68"/>
      <c r="BA47" s="68"/>
      <c r="BB47" s="68">
        <v>2000</v>
      </c>
      <c r="BC47" s="68"/>
      <c r="BD47" s="68"/>
      <c r="BE47" s="68">
        <v>7</v>
      </c>
      <c r="BF47" s="68"/>
      <c r="BG47" s="68"/>
      <c r="BH47" s="68"/>
      <c r="BI47" s="68"/>
      <c r="BJ47" s="68">
        <v>2</v>
      </c>
      <c r="BK47" s="68"/>
      <c r="BL47" s="68"/>
      <c r="BM47" s="68">
        <v>2</v>
      </c>
      <c r="BN47" s="68"/>
      <c r="BO47" t="s">
        <v>389</v>
      </c>
      <c r="BP47" t="str">
        <f>IFERROR(LEFT(Table4[[#This Row],[reference/s]],SEARCH(";",Table4[[#This Row],[reference/s]])-1),"")</f>
        <v>EM-DAT</v>
      </c>
    </row>
    <row r="48" spans="1:68">
      <c r="A48">
        <v>195</v>
      </c>
      <c r="B48" t="s">
        <v>1559</v>
      </c>
      <c r="C48" t="s">
        <v>585</v>
      </c>
      <c r="D48" t="s">
        <v>149</v>
      </c>
      <c r="E48" t="s">
        <v>150</v>
      </c>
      <c r="F48" s="4">
        <v>33527</v>
      </c>
      <c r="G48" s="4">
        <v>33634</v>
      </c>
      <c r="H48" t="s">
        <v>657</v>
      </c>
      <c r="I48" s="68">
        <v>1992</v>
      </c>
      <c r="K48" t="s">
        <v>504</v>
      </c>
      <c r="L48" t="s">
        <v>37</v>
      </c>
      <c r="M48" t="s">
        <v>37</v>
      </c>
      <c r="N48" t="s">
        <v>736</v>
      </c>
      <c r="O48" s="10" t="s">
        <v>933</v>
      </c>
      <c r="P48">
        <v>0</v>
      </c>
      <c r="Q48">
        <v>0</v>
      </c>
      <c r="R48">
        <v>2</v>
      </c>
      <c r="S48">
        <v>0</v>
      </c>
      <c r="T48">
        <v>0</v>
      </c>
      <c r="U48">
        <f>Table4[[#This Row],[Report]]*$P$321+Table4[[#This Row],[Journals]]*$Q$321+Table4[[#This Row],[Databases]]*$R$321+Table4[[#This Row],[Websites]]*$S$321+Table4[[#This Row],[Newspaper]]*$T$321</f>
        <v>40</v>
      </c>
      <c r="V48">
        <f>SUM(Table4[[#This Row],[Report]:[Websites]])</f>
        <v>2</v>
      </c>
      <c r="W48" t="str">
        <f>IF(Table4[[#This Row],[Insured Cost]]="",1,IF(Table4[[#This Row],[Reported cost]]="",2,""))</f>
        <v/>
      </c>
      <c r="X48" s="68"/>
      <c r="Y48" s="68">
        <v>10000</v>
      </c>
      <c r="Z48" s="68">
        <v>100</v>
      </c>
      <c r="AA48" s="68">
        <v>5</v>
      </c>
      <c r="AB48" s="68"/>
      <c r="AC48" s="68"/>
      <c r="AD48" s="68">
        <v>2</v>
      </c>
      <c r="AE48" s="76">
        <v>12000000</v>
      </c>
      <c r="AF48" s="2">
        <v>12000000</v>
      </c>
      <c r="AG48" s="68"/>
      <c r="AH48" s="68"/>
      <c r="AI48" s="68"/>
      <c r="AJ48" s="68"/>
      <c r="AK48" s="68"/>
      <c r="AL48" s="68">
        <v>14</v>
      </c>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t="s">
        <v>151</v>
      </c>
      <c r="BP48" t="str">
        <f>IFERROR(LEFT(Table4[[#This Row],[reference/s]],SEARCH(";",Table4[[#This Row],[reference/s]])-1),"")</f>
        <v>ICA</v>
      </c>
    </row>
    <row r="49" spans="1:68">
      <c r="A49">
        <v>2029</v>
      </c>
      <c r="B49" t="s">
        <v>1570</v>
      </c>
      <c r="C49" t="s">
        <v>606</v>
      </c>
      <c r="D49" t="s">
        <v>450</v>
      </c>
      <c r="E49" t="s">
        <v>451</v>
      </c>
      <c r="F49" s="4">
        <v>41064.65834490741</v>
      </c>
      <c r="G49" s="4">
        <v>41082.65834490741</v>
      </c>
      <c r="H49" t="s">
        <v>666</v>
      </c>
      <c r="I49" s="68">
        <v>2012</v>
      </c>
      <c r="K49" t="s">
        <v>575</v>
      </c>
      <c r="L49" t="s">
        <v>30</v>
      </c>
      <c r="M49" t="s">
        <v>30</v>
      </c>
      <c r="N49" t="s">
        <v>736</v>
      </c>
      <c r="O49" s="10" t="s">
        <v>1257</v>
      </c>
      <c r="P49">
        <v>3</v>
      </c>
      <c r="Q49">
        <v>0</v>
      </c>
      <c r="R49">
        <v>1</v>
      </c>
      <c r="S49">
        <v>0</v>
      </c>
      <c r="T49">
        <v>28</v>
      </c>
      <c r="U49">
        <f>Table4[[#This Row],[Report]]*$P$321+Table4[[#This Row],[Journals]]*$Q$321+Table4[[#This Row],[Databases]]*$R$321+Table4[[#This Row],[Websites]]*$S$321+Table4[[#This Row],[Newspaper]]*$T$321</f>
        <v>168</v>
      </c>
      <c r="V49">
        <f>SUM(Table4[[#This Row],[Report]:[Websites]])</f>
        <v>4</v>
      </c>
      <c r="W49">
        <f>IF(Table4[[#This Row],[Insured Cost]]="",1,IF(Table4[[#This Row],[Reported cost]]="",2,""))</f>
        <v>1</v>
      </c>
      <c r="X49" s="68">
        <v>27</v>
      </c>
      <c r="Y49" s="68"/>
      <c r="Z49" s="68"/>
      <c r="AA49" s="68"/>
      <c r="AB49" s="68"/>
      <c r="AC49" s="68"/>
      <c r="AD49" s="68"/>
      <c r="AE49" s="76"/>
      <c r="AF49" s="2">
        <v>60000000</v>
      </c>
      <c r="AG49" s="68"/>
      <c r="AH49" s="68"/>
      <c r="AI49" s="68"/>
      <c r="AJ49" s="68"/>
      <c r="AK49" s="68">
        <v>93</v>
      </c>
      <c r="AL49" s="68">
        <v>23</v>
      </c>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t="s">
        <v>452</v>
      </c>
      <c r="BP49" t="str">
        <f>IFERROR(LEFT(Table4[[#This Row],[reference/s]],SEARCH(";",Table4[[#This Row],[reference/s]])-1),"")</f>
        <v>SES annual report</v>
      </c>
    </row>
    <row r="50" spans="1:68">
      <c r="A50">
        <v>29</v>
      </c>
      <c r="B50" t="s">
        <v>1570</v>
      </c>
      <c r="C50" t="s">
        <v>475</v>
      </c>
      <c r="D50" t="s">
        <v>55</v>
      </c>
      <c r="E50" t="s">
        <v>760</v>
      </c>
      <c r="F50" s="4">
        <v>35495</v>
      </c>
      <c r="G50" s="4">
        <v>35513</v>
      </c>
      <c r="H50" t="s">
        <v>658</v>
      </c>
      <c r="I50" s="68">
        <v>1997</v>
      </c>
      <c r="J50" t="s">
        <v>625</v>
      </c>
      <c r="K50" t="s">
        <v>625</v>
      </c>
      <c r="L50" t="s">
        <v>50</v>
      </c>
      <c r="M50" t="s">
        <v>50</v>
      </c>
      <c r="N50" t="s">
        <v>736</v>
      </c>
      <c r="O50" s="10" t="s">
        <v>943</v>
      </c>
      <c r="P50">
        <v>3</v>
      </c>
      <c r="Q50">
        <v>0</v>
      </c>
      <c r="R50">
        <v>2</v>
      </c>
      <c r="S50">
        <v>0</v>
      </c>
      <c r="T50">
        <v>3</v>
      </c>
      <c r="U50">
        <f>Table4[[#This Row],[Report]]*$P$321+Table4[[#This Row],[Journals]]*$Q$321+Table4[[#This Row],[Databases]]*$R$321+Table4[[#This Row],[Websites]]*$S$321+Table4[[#This Row],[Newspaper]]*$T$321</f>
        <v>163</v>
      </c>
      <c r="V50">
        <f>SUM(Table4[[#This Row],[Report]:[Websites]])</f>
        <v>5</v>
      </c>
      <c r="W50">
        <f>IF(Table4[[#This Row],[Insured Cost]]="",1,IF(Table4[[#This Row],[Reported cost]]="",2,""))</f>
        <v>1</v>
      </c>
      <c r="X50" s="68">
        <v>15</v>
      </c>
      <c r="Y50" s="68">
        <v>10000</v>
      </c>
      <c r="Z50" s="68">
        <v>70</v>
      </c>
      <c r="AA50" s="68">
        <v>20</v>
      </c>
      <c r="AB50" s="68"/>
      <c r="AC50" s="68"/>
      <c r="AD50" s="68">
        <v>7</v>
      </c>
      <c r="AE50" s="76"/>
      <c r="AF50" s="2">
        <v>190000000</v>
      </c>
      <c r="AG50" s="68"/>
      <c r="AH50" s="68"/>
      <c r="AI50" s="68"/>
      <c r="AJ50" s="68"/>
      <c r="AK50" s="68">
        <v>15</v>
      </c>
      <c r="AL50" s="68">
        <v>23</v>
      </c>
      <c r="AM50" s="68"/>
      <c r="AN50" s="68"/>
      <c r="AO50" s="68"/>
      <c r="AP50" s="68"/>
      <c r="AQ50" s="68"/>
      <c r="AR50" s="68"/>
      <c r="AS50" s="68"/>
      <c r="AT50" s="68"/>
      <c r="AU50" s="68"/>
      <c r="AV50" s="68"/>
      <c r="AW50" s="68"/>
      <c r="AX50" s="68"/>
      <c r="AY50" s="68"/>
      <c r="AZ50" s="68"/>
      <c r="BA50" s="68"/>
      <c r="BB50" s="68"/>
      <c r="BC50" s="68"/>
      <c r="BD50" s="68"/>
      <c r="BE50" s="68">
        <v>50</v>
      </c>
      <c r="BF50" s="68"/>
      <c r="BG50" s="68"/>
      <c r="BH50" s="68"/>
      <c r="BI50" s="68"/>
      <c r="BJ50" s="68"/>
      <c r="BK50" s="68"/>
      <c r="BL50" s="68"/>
      <c r="BM50" s="68"/>
      <c r="BN50" s="68"/>
      <c r="BO50" t="s">
        <v>56</v>
      </c>
      <c r="BP50" t="str">
        <f>IFERROR(LEFT(Table4[[#This Row],[reference/s]],SEARCH(";",Table4[[#This Row],[reference/s]])-1),"")</f>
        <v>BOM - PDF x 2</v>
      </c>
    </row>
    <row r="51" spans="1:68">
      <c r="A51">
        <v>224</v>
      </c>
      <c r="B51" t="s">
        <v>1562</v>
      </c>
      <c r="C51" t="s">
        <v>585</v>
      </c>
      <c r="D51" t="s">
        <v>168</v>
      </c>
      <c r="E51" t="s">
        <v>749</v>
      </c>
      <c r="F51" s="4">
        <v>34604</v>
      </c>
      <c r="G51" s="4">
        <v>34645</v>
      </c>
      <c r="H51" t="s">
        <v>659</v>
      </c>
      <c r="I51" s="68">
        <v>1994</v>
      </c>
      <c r="K51" t="s">
        <v>510</v>
      </c>
      <c r="L51" t="s">
        <v>50</v>
      </c>
      <c r="M51" t="s">
        <v>50</v>
      </c>
      <c r="N51" t="s">
        <v>736</v>
      </c>
      <c r="O51" s="10" t="s">
        <v>1144</v>
      </c>
      <c r="P51">
        <v>1</v>
      </c>
      <c r="Q51">
        <v>0</v>
      </c>
      <c r="R51">
        <v>2</v>
      </c>
      <c r="S51">
        <v>2</v>
      </c>
      <c r="T51">
        <v>0</v>
      </c>
      <c r="U51">
        <f>Table4[[#This Row],[Report]]*$P$321+Table4[[#This Row],[Journals]]*$Q$321+Table4[[#This Row],[Databases]]*$R$321+Table4[[#This Row],[Websites]]*$S$321+Table4[[#This Row],[Newspaper]]*$T$321</f>
        <v>100</v>
      </c>
      <c r="V51">
        <f>SUM(Table4[[#This Row],[Report]:[Websites]])</f>
        <v>5</v>
      </c>
      <c r="W51">
        <f>IF(Table4[[#This Row],[Insured Cost]]="",1,IF(Table4[[#This Row],[Reported cost]]="",2,""))</f>
        <v>2</v>
      </c>
      <c r="X51" s="68">
        <v>3000</v>
      </c>
      <c r="Y51" s="68">
        <v>10000</v>
      </c>
      <c r="Z51" s="68">
        <v>100</v>
      </c>
      <c r="AA51" s="68">
        <v>41</v>
      </c>
      <c r="AB51" s="68"/>
      <c r="AC51" s="68"/>
      <c r="AD51" s="68"/>
      <c r="AE51" s="76">
        <v>59100000</v>
      </c>
      <c r="AF51" s="2"/>
      <c r="AG51" s="68"/>
      <c r="AH51" s="68"/>
      <c r="AI51" s="68"/>
      <c r="AJ51" s="68"/>
      <c r="AK51" s="68"/>
      <c r="AL51" s="68">
        <v>23</v>
      </c>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t="s">
        <v>169</v>
      </c>
      <c r="BP51" t="str">
        <f>IFERROR(LEFT(Table4[[#This Row],[reference/s]],SEARCH(";",Table4[[#This Row],[reference/s]])-1),"")</f>
        <v>wiki</v>
      </c>
    </row>
    <row r="52" spans="1:68">
      <c r="A52">
        <v>476</v>
      </c>
      <c r="B52" t="s">
        <v>1559</v>
      </c>
      <c r="C52" t="s">
        <v>585</v>
      </c>
      <c r="D52" t="s">
        <v>329</v>
      </c>
      <c r="E52" t="s">
        <v>330</v>
      </c>
      <c r="F52" s="13">
        <v>35754</v>
      </c>
      <c r="G52" s="13">
        <v>35815</v>
      </c>
      <c r="H52" t="s">
        <v>657</v>
      </c>
      <c r="I52" s="68">
        <v>1998</v>
      </c>
      <c r="K52" t="s">
        <v>523</v>
      </c>
      <c r="L52" t="s">
        <v>37</v>
      </c>
      <c r="M52" t="s">
        <v>37</v>
      </c>
      <c r="N52" t="s">
        <v>736</v>
      </c>
      <c r="O52" s="10" t="s">
        <v>1167</v>
      </c>
      <c r="P52">
        <v>0</v>
      </c>
      <c r="Q52">
        <v>1</v>
      </c>
      <c r="R52">
        <v>2</v>
      </c>
      <c r="S52">
        <v>0</v>
      </c>
      <c r="T52">
        <v>1</v>
      </c>
      <c r="U52">
        <f>Table4[[#This Row],[Report]]*$P$321+Table4[[#This Row],[Journals]]*$Q$321+Table4[[#This Row],[Databases]]*$R$321+Table4[[#This Row],[Websites]]*$S$321+Table4[[#This Row],[Newspaper]]*$T$321</f>
        <v>71</v>
      </c>
      <c r="V52">
        <f>SUM(Table4[[#This Row],[Report]:[Websites]])</f>
        <v>3</v>
      </c>
      <c r="W52" t="str">
        <f>IF(Table4[[#This Row],[Insured Cost]]="",1,IF(Table4[[#This Row],[Reported cost]]="",2,""))</f>
        <v/>
      </c>
      <c r="X52" s="68">
        <v>500</v>
      </c>
      <c r="Y52" s="68">
        <v>50000</v>
      </c>
      <c r="Z52" s="68">
        <v>40</v>
      </c>
      <c r="AA52" s="68">
        <v>25</v>
      </c>
      <c r="AB52" s="68"/>
      <c r="AC52" s="68"/>
      <c r="AD52" s="68">
        <v>4</v>
      </c>
      <c r="AE52" s="79">
        <v>13000000</v>
      </c>
      <c r="AF52" s="2">
        <v>30000000</v>
      </c>
      <c r="AG52" s="68"/>
      <c r="AH52" s="68"/>
      <c r="AI52" s="68"/>
      <c r="AJ52" s="68"/>
      <c r="AK52" s="68">
        <v>215</v>
      </c>
      <c r="AL52" s="68">
        <v>27</v>
      </c>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v>3</v>
      </c>
      <c r="BK52" s="68"/>
      <c r="BL52" s="68"/>
      <c r="BM52" s="68">
        <v>3</v>
      </c>
      <c r="BN52" s="68"/>
      <c r="BO52" t="s">
        <v>331</v>
      </c>
      <c r="BP52" t="str">
        <f>IFERROR(LEFT(Table4[[#This Row],[reference/s]],SEARCH(";",Table4[[#This Row],[reference/s]])-1),"")</f>
        <v>EM-DAT</v>
      </c>
    </row>
    <row r="53" spans="1:68">
      <c r="A53">
        <v>336</v>
      </c>
      <c r="B53" t="s">
        <v>1559</v>
      </c>
      <c r="C53" t="s">
        <v>585</v>
      </c>
      <c r="D53" t="s">
        <v>228</v>
      </c>
      <c r="E53" t="s">
        <v>229</v>
      </c>
      <c r="F53" s="4">
        <v>29190</v>
      </c>
      <c r="G53" s="4">
        <v>29252</v>
      </c>
      <c r="H53" t="s">
        <v>661</v>
      </c>
      <c r="I53" s="68">
        <v>1980</v>
      </c>
      <c r="K53" t="s">
        <v>486</v>
      </c>
      <c r="L53" t="s">
        <v>904</v>
      </c>
      <c r="M53" t="s">
        <v>37</v>
      </c>
      <c r="N53" t="s">
        <v>905</v>
      </c>
      <c r="O53" s="10" t="s">
        <v>1103</v>
      </c>
      <c r="P53">
        <v>1</v>
      </c>
      <c r="Q53">
        <v>0</v>
      </c>
      <c r="R53">
        <v>3</v>
      </c>
      <c r="S53">
        <v>0</v>
      </c>
      <c r="T53">
        <v>3</v>
      </c>
      <c r="U53">
        <f>Table4[[#This Row],[Report]]*$P$321+Table4[[#This Row],[Journals]]*$Q$321+Table4[[#This Row],[Databases]]*$R$321+Table4[[#This Row],[Websites]]*$S$321+Table4[[#This Row],[Newspaper]]*$T$321</f>
        <v>103</v>
      </c>
      <c r="V53">
        <f>SUM(Table4[[#This Row],[Report]:[Websites]])</f>
        <v>4</v>
      </c>
      <c r="W53" t="str">
        <f>IF(Table4[[#This Row],[Insured Cost]]="",1,IF(Table4[[#This Row],[Reported cost]]="",2,""))</f>
        <v/>
      </c>
      <c r="X53" s="68">
        <v>372</v>
      </c>
      <c r="Y53" s="68">
        <v>5000</v>
      </c>
      <c r="Z53" s="68"/>
      <c r="AA53" s="68">
        <v>10</v>
      </c>
      <c r="AB53" s="68"/>
      <c r="AC53" s="68"/>
      <c r="AD53" s="68">
        <v>5</v>
      </c>
      <c r="AE53" s="79">
        <v>5500000</v>
      </c>
      <c r="AF53" s="2">
        <v>4090000</v>
      </c>
      <c r="AG53" s="68"/>
      <c r="AH53" s="68"/>
      <c r="AI53" s="68"/>
      <c r="AJ53" s="68"/>
      <c r="AK53" s="68">
        <v>20</v>
      </c>
      <c r="AL53" s="68">
        <v>28</v>
      </c>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t="s">
        <v>230</v>
      </c>
      <c r="BP53" t="str">
        <f>IFERROR(LEFT(Table4[[#This Row],[reference/s]],SEARCH(";",Table4[[#This Row],[reference/s]])-1),"")</f>
        <v>ICA</v>
      </c>
    </row>
    <row r="54" spans="1:68">
      <c r="B54" t="s">
        <v>1559</v>
      </c>
      <c r="C54" t="s">
        <v>585</v>
      </c>
      <c r="D54" t="s">
        <v>1230</v>
      </c>
      <c r="E54" t="s">
        <v>809</v>
      </c>
      <c r="F54" s="12">
        <v>40176</v>
      </c>
      <c r="G54" s="12">
        <v>40176</v>
      </c>
      <c r="H54" t="s">
        <v>660</v>
      </c>
      <c r="I54" s="68">
        <v>2010</v>
      </c>
      <c r="J54" s="1"/>
      <c r="K54" t="s">
        <v>810</v>
      </c>
      <c r="L54" t="s">
        <v>33</v>
      </c>
      <c r="M54" t="s">
        <v>33</v>
      </c>
      <c r="O54" s="10" t="s">
        <v>1530</v>
      </c>
      <c r="P54">
        <v>1</v>
      </c>
      <c r="Q54">
        <v>0</v>
      </c>
      <c r="R54">
        <v>0</v>
      </c>
      <c r="S54">
        <v>0</v>
      </c>
      <c r="T54">
        <v>50</v>
      </c>
      <c r="U54">
        <f>Table4[[#This Row],[Report]]*$P$321+Table4[[#This Row],[Journals]]*$Q$321+Table4[[#This Row],[Databases]]*$R$321+Table4[[#This Row],[Websites]]*$S$321+Table4[[#This Row],[Newspaper]]*$T$321</f>
        <v>90</v>
      </c>
      <c r="V54">
        <f>SUM(Table4[[#This Row],[Report]:[Websites]])</f>
        <v>1</v>
      </c>
      <c r="W54" t="str">
        <f>IF(Table4[[#This Row],[Insured Cost]]="",1,IF(Table4[[#This Row],[Reported cost]]="",2,""))</f>
        <v/>
      </c>
      <c r="X54" s="68"/>
      <c r="Y54" s="68"/>
      <c r="Z54" s="68"/>
      <c r="AA54" s="68">
        <v>3</v>
      </c>
      <c r="AB54" s="68"/>
      <c r="AC54" s="68"/>
      <c r="AD54" s="68"/>
      <c r="AE54" s="76">
        <v>7400000</v>
      </c>
      <c r="AF54" s="66">
        <v>50000000</v>
      </c>
      <c r="AG54" s="68"/>
      <c r="AH54" s="68"/>
      <c r="AI54" s="68"/>
      <c r="AJ54" s="68"/>
      <c r="AK54" s="68"/>
      <c r="AL54" s="68">
        <v>38</v>
      </c>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P54" t="str">
        <f>IFERROR(LEFT(Table4[[#This Row],[reference/s]],SEARCH(";",Table4[[#This Row],[reference/s]])-1),"")</f>
        <v>FESA report</v>
      </c>
    </row>
    <row r="55" spans="1:68">
      <c r="A55">
        <v>36</v>
      </c>
      <c r="B55" t="s">
        <v>1562</v>
      </c>
      <c r="C55" t="s">
        <v>585</v>
      </c>
      <c r="D55" t="s">
        <v>62</v>
      </c>
      <c r="E55" t="s">
        <v>759</v>
      </c>
      <c r="F55" s="4">
        <v>35449</v>
      </c>
      <c r="G55" s="4">
        <v>35451</v>
      </c>
      <c r="H55" t="s">
        <v>657</v>
      </c>
      <c r="I55" s="68">
        <v>1997</v>
      </c>
      <c r="K55" t="s">
        <v>521</v>
      </c>
      <c r="L55" t="s">
        <v>30</v>
      </c>
      <c r="M55" t="s">
        <v>30</v>
      </c>
      <c r="N55" t="s">
        <v>736</v>
      </c>
      <c r="O55" s="10" t="s">
        <v>1189</v>
      </c>
      <c r="P55">
        <v>1</v>
      </c>
      <c r="Q55">
        <v>1</v>
      </c>
      <c r="R55">
        <v>1</v>
      </c>
      <c r="S55">
        <v>1</v>
      </c>
      <c r="T55">
        <v>0</v>
      </c>
      <c r="U55">
        <f>Table4[[#This Row],[Report]]*$P$321+Table4[[#This Row],[Journals]]*$Q$321+Table4[[#This Row],[Databases]]*$R$321+Table4[[#This Row],[Websites]]*$S$321+Table4[[#This Row],[Newspaper]]*$T$321</f>
        <v>100</v>
      </c>
      <c r="V55">
        <f>SUM(Table4[[#This Row],[Report]:[Websites]])</f>
        <v>4</v>
      </c>
      <c r="W55">
        <f>IF(Table4[[#This Row],[Insured Cost]]="",1,IF(Table4[[#This Row],[Reported cost]]="",2,""))</f>
        <v>2</v>
      </c>
      <c r="X55" s="68">
        <v>800</v>
      </c>
      <c r="Y55" s="68">
        <v>8000</v>
      </c>
      <c r="Z55" s="68">
        <v>150</v>
      </c>
      <c r="AA55" s="68">
        <v>40</v>
      </c>
      <c r="AB55" s="68"/>
      <c r="AC55" s="68"/>
      <c r="AD55" s="68">
        <v>3</v>
      </c>
      <c r="AE55" s="76">
        <v>29000000</v>
      </c>
      <c r="AF55" s="2"/>
      <c r="AG55" s="68"/>
      <c r="AH55" s="68"/>
      <c r="AI55" s="68"/>
      <c r="AJ55" s="68"/>
      <c r="AK55" s="68">
        <v>45</v>
      </c>
      <c r="AL55" s="68">
        <v>43</v>
      </c>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t="s">
        <v>63</v>
      </c>
      <c r="BP55" t="str">
        <f>IFERROR(LEFT(Table4[[#This Row],[reference/s]],SEARCH(";",Table4[[#This Row],[reference/s]])-1),"")</f>
        <v>wiki</v>
      </c>
    </row>
    <row r="56" spans="1:68">
      <c r="A56">
        <v>122</v>
      </c>
      <c r="B56" t="s">
        <v>1559</v>
      </c>
      <c r="C56" t="s">
        <v>606</v>
      </c>
      <c r="D56" t="s">
        <v>108</v>
      </c>
      <c r="E56" t="s">
        <v>728</v>
      </c>
      <c r="F56" s="13">
        <v>33230</v>
      </c>
      <c r="G56" s="13">
        <v>33245</v>
      </c>
      <c r="H56" t="s">
        <v>657</v>
      </c>
      <c r="I56" s="68">
        <v>1991</v>
      </c>
      <c r="K56" t="s">
        <v>502</v>
      </c>
      <c r="L56" t="s">
        <v>614</v>
      </c>
      <c r="M56" t="s">
        <v>50</v>
      </c>
      <c r="N56" t="s">
        <v>163</v>
      </c>
      <c r="O56" s="32" t="s">
        <v>1161</v>
      </c>
      <c r="P56">
        <v>1</v>
      </c>
      <c r="Q56">
        <v>0</v>
      </c>
      <c r="R56">
        <v>3</v>
      </c>
      <c r="S56">
        <v>1</v>
      </c>
      <c r="T56">
        <v>9</v>
      </c>
      <c r="U56">
        <f>Table4[[#This Row],[Report]]*$P$321+Table4[[#This Row],[Journals]]*$Q$321+Table4[[#This Row],[Databases]]*$R$321+Table4[[#This Row],[Websites]]*$S$321+Table4[[#This Row],[Newspaper]]*$T$321</f>
        <v>119</v>
      </c>
      <c r="V56">
        <f>SUM(Table4[[#This Row],[Report]:[Websites]])</f>
        <v>5</v>
      </c>
      <c r="W56" t="str">
        <f>IF(Table4[[#This Row],[Insured Cost]]="",1,IF(Table4[[#This Row],[Reported cost]]="",2,""))</f>
        <v/>
      </c>
      <c r="X56" s="68"/>
      <c r="Y56" s="68">
        <v>30000</v>
      </c>
      <c r="Z56" s="68">
        <v>200</v>
      </c>
      <c r="AA56" s="68">
        <v>35</v>
      </c>
      <c r="AB56" s="68"/>
      <c r="AC56" s="68"/>
      <c r="AD56" s="68">
        <v>6</v>
      </c>
      <c r="AE56" s="76">
        <v>32000000</v>
      </c>
      <c r="AF56" s="2">
        <v>100000000</v>
      </c>
      <c r="AG56" s="68"/>
      <c r="AH56" s="68"/>
      <c r="AI56" s="68"/>
      <c r="AJ56" s="68"/>
      <c r="AK56" s="68"/>
      <c r="AL56" s="68">
        <v>50</v>
      </c>
      <c r="AM56" s="68"/>
      <c r="AN56" s="68"/>
      <c r="AO56" s="68"/>
      <c r="AP56" s="68"/>
      <c r="AQ56" s="68"/>
      <c r="AR56" s="68"/>
      <c r="AS56" s="68"/>
      <c r="AT56" s="68"/>
      <c r="AU56" s="68"/>
      <c r="AV56" s="68"/>
      <c r="AW56" s="68"/>
      <c r="AX56" s="68"/>
      <c r="AY56" s="68"/>
      <c r="AZ56" s="68"/>
      <c r="BA56" s="68" t="s">
        <v>922</v>
      </c>
      <c r="BB56" s="68"/>
      <c r="BC56" s="68"/>
      <c r="BD56" s="68"/>
      <c r="BE56" s="68"/>
      <c r="BF56" s="68"/>
      <c r="BG56" s="68"/>
      <c r="BH56" s="68"/>
      <c r="BI56" s="68"/>
      <c r="BJ56" s="68"/>
      <c r="BK56" s="68"/>
      <c r="BL56" s="68"/>
      <c r="BM56" s="68"/>
      <c r="BN56" s="68"/>
      <c r="BO56" t="s">
        <v>109</v>
      </c>
      <c r="BP56" t="str">
        <f>IFERROR(LEFT(Table4[[#This Row],[reference/s]],SEARCH(";",Table4[[#This Row],[reference/s]])-1),"")</f>
        <v>ICA</v>
      </c>
    </row>
    <row r="57" spans="1:68">
      <c r="A57" s="53">
        <v>22</v>
      </c>
      <c r="B57" s="53" t="s">
        <v>1562</v>
      </c>
      <c r="C57" s="53" t="s">
        <v>585</v>
      </c>
      <c r="D57" s="53" t="s">
        <v>45</v>
      </c>
      <c r="E57" s="53" t="s">
        <v>46</v>
      </c>
      <c r="F57" s="54">
        <v>39052</v>
      </c>
      <c r="G57" s="54">
        <v>39120</v>
      </c>
      <c r="H57" s="53" t="s">
        <v>661</v>
      </c>
      <c r="I57" s="69">
        <v>2007</v>
      </c>
      <c r="J57" s="53"/>
      <c r="K57" s="53" t="s">
        <v>552</v>
      </c>
      <c r="L57" s="53" t="s">
        <v>30</v>
      </c>
      <c r="M57" s="53" t="s">
        <v>30</v>
      </c>
      <c r="N57" s="53" t="s">
        <v>736</v>
      </c>
      <c r="O57" s="58" t="s">
        <v>1225</v>
      </c>
      <c r="P57" s="53">
        <v>2</v>
      </c>
      <c r="Q57" s="53">
        <v>0</v>
      </c>
      <c r="R57" s="53">
        <v>3</v>
      </c>
      <c r="S57" s="53">
        <v>0</v>
      </c>
      <c r="T57" s="53">
        <v>0</v>
      </c>
      <c r="U57" s="53">
        <f>Table4[[#This Row],[Report]]*$P$321+Table4[[#This Row],[Journals]]*$Q$321+Table4[[#This Row],[Databases]]*$R$321+Table4[[#This Row],[Websites]]*$S$321+Table4[[#This Row],[Newspaper]]*$T$321</f>
        <v>140</v>
      </c>
      <c r="V57" s="53">
        <f>SUM(Table4[[#This Row],[Report]:[Websites]])</f>
        <v>5</v>
      </c>
      <c r="W57" s="53">
        <f>IF(Table4[[#This Row],[Insured Cost]]="",1,IF(Table4[[#This Row],[Reported cost]]="",2,""))</f>
        <v>2</v>
      </c>
      <c r="X57" s="69"/>
      <c r="Y57" s="69"/>
      <c r="Z57" s="69"/>
      <c r="AA57" s="69">
        <v>1400</v>
      </c>
      <c r="AB57" s="69"/>
      <c r="AC57" s="69"/>
      <c r="AD57" s="69">
        <v>1</v>
      </c>
      <c r="AE57" s="77">
        <v>14000000</v>
      </c>
      <c r="AF57" s="56"/>
      <c r="AG57" s="69"/>
      <c r="AH57" s="69"/>
      <c r="AI57" s="69"/>
      <c r="AJ57" s="69"/>
      <c r="AK57" s="69"/>
      <c r="AL57" s="69">
        <v>51</v>
      </c>
      <c r="AM57" s="69"/>
      <c r="AN57" s="69"/>
      <c r="AO57" s="69"/>
      <c r="AP57" s="69"/>
      <c r="AQ57" s="69"/>
      <c r="AR57" s="69"/>
      <c r="AS57" s="69"/>
      <c r="AT57" s="69"/>
      <c r="AU57" s="69"/>
      <c r="AV57" s="69"/>
      <c r="AW57" s="69"/>
      <c r="AX57" s="69"/>
      <c r="AY57" s="69"/>
      <c r="AZ57" s="69">
        <v>1741</v>
      </c>
      <c r="BA57" s="69" t="s">
        <v>1090</v>
      </c>
      <c r="BB57" s="69"/>
      <c r="BC57" s="69"/>
      <c r="BD57" s="69"/>
      <c r="BE57" s="69"/>
      <c r="BF57" s="69"/>
      <c r="BG57" s="69"/>
      <c r="BH57" s="69"/>
      <c r="BI57" s="69"/>
      <c r="BJ57" s="69"/>
      <c r="BK57" s="69"/>
      <c r="BL57" s="69"/>
      <c r="BM57" s="69"/>
      <c r="BN57" s="69"/>
      <c r="BO57" s="53" t="s">
        <v>47</v>
      </c>
      <c r="BP57" s="53" t="str">
        <f>IFERROR(LEFT(Table4[[#This Row],[reference/s]],SEARCH(";",Table4[[#This Row],[reference/s]])-1),"")</f>
        <v>EM-Track</v>
      </c>
    </row>
    <row r="58" spans="1:68">
      <c r="A58">
        <v>3437</v>
      </c>
      <c r="B58" t="s">
        <v>1562</v>
      </c>
      <c r="C58" t="s">
        <v>585</v>
      </c>
      <c r="D58" t="s">
        <v>462</v>
      </c>
      <c r="E58" t="s">
        <v>463</v>
      </c>
      <c r="F58" s="4">
        <v>41281.611909722225</v>
      </c>
      <c r="G58" s="4">
        <v>41294.611909722225</v>
      </c>
      <c r="H58" t="s">
        <v>657</v>
      </c>
      <c r="I58" s="68">
        <v>2013</v>
      </c>
      <c r="K58" t="s">
        <v>577</v>
      </c>
      <c r="L58" t="s">
        <v>37</v>
      </c>
      <c r="M58" t="s">
        <v>37</v>
      </c>
      <c r="N58" t="s">
        <v>736</v>
      </c>
      <c r="O58" s="10" t="s">
        <v>1249</v>
      </c>
      <c r="P58">
        <v>0</v>
      </c>
      <c r="Q58">
        <v>0</v>
      </c>
      <c r="R58">
        <v>3</v>
      </c>
      <c r="S58">
        <v>0</v>
      </c>
      <c r="T58">
        <v>0</v>
      </c>
      <c r="U58">
        <f>Table4[[#This Row],[Report]]*$P$321+Table4[[#This Row],[Journals]]*$Q$321+Table4[[#This Row],[Databases]]*$R$321+Table4[[#This Row],[Websites]]*$S$321+Table4[[#This Row],[Newspaper]]*$T$321</f>
        <v>60</v>
      </c>
      <c r="V58">
        <f>SUM(Table4[[#This Row],[Report]:[Websites]])</f>
        <v>3</v>
      </c>
      <c r="W58">
        <f>IF(Table4[[#This Row],[Insured Cost]]="",1,IF(Table4[[#This Row],[Reported cost]]="",2,""))</f>
        <v>2</v>
      </c>
      <c r="X58" s="68"/>
      <c r="Y58" s="68"/>
      <c r="Z58" s="68"/>
      <c r="AA58" s="68">
        <v>1</v>
      </c>
      <c r="AB58" s="68"/>
      <c r="AC58" s="68"/>
      <c r="AD58" s="68"/>
      <c r="AE58" s="76">
        <v>35000000</v>
      </c>
      <c r="AF58" s="2"/>
      <c r="AG58" s="68"/>
      <c r="AH58" s="68"/>
      <c r="AI58" s="68"/>
      <c r="AJ58" s="68"/>
      <c r="AK58" s="68"/>
      <c r="AL58" s="68">
        <v>51</v>
      </c>
      <c r="AM58" s="68"/>
      <c r="AN58" s="68"/>
      <c r="AO58" s="68"/>
      <c r="AP58" s="68"/>
      <c r="AQ58" s="68"/>
      <c r="AR58" s="68"/>
      <c r="AS58" s="68"/>
      <c r="AT58" s="68"/>
      <c r="AU58" s="68"/>
      <c r="AV58" s="68"/>
      <c r="AW58" s="68"/>
      <c r="AX58" s="68"/>
      <c r="AY58" s="68"/>
      <c r="AZ58" s="68">
        <v>12000</v>
      </c>
      <c r="BA58" s="68"/>
      <c r="BB58" s="68"/>
      <c r="BC58" s="68"/>
      <c r="BD58" s="68"/>
      <c r="BE58" s="68"/>
      <c r="BF58" s="68"/>
      <c r="BG58" s="68"/>
      <c r="BH58" s="68"/>
      <c r="BI58" s="68"/>
      <c r="BJ58" s="68"/>
      <c r="BK58" s="68"/>
      <c r="BL58" s="68"/>
      <c r="BM58" s="68"/>
      <c r="BN58" s="68"/>
      <c r="BO58" t="s">
        <v>464</v>
      </c>
      <c r="BP58" t="str">
        <f>IFERROR(LEFT(Table4[[#This Row],[reference/s]],SEARCH(";",Table4[[#This Row],[reference/s]])-1),"")</f>
        <v>EM-Track</v>
      </c>
    </row>
    <row r="59" spans="1:68">
      <c r="A59">
        <v>552</v>
      </c>
      <c r="B59" t="s">
        <v>1559</v>
      </c>
      <c r="C59" t="s">
        <v>475</v>
      </c>
      <c r="D59" t="s">
        <v>413</v>
      </c>
      <c r="E59" t="s">
        <v>414</v>
      </c>
      <c r="F59" s="4">
        <v>32602</v>
      </c>
      <c r="G59" s="4">
        <v>32618</v>
      </c>
      <c r="H59" t="s">
        <v>662</v>
      </c>
      <c r="I59" s="68">
        <v>1989</v>
      </c>
      <c r="K59" t="s">
        <v>620</v>
      </c>
      <c r="L59" t="s">
        <v>91</v>
      </c>
      <c r="M59" t="s">
        <v>37</v>
      </c>
      <c r="N59" t="s">
        <v>50</v>
      </c>
      <c r="O59" s="10" t="s">
        <v>1205</v>
      </c>
      <c r="P59">
        <v>1</v>
      </c>
      <c r="Q59">
        <v>0</v>
      </c>
      <c r="R59">
        <v>3</v>
      </c>
      <c r="S59">
        <v>0</v>
      </c>
      <c r="T59">
        <v>0</v>
      </c>
      <c r="U59">
        <f>Table4[[#This Row],[Report]]*$P$321+Table4[[#This Row],[Journals]]*$Q$321+Table4[[#This Row],[Databases]]*$R$321+Table4[[#This Row],[Websites]]*$S$321+Table4[[#This Row],[Newspaper]]*$T$321</f>
        <v>100</v>
      </c>
      <c r="V59">
        <f>SUM(Table4[[#This Row],[Report]:[Websites]])</f>
        <v>4</v>
      </c>
      <c r="W59" t="str">
        <f>IF(Table4[[#This Row],[Insured Cost]]="",1,IF(Table4[[#This Row],[Reported cost]]="",2,""))</f>
        <v/>
      </c>
      <c r="X59" s="68">
        <v>2300</v>
      </c>
      <c r="Y59" s="68">
        <v>50</v>
      </c>
      <c r="Z59" s="68"/>
      <c r="AA59" s="68">
        <v>20</v>
      </c>
      <c r="AB59" s="68"/>
      <c r="AC59" s="68"/>
      <c r="AD59" s="68">
        <v>1</v>
      </c>
      <c r="AE59" s="76">
        <v>26000000</v>
      </c>
      <c r="AF59" s="2">
        <v>90000000</v>
      </c>
      <c r="AG59" s="68"/>
      <c r="AH59" s="68"/>
      <c r="AI59" s="68"/>
      <c r="AJ59" s="68"/>
      <c r="AK59" s="68">
        <v>250</v>
      </c>
      <c r="AL59" s="68">
        <v>60</v>
      </c>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v>1</v>
      </c>
      <c r="BK59" s="68"/>
      <c r="BL59" s="68"/>
      <c r="BM59" s="68"/>
      <c r="BN59" s="68">
        <v>1</v>
      </c>
      <c r="BO59" t="s">
        <v>415</v>
      </c>
      <c r="BP59" t="str">
        <f>IFERROR(LEFT(Table4[[#This Row],[reference/s]],SEARCH(";",Table4[[#This Row],[reference/s]])-1),"")</f>
        <v>EM-Track(1 death)</v>
      </c>
    </row>
    <row r="60" spans="1:68">
      <c r="A60">
        <v>502</v>
      </c>
      <c r="B60" t="s">
        <v>1562</v>
      </c>
      <c r="C60" t="s">
        <v>585</v>
      </c>
      <c r="D60" t="s">
        <v>369</v>
      </c>
      <c r="E60" t="s">
        <v>370</v>
      </c>
      <c r="F60" s="13">
        <v>40579</v>
      </c>
      <c r="G60" s="13">
        <v>40581</v>
      </c>
      <c r="H60" t="s">
        <v>661</v>
      </c>
      <c r="I60" s="68">
        <v>2011</v>
      </c>
      <c r="K60" t="s">
        <v>566</v>
      </c>
      <c r="L60" t="s">
        <v>33</v>
      </c>
      <c r="M60" t="s">
        <v>33</v>
      </c>
      <c r="N60" t="s">
        <v>736</v>
      </c>
      <c r="O60" s="10" t="s">
        <v>1236</v>
      </c>
      <c r="P60">
        <v>2</v>
      </c>
      <c r="Q60">
        <v>0</v>
      </c>
      <c r="R60">
        <v>2</v>
      </c>
      <c r="S60">
        <v>1</v>
      </c>
      <c r="T60">
        <v>0</v>
      </c>
      <c r="U60">
        <f>Table4[[#This Row],[Report]]*$P$321+Table4[[#This Row],[Journals]]*$Q$321+Table4[[#This Row],[Databases]]*$R$321+Table4[[#This Row],[Websites]]*$S$321+Table4[[#This Row],[Newspaper]]*$T$321</f>
        <v>130</v>
      </c>
      <c r="V60">
        <f>SUM(Table4[[#This Row],[Report]:[Websites]])</f>
        <v>5</v>
      </c>
      <c r="W60">
        <f>IF(Table4[[#This Row],[Insured Cost]]="",1,IF(Table4[[#This Row],[Reported cost]]="",2,""))</f>
        <v>2</v>
      </c>
      <c r="X60" s="68">
        <v>517</v>
      </c>
      <c r="Y60" s="68"/>
      <c r="Z60" s="68"/>
      <c r="AA60" s="68">
        <v>12</v>
      </c>
      <c r="AB60" s="68"/>
      <c r="AC60" s="68"/>
      <c r="AD60" s="68"/>
      <c r="AE60" s="76">
        <v>35128000</v>
      </c>
      <c r="AF60" s="2"/>
      <c r="AG60" s="68"/>
      <c r="AH60" s="68"/>
      <c r="AI60" s="68"/>
      <c r="AJ60" s="68"/>
      <c r="AK60" s="68">
        <v>37</v>
      </c>
      <c r="AL60" s="68">
        <v>72</v>
      </c>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t="s">
        <v>371</v>
      </c>
      <c r="BP60" t="str">
        <f>IFERROR(LEFT(Table4[[#This Row],[reference/s]],SEARCH(";",Table4[[#This Row],[reference/s]])-1),"")</f>
        <v>EM-Track</v>
      </c>
    </row>
    <row r="61" spans="1:68" s="6" customFormat="1">
      <c r="A61">
        <v>3301</v>
      </c>
      <c r="B61" t="s">
        <v>1570</v>
      </c>
      <c r="C61" t="s">
        <v>606</v>
      </c>
      <c r="D61" t="s">
        <v>456</v>
      </c>
      <c r="E61" t="s">
        <v>457</v>
      </c>
      <c r="F61" s="13">
        <v>40612.392233796294</v>
      </c>
      <c r="G61" s="13">
        <v>40616.392233796294</v>
      </c>
      <c r="H61" t="s">
        <v>658</v>
      </c>
      <c r="I61" s="68">
        <v>2011</v>
      </c>
      <c r="J61"/>
      <c r="K61" t="s">
        <v>567</v>
      </c>
      <c r="L61" t="s">
        <v>33</v>
      </c>
      <c r="M61" t="s">
        <v>33</v>
      </c>
      <c r="N61" t="s">
        <v>736</v>
      </c>
      <c r="O61" s="10" t="s">
        <v>1253</v>
      </c>
      <c r="P61">
        <v>0</v>
      </c>
      <c r="Q61">
        <v>0</v>
      </c>
      <c r="R61">
        <v>2</v>
      </c>
      <c r="S61">
        <v>1</v>
      </c>
      <c r="T61">
        <v>1</v>
      </c>
      <c r="U61">
        <f>Table4[[#This Row],[Report]]*$P$321+Table4[[#This Row],[Journals]]*$Q$321+Table4[[#This Row],[Databases]]*$R$321+Table4[[#This Row],[Websites]]*$S$321+Table4[[#This Row],[Newspaper]]*$T$321</f>
        <v>51</v>
      </c>
      <c r="V61">
        <f>SUM(Table4[[#This Row],[Report]:[Websites]])</f>
        <v>3</v>
      </c>
      <c r="W61">
        <f>IF(Table4[[#This Row],[Insured Cost]]="",1,IF(Table4[[#This Row],[Reported cost]]="",2,""))</f>
        <v>1</v>
      </c>
      <c r="X61" s="68"/>
      <c r="Y61" s="68"/>
      <c r="Z61" s="68"/>
      <c r="AA61" s="68"/>
      <c r="AB61" s="68"/>
      <c r="AC61" s="68"/>
      <c r="AD61" s="68"/>
      <c r="AE61" s="76"/>
      <c r="AF61" s="2">
        <v>130000000</v>
      </c>
      <c r="AG61" s="68"/>
      <c r="AH61" s="68"/>
      <c r="AI61" s="68"/>
      <c r="AJ61" s="68"/>
      <c r="AK61" s="68"/>
      <c r="AL61" s="68">
        <v>76</v>
      </c>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t="s">
        <v>458</v>
      </c>
      <c r="BP61" t="str">
        <f>IFERROR(LEFT(Table4[[#This Row],[reference/s]],SEARCH(";",Table4[[#This Row],[reference/s]])-1),"")</f>
        <v>EM-Track</v>
      </c>
    </row>
    <row r="62" spans="1:68">
      <c r="A62">
        <v>201</v>
      </c>
      <c r="B62" t="s">
        <v>1557</v>
      </c>
      <c r="C62" t="s">
        <v>606</v>
      </c>
      <c r="D62" t="s">
        <v>155</v>
      </c>
      <c r="E62" t="s">
        <v>156</v>
      </c>
      <c r="F62" s="4">
        <v>36022</v>
      </c>
      <c r="G62" s="4">
        <v>36026</v>
      </c>
      <c r="H62" t="s">
        <v>669</v>
      </c>
      <c r="I62" s="68">
        <v>1998</v>
      </c>
      <c r="K62" t="s">
        <v>488</v>
      </c>
      <c r="L62" t="s">
        <v>37</v>
      </c>
      <c r="M62" t="s">
        <v>37</v>
      </c>
      <c r="N62" t="s">
        <v>736</v>
      </c>
      <c r="O62" s="32" t="s">
        <v>1309</v>
      </c>
      <c r="P62">
        <v>1</v>
      </c>
      <c r="Q62">
        <v>3</v>
      </c>
      <c r="R62">
        <v>3</v>
      </c>
      <c r="S62">
        <v>0</v>
      </c>
      <c r="T62">
        <v>12</v>
      </c>
      <c r="U62">
        <f>Table4[[#This Row],[Report]]*$P$321+Table4[[#This Row],[Journals]]*$Q$321+Table4[[#This Row],[Databases]]*$R$321+Table4[[#This Row],[Websites]]*$S$321+Table4[[#This Row],[Newspaper]]*$T$321</f>
        <v>202</v>
      </c>
      <c r="V62">
        <f>SUM(Table4[[#This Row],[Report]:[Websites]])</f>
        <v>7</v>
      </c>
      <c r="W62" t="str">
        <f>IF(Table4[[#This Row],[Insured Cost]]="",1,IF(Table4[[#This Row],[Reported cost]]="",2,""))</f>
        <v/>
      </c>
      <c r="X62" s="68">
        <v>1600</v>
      </c>
      <c r="Y62" s="68">
        <v>5000</v>
      </c>
      <c r="Z62" s="68"/>
      <c r="AA62" s="68">
        <v>2</v>
      </c>
      <c r="AB62" s="68"/>
      <c r="AC62" s="68"/>
      <c r="AD62" s="68">
        <v>1</v>
      </c>
      <c r="AE62" s="76">
        <v>100000000</v>
      </c>
      <c r="AF62" s="2">
        <v>125000000</v>
      </c>
      <c r="AG62" s="68"/>
      <c r="AH62" s="68"/>
      <c r="AI62" s="68"/>
      <c r="AJ62" s="68"/>
      <c r="AK62" s="68">
        <v>1500</v>
      </c>
      <c r="AL62" s="68">
        <v>90</v>
      </c>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t="s">
        <v>157</v>
      </c>
      <c r="BP62" t="str">
        <f>IFERROR(LEFT(Table4[[#This Row],[reference/s]],SEARCH(";",Table4[[#This Row],[reference/s]])-1),"")</f>
        <v>EM-DAT</v>
      </c>
    </row>
    <row r="63" spans="1:68">
      <c r="A63">
        <v>345</v>
      </c>
      <c r="B63" t="s">
        <v>1559</v>
      </c>
      <c r="C63" t="s">
        <v>475</v>
      </c>
      <c r="D63" t="s">
        <v>240</v>
      </c>
      <c r="E63" t="s">
        <v>241</v>
      </c>
      <c r="F63" s="4">
        <v>36237</v>
      </c>
      <c r="G63" s="4">
        <v>36243</v>
      </c>
      <c r="H63" t="s">
        <v>658</v>
      </c>
      <c r="I63" s="68">
        <v>1999</v>
      </c>
      <c r="K63" t="s">
        <v>626</v>
      </c>
      <c r="L63" t="s">
        <v>33</v>
      </c>
      <c r="M63" t="s">
        <v>33</v>
      </c>
      <c r="N63" t="s">
        <v>736</v>
      </c>
      <c r="O63" s="10" t="s">
        <v>1505</v>
      </c>
      <c r="P63">
        <v>0</v>
      </c>
      <c r="Q63">
        <v>2</v>
      </c>
      <c r="R63">
        <v>2</v>
      </c>
      <c r="S63">
        <v>1</v>
      </c>
      <c r="T63">
        <v>1</v>
      </c>
      <c r="U63">
        <f>Table4[[#This Row],[Report]]*$P$321+Table4[[#This Row],[Journals]]*$Q$321+Table4[[#This Row],[Databases]]*$R$321+Table4[[#This Row],[Websites]]*$S$321+Table4[[#This Row],[Newspaper]]*$T$321</f>
        <v>111</v>
      </c>
      <c r="V63">
        <f>SUM(Table4[[#This Row],[Report]:[Websites]])</f>
        <v>5</v>
      </c>
      <c r="W63" t="str">
        <f>IF(Table4[[#This Row],[Insured Cost]]="",1,IF(Table4[[#This Row],[Reported cost]]="",2,""))</f>
        <v/>
      </c>
      <c r="X63" s="68">
        <v>2672</v>
      </c>
      <c r="Y63" s="68">
        <v>3500</v>
      </c>
      <c r="Z63" s="68">
        <v>1200</v>
      </c>
      <c r="AA63" s="68">
        <v>5</v>
      </c>
      <c r="AB63" s="68"/>
      <c r="AC63" s="68"/>
      <c r="AD63" s="68"/>
      <c r="AE63" s="76">
        <v>35000000</v>
      </c>
      <c r="AF63" s="61">
        <v>303000000</v>
      </c>
      <c r="AG63" s="68"/>
      <c r="AH63" s="68"/>
      <c r="AI63" s="68"/>
      <c r="AJ63" s="68"/>
      <c r="AK63" s="68">
        <v>200</v>
      </c>
      <c r="AL63" s="68">
        <v>112</v>
      </c>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t="s">
        <v>242</v>
      </c>
      <c r="BP63" t="str">
        <f>IFERROR(LEFT(Table4[[#This Row],[reference/s]],SEARCH(";",Table4[[#This Row],[reference/s]])-1),"")</f>
        <v>EM-DAT</v>
      </c>
    </row>
    <row r="64" spans="1:68">
      <c r="A64">
        <v>50</v>
      </c>
      <c r="B64" t="s">
        <v>1559</v>
      </c>
      <c r="C64" t="s">
        <v>606</v>
      </c>
      <c r="D64" t="s">
        <v>71</v>
      </c>
      <c r="E64" t="s">
        <v>72</v>
      </c>
      <c r="F64" s="13">
        <v>32984</v>
      </c>
      <c r="G64" s="13">
        <v>32993</v>
      </c>
      <c r="H64" t="s">
        <v>662</v>
      </c>
      <c r="I64" s="68">
        <v>1990</v>
      </c>
      <c r="K64" t="s">
        <v>1132</v>
      </c>
      <c r="L64" t="s">
        <v>73</v>
      </c>
      <c r="M64" t="s">
        <v>37</v>
      </c>
      <c r="N64" t="s">
        <v>748</v>
      </c>
      <c r="O64" s="10" t="s">
        <v>1160</v>
      </c>
      <c r="P64">
        <v>1</v>
      </c>
      <c r="Q64">
        <v>6</v>
      </c>
      <c r="R64">
        <v>3</v>
      </c>
      <c r="S64">
        <v>1</v>
      </c>
      <c r="T64">
        <v>7</v>
      </c>
      <c r="U64">
        <f>Table4[[#This Row],[Report]]*$P$321+Table4[[#This Row],[Journals]]*$Q$321+Table4[[#This Row],[Databases]]*$R$321+Table4[[#This Row],[Websites]]*$S$321+Table4[[#This Row],[Newspaper]]*$T$321</f>
        <v>297</v>
      </c>
      <c r="V64">
        <f>SUM(Table4[[#This Row],[Report]:[Websites]])</f>
        <v>11</v>
      </c>
      <c r="W64" t="str">
        <f>IF(Table4[[#This Row],[Insured Cost]]="",1,IF(Table4[[#This Row],[Reported cost]]="",2,""))</f>
        <v/>
      </c>
      <c r="X64" s="68">
        <v>3500</v>
      </c>
      <c r="Y64" s="68">
        <v>17000</v>
      </c>
      <c r="Z64" s="68">
        <v>5000</v>
      </c>
      <c r="AA64" s="68">
        <v>60</v>
      </c>
      <c r="AB64" s="68"/>
      <c r="AC64" s="68"/>
      <c r="AD64" s="68">
        <v>6</v>
      </c>
      <c r="AE64" s="76">
        <v>30000000</v>
      </c>
      <c r="AF64" s="2">
        <v>200000000</v>
      </c>
      <c r="AG64" s="68"/>
      <c r="AH64" s="68"/>
      <c r="AI64" s="68"/>
      <c r="AJ64" s="68"/>
      <c r="AK64" s="68">
        <v>500</v>
      </c>
      <c r="AL64" s="68">
        <v>150</v>
      </c>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t="s">
        <v>74</v>
      </c>
      <c r="BP64" t="str">
        <f>IFERROR(LEFT(Table4[[#This Row],[reference/s]],SEARCH(";",Table4[[#This Row],[reference/s]])-1),"")</f>
        <v>ICA</v>
      </c>
    </row>
    <row r="65" spans="1:68">
      <c r="B65" t="s">
        <v>1559</v>
      </c>
      <c r="C65" t="s">
        <v>475</v>
      </c>
      <c r="D65" t="s">
        <v>732</v>
      </c>
      <c r="E65" t="s">
        <v>733</v>
      </c>
      <c r="F65" s="4">
        <v>33667</v>
      </c>
      <c r="G65" s="4">
        <v>33680</v>
      </c>
      <c r="H65" t="s">
        <v>658</v>
      </c>
      <c r="I65" s="68">
        <v>1992</v>
      </c>
      <c r="K65" t="s">
        <v>923</v>
      </c>
      <c r="L65" t="s">
        <v>50</v>
      </c>
      <c r="M65" t="s">
        <v>50</v>
      </c>
      <c r="N65" t="s">
        <v>736</v>
      </c>
      <c r="O65" s="10" t="s">
        <v>734</v>
      </c>
      <c r="P65">
        <v>0</v>
      </c>
      <c r="Q65">
        <v>0</v>
      </c>
      <c r="R65">
        <v>0</v>
      </c>
      <c r="S65">
        <v>2</v>
      </c>
      <c r="T65">
        <v>3</v>
      </c>
      <c r="U65">
        <f>Table4[[#This Row],[Report]]*$P$321+Table4[[#This Row],[Journals]]*$Q$321+Table4[[#This Row],[Databases]]*$R$321+Table4[[#This Row],[Websites]]*$S$321+Table4[[#This Row],[Newspaper]]*$T$321</f>
        <v>23</v>
      </c>
      <c r="V65">
        <f>SUM(Table4[[#This Row],[Report]:[Websites]])</f>
        <v>2</v>
      </c>
      <c r="W65" t="str">
        <f>IF(Table4[[#This Row],[Insured Cost]]="",1,IF(Table4[[#This Row],[Reported cost]]="",2,""))</f>
        <v/>
      </c>
      <c r="X65" s="68"/>
      <c r="Y65" s="68"/>
      <c r="Z65" s="68"/>
      <c r="AA65" s="68"/>
      <c r="AB65" s="68"/>
      <c r="AC65" s="68"/>
      <c r="AD65" s="68"/>
      <c r="AE65" s="76">
        <v>2500000</v>
      </c>
      <c r="AF65" s="2">
        <v>10000000</v>
      </c>
      <c r="AG65" s="68"/>
      <c r="AH65" s="68"/>
      <c r="AI65" s="68"/>
      <c r="AJ65" s="68"/>
      <c r="AK65" s="68"/>
      <c r="AL65" s="68">
        <v>200</v>
      </c>
      <c r="AM65" s="68"/>
      <c r="AN65" s="68"/>
      <c r="AO65" s="68"/>
      <c r="AP65" s="68"/>
      <c r="AQ65" s="68"/>
      <c r="AR65" s="68"/>
      <c r="AS65" s="68"/>
      <c r="AT65" s="68"/>
      <c r="AU65" s="68"/>
      <c r="AV65" s="68"/>
      <c r="AW65" s="68"/>
      <c r="AX65" s="68"/>
      <c r="AY65" s="68"/>
      <c r="AZ65" s="68"/>
      <c r="BA65" s="68"/>
      <c r="BB65" s="68"/>
      <c r="BC65" s="68"/>
      <c r="BD65" s="68"/>
      <c r="BE65" s="68"/>
      <c r="BF65" s="68"/>
      <c r="BG65" s="68">
        <v>20</v>
      </c>
      <c r="BH65" s="68"/>
      <c r="BI65" s="68"/>
      <c r="BJ65" s="68"/>
      <c r="BK65" s="68"/>
      <c r="BL65" s="68"/>
      <c r="BM65" s="68"/>
      <c r="BN65" s="68"/>
      <c r="BP65" t="str">
        <f>IFERROR(LEFT(Table4[[#This Row],[reference/s]],SEARCH(";",Table4[[#This Row],[reference/s]])-1),"")</f>
        <v>http://www.bom.gov.au/cyclone/history/fran.shtml</v>
      </c>
    </row>
    <row r="66" spans="1:68" s="53" customFormat="1">
      <c r="A66"/>
      <c r="B66" t="s">
        <v>1570</v>
      </c>
      <c r="C66" t="s">
        <v>642</v>
      </c>
      <c r="D66"/>
      <c r="E66"/>
      <c r="F66" s="13">
        <v>29919</v>
      </c>
      <c r="G66" s="13">
        <v>29919</v>
      </c>
      <c r="H66" t="s">
        <v>659</v>
      </c>
      <c r="I66" s="68">
        <v>1981</v>
      </c>
      <c r="J66"/>
      <c r="K66" t="s">
        <v>852</v>
      </c>
      <c r="L66" t="s">
        <v>623</v>
      </c>
      <c r="M66" t="s">
        <v>50</v>
      </c>
      <c r="N66" t="s">
        <v>37</v>
      </c>
      <c r="O66" s="32" t="s">
        <v>735</v>
      </c>
      <c r="P66">
        <v>0</v>
      </c>
      <c r="Q66">
        <v>0</v>
      </c>
      <c r="R66">
        <v>1</v>
      </c>
      <c r="S66">
        <v>0</v>
      </c>
      <c r="T66">
        <v>2</v>
      </c>
      <c r="U66">
        <f>Table4[[#This Row],[Report]]*$P$321+Table4[[#This Row],[Journals]]*$Q$321+Table4[[#This Row],[Databases]]*$R$321+Table4[[#This Row],[Websites]]*$S$321+Table4[[#This Row],[Newspaper]]*$T$321</f>
        <v>22</v>
      </c>
      <c r="V66">
        <f>SUM(Table4[[#This Row],[Report]:[Websites]])</f>
        <v>1</v>
      </c>
      <c r="W66">
        <f>IF(Table4[[#This Row],[Insured Cost]]="",1,IF(Table4[[#This Row],[Reported cost]]="",2,""))</f>
        <v>1</v>
      </c>
      <c r="X66" s="68"/>
      <c r="Y66" s="68"/>
      <c r="Z66" s="68"/>
      <c r="AA66" s="68"/>
      <c r="AB66" s="68"/>
      <c r="AC66" s="68"/>
      <c r="AD66" s="68"/>
      <c r="AE66" s="76"/>
      <c r="AF66" s="2">
        <v>7895000</v>
      </c>
      <c r="AG66" s="68"/>
      <c r="AH66" s="68"/>
      <c r="AI66" s="68"/>
      <c r="AJ66" s="68"/>
      <c r="AK66" s="68"/>
      <c r="AL66" s="68">
        <v>300</v>
      </c>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c r="BP66" t="str">
        <f>IFERROR(LEFT(Table4[[#This Row],[reference/s]],SEARCH(";",Table4[[#This Row],[reference/s]])-1),"")</f>
        <v>EM-DAT</v>
      </c>
    </row>
    <row r="67" spans="1:68">
      <c r="A67">
        <v>612</v>
      </c>
      <c r="B67" t="s">
        <v>1559</v>
      </c>
      <c r="C67" t="s">
        <v>606</v>
      </c>
      <c r="D67" t="s">
        <v>435</v>
      </c>
      <c r="E67" t="s">
        <v>436</v>
      </c>
      <c r="F67" s="4">
        <v>40932</v>
      </c>
      <c r="G67" s="4">
        <v>40981</v>
      </c>
      <c r="H67" t="s">
        <v>658</v>
      </c>
      <c r="I67" s="68">
        <v>2012</v>
      </c>
      <c r="K67" t="s">
        <v>1256</v>
      </c>
      <c r="L67" t="s">
        <v>904</v>
      </c>
      <c r="M67" t="s">
        <v>37</v>
      </c>
      <c r="N67" t="s">
        <v>905</v>
      </c>
      <c r="O67" s="10" t="s">
        <v>1533</v>
      </c>
      <c r="P67">
        <v>1</v>
      </c>
      <c r="Q67">
        <v>0</v>
      </c>
      <c r="R67">
        <v>3</v>
      </c>
      <c r="S67">
        <v>0</v>
      </c>
      <c r="T67">
        <v>31</v>
      </c>
      <c r="U67">
        <f>Table4[[#This Row],[Report]]*$P$321+Table4[[#This Row],[Journals]]*$Q$321+Table4[[#This Row],[Databases]]*$R$321+Table4[[#This Row],[Websites]]*$S$321+Table4[[#This Row],[Newspaper]]*$T$321</f>
        <v>131</v>
      </c>
      <c r="V67">
        <f>SUM(Table4[[#This Row],[Report]:[Websites]])</f>
        <v>4</v>
      </c>
      <c r="W67" t="str">
        <f>IF(Table4[[#This Row],[Insured Cost]]="",1,IF(Table4[[#This Row],[Reported cost]]="",2,""))</f>
        <v/>
      </c>
      <c r="X67" s="68">
        <v>20000</v>
      </c>
      <c r="Y67" s="68"/>
      <c r="Z67" s="68"/>
      <c r="AA67" s="68"/>
      <c r="AB67" s="68"/>
      <c r="AC67" s="68"/>
      <c r="AD67" s="68">
        <v>3</v>
      </c>
      <c r="AE67" s="76">
        <v>131890000</v>
      </c>
      <c r="AF67" s="2">
        <v>500000000</v>
      </c>
      <c r="AG67" s="68"/>
      <c r="AH67" s="68"/>
      <c r="AI67" s="68"/>
      <c r="AJ67" s="68"/>
      <c r="AK67" s="68">
        <v>2000</v>
      </c>
      <c r="AL67" s="68">
        <v>400</v>
      </c>
      <c r="AM67" s="68"/>
      <c r="AN67" s="68"/>
      <c r="AO67" s="68"/>
      <c r="AP67" s="68"/>
      <c r="AQ67" s="68"/>
      <c r="AR67" s="68"/>
      <c r="AS67" s="68"/>
      <c r="AT67" s="68"/>
      <c r="AU67" s="68"/>
      <c r="AV67" s="68"/>
      <c r="AW67" s="68"/>
      <c r="AX67" s="68"/>
      <c r="AY67" s="68"/>
      <c r="AZ67" s="68"/>
      <c r="BA67" s="68"/>
      <c r="BB67" s="68"/>
      <c r="BC67" s="68"/>
      <c r="BD67" s="68"/>
      <c r="BE67" s="68"/>
      <c r="BF67" s="68"/>
      <c r="BG67" s="68"/>
      <c r="BH67" s="68" t="s">
        <v>1255</v>
      </c>
      <c r="BI67" s="68"/>
      <c r="BJ67" s="68">
        <v>2</v>
      </c>
      <c r="BK67" s="68"/>
      <c r="BL67" s="68"/>
      <c r="BM67" s="68"/>
      <c r="BN67" s="68"/>
      <c r="BO67" t="s">
        <v>437</v>
      </c>
      <c r="BP67" t="str">
        <f>IFERROR(LEFT(Table4[[#This Row],[reference/s]],SEARCH(";",Table4[[#This Row],[reference/s]])-1),"")</f>
        <v>EM-Track</v>
      </c>
    </row>
    <row r="68" spans="1:68">
      <c r="A68">
        <v>627</v>
      </c>
      <c r="B68" t="s">
        <v>1562</v>
      </c>
      <c r="C68" t="s">
        <v>585</v>
      </c>
      <c r="D68" t="s">
        <v>447</v>
      </c>
      <c r="E68" t="s">
        <v>448</v>
      </c>
      <c r="F68" s="13">
        <v>37639</v>
      </c>
      <c r="G68" s="13">
        <v>37640</v>
      </c>
      <c r="H68" t="s">
        <v>657</v>
      </c>
      <c r="I68" s="68">
        <v>2003</v>
      </c>
      <c r="K68" t="s">
        <v>540</v>
      </c>
      <c r="L68" t="s">
        <v>184</v>
      </c>
      <c r="M68" t="s">
        <v>184</v>
      </c>
      <c r="N68" t="s">
        <v>736</v>
      </c>
      <c r="O68" s="10" t="s">
        <v>1551</v>
      </c>
      <c r="P68">
        <v>0</v>
      </c>
      <c r="Q68">
        <v>0</v>
      </c>
      <c r="R68">
        <v>2</v>
      </c>
      <c r="S68">
        <v>1</v>
      </c>
      <c r="T68">
        <v>1</v>
      </c>
      <c r="U68">
        <f>Table4[[#This Row],[Report]]*$P$321+Table4[[#This Row],[Journals]]*$Q$321+Table4[[#This Row],[Databases]]*$R$321+Table4[[#This Row],[Websites]]*$S$321+Table4[[#This Row],[Newspaper]]*$T$321</f>
        <v>51</v>
      </c>
      <c r="V68">
        <f>SUM(Table4[[#This Row],[Report]:[Websites]])</f>
        <v>3</v>
      </c>
      <c r="W68">
        <f>IF(Table4[[#This Row],[Insured Cost]]="",1,IF(Table4[[#This Row],[Reported cost]]="",2,""))</f>
        <v>2</v>
      </c>
      <c r="X68" s="68">
        <v>5000</v>
      </c>
      <c r="Y68" s="68">
        <v>52500</v>
      </c>
      <c r="Z68" s="68">
        <v>100</v>
      </c>
      <c r="AA68" s="68">
        <v>435</v>
      </c>
      <c r="AB68" s="68"/>
      <c r="AC68" s="68"/>
      <c r="AD68" s="68">
        <v>4</v>
      </c>
      <c r="AE68" s="76">
        <v>350000000</v>
      </c>
      <c r="AF68" s="2"/>
      <c r="AG68" s="68"/>
      <c r="AH68" s="68"/>
      <c r="AI68" s="68"/>
      <c r="AJ68" s="68"/>
      <c r="AK68" s="68" t="s">
        <v>664</v>
      </c>
      <c r="AL68" s="68">
        <v>488</v>
      </c>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t="s">
        <v>449</v>
      </c>
      <c r="BP68" t="str">
        <f>IFERROR(LEFT(Table4[[#This Row],[reference/s]],SEARCH(";",Table4[[#This Row],[reference/s]])-1),"")</f>
        <v>wiki</v>
      </c>
    </row>
    <row r="69" spans="1:68">
      <c r="A69">
        <v>448</v>
      </c>
      <c r="B69" t="s">
        <v>1559</v>
      </c>
      <c r="C69" t="s">
        <v>475</v>
      </c>
      <c r="D69" t="s">
        <v>310</v>
      </c>
      <c r="E69" t="s">
        <v>311</v>
      </c>
      <c r="F69" s="13">
        <v>38796</v>
      </c>
      <c r="G69" s="13">
        <v>38796</v>
      </c>
      <c r="H69" t="s">
        <v>658</v>
      </c>
      <c r="I69" s="68">
        <v>2006</v>
      </c>
      <c r="J69" t="s">
        <v>1354</v>
      </c>
      <c r="K69" t="s">
        <v>630</v>
      </c>
      <c r="L69" t="s">
        <v>50</v>
      </c>
      <c r="M69" t="s">
        <v>50</v>
      </c>
      <c r="N69" t="s">
        <v>736</v>
      </c>
      <c r="O69" s="10" t="s">
        <v>1521</v>
      </c>
      <c r="P69">
        <v>4</v>
      </c>
      <c r="Q69">
        <v>0</v>
      </c>
      <c r="R69">
        <v>3</v>
      </c>
      <c r="S69">
        <v>2</v>
      </c>
      <c r="T69">
        <v>0</v>
      </c>
      <c r="U69">
        <f>Table4[[#This Row],[Report]]*$P$321+Table4[[#This Row],[Journals]]*$Q$321+Table4[[#This Row],[Databases]]*$R$321+Table4[[#This Row],[Websites]]*$S$321+Table4[[#This Row],[Newspaper]]*$T$321</f>
        <v>240</v>
      </c>
      <c r="V69">
        <f>SUM(Table4[[#This Row],[Report]:[Websites]])</f>
        <v>9</v>
      </c>
      <c r="W69" t="str">
        <f>IF(Table4[[#This Row],[Insured Cost]]="",1,IF(Table4[[#This Row],[Reported cost]]="",2,""))</f>
        <v/>
      </c>
      <c r="X69" s="68"/>
      <c r="Y69" s="68">
        <v>120000</v>
      </c>
      <c r="Z69" s="68"/>
      <c r="AA69" s="68">
        <v>30</v>
      </c>
      <c r="AB69" s="68"/>
      <c r="AC69" s="68"/>
      <c r="AD69" s="68"/>
      <c r="AE69" s="76">
        <v>540000000</v>
      </c>
      <c r="AF69" s="2">
        <v>1300000000</v>
      </c>
      <c r="AG69" s="68"/>
      <c r="AH69" s="68"/>
      <c r="AI69" s="68"/>
      <c r="AJ69" s="68"/>
      <c r="AK69" s="68">
        <v>14000</v>
      </c>
      <c r="AL69" s="68">
        <v>500</v>
      </c>
      <c r="AM69" s="68"/>
      <c r="AN69" s="68"/>
      <c r="AO69" s="68"/>
      <c r="AP69" s="68"/>
      <c r="AQ69" s="68" t="s">
        <v>1355</v>
      </c>
      <c r="AR69" s="68"/>
      <c r="AS69" s="68">
        <v>10000</v>
      </c>
      <c r="AT69" s="68"/>
      <c r="AU69" s="68"/>
      <c r="AV69" s="68"/>
      <c r="AW69" s="68"/>
      <c r="AX69" s="68"/>
      <c r="AY69" s="68" t="s">
        <v>1356</v>
      </c>
      <c r="AZ69" s="68"/>
      <c r="BA69" s="68"/>
      <c r="BB69" s="68"/>
      <c r="BC69" s="68"/>
      <c r="BD69" s="68"/>
      <c r="BE69" s="68"/>
      <c r="BF69" s="68"/>
      <c r="BG69" s="68"/>
      <c r="BH69" s="68"/>
      <c r="BI69" s="68"/>
      <c r="BJ69" s="68"/>
      <c r="BK69" s="68"/>
      <c r="BL69" s="68"/>
      <c r="BM69" s="68"/>
      <c r="BN69" s="68"/>
      <c r="BO69" t="s">
        <v>312</v>
      </c>
      <c r="BP69" t="str">
        <f>IFERROR(LEFT(Table4[[#This Row],[reference/s]],SEARCH(";",Table4[[#This Row],[reference/s]])-1),"")</f>
        <v>EM-Track</v>
      </c>
    </row>
    <row r="70" spans="1:68">
      <c r="A70">
        <v>402</v>
      </c>
      <c r="B70" t="s">
        <v>1559</v>
      </c>
      <c r="C70" t="s">
        <v>642</v>
      </c>
      <c r="D70" t="s">
        <v>285</v>
      </c>
      <c r="E70" t="s">
        <v>286</v>
      </c>
      <c r="F70" s="4">
        <v>38637</v>
      </c>
      <c r="G70" s="4">
        <v>38637</v>
      </c>
      <c r="H70" t="s">
        <v>663</v>
      </c>
      <c r="I70" s="68">
        <v>2005</v>
      </c>
      <c r="K70" t="s">
        <v>549</v>
      </c>
      <c r="L70" t="s">
        <v>50</v>
      </c>
      <c r="M70" t="s">
        <v>50</v>
      </c>
      <c r="N70" t="s">
        <v>736</v>
      </c>
      <c r="O70" s="10" t="s">
        <v>1053</v>
      </c>
      <c r="P70">
        <v>0</v>
      </c>
      <c r="Q70">
        <v>0</v>
      </c>
      <c r="R70">
        <v>2</v>
      </c>
      <c r="S70">
        <v>1</v>
      </c>
      <c r="T70">
        <v>21</v>
      </c>
      <c r="U70">
        <f>Table4[[#This Row],[Report]]*$P$321+Table4[[#This Row],[Journals]]*$Q$321+Table4[[#This Row],[Databases]]*$R$321+Table4[[#This Row],[Websites]]*$S$321+Table4[[#This Row],[Newspaper]]*$T$321</f>
        <v>71</v>
      </c>
      <c r="V70">
        <f>SUM(Table4[[#This Row],[Report]:[Websites]])</f>
        <v>3</v>
      </c>
      <c r="W70" t="str">
        <f>IF(Table4[[#This Row],[Insured Cost]]="",1,IF(Table4[[#This Row],[Reported cost]]="",2,""))</f>
        <v/>
      </c>
      <c r="X70" s="68"/>
      <c r="Y70" s="68">
        <v>25000</v>
      </c>
      <c r="Z70" s="68"/>
      <c r="AA70" s="68">
        <v>3</v>
      </c>
      <c r="AB70" s="68"/>
      <c r="AC70" s="68"/>
      <c r="AD70" s="68" t="s">
        <v>1188</v>
      </c>
      <c r="AE70" s="76">
        <v>61000000</v>
      </c>
      <c r="AF70" s="2">
        <v>60500000</v>
      </c>
      <c r="AG70" s="68">
        <v>720</v>
      </c>
      <c r="AH70" s="68"/>
      <c r="AI70" s="68"/>
      <c r="AJ70" s="68"/>
      <c r="AK70" s="68">
        <v>1280</v>
      </c>
      <c r="AL70" s="68">
        <v>500</v>
      </c>
      <c r="AM70" s="68"/>
      <c r="AN70" s="68"/>
      <c r="AO70" s="68"/>
      <c r="AP70" s="68"/>
      <c r="AQ70" s="68"/>
      <c r="AR70" s="68"/>
      <c r="AS70" s="68"/>
      <c r="AT70" s="68"/>
      <c r="AU70" s="68"/>
      <c r="AV70" s="68"/>
      <c r="AW70" s="68"/>
      <c r="AX70" s="68"/>
      <c r="AY70" s="68"/>
      <c r="AZ70" s="68"/>
      <c r="BA70" s="68"/>
      <c r="BB70" s="68">
        <v>2000</v>
      </c>
      <c r="BC70" s="68">
        <v>2000</v>
      </c>
      <c r="BD70" s="68"/>
      <c r="BE70" s="68"/>
      <c r="BF70" s="68"/>
      <c r="BG70" s="68"/>
      <c r="BH70" s="68"/>
      <c r="BI70" s="68"/>
      <c r="BJ70" s="68"/>
      <c r="BK70" s="68"/>
      <c r="BL70" s="68"/>
      <c r="BM70" s="68"/>
      <c r="BN70" s="68"/>
      <c r="BO70" t="s">
        <v>287</v>
      </c>
      <c r="BP70" t="str">
        <f>IFERROR(LEFT(Table4[[#This Row],[reference/s]],SEARCH(";",Table4[[#This Row],[reference/s]])-1),"")</f>
        <v>wiki</v>
      </c>
    </row>
    <row r="71" spans="1:68">
      <c r="A71">
        <v>507</v>
      </c>
      <c r="B71" t="s">
        <v>1559</v>
      </c>
      <c r="C71" t="s">
        <v>606</v>
      </c>
      <c r="D71" t="s">
        <v>379</v>
      </c>
      <c r="E71" t="s">
        <v>380</v>
      </c>
      <c r="F71" s="4">
        <v>40555</v>
      </c>
      <c r="G71" s="4">
        <v>40561</v>
      </c>
      <c r="H71" t="s">
        <v>657</v>
      </c>
      <c r="I71" s="68">
        <v>2011</v>
      </c>
      <c r="K71" t="s">
        <v>1265</v>
      </c>
      <c r="L71" t="s">
        <v>30</v>
      </c>
      <c r="M71" t="s">
        <v>30</v>
      </c>
      <c r="N71" t="s">
        <v>736</v>
      </c>
      <c r="O71" s="32" t="s">
        <v>1263</v>
      </c>
      <c r="P71">
        <v>3</v>
      </c>
      <c r="Q71">
        <v>0</v>
      </c>
      <c r="R71">
        <v>2</v>
      </c>
      <c r="S71">
        <v>1</v>
      </c>
      <c r="T71">
        <v>50</v>
      </c>
      <c r="U71">
        <f>Table4[[#This Row],[Report]]*$P$321+Table4[[#This Row],[Journals]]*$Q$321+Table4[[#This Row],[Databases]]*$R$321+Table4[[#This Row],[Websites]]*$S$321+Table4[[#This Row],[Newspaper]]*$T$321</f>
        <v>220</v>
      </c>
      <c r="V71">
        <f>SUM(Table4[[#This Row],[Report]:[Websites]])</f>
        <v>6</v>
      </c>
      <c r="W71" t="str">
        <f>IF(Table4[[#This Row],[Insured Cost]]="",1,IF(Table4[[#This Row],[Reported cost]]="",2,""))</f>
        <v/>
      </c>
      <c r="X71" s="68"/>
      <c r="Y71" s="68">
        <v>17000</v>
      </c>
      <c r="Z71" s="68"/>
      <c r="AA71" s="68"/>
      <c r="AB71" s="68"/>
      <c r="AC71" s="68"/>
      <c r="AD71" s="68">
        <v>2</v>
      </c>
      <c r="AE71" s="76">
        <v>126495000</v>
      </c>
      <c r="AF71" s="8">
        <v>1000000000</v>
      </c>
      <c r="AG71" s="68">
        <v>5200</v>
      </c>
      <c r="AH71" s="68" t="s">
        <v>1266</v>
      </c>
      <c r="AI71" s="68"/>
      <c r="AJ71" s="68"/>
      <c r="AK71" s="68">
        <v>2700</v>
      </c>
      <c r="AL71" s="68">
        <v>1730</v>
      </c>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t="s">
        <v>381</v>
      </c>
      <c r="BP71" t="str">
        <f>IFERROR(LEFT(Table4[[#This Row],[reference/s]],SEARCH(";",Table4[[#This Row],[reference/s]])-1),"")</f>
        <v>EM-Track</v>
      </c>
    </row>
    <row r="72" spans="1:68">
      <c r="A72">
        <v>131</v>
      </c>
      <c r="B72" t="s">
        <v>1559</v>
      </c>
      <c r="C72" t="s">
        <v>585</v>
      </c>
      <c r="D72" t="s">
        <v>115</v>
      </c>
      <c r="E72" s="45" t="s">
        <v>1457</v>
      </c>
      <c r="F72" s="13">
        <v>30363</v>
      </c>
      <c r="G72" s="13">
        <v>30365</v>
      </c>
      <c r="H72" t="s">
        <v>661</v>
      </c>
      <c r="I72" s="68">
        <v>1983</v>
      </c>
      <c r="K72" t="s">
        <v>1066</v>
      </c>
      <c r="L72" t="s">
        <v>116</v>
      </c>
      <c r="M72" t="s">
        <v>30</v>
      </c>
      <c r="N72" t="s">
        <v>51</v>
      </c>
      <c r="O72" s="10" t="s">
        <v>1460</v>
      </c>
      <c r="P72">
        <v>0</v>
      </c>
      <c r="Q72">
        <v>2</v>
      </c>
      <c r="R72">
        <v>1</v>
      </c>
      <c r="S72">
        <v>0</v>
      </c>
      <c r="T72">
        <v>0</v>
      </c>
      <c r="U72">
        <f>Table4[[#This Row],[Report]]*$P$321+Table4[[#This Row],[Journals]]*$Q$321+Table4[[#This Row],[Databases]]*$R$321+Table4[[#This Row],[Websites]]*$S$321+Table4[[#This Row],[Newspaper]]*$T$321</f>
        <v>80</v>
      </c>
      <c r="V72">
        <f>SUM(Table4[[#This Row],[Report]:[Websites]])</f>
        <v>3</v>
      </c>
      <c r="W72" t="str">
        <f>IF(Table4[[#This Row],[Insured Cost]]="",1,IF(Table4[[#This Row],[Reported cost]]="",2,""))</f>
        <v/>
      </c>
      <c r="X72" s="68"/>
      <c r="Y72" s="68">
        <v>250000</v>
      </c>
      <c r="Z72" s="68">
        <v>9000</v>
      </c>
      <c r="AA72" s="68">
        <f>Table4[[#This Row],[Minor]]+Table4[[#This Row],[Severe]]</f>
        <v>2676</v>
      </c>
      <c r="AB72" s="68">
        <v>2543</v>
      </c>
      <c r="AC72" s="68">
        <v>133</v>
      </c>
      <c r="AD72" s="68">
        <v>75</v>
      </c>
      <c r="AE72" s="76">
        <v>176000000</v>
      </c>
      <c r="AF72" s="2">
        <v>324000000</v>
      </c>
      <c r="AG72" s="68"/>
      <c r="AH72" s="68" t="s">
        <v>1458</v>
      </c>
      <c r="AI72" s="68"/>
      <c r="AJ72" s="68" t="s">
        <v>1284</v>
      </c>
      <c r="AK72" s="68" t="s">
        <v>1287</v>
      </c>
      <c r="AL72" s="68">
        <v>2000</v>
      </c>
      <c r="AM72" s="68"/>
      <c r="AN72" s="68" t="s">
        <v>1288</v>
      </c>
      <c r="AO72" s="68"/>
      <c r="AP72" s="68"/>
      <c r="AQ72" s="68"/>
      <c r="AR72" s="68" t="s">
        <v>1289</v>
      </c>
      <c r="AS72" s="68">
        <v>178</v>
      </c>
      <c r="AT72" s="68">
        <v>2463</v>
      </c>
      <c r="AU72" s="68"/>
      <c r="AV72" s="68"/>
      <c r="AW72" s="68"/>
      <c r="AX72" s="68" t="s">
        <v>1459</v>
      </c>
      <c r="AY72" s="68"/>
      <c r="AZ72" s="68">
        <v>30000</v>
      </c>
      <c r="BA72" s="68"/>
      <c r="BB72" s="68"/>
      <c r="BC72" s="68"/>
      <c r="BD72" s="68"/>
      <c r="BE72" s="68"/>
      <c r="BF72" s="68"/>
      <c r="BG72" s="68"/>
      <c r="BH72" s="68"/>
      <c r="BI72" s="68"/>
      <c r="BJ72" s="68"/>
      <c r="BK72" s="68"/>
      <c r="BL72" s="68"/>
      <c r="BM72" s="68"/>
      <c r="BN72" s="68"/>
      <c r="BO72" t="s">
        <v>117</v>
      </c>
      <c r="BP72" t="str">
        <f>IFERROR(LEFT(Table4[[#This Row],[reference/s]],SEARCH(";",Table4[[#This Row],[reference/s]])-1),"")</f>
        <v>EM-Track [75]</v>
      </c>
    </row>
    <row r="73" spans="1:68">
      <c r="A73" s="53">
        <v>482</v>
      </c>
      <c r="B73" s="53" t="s">
        <v>1562</v>
      </c>
      <c r="C73" s="53" t="s">
        <v>585</v>
      </c>
      <c r="D73" s="53" t="s">
        <v>334</v>
      </c>
      <c r="E73" s="53" t="s">
        <v>335</v>
      </c>
      <c r="F73" s="54">
        <v>39851</v>
      </c>
      <c r="G73" s="54">
        <v>39852</v>
      </c>
      <c r="H73" s="53" t="s">
        <v>661</v>
      </c>
      <c r="I73" s="69">
        <v>2009</v>
      </c>
      <c r="J73" s="53"/>
      <c r="K73" s="53" t="s">
        <v>562</v>
      </c>
      <c r="L73" s="53" t="s">
        <v>30</v>
      </c>
      <c r="M73" s="53" t="s">
        <v>30</v>
      </c>
      <c r="N73" s="53" t="s">
        <v>736</v>
      </c>
      <c r="O73" s="58" t="s">
        <v>1251</v>
      </c>
      <c r="P73" s="53">
        <v>1</v>
      </c>
      <c r="Q73" s="53">
        <v>0</v>
      </c>
      <c r="R73" s="53">
        <v>3</v>
      </c>
      <c r="S73" s="53">
        <v>0</v>
      </c>
      <c r="T73" s="53">
        <v>0</v>
      </c>
      <c r="U73" s="53">
        <f>Table4[[#This Row],[Report]]*$P$321+Table4[[#This Row],[Journals]]*$Q$321+Table4[[#This Row],[Databases]]*$R$321+Table4[[#This Row],[Websites]]*$S$321+Table4[[#This Row],[Newspaper]]*$T$321</f>
        <v>100</v>
      </c>
      <c r="V73" s="53">
        <f>SUM(Table4[[#This Row],[Report]:[Websites]])</f>
        <v>4</v>
      </c>
      <c r="W73" s="53" t="str">
        <f>IF(Table4[[#This Row],[Insured Cost]]="",1,IF(Table4[[#This Row],[Reported cost]]="",2,""))</f>
        <v/>
      </c>
      <c r="X73" s="69"/>
      <c r="Y73" s="69"/>
      <c r="Z73" s="69"/>
      <c r="AA73" s="69">
        <v>414</v>
      </c>
      <c r="AB73" s="69"/>
      <c r="AC73" s="69"/>
      <c r="AD73" s="69">
        <v>173</v>
      </c>
      <c r="AE73" s="77">
        <v>1070000000</v>
      </c>
      <c r="AF73" s="56">
        <v>4400000000</v>
      </c>
      <c r="AG73" s="69"/>
      <c r="AH73" s="69"/>
      <c r="AI73" s="69"/>
      <c r="AJ73" s="69"/>
      <c r="AK73" s="69"/>
      <c r="AL73" s="69">
        <v>2029</v>
      </c>
      <c r="AM73" s="69"/>
      <c r="AN73" s="69"/>
      <c r="AO73" s="69"/>
      <c r="AP73" s="69"/>
      <c r="AQ73" s="69"/>
      <c r="AR73" s="69"/>
      <c r="AS73" s="69"/>
      <c r="AT73" s="69"/>
      <c r="AU73" s="69"/>
      <c r="AV73" s="69"/>
      <c r="AW73" s="69"/>
      <c r="AX73" s="69"/>
      <c r="AY73" s="69"/>
      <c r="AZ73" s="69"/>
      <c r="BA73" s="69"/>
      <c r="BB73" s="69"/>
      <c r="BC73" s="69"/>
      <c r="BD73" s="69"/>
      <c r="BE73" s="69"/>
      <c r="BF73" s="69"/>
      <c r="BG73" s="69">
        <v>61</v>
      </c>
      <c r="BH73" s="69"/>
      <c r="BI73" s="69"/>
      <c r="BJ73" s="69"/>
      <c r="BK73" s="69"/>
      <c r="BL73" s="69"/>
      <c r="BM73" s="69"/>
      <c r="BN73" s="69"/>
      <c r="BO73" s="53" t="s">
        <v>336</v>
      </c>
      <c r="BP73" s="53" t="str">
        <f>IFERROR(LEFT(Table4[[#This Row],[reference/s]],SEARCH(";",Table4[[#This Row],[reference/s]])-1),"")</f>
        <v>EM-Track</v>
      </c>
    </row>
    <row r="74" spans="1:68">
      <c r="A74">
        <v>34</v>
      </c>
      <c r="B74" t="s">
        <v>1559</v>
      </c>
      <c r="C74" t="s">
        <v>642</v>
      </c>
      <c r="D74" t="s">
        <v>59</v>
      </c>
      <c r="E74" t="s">
        <v>60</v>
      </c>
      <c r="F74" s="4">
        <v>32950</v>
      </c>
      <c r="G74" s="4">
        <v>32950</v>
      </c>
      <c r="H74" t="s">
        <v>658</v>
      </c>
      <c r="I74" s="68">
        <v>1990</v>
      </c>
      <c r="K74" t="s">
        <v>480</v>
      </c>
      <c r="L74" t="s">
        <v>37</v>
      </c>
      <c r="M74" t="s">
        <v>37</v>
      </c>
      <c r="N74" t="s">
        <v>736</v>
      </c>
      <c r="O74" s="10" t="s">
        <v>1300</v>
      </c>
      <c r="P74">
        <v>3</v>
      </c>
      <c r="Q74">
        <v>1</v>
      </c>
      <c r="R74">
        <v>3</v>
      </c>
      <c r="S74">
        <v>2</v>
      </c>
      <c r="T74">
        <v>0</v>
      </c>
      <c r="U74">
        <f>Table4[[#This Row],[Report]]*$P$321+Table4[[#This Row],[Journals]]*$Q$321+Table4[[#This Row],[Databases]]*$R$321+Table4[[#This Row],[Websites]]*$S$321+Table4[[#This Row],[Newspaper]]*$T$321</f>
        <v>230</v>
      </c>
      <c r="V74">
        <f>SUM(Table4[[#This Row],[Report]:[Websites]])</f>
        <v>9</v>
      </c>
      <c r="W74" t="str">
        <f>IF(Table4[[#This Row],[Insured Cost]]="",1,IF(Table4[[#This Row],[Reported cost]]="",2,""))</f>
        <v/>
      </c>
      <c r="X74" s="68"/>
      <c r="Y74" s="68">
        <v>5000</v>
      </c>
      <c r="Z74" s="68">
        <v>100</v>
      </c>
      <c r="AA74" s="68">
        <v>25</v>
      </c>
      <c r="AB74" s="68"/>
      <c r="AC74" s="68"/>
      <c r="AD74" s="68"/>
      <c r="AE74" s="76">
        <v>319000000</v>
      </c>
      <c r="AF74" s="2">
        <v>710000000</v>
      </c>
      <c r="AG74" s="68">
        <v>3500</v>
      </c>
      <c r="AH74" s="68"/>
      <c r="AI74" s="68"/>
      <c r="AJ74" s="68"/>
      <c r="AK74" s="68"/>
      <c r="AL74" s="68">
        <v>14000</v>
      </c>
      <c r="AM74" s="68"/>
      <c r="AN74" s="68"/>
      <c r="AO74" s="68"/>
      <c r="AP74" s="68"/>
      <c r="AQ74" s="68"/>
      <c r="AR74" s="68"/>
      <c r="AS74" s="68"/>
      <c r="AT74" s="68"/>
      <c r="AU74" s="68"/>
      <c r="AV74" s="68"/>
      <c r="AW74" s="68"/>
      <c r="AX74" s="68"/>
      <c r="AY74" s="68"/>
      <c r="AZ74" s="68"/>
      <c r="BA74" s="68"/>
      <c r="BB74" s="68">
        <v>9000</v>
      </c>
      <c r="BC74" s="68"/>
      <c r="BD74" s="68"/>
      <c r="BE74" s="68"/>
      <c r="BF74" s="68"/>
      <c r="BG74" s="68"/>
      <c r="BH74" s="68"/>
      <c r="BI74" s="68"/>
      <c r="BJ74" s="68"/>
      <c r="BK74" s="68"/>
      <c r="BL74" s="68"/>
      <c r="BM74" s="68"/>
      <c r="BN74" s="68"/>
      <c r="BO74" t="s">
        <v>61</v>
      </c>
      <c r="BP74" t="str">
        <f>IFERROR(LEFT(Table4[[#This Row],[reference/s]],SEARCH(";",Table4[[#This Row],[reference/s]])-1),"")</f>
        <v>ICA</v>
      </c>
    </row>
    <row r="75" spans="1:68">
      <c r="A75">
        <v>376</v>
      </c>
      <c r="B75" t="s">
        <v>1565</v>
      </c>
      <c r="C75" t="s">
        <v>642</v>
      </c>
      <c r="D75" t="s">
        <v>260</v>
      </c>
      <c r="E75" t="s">
        <v>668</v>
      </c>
      <c r="F75" s="4">
        <v>37857</v>
      </c>
      <c r="G75" s="4">
        <v>37857</v>
      </c>
      <c r="H75" t="s">
        <v>669</v>
      </c>
      <c r="I75" s="68">
        <v>2003</v>
      </c>
      <c r="K75" t="s">
        <v>542</v>
      </c>
      <c r="L75" t="s">
        <v>261</v>
      </c>
      <c r="M75" t="s">
        <v>184</v>
      </c>
      <c r="N75" t="s">
        <v>742</v>
      </c>
      <c r="O75" s="10" t="s">
        <v>1043</v>
      </c>
      <c r="P75">
        <v>1</v>
      </c>
      <c r="Q75">
        <v>0</v>
      </c>
      <c r="R75">
        <v>0</v>
      </c>
      <c r="S75">
        <v>2</v>
      </c>
      <c r="T75">
        <v>1</v>
      </c>
      <c r="U75">
        <f>Table4[[#This Row],[Report]]*$P$321+Table4[[#This Row],[Journals]]*$Q$321+Table4[[#This Row],[Databases]]*$R$321+Table4[[#This Row],[Websites]]*$S$321+Table4[[#This Row],[Newspaper]]*$T$321</f>
        <v>61</v>
      </c>
      <c r="V75">
        <f>SUM(Table4[[#This Row],[Report]:[Websites]])</f>
        <v>3</v>
      </c>
      <c r="W75">
        <f>IF(Table4[[#This Row],[Insured Cost]]="",1,IF(Table4[[#This Row],[Reported cost]]="",2,""))</f>
        <v>2</v>
      </c>
      <c r="X75" s="68"/>
      <c r="Y75" s="68">
        <v>250000</v>
      </c>
      <c r="Z75" s="68"/>
      <c r="AA75" s="68">
        <v>4</v>
      </c>
      <c r="AB75" s="68"/>
      <c r="AC75" s="68"/>
      <c r="AD75" s="68">
        <v>1</v>
      </c>
      <c r="AE75" s="76">
        <v>25000000</v>
      </c>
      <c r="AF75" s="2"/>
      <c r="AG75" s="68"/>
      <c r="AH75" s="68"/>
      <c r="AI75" s="68"/>
      <c r="AJ75" s="68"/>
      <c r="AK75" s="68" t="s">
        <v>670</v>
      </c>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t="s">
        <v>262</v>
      </c>
      <c r="BP75" t="str">
        <f>IFERROR(LEFT(Table4[[#This Row],[reference/s]],SEARCH(";",Table4[[#This Row],[reference/s]])-1),"")</f>
        <v>wiki</v>
      </c>
    </row>
    <row r="76" spans="1:68">
      <c r="A76">
        <v>377</v>
      </c>
      <c r="B76" t="s">
        <v>1558</v>
      </c>
      <c r="C76" t="s">
        <v>642</v>
      </c>
      <c r="D76" t="s">
        <v>263</v>
      </c>
      <c r="E76" t="s">
        <v>264</v>
      </c>
      <c r="F76" s="4">
        <v>38010</v>
      </c>
      <c r="G76" s="4">
        <v>38017</v>
      </c>
      <c r="H76" t="s">
        <v>657</v>
      </c>
      <c r="I76" s="68">
        <v>2004</v>
      </c>
      <c r="K76" t="s">
        <v>543</v>
      </c>
      <c r="L76" t="s">
        <v>50</v>
      </c>
      <c r="M76" t="s">
        <v>50</v>
      </c>
      <c r="N76" t="s">
        <v>736</v>
      </c>
      <c r="O76" s="10" t="s">
        <v>1218</v>
      </c>
      <c r="P76">
        <v>0</v>
      </c>
      <c r="Q76">
        <v>0</v>
      </c>
      <c r="R76">
        <v>3</v>
      </c>
      <c r="S76">
        <v>1</v>
      </c>
      <c r="T76">
        <v>1</v>
      </c>
      <c r="U76">
        <f>Table4[[#This Row],[Report]]*$P$321+Table4[[#This Row],[Journals]]*$Q$321+Table4[[#This Row],[Databases]]*$R$321+Table4[[#This Row],[Websites]]*$S$321+Table4[[#This Row],[Newspaper]]*$T$321</f>
        <v>71</v>
      </c>
      <c r="V76">
        <f>SUM(Table4[[#This Row],[Report]:[Websites]])</f>
        <v>4</v>
      </c>
      <c r="W76">
        <f>IF(Table4[[#This Row],[Insured Cost]]="",1,IF(Table4[[#This Row],[Reported cost]]="",2,""))</f>
        <v>2</v>
      </c>
      <c r="X76" s="68"/>
      <c r="Y76" s="68"/>
      <c r="Z76" s="68"/>
      <c r="AA76" s="68">
        <v>3</v>
      </c>
      <c r="AB76" s="68"/>
      <c r="AC76" s="68"/>
      <c r="AD76" s="68">
        <v>1</v>
      </c>
      <c r="AE76" s="76">
        <v>28500000</v>
      </c>
      <c r="AF76" s="2"/>
      <c r="AG76" s="68"/>
      <c r="AH76" s="68"/>
      <c r="AI76" s="68"/>
      <c r="AJ76" s="68"/>
      <c r="AK76" s="68">
        <v>121000</v>
      </c>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t="s">
        <v>265</v>
      </c>
      <c r="BP76" t="str">
        <f>IFERROR(LEFT(Table4[[#This Row],[reference/s]],SEARCH(";",Table4[[#This Row],[reference/s]])-1),"")</f>
        <v>EM-Track</v>
      </c>
    </row>
    <row r="77" spans="1:68">
      <c r="A77">
        <v>494</v>
      </c>
      <c r="B77" t="s">
        <v>1558</v>
      </c>
      <c r="C77" t="s">
        <v>606</v>
      </c>
      <c r="D77" t="s">
        <v>350</v>
      </c>
      <c r="E77" t="s">
        <v>351</v>
      </c>
      <c r="F77" s="4">
        <v>39492</v>
      </c>
      <c r="G77" s="4">
        <v>39495</v>
      </c>
      <c r="H77" t="s">
        <v>661</v>
      </c>
      <c r="I77" s="68">
        <v>2008</v>
      </c>
      <c r="K77" t="s">
        <v>558</v>
      </c>
      <c r="L77" t="s">
        <v>50</v>
      </c>
      <c r="M77" t="s">
        <v>50</v>
      </c>
      <c r="N77" t="s">
        <v>736</v>
      </c>
      <c r="O77" s="10" t="s">
        <v>1527</v>
      </c>
      <c r="P77">
        <v>0</v>
      </c>
      <c r="Q77">
        <v>1</v>
      </c>
      <c r="R77">
        <v>3</v>
      </c>
      <c r="S77">
        <v>0</v>
      </c>
      <c r="T77">
        <v>1</v>
      </c>
      <c r="U77">
        <f>Table4[[#This Row],[Report]]*$P$321+Table4[[#This Row],[Journals]]*$Q$321+Table4[[#This Row],[Databases]]*$R$321+Table4[[#This Row],[Websites]]*$S$321+Table4[[#This Row],[Newspaper]]*$T$321</f>
        <v>91</v>
      </c>
      <c r="V77">
        <f>SUM(Table4[[#This Row],[Report]:[Websites]])</f>
        <v>4</v>
      </c>
      <c r="W77">
        <f>IF(Table4[[#This Row],[Insured Cost]]="",1,IF(Table4[[#This Row],[Reported cost]]="",2,""))</f>
        <v>2</v>
      </c>
      <c r="X77" s="68"/>
      <c r="Y77" s="68"/>
      <c r="Z77" s="68"/>
      <c r="AA77" s="68"/>
      <c r="AB77" s="68"/>
      <c r="AC77" s="68"/>
      <c r="AD77" s="68"/>
      <c r="AE77" s="76">
        <v>410000000</v>
      </c>
      <c r="AF77" s="2"/>
      <c r="AG77" s="68">
        <v>2000</v>
      </c>
      <c r="AH77" s="68"/>
      <c r="AI77" s="68"/>
      <c r="AJ77" s="68"/>
      <c r="AK77" s="68">
        <v>4000</v>
      </c>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t="s">
        <v>352</v>
      </c>
      <c r="BP77" t="str">
        <f>IFERROR(LEFT(Table4[[#This Row],[reference/s]],SEARCH(";",Table4[[#This Row],[reference/s]])-1),"")</f>
        <v>EM-Track</v>
      </c>
    </row>
    <row r="78" spans="1:68">
      <c r="B78" t="s">
        <v>1559</v>
      </c>
      <c r="C78" t="s">
        <v>642</v>
      </c>
      <c r="D78" t="s">
        <v>597</v>
      </c>
      <c r="E78" t="s">
        <v>665</v>
      </c>
      <c r="F78" s="13">
        <v>37980</v>
      </c>
      <c r="G78" s="13">
        <v>37980</v>
      </c>
      <c r="H78" t="s">
        <v>660</v>
      </c>
      <c r="I78" s="68">
        <v>2003</v>
      </c>
      <c r="K78" t="s">
        <v>515</v>
      </c>
      <c r="L78" t="s">
        <v>30</v>
      </c>
      <c r="M78" t="s">
        <v>30</v>
      </c>
      <c r="N78" t="s">
        <v>736</v>
      </c>
      <c r="O78" s="10" t="s">
        <v>1517</v>
      </c>
      <c r="P78">
        <v>1</v>
      </c>
      <c r="Q78">
        <v>1</v>
      </c>
      <c r="R78">
        <v>2</v>
      </c>
      <c r="S78">
        <v>4</v>
      </c>
      <c r="T78">
        <v>1</v>
      </c>
      <c r="U78">
        <f>Table4[[#This Row],[Report]]*$P$321+Table4[[#This Row],[Journals]]*$Q$321+Table4[[#This Row],[Databases]]*$R$321+Table4[[#This Row],[Websites]]*$S$321+Table4[[#This Row],[Newspaper]]*$T$321</f>
        <v>151</v>
      </c>
      <c r="V78">
        <f>SUM(Table4[[#This Row],[Report]:[Websites]])</f>
        <v>8</v>
      </c>
      <c r="W78" t="str">
        <f>IF(Table4[[#This Row],[Insured Cost]]="",1,IF(Table4[[#This Row],[Reported cost]]="",2,""))</f>
        <v/>
      </c>
      <c r="X78" s="68"/>
      <c r="Y78" s="68">
        <v>100000</v>
      </c>
      <c r="Z78" s="68"/>
      <c r="AA78" s="68"/>
      <c r="AB78" s="68"/>
      <c r="AC78" s="68"/>
      <c r="AD78" s="68"/>
      <c r="AE78" s="76">
        <v>100000000</v>
      </c>
      <c r="AF78" s="2">
        <v>124000000</v>
      </c>
      <c r="AG78" s="68">
        <v>75</v>
      </c>
      <c r="AH78" s="68"/>
      <c r="AI78" s="68" t="s">
        <v>1575</v>
      </c>
      <c r="AJ78" s="68"/>
      <c r="AK78" s="68">
        <v>3000</v>
      </c>
      <c r="AL78" s="68"/>
      <c r="AM78" s="68"/>
      <c r="AN78" s="68"/>
      <c r="AO78" s="68"/>
      <c r="AP78" s="68"/>
      <c r="AQ78" s="68"/>
      <c r="AR78" s="68"/>
      <c r="AS78" s="68"/>
      <c r="AT78" s="68"/>
      <c r="AU78" s="68"/>
      <c r="AV78" s="68"/>
      <c r="AW78" s="68"/>
      <c r="AX78" s="68"/>
      <c r="AY78" s="68"/>
      <c r="AZ78" s="68"/>
      <c r="BA78" s="68"/>
      <c r="BB78" s="68">
        <v>10000</v>
      </c>
      <c r="BC78" s="68"/>
      <c r="BD78" s="68"/>
      <c r="BE78" s="68"/>
      <c r="BF78" s="68"/>
      <c r="BG78" s="68"/>
      <c r="BH78" s="68"/>
      <c r="BI78" s="68"/>
      <c r="BJ78" s="68"/>
      <c r="BK78" s="68"/>
      <c r="BL78" s="68"/>
      <c r="BM78" s="68"/>
      <c r="BN78" s="68"/>
      <c r="BP78" t="str">
        <f>IFERROR(LEFT(Table4[[#This Row],[reference/s]],SEARCH(";",Table4[[#This Row],[reference/s]])-1),"")</f>
        <v>ICA</v>
      </c>
    </row>
    <row r="79" spans="1:68">
      <c r="A79">
        <v>481</v>
      </c>
      <c r="B79" t="s">
        <v>1559</v>
      </c>
      <c r="C79" t="s">
        <v>606</v>
      </c>
      <c r="D79" t="s">
        <v>332</v>
      </c>
      <c r="E79" t="s">
        <v>1166</v>
      </c>
      <c r="F79" s="4">
        <v>39825</v>
      </c>
      <c r="G79" s="4">
        <v>39858</v>
      </c>
      <c r="H79" t="s">
        <v>661</v>
      </c>
      <c r="I79" s="68">
        <v>2009</v>
      </c>
      <c r="K79" t="s">
        <v>561</v>
      </c>
      <c r="L79" t="s">
        <v>50</v>
      </c>
      <c r="M79" t="s">
        <v>50</v>
      </c>
      <c r="N79" t="s">
        <v>736</v>
      </c>
      <c r="O79" s="10" t="s">
        <v>1529</v>
      </c>
      <c r="P79">
        <v>4</v>
      </c>
      <c r="Q79">
        <v>0</v>
      </c>
      <c r="R79">
        <v>3</v>
      </c>
      <c r="S79">
        <v>3</v>
      </c>
      <c r="T79">
        <v>46</v>
      </c>
      <c r="U79">
        <f>Table4[[#This Row],[Report]]*$P$321+Table4[[#This Row],[Journals]]*$Q$321+Table4[[#This Row],[Databases]]*$R$321+Table4[[#This Row],[Websites]]*$S$321+Table4[[#This Row],[Newspaper]]*$T$321</f>
        <v>296</v>
      </c>
      <c r="V79">
        <f>SUM(Table4[[#This Row],[Report]:[Websites]])</f>
        <v>10</v>
      </c>
      <c r="W79" t="str">
        <f>IF(Table4[[#This Row],[Insured Cost]]="",1,IF(Table4[[#This Row],[Reported cost]]="",2,""))</f>
        <v/>
      </c>
      <c r="X79" s="68"/>
      <c r="Y79" s="68"/>
      <c r="Z79" s="68"/>
      <c r="AA79" s="68"/>
      <c r="AB79" s="68"/>
      <c r="AC79" s="68"/>
      <c r="AD79" s="68">
        <v>1</v>
      </c>
      <c r="AE79" s="76">
        <v>19000000</v>
      </c>
      <c r="AF79" s="2">
        <v>21500000</v>
      </c>
      <c r="AG79" s="68">
        <v>25</v>
      </c>
      <c r="AH79" s="68"/>
      <c r="AI79" s="68"/>
      <c r="AJ79" s="68"/>
      <c r="AK79" s="68">
        <v>3000</v>
      </c>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t="s">
        <v>333</v>
      </c>
      <c r="BP79" t="str">
        <f>IFERROR(LEFT(Table4[[#This Row],[reference/s]],SEARCH(";",Table4[[#This Row],[reference/s]])-1),"")</f>
        <v>EM-TRACK</v>
      </c>
    </row>
    <row r="80" spans="1:68">
      <c r="A80">
        <v>361</v>
      </c>
      <c r="B80" t="s">
        <v>1559</v>
      </c>
      <c r="C80" t="s">
        <v>606</v>
      </c>
      <c r="D80" t="s">
        <v>255</v>
      </c>
      <c r="E80" t="s">
        <v>256</v>
      </c>
      <c r="F80" s="13">
        <v>29618</v>
      </c>
      <c r="G80" s="13">
        <v>29618</v>
      </c>
      <c r="H80" t="s">
        <v>661</v>
      </c>
      <c r="I80" s="68">
        <v>1981</v>
      </c>
      <c r="K80" t="s">
        <v>490</v>
      </c>
      <c r="L80" t="s">
        <v>50</v>
      </c>
      <c r="M80" t="s">
        <v>50</v>
      </c>
      <c r="N80" t="s">
        <v>736</v>
      </c>
      <c r="O80" s="10" t="s">
        <v>1158</v>
      </c>
      <c r="P80">
        <v>1</v>
      </c>
      <c r="Q80">
        <v>0</v>
      </c>
      <c r="R80">
        <v>3</v>
      </c>
      <c r="S80">
        <v>1</v>
      </c>
      <c r="T80">
        <v>4</v>
      </c>
      <c r="U80">
        <f>Table4[[#This Row],[Report]]*$P$321+Table4[[#This Row],[Journals]]*$Q$321+Table4[[#This Row],[Databases]]*$R$321+Table4[[#This Row],[Websites]]*$S$321+Table4[[#This Row],[Newspaper]]*$T$321</f>
        <v>114</v>
      </c>
      <c r="V80">
        <f>SUM(Table4[[#This Row],[Report]:[Websites]])</f>
        <v>5</v>
      </c>
      <c r="W80" t="str">
        <f>IF(Table4[[#This Row],[Insured Cost]]="",1,IF(Table4[[#This Row],[Reported cost]]="",2,""))</f>
        <v/>
      </c>
      <c r="X80" s="68">
        <v>1500</v>
      </c>
      <c r="Y80" s="68">
        <v>10000</v>
      </c>
      <c r="Z80" s="68">
        <v>1000</v>
      </c>
      <c r="AA80" s="68">
        <v>5</v>
      </c>
      <c r="AB80" s="68"/>
      <c r="AC80" s="68"/>
      <c r="AD80" s="68">
        <v>1</v>
      </c>
      <c r="AE80" s="76">
        <v>20000000</v>
      </c>
      <c r="AF80" s="2">
        <v>49000000</v>
      </c>
      <c r="AG80" s="68"/>
      <c r="AH80" s="68"/>
      <c r="AI80" s="68" t="s">
        <v>895</v>
      </c>
      <c r="AJ80" s="68"/>
      <c r="AK80" s="68">
        <v>2000</v>
      </c>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v>1</v>
      </c>
      <c r="BK80" s="68"/>
      <c r="BL80" s="68"/>
      <c r="BM80" s="68"/>
      <c r="BN80" s="68">
        <v>1</v>
      </c>
      <c r="BO80" t="s">
        <v>257</v>
      </c>
      <c r="BP80" t="str">
        <f>IFERROR(LEFT(Table4[[#This Row],[reference/s]],SEARCH(";",Table4[[#This Row],[reference/s]])-1),"")</f>
        <v>wiki</v>
      </c>
    </row>
    <row r="81" spans="1:68">
      <c r="A81">
        <v>180</v>
      </c>
      <c r="B81" t="s">
        <v>1559</v>
      </c>
      <c r="C81" t="s">
        <v>642</v>
      </c>
      <c r="D81" t="s">
        <v>134</v>
      </c>
      <c r="E81" t="s">
        <v>135</v>
      </c>
      <c r="F81" s="4">
        <v>27768</v>
      </c>
      <c r="G81" s="7">
        <v>27768</v>
      </c>
      <c r="H81" t="s">
        <v>657</v>
      </c>
      <c r="I81" s="68">
        <v>1976</v>
      </c>
      <c r="K81" t="s">
        <v>481</v>
      </c>
      <c r="L81" t="s">
        <v>50</v>
      </c>
      <c r="M81" t="s">
        <v>50</v>
      </c>
      <c r="N81" t="s">
        <v>736</v>
      </c>
      <c r="O81" s="10" t="s">
        <v>1315</v>
      </c>
      <c r="P81">
        <v>0</v>
      </c>
      <c r="Q81">
        <v>0</v>
      </c>
      <c r="R81">
        <v>3</v>
      </c>
      <c r="S81">
        <v>0</v>
      </c>
      <c r="T81">
        <v>3</v>
      </c>
      <c r="U81">
        <f>Table4[[#This Row],[Report]]*$P$321+Table4[[#This Row],[Journals]]*$Q$321+Table4[[#This Row],[Databases]]*$R$321+Table4[[#This Row],[Websites]]*$S$321+Table4[[#This Row],[Newspaper]]*$T$321</f>
        <v>63</v>
      </c>
      <c r="V81">
        <f>SUM(Table4[[#This Row],[Report]:[Websites]])</f>
        <v>3</v>
      </c>
      <c r="W81" t="str">
        <f>IF(Table4[[#This Row],[Insured Cost]]="",1,IF(Table4[[#This Row],[Reported cost]]="",2,""))</f>
        <v/>
      </c>
      <c r="X81" s="68"/>
      <c r="Y81" s="68">
        <v>5000</v>
      </c>
      <c r="Z81" s="68"/>
      <c r="AA81" s="68">
        <v>50</v>
      </c>
      <c r="AB81" s="68"/>
      <c r="AC81" s="68"/>
      <c r="AD81" s="68"/>
      <c r="AE81" s="76">
        <v>5000000</v>
      </c>
      <c r="AF81" s="2">
        <v>12000000</v>
      </c>
      <c r="AG81" s="68"/>
      <c r="AH81" s="68"/>
      <c r="AI81" s="68"/>
      <c r="AJ81" s="68"/>
      <c r="AK81" s="68">
        <v>1500</v>
      </c>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t="s">
        <v>136</v>
      </c>
      <c r="BP81" t="str">
        <f>IFERROR(LEFT(Table4[[#This Row],[reference/s]],SEARCH(";",Table4[[#This Row],[reference/s]])-1),"")</f>
        <v>EM-Track</v>
      </c>
    </row>
    <row r="82" spans="1:68">
      <c r="A82">
        <v>503</v>
      </c>
      <c r="B82" t="s">
        <v>1558</v>
      </c>
      <c r="C82" t="s">
        <v>475</v>
      </c>
      <c r="D82" t="s">
        <v>372</v>
      </c>
      <c r="E82" t="s">
        <v>373</v>
      </c>
      <c r="F82" s="4">
        <v>40577</v>
      </c>
      <c r="G82" s="4">
        <v>40577</v>
      </c>
      <c r="H82" t="s">
        <v>661</v>
      </c>
      <c r="I82" s="68">
        <v>2011</v>
      </c>
      <c r="K82" t="s">
        <v>565</v>
      </c>
      <c r="L82" t="s">
        <v>50</v>
      </c>
      <c r="M82" t="s">
        <v>50</v>
      </c>
      <c r="N82" t="s">
        <v>736</v>
      </c>
      <c r="O82" s="10" t="s">
        <v>1240</v>
      </c>
      <c r="P82">
        <v>1</v>
      </c>
      <c r="Q82">
        <v>0</v>
      </c>
      <c r="R82">
        <v>3</v>
      </c>
      <c r="S82">
        <v>1</v>
      </c>
      <c r="T82">
        <v>0</v>
      </c>
      <c r="U82">
        <f>Table4[[#This Row],[Report]]*$P$321+Table4[[#This Row],[Journals]]*$Q$321+Table4[[#This Row],[Databases]]*$R$321+Table4[[#This Row],[Websites]]*$S$321+Table4[[#This Row],[Newspaper]]*$T$321</f>
        <v>110</v>
      </c>
      <c r="V82">
        <f>SUM(Table4[[#This Row],[Report]:[Websites]])</f>
        <v>5</v>
      </c>
      <c r="W82">
        <f>IF(Table4[[#This Row],[Insured Cost]]="",1,IF(Table4[[#This Row],[Reported cost]]="",2,""))</f>
        <v>2</v>
      </c>
      <c r="X82" s="68"/>
      <c r="Y82" s="68"/>
      <c r="Z82" s="68"/>
      <c r="AA82" s="68"/>
      <c r="AB82" s="68"/>
      <c r="AC82" s="68"/>
      <c r="AD82" s="68">
        <v>1</v>
      </c>
      <c r="AE82" s="76">
        <v>1412239000</v>
      </c>
      <c r="AF82" s="2"/>
      <c r="AG82" s="68"/>
      <c r="AH82" s="68"/>
      <c r="AI82" s="68"/>
      <c r="AJ82" s="68"/>
      <c r="AK82" s="68">
        <v>1000</v>
      </c>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t="s">
        <v>374</v>
      </c>
      <c r="BP82" t="str">
        <f>IFERROR(LEFT(Table4[[#This Row],[reference/s]],SEARCH(";",Table4[[#This Row],[reference/s]])-1),"")</f>
        <v>EM-Track</v>
      </c>
    </row>
    <row r="83" spans="1:68">
      <c r="A83">
        <v>548</v>
      </c>
      <c r="B83" t="s">
        <v>1559</v>
      </c>
      <c r="C83" t="s">
        <v>642</v>
      </c>
      <c r="D83" t="s">
        <v>1114</v>
      </c>
      <c r="E83" t="s">
        <v>409</v>
      </c>
      <c r="F83" s="13">
        <v>35392</v>
      </c>
      <c r="G83" s="13">
        <v>35392</v>
      </c>
      <c r="H83" t="s">
        <v>659</v>
      </c>
      <c r="I83" s="68">
        <v>1996</v>
      </c>
      <c r="K83" t="s">
        <v>519</v>
      </c>
      <c r="L83" t="s">
        <v>37</v>
      </c>
      <c r="M83" t="s">
        <v>37</v>
      </c>
      <c r="N83" t="s">
        <v>736</v>
      </c>
      <c r="O83" s="10" t="s">
        <v>1306</v>
      </c>
      <c r="P83">
        <v>1</v>
      </c>
      <c r="Q83">
        <v>1</v>
      </c>
      <c r="R83">
        <v>3</v>
      </c>
      <c r="S83">
        <v>1</v>
      </c>
      <c r="T83">
        <v>0</v>
      </c>
      <c r="U83">
        <f>Table4[[#This Row],[Report]]*$P$321+Table4[[#This Row],[Journals]]*$Q$321+Table4[[#This Row],[Databases]]*$R$321+Table4[[#This Row],[Websites]]*$S$321+Table4[[#This Row],[Newspaper]]*$T$321</f>
        <v>140</v>
      </c>
      <c r="V83">
        <f>SUM(Table4[[#This Row],[Report]:[Websites]])</f>
        <v>6</v>
      </c>
      <c r="W83" t="str">
        <f>IF(Table4[[#This Row],[Insured Cost]]="",1,IF(Table4[[#This Row],[Reported cost]]="",2,""))</f>
        <v/>
      </c>
      <c r="X83" s="68"/>
      <c r="Y83" s="68"/>
      <c r="Z83" s="68"/>
      <c r="AA83" s="68"/>
      <c r="AB83" s="68"/>
      <c r="AC83" s="68"/>
      <c r="AD83" s="68">
        <v>1</v>
      </c>
      <c r="AE83" s="76">
        <v>20000000</v>
      </c>
      <c r="AF83" s="2">
        <v>30000000</v>
      </c>
      <c r="AG83" s="68">
        <v>3000</v>
      </c>
      <c r="AH83" s="68"/>
      <c r="AI83" s="68"/>
      <c r="AJ83" s="68"/>
      <c r="AK83" s="68">
        <v>800</v>
      </c>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t="s">
        <v>410</v>
      </c>
      <c r="BP83" t="str">
        <f>IFERROR(LEFT(Table4[[#This Row],[reference/s]],SEARCH(";",Table4[[#This Row],[reference/s]])-1),"")</f>
        <v>ICA</v>
      </c>
    </row>
    <row r="84" spans="1:68">
      <c r="A84">
        <v>192</v>
      </c>
      <c r="B84" t="s">
        <v>1559</v>
      </c>
      <c r="C84" t="s">
        <v>642</v>
      </c>
      <c r="D84" t="s">
        <v>146</v>
      </c>
      <c r="E84" t="s">
        <v>147</v>
      </c>
      <c r="F84" s="13">
        <v>35410</v>
      </c>
      <c r="G84" s="13">
        <v>35410</v>
      </c>
      <c r="H84" t="s">
        <v>660</v>
      </c>
      <c r="I84" s="68">
        <v>1996</v>
      </c>
      <c r="K84" t="s">
        <v>520</v>
      </c>
      <c r="L84" t="s">
        <v>37</v>
      </c>
      <c r="M84" t="s">
        <v>37</v>
      </c>
      <c r="N84" t="s">
        <v>736</v>
      </c>
      <c r="O84" s="32" t="s">
        <v>1307</v>
      </c>
      <c r="P84">
        <v>1</v>
      </c>
      <c r="Q84">
        <v>0</v>
      </c>
      <c r="R84">
        <v>2</v>
      </c>
      <c r="S84">
        <v>1</v>
      </c>
      <c r="T84">
        <v>0</v>
      </c>
      <c r="U84">
        <f>Table4[[#This Row],[Report]]*$P$321+Table4[[#This Row],[Journals]]*$Q$321+Table4[[#This Row],[Databases]]*$R$321+Table4[[#This Row],[Websites]]*$S$321+Table4[[#This Row],[Newspaper]]*$T$321</f>
        <v>90</v>
      </c>
      <c r="V84">
        <f>SUM(Table4[[#This Row],[Report]:[Websites]])</f>
        <v>4</v>
      </c>
      <c r="W84" t="str">
        <f>IF(Table4[[#This Row],[Insured Cost]]="",1,IF(Table4[[#This Row],[Reported cost]]="",2,""))</f>
        <v/>
      </c>
      <c r="X84" s="68"/>
      <c r="Y84" s="68">
        <v>10000</v>
      </c>
      <c r="Z84" s="68">
        <v>400</v>
      </c>
      <c r="AA84" s="68">
        <v>11</v>
      </c>
      <c r="AB84" s="68"/>
      <c r="AC84" s="68"/>
      <c r="AD84" s="68">
        <v>1</v>
      </c>
      <c r="AE84" s="76">
        <v>49000000</v>
      </c>
      <c r="AF84" s="2">
        <v>150000000</v>
      </c>
      <c r="AG84" s="68"/>
      <c r="AH84" s="68"/>
      <c r="AI84" s="68"/>
      <c r="AJ84" s="68"/>
      <c r="AK84" s="68">
        <v>700</v>
      </c>
      <c r="AL84" s="68"/>
      <c r="AM84" s="68"/>
      <c r="AN84" s="68"/>
      <c r="AO84" s="68"/>
      <c r="AP84" s="68"/>
      <c r="AQ84" s="68"/>
      <c r="AR84" s="68"/>
      <c r="AS84" s="68"/>
      <c r="AT84" s="68"/>
      <c r="AU84" s="68"/>
      <c r="AV84" s="68"/>
      <c r="AW84" s="68"/>
      <c r="AX84" s="68"/>
      <c r="AY84" s="68"/>
      <c r="AZ84" s="68"/>
      <c r="BA84" s="68"/>
      <c r="BB84" s="68">
        <v>2000</v>
      </c>
      <c r="BC84" s="68">
        <v>50</v>
      </c>
      <c r="BD84" s="68"/>
      <c r="BE84" s="68"/>
      <c r="BF84" s="68"/>
      <c r="BG84" s="68"/>
      <c r="BH84" s="68"/>
      <c r="BI84" s="68"/>
      <c r="BJ84" s="68"/>
      <c r="BK84" s="68"/>
      <c r="BL84" s="68"/>
      <c r="BM84" s="68"/>
      <c r="BN84" s="68"/>
      <c r="BO84" t="s">
        <v>148</v>
      </c>
      <c r="BP84" t="str">
        <f>IFERROR(LEFT(Table4[[#This Row],[reference/s]],SEARCH(";",Table4[[#This Row],[reference/s]])-1),"")</f>
        <v>EM-DAT</v>
      </c>
    </row>
    <row r="85" spans="1:68">
      <c r="A85">
        <v>304</v>
      </c>
      <c r="B85" t="s">
        <v>1559</v>
      </c>
      <c r="C85" t="s">
        <v>642</v>
      </c>
      <c r="D85" t="s">
        <v>604</v>
      </c>
      <c r="E85" t="s">
        <v>206</v>
      </c>
      <c r="F85" s="4">
        <v>34477</v>
      </c>
      <c r="G85" s="7">
        <v>34478</v>
      </c>
      <c r="H85" t="s">
        <v>674</v>
      </c>
      <c r="I85" s="68">
        <v>1994</v>
      </c>
      <c r="K85" t="s">
        <v>508</v>
      </c>
      <c r="L85" t="s">
        <v>33</v>
      </c>
      <c r="M85" t="s">
        <v>33</v>
      </c>
      <c r="N85" t="s">
        <v>736</v>
      </c>
      <c r="O85" s="10" t="s">
        <v>1211</v>
      </c>
      <c r="P85">
        <v>0</v>
      </c>
      <c r="Q85">
        <v>2</v>
      </c>
      <c r="R85">
        <v>2</v>
      </c>
      <c r="S85">
        <v>0</v>
      </c>
      <c r="T85">
        <v>1</v>
      </c>
      <c r="U85">
        <f>Table4[[#This Row],[Report]]*$P$321+Table4[[#This Row],[Journals]]*$Q$321+Table4[[#This Row],[Databases]]*$R$321+Table4[[#This Row],[Websites]]*$S$321+Table4[[#This Row],[Newspaper]]*$T$321</f>
        <v>101</v>
      </c>
      <c r="V85">
        <f>SUM(Table4[[#This Row],[Report]:[Websites]])</f>
        <v>4</v>
      </c>
      <c r="W85" t="str">
        <f>IF(Table4[[#This Row],[Insured Cost]]="",1,IF(Table4[[#This Row],[Reported cost]]="",2,""))</f>
        <v/>
      </c>
      <c r="X85" s="68"/>
      <c r="Y85" s="68"/>
      <c r="Z85" s="68">
        <v>200</v>
      </c>
      <c r="AA85" s="68"/>
      <c r="AB85" s="68"/>
      <c r="AC85" s="68"/>
      <c r="AD85" s="68">
        <v>2</v>
      </c>
      <c r="AE85" s="76">
        <v>37000000</v>
      </c>
      <c r="AF85" s="2">
        <v>25000000</v>
      </c>
      <c r="AG85" s="68"/>
      <c r="AH85" s="68"/>
      <c r="AI85" s="68"/>
      <c r="AJ85" s="68"/>
      <c r="AK85" s="68">
        <v>600</v>
      </c>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t="s">
        <v>207</v>
      </c>
      <c r="BP85" t="str">
        <f>IFERROR(LEFT(Table4[[#This Row],[reference/s]],SEARCH(";",Table4[[#This Row],[reference/s]])-1),"")</f>
        <v>ICA</v>
      </c>
    </row>
    <row r="86" spans="1:68">
      <c r="B86" t="s">
        <v>1559</v>
      </c>
      <c r="C86" t="s">
        <v>606</v>
      </c>
      <c r="E86" t="s">
        <v>772</v>
      </c>
      <c r="F86" s="13">
        <v>36310</v>
      </c>
      <c r="G86" s="13">
        <v>36311</v>
      </c>
      <c r="H86" t="s">
        <v>674</v>
      </c>
      <c r="I86" s="68">
        <v>1999</v>
      </c>
      <c r="K86" t="s">
        <v>641</v>
      </c>
      <c r="L86" t="s">
        <v>33</v>
      </c>
      <c r="M86" t="s">
        <v>33</v>
      </c>
      <c r="N86" t="s">
        <v>736</v>
      </c>
      <c r="O86" s="10" t="s">
        <v>954</v>
      </c>
      <c r="P86">
        <v>2</v>
      </c>
      <c r="Q86">
        <v>0</v>
      </c>
      <c r="R86">
        <v>1</v>
      </c>
      <c r="S86">
        <v>1</v>
      </c>
      <c r="T86">
        <v>0</v>
      </c>
      <c r="U86">
        <f>Table4[[#This Row],[Report]]*$P$321+Table4[[#This Row],[Journals]]*$Q$321+Table4[[#This Row],[Databases]]*$R$321+Table4[[#This Row],[Websites]]*$S$321+Table4[[#This Row],[Newspaper]]*$T$321</f>
        <v>110</v>
      </c>
      <c r="V86">
        <f>SUM(Table4[[#This Row],[Report]:[Websites]])</f>
        <v>4</v>
      </c>
      <c r="W86" t="str">
        <f>IF(Table4[[#This Row],[Insured Cost]]="",1,IF(Table4[[#This Row],[Reported cost]]="",2,""))</f>
        <v/>
      </c>
      <c r="X86" s="68">
        <v>1000</v>
      </c>
      <c r="Y86" s="68"/>
      <c r="Z86" s="68">
        <v>2000</v>
      </c>
      <c r="AA86" s="68"/>
      <c r="AB86" s="68"/>
      <c r="AC86" s="68"/>
      <c r="AD86" s="68"/>
      <c r="AE86" s="76">
        <v>4000000</v>
      </c>
      <c r="AF86" s="2">
        <v>16000000</v>
      </c>
      <c r="AG86" s="68"/>
      <c r="AH86" s="68"/>
      <c r="AI86" s="68"/>
      <c r="AJ86" s="68"/>
      <c r="AK86" s="68">
        <v>530</v>
      </c>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P86" t="str">
        <f>IFERROR(LEFT(Table4[[#This Row],[reference/s]],SEARCH(";",Table4[[#This Row],[reference/s]])-1),"")</f>
        <v>Report</v>
      </c>
    </row>
    <row r="87" spans="1:68">
      <c r="A87">
        <v>520</v>
      </c>
      <c r="B87" t="s">
        <v>1559</v>
      </c>
      <c r="C87" t="s">
        <v>642</v>
      </c>
      <c r="D87" t="s">
        <v>393</v>
      </c>
      <c r="E87" t="s">
        <v>394</v>
      </c>
      <c r="F87" s="13">
        <v>36897</v>
      </c>
      <c r="G87" s="13">
        <v>36897</v>
      </c>
      <c r="H87" t="s">
        <v>657</v>
      </c>
      <c r="I87" s="68">
        <v>2001</v>
      </c>
      <c r="J87" t="s">
        <v>534</v>
      </c>
      <c r="K87" t="s">
        <v>534</v>
      </c>
      <c r="L87" t="s">
        <v>37</v>
      </c>
      <c r="M87" t="s">
        <v>37</v>
      </c>
      <c r="O87" s="10" t="s">
        <v>1033</v>
      </c>
      <c r="P87">
        <v>0</v>
      </c>
      <c r="Q87">
        <v>0</v>
      </c>
      <c r="R87">
        <v>1</v>
      </c>
      <c r="S87">
        <v>2</v>
      </c>
      <c r="T87">
        <v>15</v>
      </c>
      <c r="U87">
        <f>Table4[[#This Row],[Report]]*$P$321+Table4[[#This Row],[Journals]]*$Q$321+Table4[[#This Row],[Databases]]*$R$321+Table4[[#This Row],[Websites]]*$S$321+Table4[[#This Row],[Newspaper]]*$T$321</f>
        <v>55</v>
      </c>
      <c r="V87">
        <f>SUM(Table4[[#This Row],[Report]:[Websites]])</f>
        <v>3</v>
      </c>
      <c r="W87" t="str">
        <f>IF(Table4[[#This Row],[Insured Cost]]="",1,IF(Table4[[#This Row],[Reported cost]]="",2,""))</f>
        <v/>
      </c>
      <c r="X87" s="68"/>
      <c r="Y87" s="68">
        <v>10000</v>
      </c>
      <c r="Z87" s="68"/>
      <c r="AA87" s="68"/>
      <c r="AB87" s="68"/>
      <c r="AC87" s="68"/>
      <c r="AD87" s="68"/>
      <c r="AE87" s="76">
        <v>15000000</v>
      </c>
      <c r="AF87" s="2">
        <v>100000000</v>
      </c>
      <c r="AG87" s="68">
        <v>500</v>
      </c>
      <c r="AH87" s="68"/>
      <c r="AI87" s="68"/>
      <c r="AJ87" s="68"/>
      <c r="AK87" s="68">
        <v>400</v>
      </c>
      <c r="AL87" s="68"/>
      <c r="AM87" s="68"/>
      <c r="AN87" s="68"/>
      <c r="AO87" s="68"/>
      <c r="AP87" s="68"/>
      <c r="AQ87" s="68"/>
      <c r="AR87" s="68"/>
      <c r="AS87" s="68"/>
      <c r="AT87" s="68"/>
      <c r="AU87" s="68"/>
      <c r="AV87" s="68"/>
      <c r="AW87" s="68"/>
      <c r="AX87" s="68"/>
      <c r="AY87" s="68"/>
      <c r="AZ87" s="68"/>
      <c r="BA87" s="68"/>
      <c r="BB87" s="68">
        <v>150</v>
      </c>
      <c r="BC87" s="68"/>
      <c r="BD87" s="68"/>
      <c r="BE87" s="68"/>
      <c r="BF87" s="68"/>
      <c r="BG87" s="68"/>
      <c r="BH87" s="68"/>
      <c r="BI87" s="68"/>
      <c r="BJ87" s="68"/>
      <c r="BK87" s="68"/>
      <c r="BL87" s="68"/>
      <c r="BM87" s="68"/>
      <c r="BN87" s="68"/>
      <c r="BP87" t="str">
        <f>IFERROR(LEFT(Table4[[#This Row],[reference/s]],SEARCH(";",Table4[[#This Row],[reference/s]])-1),"")</f>
        <v>wiki</v>
      </c>
    </row>
    <row r="88" spans="1:68">
      <c r="A88">
        <v>93</v>
      </c>
      <c r="B88" t="s">
        <v>1558</v>
      </c>
      <c r="C88" t="s">
        <v>642</v>
      </c>
      <c r="D88" t="s">
        <v>99</v>
      </c>
      <c r="E88" s="5" t="s">
        <v>100</v>
      </c>
      <c r="F88" s="4">
        <v>35006</v>
      </c>
      <c r="G88" s="4">
        <v>35009</v>
      </c>
      <c r="H88" t="s">
        <v>659</v>
      </c>
      <c r="I88" s="68">
        <v>1995</v>
      </c>
      <c r="K88" t="s">
        <v>513</v>
      </c>
      <c r="L88" t="s">
        <v>50</v>
      </c>
      <c r="M88" t="s">
        <v>50</v>
      </c>
      <c r="N88" t="s">
        <v>736</v>
      </c>
      <c r="O88" s="10" t="s">
        <v>934</v>
      </c>
      <c r="P88">
        <v>1</v>
      </c>
      <c r="Q88">
        <v>0</v>
      </c>
      <c r="R88">
        <v>2</v>
      </c>
      <c r="S88">
        <v>1</v>
      </c>
      <c r="T88">
        <v>0</v>
      </c>
      <c r="U88">
        <f>Table4[[#This Row],[Report]]*$P$321+Table4[[#This Row],[Journals]]*$Q$321+Table4[[#This Row],[Databases]]*$R$321+Table4[[#This Row],[Websites]]*$S$321+Table4[[#This Row],[Newspaper]]*$T$321</f>
        <v>90</v>
      </c>
      <c r="V88">
        <f>SUM(Table4[[#This Row],[Report]:[Websites]])</f>
        <v>4</v>
      </c>
      <c r="W88">
        <f>IF(Table4[[#This Row],[Insured Cost]]="",1,IF(Table4[[#This Row],[Reported cost]]="",2,""))</f>
        <v>2</v>
      </c>
      <c r="X88" s="68"/>
      <c r="Y88" s="68"/>
      <c r="Z88" s="68"/>
      <c r="AA88" s="68"/>
      <c r="AB88" s="68"/>
      <c r="AC88" s="68"/>
      <c r="AD88" s="68">
        <v>1</v>
      </c>
      <c r="AE88" s="76">
        <v>40000000</v>
      </c>
      <c r="AF88" s="2"/>
      <c r="AG88" s="68"/>
      <c r="AH88" s="68"/>
      <c r="AI88" s="68"/>
      <c r="AJ88" s="68"/>
      <c r="AK88" s="68">
        <v>300</v>
      </c>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t="s">
        <v>101</v>
      </c>
      <c r="BP88" t="str">
        <f>IFERROR(LEFT(Table4[[#This Row],[reference/s]],SEARCH(";",Table4[[#This Row],[reference/s]])-1),"")</f>
        <v>BOM</v>
      </c>
    </row>
    <row r="89" spans="1:68">
      <c r="B89" t="s">
        <v>1570</v>
      </c>
      <c r="C89" t="s">
        <v>606</v>
      </c>
      <c r="D89" t="s">
        <v>606</v>
      </c>
      <c r="E89" t="s">
        <v>667</v>
      </c>
      <c r="F89" s="13">
        <v>37799</v>
      </c>
      <c r="G89" s="13">
        <v>37799</v>
      </c>
      <c r="H89" t="s">
        <v>666</v>
      </c>
      <c r="I89" s="68">
        <v>2003</v>
      </c>
      <c r="J89" t="s">
        <v>1547</v>
      </c>
      <c r="K89" t="s">
        <v>496</v>
      </c>
      <c r="L89" t="s">
        <v>51</v>
      </c>
      <c r="M89" t="s">
        <v>51</v>
      </c>
      <c r="N89" t="s">
        <v>736</v>
      </c>
      <c r="O89" t="s">
        <v>1548</v>
      </c>
      <c r="P89">
        <v>1</v>
      </c>
      <c r="Q89">
        <v>0</v>
      </c>
      <c r="R89">
        <v>0</v>
      </c>
      <c r="S89">
        <v>1</v>
      </c>
      <c r="T89">
        <v>1</v>
      </c>
      <c r="U89">
        <f>Table4[[#This Row],[Report]]*$P$321+Table4[[#This Row],[Journals]]*$Q$321+Table4[[#This Row],[Databases]]*$R$321+Table4[[#This Row],[Websites]]*$S$321+Table4[[#This Row],[Newspaper]]*$T$321</f>
        <v>51</v>
      </c>
      <c r="V89">
        <f>SUM(Table4[[#This Row],[Report]:[Websites]])</f>
        <v>2</v>
      </c>
      <c r="W89">
        <f>IF(Table4[[#This Row],[Insured Cost]]="",1,IF(Table4[[#This Row],[Reported cost]]="",2,""))</f>
        <v>1</v>
      </c>
      <c r="X89" s="68"/>
      <c r="Y89" s="68"/>
      <c r="Z89" s="68"/>
      <c r="AA89" s="68"/>
      <c r="AB89" s="68"/>
      <c r="AC89" s="68"/>
      <c r="AD89" s="68"/>
      <c r="AE89" s="76"/>
      <c r="AF89" s="2">
        <v>20000000</v>
      </c>
      <c r="AG89" s="68"/>
      <c r="AH89" s="68"/>
      <c r="AI89" s="68"/>
      <c r="AJ89" s="68"/>
      <c r="AK89" s="68">
        <v>160</v>
      </c>
      <c r="AL89" s="68"/>
      <c r="AM89" s="68"/>
      <c r="AN89" s="68"/>
      <c r="AO89" s="68"/>
      <c r="AP89" s="68"/>
      <c r="AQ89" s="68"/>
      <c r="AR89" s="68"/>
      <c r="AS89" s="68">
        <v>160</v>
      </c>
      <c r="AT89" s="68"/>
      <c r="AU89" s="68"/>
      <c r="AV89" s="68"/>
      <c r="AW89" s="68"/>
      <c r="AX89" s="68"/>
      <c r="AY89" s="68"/>
      <c r="AZ89" s="68"/>
      <c r="BA89" s="68"/>
      <c r="BB89" s="68"/>
      <c r="BC89" s="68"/>
      <c r="BD89" s="68"/>
      <c r="BE89" s="68"/>
      <c r="BF89" s="68"/>
      <c r="BG89" s="68"/>
      <c r="BH89" s="68"/>
      <c r="BI89" s="68"/>
      <c r="BJ89" s="68"/>
      <c r="BK89" s="68"/>
      <c r="BL89" s="68"/>
      <c r="BM89" s="68"/>
      <c r="BN89" s="68"/>
      <c r="BP89" t="str">
        <f>IFERROR(LEFT(Table4[[#This Row],[reference/s]],SEARCH(";",Table4[[#This Row],[reference/s]])-1),"")</f>
        <v>wiki</v>
      </c>
    </row>
    <row r="90" spans="1:68">
      <c r="A90">
        <v>399</v>
      </c>
      <c r="B90" t="s">
        <v>1558</v>
      </c>
      <c r="C90" t="s">
        <v>642</v>
      </c>
      <c r="D90" t="s">
        <v>283</v>
      </c>
      <c r="E90" t="s">
        <v>676</v>
      </c>
      <c r="F90" s="13">
        <v>38491</v>
      </c>
      <c r="G90" s="13">
        <v>38491</v>
      </c>
      <c r="H90" t="s">
        <v>674</v>
      </c>
      <c r="I90" s="68">
        <v>2005</v>
      </c>
      <c r="K90" t="s">
        <v>548</v>
      </c>
      <c r="L90" t="s">
        <v>50</v>
      </c>
      <c r="M90" t="s">
        <v>50</v>
      </c>
      <c r="N90" t="s">
        <v>736</v>
      </c>
      <c r="O90" s="10" t="s">
        <v>1054</v>
      </c>
      <c r="P90">
        <v>0</v>
      </c>
      <c r="Q90">
        <v>0</v>
      </c>
      <c r="R90">
        <v>2</v>
      </c>
      <c r="S90">
        <v>2</v>
      </c>
      <c r="T90">
        <v>0</v>
      </c>
      <c r="U90">
        <f>Table4[[#This Row],[Report]]*$P$321+Table4[[#This Row],[Journals]]*$Q$321+Table4[[#This Row],[Databases]]*$R$321+Table4[[#This Row],[Websites]]*$S$321+Table4[[#This Row],[Newspaper]]*$T$321</f>
        <v>60</v>
      </c>
      <c r="V90">
        <f>SUM(Table4[[#This Row],[Report]:[Websites]])</f>
        <v>4</v>
      </c>
      <c r="W90">
        <f>IF(Table4[[#This Row],[Insured Cost]]="",1,IF(Table4[[#This Row],[Reported cost]]="",2,""))</f>
        <v>2</v>
      </c>
      <c r="X90" s="68"/>
      <c r="Y90" s="68">
        <v>6500</v>
      </c>
      <c r="Z90" s="68"/>
      <c r="AA90" s="68"/>
      <c r="AB90" s="68"/>
      <c r="AC90" s="68"/>
      <c r="AD90" s="68"/>
      <c r="AE90" s="76">
        <v>17600000</v>
      </c>
      <c r="AF90" s="2"/>
      <c r="AG90" s="68"/>
      <c r="AH90" s="68"/>
      <c r="AI90" s="68"/>
      <c r="AJ90" s="68"/>
      <c r="AK90" s="68">
        <v>160</v>
      </c>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t="s">
        <v>284</v>
      </c>
      <c r="BP90" t="str">
        <f>IFERROR(LEFT(Table4[[#This Row],[reference/s]],SEARCH(";",Table4[[#This Row],[reference/s]])-1),"")</f>
        <v>wiki</v>
      </c>
    </row>
    <row r="91" spans="1:68">
      <c r="B91" t="s">
        <v>1557</v>
      </c>
      <c r="C91" t="s">
        <v>606</v>
      </c>
      <c r="D91" s="15" t="s">
        <v>940</v>
      </c>
      <c r="E91" t="s">
        <v>931</v>
      </c>
      <c r="F91" s="13">
        <v>33958</v>
      </c>
      <c r="G91" s="13">
        <v>33962</v>
      </c>
      <c r="H91" t="s">
        <v>660</v>
      </c>
      <c r="I91" s="68">
        <v>1992</v>
      </c>
      <c r="L91" t="s">
        <v>51</v>
      </c>
      <c r="M91" t="s">
        <v>51</v>
      </c>
      <c r="N91" t="s">
        <v>736</v>
      </c>
      <c r="O91" s="32" t="s">
        <v>698</v>
      </c>
      <c r="P91">
        <v>0</v>
      </c>
      <c r="Q91">
        <v>0</v>
      </c>
      <c r="R91">
        <v>0</v>
      </c>
      <c r="S91">
        <v>0</v>
      </c>
      <c r="T91">
        <v>4</v>
      </c>
      <c r="U91">
        <f>Table4[[#This Row],[Report]]*$P$321+Table4[[#This Row],[Journals]]*$Q$321+Table4[[#This Row],[Databases]]*$R$321+Table4[[#This Row],[Websites]]*$S$321+Table4[[#This Row],[Newspaper]]*$T$321</f>
        <v>4</v>
      </c>
      <c r="V91">
        <f>SUM(Table4[[#This Row],[Report]:[Websites]])</f>
        <v>0</v>
      </c>
      <c r="W91" t="str">
        <f>IF(Table4[[#This Row],[Insured Cost]]="",1,IF(Table4[[#This Row],[Reported cost]]="",2,""))</f>
        <v/>
      </c>
      <c r="X91" s="68"/>
      <c r="Y91" s="68"/>
      <c r="Z91" s="68"/>
      <c r="AA91" s="68"/>
      <c r="AB91" s="68"/>
      <c r="AC91" s="68"/>
      <c r="AD91" s="68">
        <v>1</v>
      </c>
      <c r="AE91" s="76">
        <v>700000000</v>
      </c>
      <c r="AF91" s="61">
        <v>1000000000</v>
      </c>
      <c r="AG91" s="68"/>
      <c r="AH91" s="68"/>
      <c r="AI91" s="68"/>
      <c r="AJ91" s="68"/>
      <c r="AK91" s="68">
        <v>150</v>
      </c>
      <c r="AL91" s="68"/>
      <c r="AM91" s="68"/>
      <c r="AN91" s="68"/>
      <c r="AO91" s="68"/>
      <c r="AP91" s="68"/>
      <c r="AQ91" s="68"/>
      <c r="AR91" s="68"/>
      <c r="AS91" s="68"/>
      <c r="AT91" s="68"/>
      <c r="AU91" s="68"/>
      <c r="AV91" s="68"/>
      <c r="AW91" s="68"/>
      <c r="AX91" s="68"/>
      <c r="AY91" s="68" t="s">
        <v>932</v>
      </c>
      <c r="AZ91" s="68"/>
      <c r="BA91" s="68"/>
      <c r="BB91" s="68"/>
      <c r="BC91" s="68"/>
      <c r="BD91" s="68"/>
      <c r="BE91" s="68"/>
      <c r="BF91" s="68">
        <v>1200</v>
      </c>
      <c r="BG91" s="68"/>
      <c r="BH91" s="68"/>
      <c r="BI91" s="68"/>
      <c r="BJ91" s="68"/>
      <c r="BK91" s="68"/>
      <c r="BL91" s="68"/>
      <c r="BM91" s="68"/>
      <c r="BN91" s="68"/>
      <c r="BP91" t="str">
        <f>IFERROR(LEFT(Table4[[#This Row],[reference/s]],SEARCH(";",Table4[[#This Row],[reference/s]])-1),"")</f>
        <v/>
      </c>
    </row>
    <row r="92" spans="1:68">
      <c r="B92" t="s">
        <v>1570</v>
      </c>
      <c r="C92" t="s">
        <v>606</v>
      </c>
      <c r="F92" s="13">
        <v>30367</v>
      </c>
      <c r="G92" s="13">
        <v>30379</v>
      </c>
      <c r="H92" t="s">
        <v>658</v>
      </c>
      <c r="I92" s="68">
        <v>1983</v>
      </c>
      <c r="K92" t="s">
        <v>856</v>
      </c>
      <c r="L92" t="s">
        <v>51</v>
      </c>
      <c r="M92" t="s">
        <v>51</v>
      </c>
      <c r="N92" t="s">
        <v>736</v>
      </c>
      <c r="O92" s="32" t="s">
        <v>1262</v>
      </c>
      <c r="P92">
        <v>1</v>
      </c>
      <c r="Q92">
        <v>0</v>
      </c>
      <c r="R92">
        <v>0</v>
      </c>
      <c r="S92">
        <v>1</v>
      </c>
      <c r="T92">
        <v>1</v>
      </c>
      <c r="U92">
        <f>Table4[[#This Row],[Report]]*$P$321+Table4[[#This Row],[Journals]]*$Q$321+Table4[[#This Row],[Databases]]*$R$321+Table4[[#This Row],[Websites]]*$S$321+Table4[[#This Row],[Newspaper]]*$T$321</f>
        <v>51</v>
      </c>
      <c r="V92">
        <f>SUM(Table4[[#This Row],[Report]:[Websites]])</f>
        <v>2</v>
      </c>
      <c r="W92">
        <f>IF(Table4[[#This Row],[Insured Cost]]="",1,IF(Table4[[#This Row],[Reported cost]]="",2,""))</f>
        <v>1</v>
      </c>
      <c r="X92" s="68"/>
      <c r="Y92" s="68">
        <v>10000</v>
      </c>
      <c r="Z92" s="68"/>
      <c r="AA92" s="68">
        <v>10</v>
      </c>
      <c r="AB92" s="68"/>
      <c r="AC92" s="68"/>
      <c r="AD92" s="68"/>
      <c r="AE92" s="76"/>
      <c r="AF92" s="2">
        <v>7000000</v>
      </c>
      <c r="AG92" s="68"/>
      <c r="AH92" s="68"/>
      <c r="AI92" s="68"/>
      <c r="AJ92" s="68"/>
      <c r="AK92" s="68">
        <v>140</v>
      </c>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P92" t="str">
        <f>IFERROR(LEFT(Table4[[#This Row],[reference/s]],SEARCH(";",Table4[[#This Row],[reference/s]])-1),"")</f>
        <v>wiki</v>
      </c>
    </row>
    <row r="93" spans="1:68">
      <c r="B93" t="s">
        <v>1570</v>
      </c>
      <c r="C93" t="s">
        <v>642</v>
      </c>
      <c r="F93" s="13">
        <v>30567</v>
      </c>
      <c r="G93" s="13">
        <v>30579</v>
      </c>
      <c r="H93" t="s">
        <v>693</v>
      </c>
      <c r="I93" s="68">
        <v>1983</v>
      </c>
      <c r="K93" t="s">
        <v>857</v>
      </c>
      <c r="L93" t="s">
        <v>30</v>
      </c>
      <c r="M93" t="s">
        <v>30</v>
      </c>
      <c r="N93" t="s">
        <v>736</v>
      </c>
      <c r="O93" s="32" t="s">
        <v>701</v>
      </c>
      <c r="P93">
        <v>0</v>
      </c>
      <c r="Q93">
        <v>0</v>
      </c>
      <c r="R93">
        <v>0</v>
      </c>
      <c r="S93">
        <v>1</v>
      </c>
      <c r="T93">
        <v>2</v>
      </c>
      <c r="U93">
        <f>Table4[[#This Row],[Report]]*$P$321+Table4[[#This Row],[Journals]]*$Q$321+Table4[[#This Row],[Databases]]*$R$321+Table4[[#This Row],[Websites]]*$S$321+Table4[[#This Row],[Newspaper]]*$T$321</f>
        <v>12</v>
      </c>
      <c r="V93">
        <f>SUM(Table4[[#This Row],[Report]:[Websites]])</f>
        <v>1</v>
      </c>
      <c r="W93">
        <f>IF(Table4[[#This Row],[Insured Cost]]="",1,IF(Table4[[#This Row],[Reported cost]]="",2,""))</f>
        <v>1</v>
      </c>
      <c r="X93" s="68">
        <v>40</v>
      </c>
      <c r="Y93" s="68"/>
      <c r="Z93" s="68"/>
      <c r="AA93" s="68"/>
      <c r="AB93" s="68"/>
      <c r="AC93" s="68"/>
      <c r="AD93" s="68"/>
      <c r="AE93" s="76"/>
      <c r="AF93" s="2">
        <v>3000000</v>
      </c>
      <c r="AG93" s="68"/>
      <c r="AH93" s="68"/>
      <c r="AI93" s="68"/>
      <c r="AJ93" s="68"/>
      <c r="AK93" s="68">
        <v>100</v>
      </c>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P93" t="str">
        <f>IFERROR(LEFT(Table4[[#This Row],[reference/s]],SEARCH(";",Table4[[#This Row],[reference/s]])-1),"")</f>
        <v>wiki</v>
      </c>
    </row>
    <row r="94" spans="1:68">
      <c r="B94" t="s">
        <v>1570</v>
      </c>
      <c r="C94" t="s">
        <v>642</v>
      </c>
      <c r="F94" s="4">
        <v>30766</v>
      </c>
      <c r="G94" s="7">
        <v>30767</v>
      </c>
      <c r="H94" t="s">
        <v>658</v>
      </c>
      <c r="I94" s="68">
        <v>1984</v>
      </c>
      <c r="J94" s="1"/>
      <c r="K94" t="s">
        <v>515</v>
      </c>
      <c r="L94" t="s">
        <v>30</v>
      </c>
      <c r="M94" t="s">
        <v>30</v>
      </c>
      <c r="O94" s="10" t="s">
        <v>1116</v>
      </c>
      <c r="P94">
        <v>0</v>
      </c>
      <c r="Q94">
        <v>0</v>
      </c>
      <c r="R94">
        <v>0</v>
      </c>
      <c r="S94">
        <v>2</v>
      </c>
      <c r="T94">
        <v>3</v>
      </c>
      <c r="U94">
        <f>Table4[[#This Row],[Report]]*$P$321+Table4[[#This Row],[Journals]]*$Q$321+Table4[[#This Row],[Databases]]*$R$321+Table4[[#This Row],[Websites]]*$S$321+Table4[[#This Row],[Newspaper]]*$T$321</f>
        <v>23</v>
      </c>
      <c r="V94">
        <f>SUM(Table4[[#This Row],[Report]:[Websites]])</f>
        <v>2</v>
      </c>
      <c r="W94">
        <f>IF(Table4[[#This Row],[Insured Cost]]="",1,IF(Table4[[#This Row],[Reported cost]]="",2,""))</f>
        <v>1</v>
      </c>
      <c r="X94" s="68"/>
      <c r="Y94" s="68"/>
      <c r="Z94" s="68"/>
      <c r="AA94" s="68">
        <v>4</v>
      </c>
      <c r="AB94" s="68"/>
      <c r="AC94" s="68"/>
      <c r="AD94" s="68"/>
      <c r="AE94" s="76"/>
      <c r="AF94" s="2">
        <v>10000000</v>
      </c>
      <c r="AG94" s="68"/>
      <c r="AH94" s="68"/>
      <c r="AI94" s="68"/>
      <c r="AJ94" s="68"/>
      <c r="AK94" s="68">
        <v>100</v>
      </c>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P94" t="str">
        <f>IFERROR(LEFT(Table4[[#This Row],[reference/s]],SEARCH(";",Table4[[#This Row],[reference/s]])-1),"")</f>
        <v>wiki</v>
      </c>
    </row>
    <row r="95" spans="1:68">
      <c r="B95" t="s">
        <v>1570</v>
      </c>
      <c r="C95" t="s">
        <v>475</v>
      </c>
      <c r="D95" t="s">
        <v>896</v>
      </c>
      <c r="E95" t="s">
        <v>711</v>
      </c>
      <c r="F95" s="13">
        <v>29966</v>
      </c>
      <c r="G95" s="13">
        <v>29971</v>
      </c>
      <c r="H95" t="s">
        <v>657</v>
      </c>
      <c r="I95" s="68">
        <v>1982</v>
      </c>
      <c r="K95" t="s">
        <v>853</v>
      </c>
      <c r="L95" t="s">
        <v>33</v>
      </c>
      <c r="M95" t="s">
        <v>33</v>
      </c>
      <c r="N95" t="s">
        <v>736</v>
      </c>
      <c r="O95" s="10" t="s">
        <v>897</v>
      </c>
      <c r="P95">
        <v>1</v>
      </c>
      <c r="Q95">
        <v>0</v>
      </c>
      <c r="R95">
        <v>0</v>
      </c>
      <c r="S95">
        <v>2</v>
      </c>
      <c r="T95">
        <v>0</v>
      </c>
      <c r="U95">
        <f>Table4[[#This Row],[Report]]*$P$321+Table4[[#This Row],[Journals]]*$Q$321+Table4[[#This Row],[Databases]]*$R$321+Table4[[#This Row],[Websites]]*$S$321+Table4[[#This Row],[Newspaper]]*$T$321</f>
        <v>60</v>
      </c>
      <c r="V95">
        <f>SUM(Table4[[#This Row],[Report]:[Websites]])</f>
        <v>3</v>
      </c>
      <c r="W95">
        <f>IF(Table4[[#This Row],[Insured Cost]]="",1,IF(Table4[[#This Row],[Reported cost]]="",2,""))</f>
        <v>1</v>
      </c>
      <c r="X95" s="68"/>
      <c r="Y95" s="68"/>
      <c r="Z95" s="68"/>
      <c r="AA95" s="68"/>
      <c r="AB95" s="68"/>
      <c r="AC95" s="68"/>
      <c r="AD95" s="68"/>
      <c r="AE95" s="76"/>
      <c r="AF95" s="2">
        <v>10000000</v>
      </c>
      <c r="AG95" s="68"/>
      <c r="AH95" s="68"/>
      <c r="AI95" s="68"/>
      <c r="AJ95" s="68"/>
      <c r="AK95" s="68">
        <v>75</v>
      </c>
      <c r="AL95" s="68"/>
      <c r="AM95" s="68"/>
      <c r="AN95" s="68"/>
      <c r="AO95" s="68"/>
      <c r="AP95" s="68"/>
      <c r="AQ95" s="68"/>
      <c r="AR95" s="68"/>
      <c r="AS95" s="68"/>
      <c r="AT95" s="68"/>
      <c r="AU95" s="68"/>
      <c r="AV95" s="68"/>
      <c r="AW95" s="68"/>
      <c r="AX95" s="68"/>
      <c r="AY95" s="68"/>
      <c r="AZ95" s="68">
        <v>100000</v>
      </c>
      <c r="BA95" s="68"/>
      <c r="BB95" s="68"/>
      <c r="BC95" s="68"/>
      <c r="BD95" s="68"/>
      <c r="BE95" s="68"/>
      <c r="BF95" s="68"/>
      <c r="BG95" s="68"/>
      <c r="BH95" s="68"/>
      <c r="BI95" s="68"/>
      <c r="BJ95" s="68"/>
      <c r="BK95" s="68"/>
      <c r="BL95" s="68"/>
      <c r="BM95" s="68"/>
      <c r="BN95" s="68"/>
      <c r="BP95" t="str">
        <f>IFERROR(LEFT(Table4[[#This Row],[reference/s]],SEARCH(";",Table4[[#This Row],[reference/s]])-1),"")</f>
        <v>Pearman (1988)</v>
      </c>
    </row>
    <row r="96" spans="1:68">
      <c r="A96">
        <v>446</v>
      </c>
      <c r="B96" t="s">
        <v>1559</v>
      </c>
      <c r="C96" t="s">
        <v>642</v>
      </c>
      <c r="D96" t="s">
        <v>648</v>
      </c>
      <c r="E96" t="s">
        <v>308</v>
      </c>
      <c r="F96" s="13">
        <v>36081</v>
      </c>
      <c r="G96" s="13">
        <v>36081</v>
      </c>
      <c r="H96" t="s">
        <v>663</v>
      </c>
      <c r="I96" s="68">
        <v>1998</v>
      </c>
      <c r="K96" t="s">
        <v>761</v>
      </c>
      <c r="L96" t="s">
        <v>50</v>
      </c>
      <c r="M96" t="s">
        <v>50</v>
      </c>
      <c r="N96" t="s">
        <v>736</v>
      </c>
      <c r="O96" s="10" t="s">
        <v>950</v>
      </c>
      <c r="P96">
        <v>0</v>
      </c>
      <c r="Q96">
        <v>0</v>
      </c>
      <c r="R96">
        <v>2</v>
      </c>
      <c r="S96">
        <v>0</v>
      </c>
      <c r="T96">
        <v>2</v>
      </c>
      <c r="U96">
        <f>Table4[[#This Row],[Report]]*$P$321+Table4[[#This Row],[Journals]]*$Q$321+Table4[[#This Row],[Databases]]*$R$321+Table4[[#This Row],[Websites]]*$S$321+Table4[[#This Row],[Newspaper]]*$T$321</f>
        <v>42</v>
      </c>
      <c r="V96">
        <f>SUM(Table4[[#This Row],[Report]:[Websites]])</f>
        <v>2</v>
      </c>
      <c r="W96" t="str">
        <f>IF(Table4[[#This Row],[Insured Cost]]="",1,IF(Table4[[#This Row],[Reported cost]]="",2,""))</f>
        <v/>
      </c>
      <c r="X96" s="68"/>
      <c r="Y96" s="68"/>
      <c r="Z96" s="68"/>
      <c r="AA96" s="68"/>
      <c r="AB96" s="68"/>
      <c r="AC96" s="68"/>
      <c r="AD96" s="68"/>
      <c r="AE96" s="76">
        <v>23000000</v>
      </c>
      <c r="AF96" s="2">
        <v>35000000</v>
      </c>
      <c r="AG96" s="68"/>
      <c r="AH96" s="68"/>
      <c r="AI96" s="68"/>
      <c r="AJ96" s="68"/>
      <c r="AK96" s="68">
        <v>12</v>
      </c>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t="s">
        <v>309</v>
      </c>
      <c r="BP96" t="str">
        <f>IFERROR(LEFT(Table4[[#This Row],[reference/s]],SEARCH(";",Table4[[#This Row],[reference/s]])-1),"")</f>
        <v>ICA</v>
      </c>
    </row>
    <row r="97" spans="1:68">
      <c r="B97" t="s">
        <v>1558</v>
      </c>
      <c r="C97" t="s">
        <v>642</v>
      </c>
      <c r="F97" s="4">
        <v>35520</v>
      </c>
      <c r="G97" s="13">
        <v>35520</v>
      </c>
      <c r="H97" t="s">
        <v>658</v>
      </c>
      <c r="I97" s="68">
        <v>1997</v>
      </c>
      <c r="K97" t="s">
        <v>860</v>
      </c>
      <c r="L97" t="s">
        <v>50</v>
      </c>
      <c r="M97" t="s">
        <v>50</v>
      </c>
      <c r="N97" t="s">
        <v>736</v>
      </c>
      <c r="O97" s="51" t="s">
        <v>944</v>
      </c>
      <c r="P97" s="29">
        <v>0</v>
      </c>
      <c r="Q97" s="29">
        <v>1</v>
      </c>
      <c r="R97" s="29">
        <v>1</v>
      </c>
      <c r="S97" s="29">
        <v>1</v>
      </c>
      <c r="T97" s="29">
        <v>0</v>
      </c>
      <c r="U97" s="29">
        <f>Table4[[#This Row],[Report]]*$P$321+Table4[[#This Row],[Journals]]*$Q$321+Table4[[#This Row],[Databases]]*$R$321+Table4[[#This Row],[Websites]]*$S$321+Table4[[#This Row],[Newspaper]]*$T$321</f>
        <v>60</v>
      </c>
      <c r="V97" s="29">
        <f>SUM(Table4[[#This Row],[Report]:[Websites]])</f>
        <v>3</v>
      </c>
      <c r="W97">
        <f>IF(Table4[[#This Row],[Insured Cost]]="",1,IF(Table4[[#This Row],[Reported cost]]="",2,""))</f>
        <v>2</v>
      </c>
      <c r="X97" s="68"/>
      <c r="Y97" s="68">
        <v>100000</v>
      </c>
      <c r="Z97" s="68"/>
      <c r="AA97" s="68"/>
      <c r="AB97" s="68"/>
      <c r="AC97" s="68"/>
      <c r="AD97" s="68"/>
      <c r="AE97" s="76">
        <v>10000000</v>
      </c>
      <c r="AF97" s="2"/>
      <c r="AG97" s="68"/>
      <c r="AH97" s="68"/>
      <c r="AI97" s="68"/>
      <c r="AJ97" s="68"/>
      <c r="AK97" s="68">
        <v>6</v>
      </c>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P97" t="str">
        <f>IFERROR(LEFT(Table4[[#This Row],[reference/s]],SEARCH(";",Table4[[#This Row],[reference/s]])-1),"")</f>
        <v>ICA</v>
      </c>
    </row>
    <row r="98" spans="1:68">
      <c r="A98">
        <v>624</v>
      </c>
      <c r="B98" t="s">
        <v>1567</v>
      </c>
      <c r="C98" t="s">
        <v>807</v>
      </c>
      <c r="D98" s="6" t="s">
        <v>782</v>
      </c>
      <c r="E98" t="s">
        <v>783</v>
      </c>
      <c r="F98" s="13">
        <v>26634</v>
      </c>
      <c r="G98" s="13">
        <v>26723</v>
      </c>
      <c r="H98" t="s">
        <v>661</v>
      </c>
      <c r="I98" s="68">
        <v>1973</v>
      </c>
      <c r="J98" t="s">
        <v>1414</v>
      </c>
      <c r="K98" t="s">
        <v>784</v>
      </c>
      <c r="L98" t="s">
        <v>788</v>
      </c>
      <c r="M98" t="s">
        <v>51</v>
      </c>
      <c r="N98" t="s">
        <v>30</v>
      </c>
      <c r="O98" s="10" t="s">
        <v>1556</v>
      </c>
      <c r="P98">
        <v>0</v>
      </c>
      <c r="Q98">
        <v>3</v>
      </c>
      <c r="R98">
        <v>2</v>
      </c>
      <c r="S98">
        <v>1</v>
      </c>
      <c r="T98">
        <v>1</v>
      </c>
      <c r="U98">
        <f>Table4[[#This Row],[Report]]*$P$321+Table4[[#This Row],[Journals]]*$Q$321+Table4[[#This Row],[Databases]]*$R$321+Table4[[#This Row],[Websites]]*$S$321+Table4[[#This Row],[Newspaper]]*$T$321</f>
        <v>141</v>
      </c>
      <c r="V98">
        <f>SUM(Table4[[#This Row],[Report]:[Websites]])</f>
        <v>6</v>
      </c>
      <c r="W98">
        <f>IF(Table4[[#This Row],[Insured Cost]]="",1,IF(Table4[[#This Row],[Reported cost]]="",2,""))</f>
        <v>2</v>
      </c>
      <c r="X98" s="68">
        <v>100000</v>
      </c>
      <c r="Y98" s="68"/>
      <c r="Z98" s="68"/>
      <c r="AA98" s="68">
        <v>1000</v>
      </c>
      <c r="AB98" s="68"/>
      <c r="AC98" s="68"/>
      <c r="AD98" s="68">
        <v>92</v>
      </c>
      <c r="AE98" s="76" t="s">
        <v>1358</v>
      </c>
      <c r="AF98" s="2"/>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t="s">
        <v>785</v>
      </c>
      <c r="BP98" t="str">
        <f>IFERROR(LEFT(Table4[[#This Row],[reference/s]],SEARCH(";",Table4[[#This Row],[reference/s]])-1),"")</f>
        <v>EM-Track</v>
      </c>
    </row>
    <row r="99" spans="1:68">
      <c r="B99" t="s">
        <v>1567</v>
      </c>
      <c r="C99" t="s">
        <v>807</v>
      </c>
      <c r="D99" s="6"/>
      <c r="F99" s="13">
        <v>29618</v>
      </c>
      <c r="G99" s="13">
        <v>29618</v>
      </c>
      <c r="H99" t="s">
        <v>661</v>
      </c>
      <c r="I99" s="68">
        <v>1981</v>
      </c>
      <c r="K99" t="s">
        <v>786</v>
      </c>
      <c r="L99" t="s">
        <v>788</v>
      </c>
      <c r="M99" t="s">
        <v>51</v>
      </c>
      <c r="N99" t="s">
        <v>30</v>
      </c>
      <c r="O99" s="10" t="s">
        <v>893</v>
      </c>
      <c r="U99">
        <f>Table4[[#This Row],[Report]]*$P$321+Table4[[#This Row],[Journals]]*$Q$321+Table4[[#This Row],[Databases]]*$R$321+Table4[[#This Row],[Websites]]*$S$321+Table4[[#This Row],[Newspaper]]*$T$321</f>
        <v>0</v>
      </c>
      <c r="V99">
        <f>SUM(Table4[[#This Row],[Report]:[Websites]])</f>
        <v>0</v>
      </c>
      <c r="W99">
        <f>IF(Table4[[#This Row],[Insured Cost]]="",1,IF(Table4[[#This Row],[Reported cost]]="",2,""))</f>
        <v>1</v>
      </c>
      <c r="X99" s="68">
        <v>50000</v>
      </c>
      <c r="Y99" s="68"/>
      <c r="Z99" s="68"/>
      <c r="AA99" s="68">
        <v>200</v>
      </c>
      <c r="AB99" s="68"/>
      <c r="AC99" s="68"/>
      <c r="AD99" s="68">
        <v>15</v>
      </c>
      <c r="AE99" s="76"/>
      <c r="AF99" s="2"/>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P99" t="str">
        <f>IFERROR(LEFT(Table4[[#This Row],[reference/s]],SEARCH(";",Table4[[#This Row],[reference/s]])-1),"")</f>
        <v>wiki</v>
      </c>
    </row>
    <row r="100" spans="1:68">
      <c r="B100" t="s">
        <v>1567</v>
      </c>
      <c r="C100" t="s">
        <v>807</v>
      </c>
      <c r="D100" s="6"/>
      <c r="E100" t="s">
        <v>787</v>
      </c>
      <c r="F100" s="13"/>
      <c r="G100" s="13">
        <v>32570</v>
      </c>
      <c r="H100" t="s">
        <v>658</v>
      </c>
      <c r="I100" s="68">
        <v>1989</v>
      </c>
      <c r="L100" t="s">
        <v>51</v>
      </c>
      <c r="M100" t="s">
        <v>51</v>
      </c>
      <c r="O100" s="10" t="s">
        <v>1128</v>
      </c>
      <c r="U100">
        <f>Table4[[#This Row],[Report]]*$P$321+Table4[[#This Row],[Journals]]*$Q$321+Table4[[#This Row],[Databases]]*$R$321+Table4[[#This Row],[Websites]]*$S$321+Table4[[#This Row],[Newspaper]]*$T$321</f>
        <v>0</v>
      </c>
      <c r="V100">
        <f>SUM(Table4[[#This Row],[Report]:[Websites]])</f>
        <v>0</v>
      </c>
      <c r="W100">
        <f>IF(Table4[[#This Row],[Insured Cost]]="",1,IF(Table4[[#This Row],[Reported cost]]="",2,""))</f>
        <v>2</v>
      </c>
      <c r="X100" s="68"/>
      <c r="Y100" s="68"/>
      <c r="Z100" s="68"/>
      <c r="AA100" s="68"/>
      <c r="AB100" s="68"/>
      <c r="AC100" s="68"/>
      <c r="AD100" s="68"/>
      <c r="AE100" s="76">
        <v>15000000</v>
      </c>
      <c r="AF100" s="2"/>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P100" t="str">
        <f>IFERROR(LEFT(Table4[[#This Row],[reference/s]],SEARCH(";",Table4[[#This Row],[reference/s]])-1),"")</f>
        <v>WIKI</v>
      </c>
    </row>
    <row r="101" spans="1:68">
      <c r="B101" t="s">
        <v>1567</v>
      </c>
      <c r="C101" t="s">
        <v>807</v>
      </c>
      <c r="D101" s="6"/>
      <c r="F101" s="13"/>
      <c r="G101" s="13">
        <v>32874</v>
      </c>
      <c r="H101" t="s">
        <v>657</v>
      </c>
      <c r="I101" s="68">
        <v>1990</v>
      </c>
      <c r="K101" t="s">
        <v>784</v>
      </c>
      <c r="L101" t="s">
        <v>788</v>
      </c>
      <c r="M101" t="s">
        <v>51</v>
      </c>
      <c r="N101" t="s">
        <v>30</v>
      </c>
      <c r="O101" s="32" t="s">
        <v>701</v>
      </c>
      <c r="U101">
        <f>Table4[[#This Row],[Report]]*$P$321+Table4[[#This Row],[Journals]]*$Q$321+Table4[[#This Row],[Databases]]*$R$321+Table4[[#This Row],[Websites]]*$S$321+Table4[[#This Row],[Newspaper]]*$T$321</f>
        <v>0</v>
      </c>
      <c r="V101">
        <f>SUM(Table4[[#This Row],[Report]:[Websites]])</f>
        <v>0</v>
      </c>
      <c r="W101">
        <f>IF(Table4[[#This Row],[Insured Cost]]="",1,IF(Table4[[#This Row],[Reported cost]]="",2,""))</f>
        <v>1</v>
      </c>
      <c r="X101" s="68">
        <v>150000</v>
      </c>
      <c r="Y101" s="68"/>
      <c r="Z101" s="68"/>
      <c r="AA101" s="68">
        <v>100</v>
      </c>
      <c r="AB101" s="68"/>
      <c r="AC101" s="68"/>
      <c r="AD101" s="68">
        <v>5</v>
      </c>
      <c r="AE101" s="76"/>
      <c r="AF101" s="2"/>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P101" t="str">
        <f>IFERROR(LEFT(Table4[[#This Row],[reference/s]],SEARCH(";",Table4[[#This Row],[reference/s]])-1),"")</f>
        <v>wiki</v>
      </c>
    </row>
    <row r="102" spans="1:68">
      <c r="B102" t="s">
        <v>1567</v>
      </c>
      <c r="C102" t="s">
        <v>807</v>
      </c>
      <c r="D102" s="6"/>
      <c r="F102" s="4">
        <v>33208</v>
      </c>
      <c r="G102" s="4">
        <v>33237</v>
      </c>
      <c r="H102" t="s">
        <v>657</v>
      </c>
      <c r="I102" s="68">
        <v>1990</v>
      </c>
      <c r="K102" t="s">
        <v>515</v>
      </c>
      <c r="L102" t="s">
        <v>30</v>
      </c>
      <c r="M102" t="s">
        <v>30</v>
      </c>
      <c r="O102" s="32" t="s">
        <v>609</v>
      </c>
      <c r="U102">
        <f>Table4[[#This Row],[Report]]*$P$321+Table4[[#This Row],[Journals]]*$Q$321+Table4[[#This Row],[Databases]]*$R$321+Table4[[#This Row],[Websites]]*$S$321+Table4[[#This Row],[Newspaper]]*$T$321</f>
        <v>0</v>
      </c>
      <c r="V102">
        <f>SUM(Table4[[#This Row],[Report]:[Websites]])</f>
        <v>0</v>
      </c>
      <c r="W102">
        <f>IF(Table4[[#This Row],[Insured Cost]]="",1,IF(Table4[[#This Row],[Reported cost]]="",2,""))</f>
        <v>1</v>
      </c>
      <c r="X102" s="68">
        <v>500000</v>
      </c>
      <c r="Y102" s="68"/>
      <c r="Z102" s="68"/>
      <c r="AA102" s="68">
        <v>60</v>
      </c>
      <c r="AB102" s="68"/>
      <c r="AC102" s="68"/>
      <c r="AD102" s="68">
        <v>4</v>
      </c>
      <c r="AE102" s="76"/>
      <c r="AF102" s="2"/>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P102" t="str">
        <f>IFERROR(LEFT(Table4[[#This Row],[reference/s]],SEARCH(";",Table4[[#This Row],[reference/s]])-1),"")</f>
        <v/>
      </c>
    </row>
    <row r="103" spans="1:68">
      <c r="B103" t="s">
        <v>1567</v>
      </c>
      <c r="C103" t="s">
        <v>807</v>
      </c>
      <c r="D103" s="6"/>
      <c r="F103" s="4">
        <v>34001</v>
      </c>
      <c r="G103" s="7">
        <v>34010</v>
      </c>
      <c r="H103" t="s">
        <v>661</v>
      </c>
      <c r="I103" s="68">
        <v>1993</v>
      </c>
      <c r="K103" t="s">
        <v>786</v>
      </c>
      <c r="L103" t="s">
        <v>788</v>
      </c>
      <c r="M103" t="s">
        <v>51</v>
      </c>
      <c r="N103" t="s">
        <v>30</v>
      </c>
      <c r="O103" s="10" t="s">
        <v>1210</v>
      </c>
      <c r="U103">
        <f>Table4[[#This Row],[Report]]*$P$321+Table4[[#This Row],[Journals]]*$Q$321+Table4[[#This Row],[Databases]]*$R$321+Table4[[#This Row],[Websites]]*$S$321+Table4[[#This Row],[Newspaper]]*$T$321</f>
        <v>0</v>
      </c>
      <c r="V103">
        <f>SUM(Table4[[#This Row],[Report]:[Websites]])</f>
        <v>0</v>
      </c>
      <c r="W103">
        <f>IF(Table4[[#This Row],[Insured Cost]]="",1,IF(Table4[[#This Row],[Reported cost]]="",2,""))</f>
        <v>1</v>
      </c>
      <c r="X103" s="68">
        <v>50000</v>
      </c>
      <c r="Y103" s="68"/>
      <c r="Z103" s="68"/>
      <c r="AA103" s="68">
        <v>500</v>
      </c>
      <c r="AB103" s="68"/>
      <c r="AC103" s="68"/>
      <c r="AD103" s="68">
        <v>23</v>
      </c>
      <c r="AE103" s="76"/>
      <c r="AF103" s="2"/>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P103" t="str">
        <f>IFERROR(LEFT(Table4[[#This Row],[reference/s]],SEARCH(";",Table4[[#This Row],[reference/s]])-1),"")</f>
        <v>EM-DAT (reports 17 deaths)</v>
      </c>
    </row>
    <row r="104" spans="1:68">
      <c r="A104">
        <v>411</v>
      </c>
      <c r="B104" t="s">
        <v>1567</v>
      </c>
      <c r="C104" t="s">
        <v>807</v>
      </c>
      <c r="D104" s="6" t="s">
        <v>789</v>
      </c>
      <c r="E104" t="s">
        <v>790</v>
      </c>
      <c r="F104" s="4">
        <v>34340</v>
      </c>
      <c r="G104" s="7">
        <v>34344</v>
      </c>
      <c r="H104" t="s">
        <v>657</v>
      </c>
      <c r="I104" s="68">
        <v>1994</v>
      </c>
      <c r="K104" t="s">
        <v>791</v>
      </c>
      <c r="L104" t="s">
        <v>37</v>
      </c>
      <c r="M104" t="s">
        <v>37</v>
      </c>
      <c r="O104" s="10" t="s">
        <v>1213</v>
      </c>
      <c r="U104">
        <f>Table4[[#This Row],[Report]]*$P$321+Table4[[#This Row],[Journals]]*$Q$321+Table4[[#This Row],[Databases]]*$R$321+Table4[[#This Row],[Websites]]*$S$321+Table4[[#This Row],[Newspaper]]*$T$321</f>
        <v>0</v>
      </c>
      <c r="V104">
        <f>SUM(Table4[[#This Row],[Report]:[Websites]])</f>
        <v>0</v>
      </c>
      <c r="W104">
        <f>IF(Table4[[#This Row],[Insured Cost]]="",1,IF(Table4[[#This Row],[Reported cost]]="",2,""))</f>
        <v>1</v>
      </c>
      <c r="X104" s="68">
        <v>1000000</v>
      </c>
      <c r="Y104" s="68"/>
      <c r="Z104" s="68"/>
      <c r="AA104" s="68">
        <v>34</v>
      </c>
      <c r="AB104" s="68"/>
      <c r="AC104" s="68"/>
      <c r="AD104" s="68">
        <v>3</v>
      </c>
      <c r="AE104" s="76"/>
      <c r="AF104" s="2"/>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t="s">
        <v>792</v>
      </c>
      <c r="BP104" t="str">
        <f>IFERROR(LEFT(Table4[[#This Row],[reference/s]],SEARCH(";",Table4[[#This Row],[reference/s]])-1),"")</f>
        <v>wiki</v>
      </c>
    </row>
    <row r="105" spans="1:68">
      <c r="B105" t="s">
        <v>1567</v>
      </c>
      <c r="C105" t="s">
        <v>807</v>
      </c>
      <c r="F105" s="13"/>
      <c r="G105" s="13"/>
      <c r="H105" t="s">
        <v>659</v>
      </c>
      <c r="I105" s="68">
        <v>1995</v>
      </c>
      <c r="K105" t="s">
        <v>480</v>
      </c>
      <c r="L105" t="s">
        <v>37</v>
      </c>
      <c r="M105" t="s">
        <v>37</v>
      </c>
      <c r="O105" s="32" t="s">
        <v>1214</v>
      </c>
      <c r="U105">
        <f>Table4[[#This Row],[Report]]*$P$321+Table4[[#This Row],[Journals]]*$Q$321+Table4[[#This Row],[Databases]]*$R$321+Table4[[#This Row],[Websites]]*$S$321+Table4[[#This Row],[Newspaper]]*$T$321</f>
        <v>0</v>
      </c>
      <c r="V105">
        <f>SUM(Table4[[#This Row],[Report]:[Websites]])</f>
        <v>0</v>
      </c>
      <c r="W105" s="1">
        <f>IF(Table4[[#This Row],[Insured Cost]]="",1,IF(Table4[[#This Row],[Reported cost]]="",2,""))</f>
        <v>1</v>
      </c>
      <c r="X105" s="68"/>
      <c r="Y105" s="68">
        <v>500000</v>
      </c>
      <c r="Z105" s="68"/>
      <c r="AA105" s="68">
        <v>100</v>
      </c>
      <c r="AB105" s="68"/>
      <c r="AC105" s="68"/>
      <c r="AD105" s="68">
        <v>1</v>
      </c>
      <c r="AE105" s="76"/>
      <c r="AF105" s="2"/>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P105" s="1" t="str">
        <f>IFERROR(LEFT(Table4[[#This Row],[reference/s]],SEARCH(";",Table4[[#This Row],[reference/s]])-1),"")</f>
        <v>EM-DAT</v>
      </c>
    </row>
    <row r="106" spans="1:68">
      <c r="B106" t="s">
        <v>1567</v>
      </c>
      <c r="C106" t="s">
        <v>807</v>
      </c>
      <c r="D106" s="6"/>
      <c r="F106" s="13">
        <v>35431</v>
      </c>
      <c r="G106" s="13">
        <v>35462</v>
      </c>
      <c r="H106" t="s">
        <v>661</v>
      </c>
      <c r="I106" s="68">
        <v>1997</v>
      </c>
      <c r="K106" t="s">
        <v>793</v>
      </c>
      <c r="L106" t="s">
        <v>788</v>
      </c>
      <c r="M106" t="s">
        <v>51</v>
      </c>
      <c r="N106" t="s">
        <v>30</v>
      </c>
      <c r="O106" s="32" t="s">
        <v>942</v>
      </c>
      <c r="U106">
        <f>Table4[[#This Row],[Report]]*$P$321+Table4[[#This Row],[Journals]]*$Q$321+Table4[[#This Row],[Databases]]*$R$321+Table4[[#This Row],[Websites]]*$S$321+Table4[[#This Row],[Newspaper]]*$T$321</f>
        <v>0</v>
      </c>
      <c r="V106">
        <f>SUM(Table4[[#This Row],[Report]:[Websites]])</f>
        <v>0</v>
      </c>
      <c r="W106">
        <f>IF(Table4[[#This Row],[Insured Cost]]="",1,IF(Table4[[#This Row],[Reported cost]]="",2,""))</f>
        <v>1</v>
      </c>
      <c r="X106" s="68">
        <v>200000</v>
      </c>
      <c r="Y106" s="68"/>
      <c r="Z106" s="68"/>
      <c r="AA106" s="68">
        <v>250</v>
      </c>
      <c r="AB106" s="68"/>
      <c r="AC106" s="68"/>
      <c r="AD106" s="68">
        <v>10</v>
      </c>
      <c r="AE106" s="76"/>
      <c r="AF106" s="2"/>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P106" t="str">
        <f>IFERROR(LEFT(Table4[[#This Row],[reference/s]],SEARCH(";",Table4[[#This Row],[reference/s]])-1),"")</f>
        <v>wiki</v>
      </c>
    </row>
    <row r="107" spans="1:68">
      <c r="B107" t="s">
        <v>1567</v>
      </c>
      <c r="C107" t="s">
        <v>807</v>
      </c>
      <c r="D107" s="6"/>
      <c r="F107" s="4">
        <v>35796</v>
      </c>
      <c r="G107" s="7">
        <v>35796</v>
      </c>
      <c r="H107" t="s">
        <v>657</v>
      </c>
      <c r="I107" s="68">
        <v>1998</v>
      </c>
      <c r="K107" t="s">
        <v>496</v>
      </c>
      <c r="L107" t="s">
        <v>51</v>
      </c>
      <c r="M107" t="s">
        <v>51</v>
      </c>
      <c r="O107" s="32" t="s">
        <v>609</v>
      </c>
      <c r="U107">
        <f>Table4[[#This Row],[Report]]*$P$321+Table4[[#This Row],[Journals]]*$Q$321+Table4[[#This Row],[Databases]]*$R$321+Table4[[#This Row],[Websites]]*$S$321+Table4[[#This Row],[Newspaper]]*$T$321</f>
        <v>0</v>
      </c>
      <c r="V107">
        <f>SUM(Table4[[#This Row],[Report]:[Websites]])</f>
        <v>0</v>
      </c>
      <c r="W107">
        <f>IF(Table4[[#This Row],[Insured Cost]]="",1,IF(Table4[[#This Row],[Reported cost]]="",2,""))</f>
        <v>1</v>
      </c>
      <c r="X107" s="68">
        <v>5000</v>
      </c>
      <c r="Y107" s="68"/>
      <c r="Z107" s="68"/>
      <c r="AA107" s="68">
        <v>40</v>
      </c>
      <c r="AB107" s="68"/>
      <c r="AC107" s="68"/>
      <c r="AD107" s="68">
        <v>4</v>
      </c>
      <c r="AE107" s="76"/>
      <c r="AF107" s="2"/>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P107" t="str">
        <f>IFERROR(LEFT(Table4[[#This Row],[reference/s]],SEARCH(";",Table4[[#This Row],[reference/s]])-1),"")</f>
        <v/>
      </c>
    </row>
    <row r="108" spans="1:68" s="53" customFormat="1">
      <c r="A108">
        <v>308</v>
      </c>
      <c r="B108" t="s">
        <v>1567</v>
      </c>
      <c r="C108" t="s">
        <v>807</v>
      </c>
      <c r="D108" s="6" t="s">
        <v>794</v>
      </c>
      <c r="E108" t="s">
        <v>795</v>
      </c>
      <c r="F108" s="13">
        <v>36544</v>
      </c>
      <c r="G108" s="13">
        <v>36549</v>
      </c>
      <c r="H108" t="s">
        <v>657</v>
      </c>
      <c r="I108" s="68">
        <v>2000</v>
      </c>
      <c r="J108" t="s">
        <v>1483</v>
      </c>
      <c r="K108" t="s">
        <v>1482</v>
      </c>
      <c r="L108" t="s">
        <v>50</v>
      </c>
      <c r="M108" t="s">
        <v>50</v>
      </c>
      <c r="N108"/>
      <c r="O108" s="10" t="s">
        <v>957</v>
      </c>
      <c r="P108"/>
      <c r="Q108"/>
      <c r="R108"/>
      <c r="S108"/>
      <c r="T108"/>
      <c r="U108">
        <f>Table4[[#This Row],[Report]]*$P$321+Table4[[#This Row],[Journals]]*$Q$321+Table4[[#This Row],[Databases]]*$R$321+Table4[[#This Row],[Websites]]*$S$321+Table4[[#This Row],[Newspaper]]*$T$321</f>
        <v>0</v>
      </c>
      <c r="V108">
        <f>SUM(Table4[[#This Row],[Report]:[Websites]])</f>
        <v>0</v>
      </c>
      <c r="W108">
        <f>IF(Table4[[#This Row],[Insured Cost]]="",1,IF(Table4[[#This Row],[Reported cost]]="",2,""))</f>
        <v>1</v>
      </c>
      <c r="X108" s="68">
        <v>15000</v>
      </c>
      <c r="Y108" s="68">
        <v>20000</v>
      </c>
      <c r="Z108" s="68"/>
      <c r="AA108" s="68">
        <v>350</v>
      </c>
      <c r="AB108" s="68"/>
      <c r="AC108" s="68"/>
      <c r="AD108" s="68">
        <v>29</v>
      </c>
      <c r="AE108" s="76"/>
      <c r="AF108" s="2"/>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t="s">
        <v>796</v>
      </c>
      <c r="BP108" t="str">
        <f>IFERROR(LEFT(Table4[[#This Row],[reference/s]],SEARCH(";",Table4[[#This Row],[reference/s]])-1),"")</f>
        <v>wiki</v>
      </c>
    </row>
    <row r="109" spans="1:68">
      <c r="B109" t="s">
        <v>1567</v>
      </c>
      <c r="C109" t="s">
        <v>807</v>
      </c>
      <c r="D109" s="6"/>
      <c r="F109" s="13"/>
      <c r="G109" s="13">
        <v>36892</v>
      </c>
      <c r="H109" t="s">
        <v>657</v>
      </c>
      <c r="I109" s="68">
        <v>2001</v>
      </c>
      <c r="J109" t="s">
        <v>1414</v>
      </c>
      <c r="K109" t="s">
        <v>784</v>
      </c>
      <c r="L109" t="s">
        <v>788</v>
      </c>
      <c r="M109" t="s">
        <v>51</v>
      </c>
      <c r="N109" t="s">
        <v>30</v>
      </c>
      <c r="O109" s="10" t="s">
        <v>609</v>
      </c>
      <c r="U109">
        <f>Table4[[#This Row],[Report]]*$P$321+Table4[[#This Row],[Journals]]*$Q$321+Table4[[#This Row],[Databases]]*$R$321+Table4[[#This Row],[Websites]]*$S$321+Table4[[#This Row],[Newspaper]]*$T$321</f>
        <v>0</v>
      </c>
      <c r="V109">
        <f>SUM(Table4[[#This Row],[Report]:[Websites]])</f>
        <v>0</v>
      </c>
      <c r="W109">
        <f>IF(Table4[[#This Row],[Insured Cost]]="",1,IF(Table4[[#This Row],[Reported cost]]="",2,""))</f>
        <v>1</v>
      </c>
      <c r="X109" s="68">
        <v>100000</v>
      </c>
      <c r="Y109" s="68"/>
      <c r="Z109" s="68"/>
      <c r="AA109" s="68">
        <v>320</v>
      </c>
      <c r="AB109" s="68"/>
      <c r="AC109" s="68"/>
      <c r="AD109" s="68">
        <v>5</v>
      </c>
      <c r="AE109" s="76"/>
      <c r="AF109" s="2"/>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P109" t="str">
        <f>IFERROR(LEFT(Table4[[#This Row],[reference/s]],SEARCH(";",Table4[[#This Row],[reference/s]])-1),"")</f>
        <v/>
      </c>
    </row>
    <row r="110" spans="1:68">
      <c r="B110" t="s">
        <v>1567</v>
      </c>
      <c r="C110" t="s">
        <v>807</v>
      </c>
      <c r="D110" s="6"/>
      <c r="F110" s="13">
        <v>37646</v>
      </c>
      <c r="G110" s="13">
        <v>37653</v>
      </c>
      <c r="H110" t="s">
        <v>661</v>
      </c>
      <c r="I110" s="68">
        <v>2003</v>
      </c>
      <c r="K110" t="s">
        <v>539</v>
      </c>
      <c r="L110" t="s">
        <v>37</v>
      </c>
      <c r="M110" t="s">
        <v>37</v>
      </c>
      <c r="O110" s="10" t="s">
        <v>698</v>
      </c>
      <c r="U110">
        <f>Table4[[#This Row],[Report]]*$P$321+Table4[[#This Row],[Journals]]*$Q$321+Table4[[#This Row],[Databases]]*$R$321+Table4[[#This Row],[Websites]]*$S$321+Table4[[#This Row],[Newspaper]]*$T$321</f>
        <v>0</v>
      </c>
      <c r="V110">
        <f>SUM(Table4[[#This Row],[Report]:[Websites]])</f>
        <v>0</v>
      </c>
      <c r="W110">
        <f>IF(Table4[[#This Row],[Insured Cost]]="",1,IF(Table4[[#This Row],[Reported cost]]="",2,""))</f>
        <v>1</v>
      </c>
      <c r="X110" s="68"/>
      <c r="Y110" s="68"/>
      <c r="Z110" s="68"/>
      <c r="AA110" s="68">
        <v>60</v>
      </c>
      <c r="AB110" s="68"/>
      <c r="AC110" s="68"/>
      <c r="AD110" s="73" t="s">
        <v>798</v>
      </c>
      <c r="AE110" s="76"/>
      <c r="AF110" s="2"/>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P110" t="str">
        <f>IFERROR(LEFT(Table4[[#This Row],[reference/s]],SEARCH(";",Table4[[#This Row],[reference/s]])-1),"")</f>
        <v/>
      </c>
    </row>
    <row r="111" spans="1:68">
      <c r="B111" t="s">
        <v>1567</v>
      </c>
      <c r="C111" t="s">
        <v>807</v>
      </c>
      <c r="D111" s="6"/>
      <c r="F111" s="13">
        <v>38036</v>
      </c>
      <c r="G111" s="13">
        <v>38038</v>
      </c>
      <c r="H111" t="s">
        <v>661</v>
      </c>
      <c r="I111" s="68">
        <v>2004</v>
      </c>
      <c r="K111" t="s">
        <v>548</v>
      </c>
      <c r="L111" t="s">
        <v>50</v>
      </c>
      <c r="M111" t="s">
        <v>50</v>
      </c>
      <c r="O111" s="10" t="s">
        <v>1045</v>
      </c>
      <c r="U111">
        <f>Table4[[#This Row],[Report]]*$P$321+Table4[[#This Row],[Journals]]*$Q$321+Table4[[#This Row],[Databases]]*$R$321+Table4[[#This Row],[Websites]]*$S$321+Table4[[#This Row],[Newspaper]]*$T$321</f>
        <v>0</v>
      </c>
      <c r="V111">
        <f>SUM(Table4[[#This Row],[Report]:[Websites]])</f>
        <v>0</v>
      </c>
      <c r="W111">
        <f>IF(Table4[[#This Row],[Insured Cost]]="",1,IF(Table4[[#This Row],[Reported cost]]="",2,""))</f>
        <v>1</v>
      </c>
      <c r="X111" s="68"/>
      <c r="Y111" s="68"/>
      <c r="Z111" s="68"/>
      <c r="AA111" s="68">
        <v>116</v>
      </c>
      <c r="AB111" s="68"/>
      <c r="AC111" s="68"/>
      <c r="AD111" s="68">
        <v>12</v>
      </c>
      <c r="AE111" s="76"/>
      <c r="AF111" s="2"/>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P111" t="str">
        <f>IFERROR(LEFT(Table4[[#This Row],[reference/s]],SEARCH(";",Table4[[#This Row],[reference/s]])-1),"")</f>
        <v>PDF - newspaper</v>
      </c>
    </row>
    <row r="112" spans="1:68">
      <c r="B112" t="s">
        <v>1567</v>
      </c>
      <c r="C112" t="s">
        <v>807</v>
      </c>
      <c r="D112" s="6"/>
      <c r="F112" s="13">
        <v>39510</v>
      </c>
      <c r="G112" s="13">
        <v>39523</v>
      </c>
      <c r="H112" t="s">
        <v>658</v>
      </c>
      <c r="I112" s="68">
        <v>2008</v>
      </c>
      <c r="K112" t="s">
        <v>496</v>
      </c>
      <c r="L112" t="s">
        <v>51</v>
      </c>
      <c r="M112" t="s">
        <v>51</v>
      </c>
      <c r="O112" s="10" t="s">
        <v>1157</v>
      </c>
      <c r="U112">
        <f>Table4[[#This Row],[Report]]*$P$321+Table4[[#This Row],[Journals]]*$Q$321+Table4[[#This Row],[Databases]]*$R$321+Table4[[#This Row],[Websites]]*$S$321+Table4[[#This Row],[Newspaper]]*$T$321</f>
        <v>0</v>
      </c>
      <c r="V112">
        <f>SUM(Table4[[#This Row],[Report]:[Websites]])</f>
        <v>0</v>
      </c>
      <c r="W112">
        <f>IF(Table4[[#This Row],[Insured Cost]]="",1,IF(Table4[[#This Row],[Reported cost]]="",2,""))</f>
        <v>1</v>
      </c>
      <c r="X112" s="68"/>
      <c r="Y112" s="68"/>
      <c r="Z112" s="68"/>
      <c r="AA112" s="68">
        <v>221</v>
      </c>
      <c r="AB112" s="68"/>
      <c r="AC112" s="68"/>
      <c r="AD112" s="68">
        <v>116</v>
      </c>
      <c r="AE112" s="76"/>
      <c r="AF112" s="2"/>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P112" t="str">
        <f>IFERROR(LEFT(Table4[[#This Row],[reference/s]],SEARCH(";",Table4[[#This Row],[reference/s]])-1),"")</f>
        <v>Nitchske et al., 2010</v>
      </c>
    </row>
    <row r="113" spans="1:68">
      <c r="A113">
        <v>483</v>
      </c>
      <c r="B113" t="s">
        <v>1567</v>
      </c>
      <c r="C113" t="s">
        <v>807</v>
      </c>
      <c r="D113" s="6" t="s">
        <v>799</v>
      </c>
      <c r="E113" t="s">
        <v>800</v>
      </c>
      <c r="F113" s="13">
        <v>39840</v>
      </c>
      <c r="G113" s="13">
        <v>39851</v>
      </c>
      <c r="H113" t="s">
        <v>661</v>
      </c>
      <c r="I113" s="68">
        <v>2009</v>
      </c>
      <c r="K113" t="s">
        <v>784</v>
      </c>
      <c r="L113" t="s">
        <v>1227</v>
      </c>
      <c r="M113" t="s">
        <v>30</v>
      </c>
      <c r="N113" t="s">
        <v>51</v>
      </c>
      <c r="O113" s="10" t="s">
        <v>1228</v>
      </c>
      <c r="U113">
        <f>Table4[[#This Row],[Report]]*$P$321+Table4[[#This Row],[Journals]]*$Q$321+Table4[[#This Row],[Databases]]*$R$321+Table4[[#This Row],[Websites]]*$S$321+Table4[[#This Row],[Newspaper]]*$T$321</f>
        <v>0</v>
      </c>
      <c r="V113">
        <f>SUM(Table4[[#This Row],[Report]:[Websites]])</f>
        <v>0</v>
      </c>
      <c r="W113">
        <f>IF(Table4[[#This Row],[Insured Cost]]="",1,IF(Table4[[#This Row],[Reported cost]]="",2,""))</f>
        <v>2</v>
      </c>
      <c r="X113" s="68"/>
      <c r="Y113" s="68"/>
      <c r="Z113" s="68"/>
      <c r="AA113" s="68">
        <v>3000</v>
      </c>
      <c r="AB113" s="68"/>
      <c r="AC113" s="68"/>
      <c r="AD113" s="68">
        <v>374</v>
      </c>
      <c r="AE113" s="76">
        <v>800000000</v>
      </c>
      <c r="AF113" s="2"/>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t="s">
        <v>746</v>
      </c>
      <c r="BK113" s="68"/>
      <c r="BL113" s="68" t="s">
        <v>801</v>
      </c>
      <c r="BM113" s="68"/>
      <c r="BN113" s="68"/>
      <c r="BP113" t="str">
        <f>IFERROR(LEFT(Table4[[#This Row],[reference/s]],SEARCH(";",Table4[[#This Row],[reference/s]])-1),"")</f>
        <v>EM-DAT</v>
      </c>
    </row>
    <row r="114" spans="1:68">
      <c r="B114" t="s">
        <v>1567</v>
      </c>
      <c r="C114" t="s">
        <v>807</v>
      </c>
      <c r="D114" s="6"/>
      <c r="E114" s="13" t="s">
        <v>921</v>
      </c>
      <c r="F114" s="13">
        <v>40573</v>
      </c>
      <c r="G114" s="13">
        <v>40580</v>
      </c>
      <c r="H114" t="s">
        <v>661</v>
      </c>
      <c r="I114" s="68">
        <v>2011</v>
      </c>
      <c r="K114" t="s">
        <v>539</v>
      </c>
      <c r="L114" t="s">
        <v>37</v>
      </c>
      <c r="M114" t="s">
        <v>37</v>
      </c>
      <c r="O114" s="10" t="s">
        <v>1247</v>
      </c>
      <c r="U114">
        <f>Table4[[#This Row],[Report]]*$P$321+Table4[[#This Row],[Journals]]*$Q$321+Table4[[#This Row],[Databases]]*$R$321+Table4[[#This Row],[Websites]]*$S$321+Table4[[#This Row],[Newspaper]]*$T$321</f>
        <v>0</v>
      </c>
      <c r="V114">
        <f>SUM(Table4[[#This Row],[Report]:[Websites]])</f>
        <v>0</v>
      </c>
      <c r="W114">
        <f>IF(Table4[[#This Row],[Insured Cost]]="",1,IF(Table4[[#This Row],[Reported cost]]="",2,""))</f>
        <v>2</v>
      </c>
      <c r="X114" s="68"/>
      <c r="Y114" s="68"/>
      <c r="Z114" s="68"/>
      <c r="AA114" s="68">
        <v>595</v>
      </c>
      <c r="AB114" s="68"/>
      <c r="AC114" s="68"/>
      <c r="AD114" s="68">
        <v>96</v>
      </c>
      <c r="AE114" s="76">
        <v>25000</v>
      </c>
      <c r="AF114" s="2"/>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P114" t="str">
        <f>IFERROR(LEFT(Table4[[#This Row],[reference/s]],SEARCH(";",Table4[[#This Row],[reference/s]])-1),"")</f>
        <v>PDF - newspaper</v>
      </c>
    </row>
    <row r="115" spans="1:68">
      <c r="A115">
        <v>602</v>
      </c>
      <c r="B115" t="s">
        <v>1567</v>
      </c>
      <c r="C115" t="s">
        <v>807</v>
      </c>
      <c r="D115" s="6" t="s">
        <v>802</v>
      </c>
      <c r="E115" t="s">
        <v>803</v>
      </c>
      <c r="F115" s="13">
        <v>40907</v>
      </c>
      <c r="G115" s="13">
        <v>40912</v>
      </c>
      <c r="H115" t="s">
        <v>657</v>
      </c>
      <c r="I115" s="68">
        <v>2012</v>
      </c>
      <c r="K115" t="s">
        <v>784</v>
      </c>
      <c r="L115" t="s">
        <v>788</v>
      </c>
      <c r="M115" t="s">
        <v>51</v>
      </c>
      <c r="N115" t="s">
        <v>30</v>
      </c>
      <c r="O115" s="10" t="s">
        <v>872</v>
      </c>
      <c r="U115">
        <f>Table4[[#This Row],[Report]]*$P$321+Table4[[#This Row],[Journals]]*$Q$321+Table4[[#This Row],[Databases]]*$R$321+Table4[[#This Row],[Websites]]*$S$321+Table4[[#This Row],[Newspaper]]*$T$321</f>
        <v>0</v>
      </c>
      <c r="V115">
        <f>SUM(Table4[[#This Row],[Report]:[Websites]])</f>
        <v>0</v>
      </c>
      <c r="W115">
        <f>IF(Table4[[#This Row],[Insured Cost]]="",1,IF(Table4[[#This Row],[Reported cost]]="",2,""))</f>
        <v>1</v>
      </c>
      <c r="X115" s="68"/>
      <c r="Y115" s="68"/>
      <c r="Z115" s="68"/>
      <c r="AA115" s="68">
        <v>45</v>
      </c>
      <c r="AB115" s="68"/>
      <c r="AC115" s="68"/>
      <c r="AD115" s="68"/>
      <c r="AE115" s="76"/>
      <c r="AF115" s="2"/>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P115" t="str">
        <f>IFERROR(LEFT(Table4[[#This Row],[reference/s]],SEARCH(";",Table4[[#This Row],[reference/s]])-1),"")</f>
        <v/>
      </c>
    </row>
    <row r="116" spans="1:68">
      <c r="A116">
        <v>4212</v>
      </c>
      <c r="B116" t="s">
        <v>1567</v>
      </c>
      <c r="C116" t="s">
        <v>807</v>
      </c>
      <c r="D116" s="6" t="s">
        <v>804</v>
      </c>
      <c r="E116" t="s">
        <v>805</v>
      </c>
      <c r="F116" s="13">
        <v>41270</v>
      </c>
      <c r="G116" s="13">
        <v>41293</v>
      </c>
      <c r="H116" t="s">
        <v>657</v>
      </c>
      <c r="I116" s="68">
        <v>2013</v>
      </c>
      <c r="K116" t="s">
        <v>806</v>
      </c>
      <c r="L116" t="s">
        <v>30</v>
      </c>
      <c r="M116" t="s">
        <v>30</v>
      </c>
      <c r="O116" s="10" t="s">
        <v>1248</v>
      </c>
      <c r="U116">
        <f>Table4[[#This Row],[Report]]*$P$321+Table4[[#This Row],[Journals]]*$Q$321+Table4[[#This Row],[Databases]]*$R$321+Table4[[#This Row],[Websites]]*$S$321+Table4[[#This Row],[Newspaper]]*$T$321</f>
        <v>0</v>
      </c>
      <c r="V116">
        <f>SUM(Table4[[#This Row],[Report]:[Websites]])</f>
        <v>0</v>
      </c>
      <c r="W116">
        <f>IF(Table4[[#This Row],[Insured Cost]]="",1,IF(Table4[[#This Row],[Reported cost]]="",2,""))</f>
        <v>1</v>
      </c>
      <c r="X116" s="68"/>
      <c r="Y116" s="68"/>
      <c r="Z116" s="68"/>
      <c r="AA116" s="68">
        <v>240</v>
      </c>
      <c r="AB116" s="68"/>
      <c r="AC116" s="68"/>
      <c r="AD116" s="68"/>
      <c r="AE116" s="76"/>
      <c r="AF116" s="2"/>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P116" t="str">
        <f>IFERROR(LEFT(Table4[[#This Row],[reference/s]],SEARCH(";",Table4[[#This Row],[reference/s]])-1),"")</f>
        <v>EM-Track</v>
      </c>
    </row>
    <row r="117" spans="1:68">
      <c r="B117" t="s">
        <v>1570</v>
      </c>
      <c r="C117" t="s">
        <v>606</v>
      </c>
      <c r="D117" t="s">
        <v>579</v>
      </c>
      <c r="E117" t="s">
        <v>689</v>
      </c>
      <c r="F117" s="13">
        <v>24508</v>
      </c>
      <c r="G117" s="13">
        <v>24539</v>
      </c>
      <c r="H117" t="s">
        <v>658</v>
      </c>
      <c r="I117" s="68">
        <v>1967</v>
      </c>
      <c r="J117" t="s">
        <v>1359</v>
      </c>
      <c r="K117" t="s">
        <v>877</v>
      </c>
      <c r="L117" t="s">
        <v>580</v>
      </c>
      <c r="M117" t="s">
        <v>163</v>
      </c>
      <c r="N117" t="s">
        <v>51</v>
      </c>
      <c r="O117" s="10" t="s">
        <v>876</v>
      </c>
      <c r="P117">
        <v>0</v>
      </c>
      <c r="Q117">
        <v>1</v>
      </c>
      <c r="R117">
        <v>0</v>
      </c>
      <c r="S117">
        <v>1</v>
      </c>
      <c r="T117">
        <v>0</v>
      </c>
      <c r="U117">
        <f>Table4[[#This Row],[Report]]*$P$321+Table4[[#This Row],[Journals]]*$Q$321+Table4[[#This Row],[Databases]]*$R$321+Table4[[#This Row],[Websites]]*$S$321+Table4[[#This Row],[Newspaper]]*$T$321</f>
        <v>40</v>
      </c>
      <c r="V117">
        <f>SUM(Table4[[#This Row],[Report]:[Websites]])</f>
        <v>2</v>
      </c>
      <c r="W117">
        <f>IF(Table4[[#This Row],[Insured Cost]]="",1,IF(Table4[[#This Row],[Reported cost]]="",2,""))</f>
        <v>1</v>
      </c>
      <c r="X117" s="68"/>
      <c r="Y117" s="68">
        <v>280</v>
      </c>
      <c r="Z117" s="68"/>
      <c r="AA117" s="68"/>
      <c r="AB117" s="68"/>
      <c r="AC117" s="68"/>
      <c r="AD117" s="68"/>
      <c r="AE117" s="76"/>
      <c r="AF117" s="2">
        <v>2000000</v>
      </c>
      <c r="AG117" s="68"/>
      <c r="AH117" s="68"/>
      <c r="AI117" s="68"/>
      <c r="AJ117" s="68" t="s">
        <v>1375</v>
      </c>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P117" t="str">
        <f>IFERROR(LEFT(Table4[[#This Row],[reference/s]],SEARCH(";",Table4[[#This Row],[reference/s]])-1),"")</f>
        <v>Wiki</v>
      </c>
    </row>
    <row r="118" spans="1:68">
      <c r="A118" s="6"/>
      <c r="B118" s="6" t="s">
        <v>1570</v>
      </c>
      <c r="C118" t="s">
        <v>475</v>
      </c>
      <c r="D118" s="6" t="s">
        <v>610</v>
      </c>
      <c r="E118" s="6" t="s">
        <v>655</v>
      </c>
      <c r="F118" s="26">
        <v>25974</v>
      </c>
      <c r="G118" s="26">
        <v>25981</v>
      </c>
      <c r="H118" s="6" t="s">
        <v>661</v>
      </c>
      <c r="I118" s="70">
        <v>1971</v>
      </c>
      <c r="J118" s="6" t="s">
        <v>1390</v>
      </c>
      <c r="K118" s="6" t="s">
        <v>1389</v>
      </c>
      <c r="L118" s="6" t="s">
        <v>50</v>
      </c>
      <c r="M118" s="6" t="s">
        <v>50</v>
      </c>
      <c r="N118" s="6" t="s">
        <v>736</v>
      </c>
      <c r="O118" s="49" t="s">
        <v>881</v>
      </c>
      <c r="P118" s="6">
        <v>0</v>
      </c>
      <c r="Q118" s="6">
        <v>0</v>
      </c>
      <c r="R118" s="6">
        <v>0</v>
      </c>
      <c r="S118" s="6">
        <v>2</v>
      </c>
      <c r="T118" s="6">
        <v>2</v>
      </c>
      <c r="U118" s="6">
        <f>Table4[[#This Row],[Report]]*$P$321+Table4[[#This Row],[Journals]]*$Q$321+Table4[[#This Row],[Databases]]*$R$321+Table4[[#This Row],[Websites]]*$S$321+Table4[[#This Row],[Newspaper]]*$T$321</f>
        <v>22</v>
      </c>
      <c r="V118" s="6">
        <f>SUM(Table4[[#This Row],[Report]:[Websites]])</f>
        <v>2</v>
      </c>
      <c r="W118" s="6">
        <f>IF(Table4[[#This Row],[Insured Cost]]="",1,IF(Table4[[#This Row],[Reported cost]]="",2,""))</f>
        <v>1</v>
      </c>
      <c r="X118" s="70"/>
      <c r="Y118" s="70" t="s">
        <v>1363</v>
      </c>
      <c r="Z118" s="70"/>
      <c r="AA118" s="70"/>
      <c r="AB118" s="70"/>
      <c r="AC118" s="70"/>
      <c r="AD118" s="70"/>
      <c r="AE118" s="78"/>
      <c r="AF118" s="27">
        <v>1000000</v>
      </c>
      <c r="AG118" s="70"/>
      <c r="AH118" s="70"/>
      <c r="AI118" s="70"/>
      <c r="AJ118" s="70" t="s">
        <v>1391</v>
      </c>
      <c r="AK118" s="70"/>
      <c r="AL118" s="70"/>
      <c r="AM118" s="70"/>
      <c r="AN118" s="70"/>
      <c r="AO118" s="70"/>
      <c r="AP118" s="70"/>
      <c r="AQ118" s="70"/>
      <c r="AR118" s="70"/>
      <c r="AS118" s="70"/>
      <c r="AT118" s="70" t="s">
        <v>1392</v>
      </c>
      <c r="AU118" s="70"/>
      <c r="AV118" s="70"/>
      <c r="AW118" s="70"/>
      <c r="AX118" s="70"/>
      <c r="AY118" s="70"/>
      <c r="AZ118" s="70"/>
      <c r="BA118" s="70"/>
      <c r="BB118" s="70"/>
      <c r="BC118" s="70"/>
      <c r="BD118" s="70"/>
      <c r="BE118" s="70"/>
      <c r="BF118" s="70"/>
      <c r="BG118" s="70"/>
      <c r="BH118" s="70"/>
      <c r="BI118" s="70"/>
      <c r="BJ118" s="70"/>
      <c r="BK118" s="70"/>
      <c r="BL118" s="70"/>
      <c r="BM118" s="70"/>
      <c r="BN118" s="70"/>
      <c r="BO118" s="6"/>
      <c r="BP118" s="6" t="str">
        <f>IFERROR(LEFT(Table4[[#This Row],[reference/s]],SEARCH(";",Table4[[#This Row],[reference/s]])-1),"")</f>
        <v>wiki</v>
      </c>
    </row>
    <row r="119" spans="1:68">
      <c r="A119" s="6"/>
      <c r="B119" s="6" t="s">
        <v>1570</v>
      </c>
      <c r="C119" s="6" t="s">
        <v>642</v>
      </c>
      <c r="D119" s="6" t="s">
        <v>643</v>
      </c>
      <c r="E119" s="6" t="s">
        <v>910</v>
      </c>
      <c r="F119" s="26">
        <v>26166</v>
      </c>
      <c r="G119" s="26">
        <v>26166</v>
      </c>
      <c r="H119" s="6" t="s">
        <v>669</v>
      </c>
      <c r="I119" s="70">
        <v>1971</v>
      </c>
      <c r="J119" s="6" t="s">
        <v>539</v>
      </c>
      <c r="K119" s="6" t="s">
        <v>539</v>
      </c>
      <c r="L119" s="6" t="s">
        <v>37</v>
      </c>
      <c r="M119" s="6" t="s">
        <v>37</v>
      </c>
      <c r="N119" s="6"/>
      <c r="O119" s="49" t="s">
        <v>911</v>
      </c>
      <c r="P119" s="6">
        <v>1</v>
      </c>
      <c r="Q119" s="6">
        <v>0</v>
      </c>
      <c r="R119" s="6">
        <v>0</v>
      </c>
      <c r="S119" s="6">
        <v>0</v>
      </c>
      <c r="T119" s="6">
        <v>1</v>
      </c>
      <c r="U119" s="6">
        <f>Table4[[#This Row],[Report]]*$P$321+Table4[[#This Row],[Journals]]*$Q$321+Table4[[#This Row],[Databases]]*$R$321+Table4[[#This Row],[Websites]]*$S$321+Table4[[#This Row],[Newspaper]]*$T$321</f>
        <v>41</v>
      </c>
      <c r="V119" s="6">
        <f>SUM(Table4[[#This Row],[Report]:[Websites]])</f>
        <v>1</v>
      </c>
      <c r="W119" s="6">
        <f>IF(Table4[[#This Row],[Insured Cost]]="",1,IF(Table4[[#This Row],[Reported cost]]="",2,""))</f>
        <v>1</v>
      </c>
      <c r="X119" s="70"/>
      <c r="Y119" s="70">
        <v>400000</v>
      </c>
      <c r="Z119" s="70"/>
      <c r="AA119" s="70"/>
      <c r="AB119" s="70"/>
      <c r="AC119" s="70"/>
      <c r="AD119" s="70"/>
      <c r="AE119" s="78"/>
      <c r="AF119" s="27">
        <v>3000000</v>
      </c>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6"/>
      <c r="BP119" s="6" t="str">
        <f>IFERROR(LEFT(Table4[[#This Row],[reference/s]],SEARCH(";",Table4[[#This Row],[reference/s]])-1),"")</f>
        <v>PDF - newspaper</v>
      </c>
    </row>
    <row r="120" spans="1:68">
      <c r="A120">
        <v>451</v>
      </c>
      <c r="B120" t="s">
        <v>1570</v>
      </c>
      <c r="C120" t="s">
        <v>642</v>
      </c>
      <c r="D120" t="s">
        <v>648</v>
      </c>
      <c r="E120" t="s">
        <v>865</v>
      </c>
      <c r="F120" s="13">
        <v>26159</v>
      </c>
      <c r="G120" s="13">
        <v>26159</v>
      </c>
      <c r="H120" t="s">
        <v>669</v>
      </c>
      <c r="I120" s="68">
        <v>1971</v>
      </c>
      <c r="J120" t="s">
        <v>864</v>
      </c>
      <c r="K120" t="s">
        <v>864</v>
      </c>
      <c r="L120" t="s">
        <v>50</v>
      </c>
      <c r="M120" t="s">
        <v>50</v>
      </c>
      <c r="O120" s="10" t="s">
        <v>1294</v>
      </c>
      <c r="P120">
        <v>0</v>
      </c>
      <c r="Q120">
        <v>1</v>
      </c>
      <c r="R120">
        <v>1</v>
      </c>
      <c r="S120">
        <v>0</v>
      </c>
      <c r="T120">
        <v>0</v>
      </c>
      <c r="U120">
        <f>Table4[[#This Row],[Report]]*$P$321+Table4[[#This Row],[Journals]]*$Q$321+Table4[[#This Row],[Databases]]*$R$321+Table4[[#This Row],[Websites]]*$S$321+Table4[[#This Row],[Newspaper]]*$T$321</f>
        <v>50</v>
      </c>
      <c r="V120">
        <f>SUM(Table4[[#This Row],[Report]:[Websites]])</f>
        <v>2</v>
      </c>
      <c r="W120">
        <f>IF(Table4[[#This Row],[Insured Cost]]="",1,IF(Table4[[#This Row],[Reported cost]]="",2,""))</f>
        <v>1</v>
      </c>
      <c r="X120" s="68"/>
      <c r="Y120" s="68"/>
      <c r="Z120" s="68"/>
      <c r="AA120" s="68">
        <v>44</v>
      </c>
      <c r="AB120" s="68"/>
      <c r="AC120" s="68"/>
      <c r="AD120" s="68">
        <v>3</v>
      </c>
      <c r="AE120" s="76"/>
      <c r="AF120" s="2">
        <v>100000</v>
      </c>
      <c r="AG120" s="68"/>
      <c r="AH120" s="68"/>
      <c r="AI120" s="68"/>
      <c r="AJ120" s="68"/>
      <c r="AK120" s="68"/>
      <c r="AL120" s="68"/>
      <c r="AM120" s="68"/>
      <c r="AN120" s="68"/>
      <c r="AO120" s="68"/>
      <c r="AP120" s="68"/>
      <c r="AQ120" s="68"/>
      <c r="AR120" s="68"/>
      <c r="AS120" s="68"/>
      <c r="AT120" s="68"/>
      <c r="AU120" s="68">
        <v>33</v>
      </c>
      <c r="AV120" s="68">
        <v>24</v>
      </c>
      <c r="AW120" s="68"/>
      <c r="AX120" s="68"/>
      <c r="AY120" s="68"/>
      <c r="AZ120" s="68"/>
      <c r="BA120" s="68"/>
      <c r="BB120" s="68"/>
      <c r="BC120" s="68"/>
      <c r="BD120" s="68"/>
      <c r="BE120" s="68"/>
      <c r="BF120" s="68"/>
      <c r="BG120" s="68"/>
      <c r="BH120" s="68"/>
      <c r="BI120" s="68"/>
      <c r="BJ120" s="68"/>
      <c r="BK120" s="68"/>
      <c r="BL120" s="68"/>
      <c r="BM120" s="68"/>
      <c r="BN120" s="68"/>
      <c r="BO120" t="s">
        <v>866</v>
      </c>
      <c r="BP120" t="str">
        <f>IFERROR(LEFT(Table4[[#This Row],[reference/s]],SEARCH(";",Table4[[#This Row],[reference/s]])-1),"")</f>
        <v>EM-Track</v>
      </c>
    </row>
    <row r="121" spans="1:68">
      <c r="A121" s="6">
        <v>254</v>
      </c>
      <c r="B121" s="6" t="s">
        <v>1570</v>
      </c>
      <c r="C121" s="6" t="s">
        <v>606</v>
      </c>
      <c r="D121" s="6" t="s">
        <v>606</v>
      </c>
      <c r="E121" s="6" t="s">
        <v>183</v>
      </c>
      <c r="F121" s="26">
        <v>25959</v>
      </c>
      <c r="G121" s="26">
        <v>25959</v>
      </c>
      <c r="H121" s="6" t="s">
        <v>657</v>
      </c>
      <c r="I121" s="70">
        <v>1971</v>
      </c>
      <c r="J121" s="6" t="s">
        <v>478</v>
      </c>
      <c r="K121" s="6" t="s">
        <v>478</v>
      </c>
      <c r="L121" s="6" t="s">
        <v>184</v>
      </c>
      <c r="M121" s="6" t="s">
        <v>184</v>
      </c>
      <c r="N121" s="6" t="s">
        <v>736</v>
      </c>
      <c r="O121" s="49" t="s">
        <v>1297</v>
      </c>
      <c r="P121" s="40">
        <v>1</v>
      </c>
      <c r="Q121" s="6">
        <v>0</v>
      </c>
      <c r="R121" s="6">
        <v>1</v>
      </c>
      <c r="S121" s="6">
        <v>1</v>
      </c>
      <c r="T121" s="6">
        <v>0</v>
      </c>
      <c r="U121" s="6">
        <f>Table4[[#This Row],[Report]]*$P$321+Table4[[#This Row],[Journals]]*$Q$321+Table4[[#This Row],[Databases]]*$R$321+Table4[[#This Row],[Websites]]*$S$321+Table4[[#This Row],[Newspaper]]*$T$321</f>
        <v>70</v>
      </c>
      <c r="V121" s="6">
        <f>SUM(Table4[[#This Row],[Report]:[Websites]])</f>
        <v>3</v>
      </c>
      <c r="W121" s="6">
        <f>IF(Table4[[#This Row],[Insured Cost]]="",1,IF(Table4[[#This Row],[Reported cost]]="",2,""))</f>
        <v>1</v>
      </c>
      <c r="X121" s="70"/>
      <c r="Y121" s="70">
        <v>500</v>
      </c>
      <c r="Z121" s="70"/>
      <c r="AA121" s="70">
        <v>15</v>
      </c>
      <c r="AB121" s="70"/>
      <c r="AC121" s="70"/>
      <c r="AD121" s="70">
        <v>7</v>
      </c>
      <c r="AE121" s="78"/>
      <c r="AF121" s="27">
        <v>9000000</v>
      </c>
      <c r="AG121" s="70"/>
      <c r="AH121" s="70"/>
      <c r="AI121" s="70"/>
      <c r="AJ121" s="70">
        <v>120000</v>
      </c>
      <c r="AK121" s="70"/>
      <c r="AL121" s="70"/>
      <c r="AM121" s="70"/>
      <c r="AN121" s="70"/>
      <c r="AO121" s="70"/>
      <c r="AP121" s="70">
        <v>60</v>
      </c>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6" t="s">
        <v>185</v>
      </c>
      <c r="BP121" s="6" t="str">
        <f>IFERROR(LEFT(Table4[[#This Row],[reference/s]],SEARCH(";",Table4[[#This Row],[reference/s]])-1),"")</f>
        <v>wiki</v>
      </c>
    </row>
    <row r="122" spans="1:68">
      <c r="B122" t="s">
        <v>1570</v>
      </c>
      <c r="C122" t="s">
        <v>642</v>
      </c>
      <c r="F122" s="13">
        <v>26346</v>
      </c>
      <c r="G122" s="13">
        <v>26346</v>
      </c>
      <c r="H122" t="s">
        <v>661</v>
      </c>
      <c r="I122" s="68">
        <v>1972</v>
      </c>
      <c r="J122" t="s">
        <v>539</v>
      </c>
      <c r="K122" t="s">
        <v>539</v>
      </c>
      <c r="L122" t="s">
        <v>37</v>
      </c>
      <c r="M122" t="s">
        <v>37</v>
      </c>
      <c r="N122" t="s">
        <v>736</v>
      </c>
      <c r="O122" s="10" t="s">
        <v>692</v>
      </c>
      <c r="P122">
        <v>0</v>
      </c>
      <c r="Q122">
        <v>0</v>
      </c>
      <c r="R122">
        <v>0</v>
      </c>
      <c r="S122">
        <v>1</v>
      </c>
      <c r="T122">
        <v>2</v>
      </c>
      <c r="U122">
        <f>Table4[[#This Row],[Report]]*$P$321+Table4[[#This Row],[Journals]]*$Q$321+Table4[[#This Row],[Databases]]*$R$321+Table4[[#This Row],[Websites]]*$S$321+Table4[[#This Row],[Newspaper]]*$T$321</f>
        <v>12</v>
      </c>
      <c r="V122">
        <f>SUM(Table4[[#This Row],[Report]:[Websites]])</f>
        <v>1</v>
      </c>
      <c r="W122">
        <f>IF(Table4[[#This Row],[Insured Cost]]="",1,IF(Table4[[#This Row],[Reported cost]]="",2,""))</f>
        <v>1</v>
      </c>
      <c r="X122" s="68"/>
      <c r="Y122" s="68"/>
      <c r="Z122" s="68"/>
      <c r="AA122" s="68"/>
      <c r="AB122" s="68"/>
      <c r="AC122" s="68"/>
      <c r="AD122" s="68"/>
      <c r="AE122" s="76"/>
      <c r="AF122" s="2">
        <v>10000000</v>
      </c>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P122" t="str">
        <f>IFERROR(LEFT(Table4[[#This Row],[reference/s]],SEARCH(";",Table4[[#This Row],[reference/s]])-1),"")</f>
        <v>wiki</v>
      </c>
    </row>
    <row r="123" spans="1:68">
      <c r="B123" t="s">
        <v>1570</v>
      </c>
      <c r="C123" t="s">
        <v>606</v>
      </c>
      <c r="D123" t="s">
        <v>638</v>
      </c>
      <c r="E123" t="s">
        <v>656</v>
      </c>
      <c r="F123" s="13">
        <v>26346</v>
      </c>
      <c r="G123" s="13">
        <v>26346</v>
      </c>
      <c r="H123" t="s">
        <v>661</v>
      </c>
      <c r="I123" s="68">
        <v>1972</v>
      </c>
      <c r="J123" t="s">
        <v>515</v>
      </c>
      <c r="K123" t="s">
        <v>515</v>
      </c>
      <c r="L123" t="s">
        <v>30</v>
      </c>
      <c r="M123" t="s">
        <v>30</v>
      </c>
      <c r="N123" t="s">
        <v>736</v>
      </c>
      <c r="O123" s="32" t="s">
        <v>909</v>
      </c>
      <c r="P123" s="41">
        <v>0</v>
      </c>
      <c r="Q123" s="41">
        <v>0</v>
      </c>
      <c r="R123" s="41">
        <v>0</v>
      </c>
      <c r="S123" s="41">
        <v>2</v>
      </c>
      <c r="T123" s="41">
        <v>3</v>
      </c>
      <c r="U123" s="41">
        <f>Table4[[#This Row],[Report]]*$P$321+Table4[[#This Row],[Journals]]*$Q$321+Table4[[#This Row],[Databases]]*$R$321+Table4[[#This Row],[Websites]]*$S$321+Table4[[#This Row],[Newspaper]]*$T$321</f>
        <v>23</v>
      </c>
      <c r="V123" s="41">
        <f>SUM(Table4[[#This Row],[Report]:[Websites]])</f>
        <v>2</v>
      </c>
      <c r="W123">
        <f>IF(Table4[[#This Row],[Insured Cost]]="",1,IF(Table4[[#This Row],[Reported cost]]="",2,""))</f>
        <v>1</v>
      </c>
      <c r="X123" s="68"/>
      <c r="Y123" s="68"/>
      <c r="Z123" s="68"/>
      <c r="AA123" s="68"/>
      <c r="AB123" s="68"/>
      <c r="AC123" s="68"/>
      <c r="AD123" s="68"/>
      <c r="AE123" s="76"/>
      <c r="AF123" s="2">
        <v>3000000</v>
      </c>
      <c r="AG123" s="68">
        <v>1500</v>
      </c>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P123" t="str">
        <f>IFERROR(LEFT(Table4[[#This Row],[reference/s]],SEARCH(";",Table4[[#This Row],[reference/s]])-1),"")</f>
        <v>wiki</v>
      </c>
    </row>
    <row r="124" spans="1:68">
      <c r="A124" s="6">
        <v>222</v>
      </c>
      <c r="B124" s="6" t="s">
        <v>1570</v>
      </c>
      <c r="C124" t="s">
        <v>475</v>
      </c>
      <c r="D124" s="6" t="s">
        <v>1399</v>
      </c>
      <c r="E124" s="6" t="s">
        <v>166</v>
      </c>
      <c r="F124" s="26">
        <v>26385</v>
      </c>
      <c r="G124" s="26">
        <v>26391</v>
      </c>
      <c r="H124" s="6" t="s">
        <v>662</v>
      </c>
      <c r="I124" s="70">
        <v>1972</v>
      </c>
      <c r="J124" s="6" t="s">
        <v>1400</v>
      </c>
      <c r="K124" s="6" t="s">
        <v>548</v>
      </c>
      <c r="L124" s="6" t="s">
        <v>50</v>
      </c>
      <c r="M124" s="6" t="s">
        <v>50</v>
      </c>
      <c r="N124" s="6" t="s">
        <v>736</v>
      </c>
      <c r="O124" s="49" t="s">
        <v>1401</v>
      </c>
      <c r="P124" s="6">
        <v>0</v>
      </c>
      <c r="Q124" s="6">
        <v>0</v>
      </c>
      <c r="R124" s="6">
        <v>1</v>
      </c>
      <c r="S124" s="6">
        <v>2</v>
      </c>
      <c r="T124" s="6">
        <v>2</v>
      </c>
      <c r="U124" s="6">
        <f>Table4[[#This Row],[Report]]*$P$321+Table4[[#This Row],[Journals]]*$Q$321+Table4[[#This Row],[Databases]]*$R$321+Table4[[#This Row],[Websites]]*$S$321+Table4[[#This Row],[Newspaper]]*$T$321</f>
        <v>42</v>
      </c>
      <c r="V124" s="6">
        <f>SUM(Table4[[#This Row],[Report]:[Websites]])</f>
        <v>3</v>
      </c>
      <c r="W124" s="6">
        <f>IF(Table4[[#This Row],[Insured Cost]]="",1,IF(Table4[[#This Row],[Reported cost]]="",2,""))</f>
        <v>1</v>
      </c>
      <c r="X124" s="70">
        <v>12</v>
      </c>
      <c r="Y124" s="70"/>
      <c r="Z124" s="70"/>
      <c r="AA124" s="70"/>
      <c r="AB124" s="70"/>
      <c r="AC124" s="70"/>
      <c r="AD124" s="70">
        <v>8</v>
      </c>
      <c r="AE124" s="78"/>
      <c r="AF124" s="27">
        <v>7000000</v>
      </c>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6" t="s">
        <v>167</v>
      </c>
      <c r="BP124" s="6" t="str">
        <f>IFERROR(LEFT(Table4[[#This Row],[reference/s]],SEARCH(";",Table4[[#This Row],[reference/s]])-1),"")</f>
        <v>EM-Track</v>
      </c>
    </row>
    <row r="125" spans="1:68">
      <c r="B125" t="s">
        <v>1570</v>
      </c>
      <c r="C125" t="s">
        <v>606</v>
      </c>
      <c r="F125" s="13">
        <v>26914</v>
      </c>
      <c r="G125" s="13">
        <v>26921</v>
      </c>
      <c r="H125" t="s">
        <v>693</v>
      </c>
      <c r="I125" s="68">
        <v>1973</v>
      </c>
      <c r="J125" t="s">
        <v>1416</v>
      </c>
      <c r="K125" t="s">
        <v>694</v>
      </c>
      <c r="L125" t="s">
        <v>30</v>
      </c>
      <c r="M125" t="s">
        <v>30</v>
      </c>
      <c r="N125" t="s">
        <v>736</v>
      </c>
      <c r="O125" s="10" t="s">
        <v>691</v>
      </c>
      <c r="P125">
        <v>0</v>
      </c>
      <c r="Q125">
        <v>0</v>
      </c>
      <c r="R125">
        <v>0</v>
      </c>
      <c r="S125">
        <v>1</v>
      </c>
      <c r="T125">
        <v>5</v>
      </c>
      <c r="U125">
        <f>Table4[[#This Row],[Report]]*$P$321+Table4[[#This Row],[Journals]]*$Q$321+Table4[[#This Row],[Databases]]*$R$321+Table4[[#This Row],[Websites]]*$S$321+Table4[[#This Row],[Newspaper]]*$T$321</f>
        <v>15</v>
      </c>
      <c r="V125">
        <f>SUM(Table4[[#This Row],[Report]:[Websites]])</f>
        <v>1</v>
      </c>
      <c r="W125">
        <f>IF(Table4[[#This Row],[Insured Cost]]="",1,IF(Table4[[#This Row],[Reported cost]]="",2,""))</f>
        <v>1</v>
      </c>
      <c r="X125" s="68"/>
      <c r="Y125" s="68"/>
      <c r="Z125" s="68">
        <v>300</v>
      </c>
      <c r="AA125" s="68"/>
      <c r="AB125" s="68"/>
      <c r="AC125" s="68"/>
      <c r="AD125" s="68">
        <v>1</v>
      </c>
      <c r="AE125" s="76"/>
      <c r="AF125" s="2">
        <v>8500000</v>
      </c>
      <c r="AG125" s="68"/>
      <c r="AH125" s="68"/>
      <c r="AI125" s="68" t="s">
        <v>1417</v>
      </c>
      <c r="AJ125" s="68"/>
      <c r="AK125" s="68"/>
      <c r="AL125" s="68"/>
      <c r="AM125" s="68"/>
      <c r="AN125" s="68"/>
      <c r="AO125" s="68"/>
      <c r="AP125" s="68"/>
      <c r="AQ125" s="68"/>
      <c r="AR125" s="68"/>
      <c r="AS125" s="68">
        <v>130</v>
      </c>
      <c r="AT125" s="68">
        <v>2</v>
      </c>
      <c r="AU125" s="68"/>
      <c r="AV125" s="68"/>
      <c r="AW125" s="68"/>
      <c r="AX125" s="68" t="s">
        <v>1415</v>
      </c>
      <c r="AY125" s="68"/>
      <c r="AZ125" s="68"/>
      <c r="BA125" s="68"/>
      <c r="BB125" s="68"/>
      <c r="BC125" s="68"/>
      <c r="BD125" s="68"/>
      <c r="BE125" s="68"/>
      <c r="BF125" s="68"/>
      <c r="BG125" s="68"/>
      <c r="BH125" s="68"/>
      <c r="BI125" s="68"/>
      <c r="BJ125" s="68"/>
      <c r="BK125" s="68"/>
      <c r="BL125" s="68"/>
      <c r="BM125" s="68"/>
      <c r="BN125" s="68"/>
      <c r="BP125" t="str">
        <f>IFERROR(LEFT(Table4[[#This Row],[reference/s]],SEARCH(";",Table4[[#This Row],[reference/s]])-1),"")</f>
        <v>wiki</v>
      </c>
    </row>
    <row r="126" spans="1:68">
      <c r="B126" t="s">
        <v>1570</v>
      </c>
      <c r="C126" t="s">
        <v>590</v>
      </c>
      <c r="D126" t="s">
        <v>1409</v>
      </c>
      <c r="F126" s="13">
        <v>26732</v>
      </c>
      <c r="G126" s="13">
        <v>26732</v>
      </c>
      <c r="H126" t="s">
        <v>658</v>
      </c>
      <c r="I126" s="68">
        <v>1973</v>
      </c>
      <c r="J126" t="s">
        <v>632</v>
      </c>
      <c r="K126" t="s">
        <v>632</v>
      </c>
      <c r="L126" t="s">
        <v>37</v>
      </c>
      <c r="M126" t="s">
        <v>37</v>
      </c>
      <c r="N126" t="s">
        <v>736</v>
      </c>
      <c r="O126" s="10" t="s">
        <v>873</v>
      </c>
      <c r="P126">
        <v>0</v>
      </c>
      <c r="Q126">
        <v>1</v>
      </c>
      <c r="R126">
        <v>0</v>
      </c>
      <c r="S126">
        <v>1</v>
      </c>
      <c r="T126">
        <v>0</v>
      </c>
      <c r="U126">
        <f>Table4[[#This Row],[Report]]*$P$321+Table4[[#This Row],[Journals]]*$Q$321+Table4[[#This Row],[Databases]]*$R$321+Table4[[#This Row],[Websites]]*$S$321+Table4[[#This Row],[Newspaper]]*$T$321</f>
        <v>40</v>
      </c>
      <c r="V126">
        <f>SUM(Table4[[#This Row],[Report]:[Websites]])</f>
        <v>2</v>
      </c>
      <c r="W126">
        <f>IF(Table4[[#This Row],[Insured Cost]]="",1,IF(Table4[[#This Row],[Reported cost]]="",2,""))</f>
        <v>1</v>
      </c>
      <c r="X126" s="68"/>
      <c r="Y126" s="68"/>
      <c r="Z126" s="68"/>
      <c r="AA126" s="68"/>
      <c r="AB126" s="68"/>
      <c r="AC126" s="68"/>
      <c r="AD126" s="68"/>
      <c r="AE126" s="76"/>
      <c r="AF126" s="2">
        <v>2800000</v>
      </c>
      <c r="AG126" s="68"/>
      <c r="AH126" s="68"/>
      <c r="AI126" s="68"/>
      <c r="AJ126" s="68"/>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P126" t="str">
        <f>IFERROR(LEFT(Table4[[#This Row],[reference/s]],SEARCH(";",Table4[[#This Row],[reference/s]])-1),"")</f>
        <v>wiki</v>
      </c>
    </row>
    <row r="127" spans="1:68">
      <c r="A127" s="6"/>
      <c r="B127" s="6" t="s">
        <v>1570</v>
      </c>
      <c r="C127" t="s">
        <v>475</v>
      </c>
      <c r="D127" s="6" t="s">
        <v>617</v>
      </c>
      <c r="E127" s="6" t="s">
        <v>883</v>
      </c>
      <c r="F127" s="26">
        <v>26683</v>
      </c>
      <c r="G127" s="26">
        <v>26683</v>
      </c>
      <c r="H127" s="6" t="s">
        <v>657</v>
      </c>
      <c r="I127" s="70">
        <v>1973</v>
      </c>
      <c r="J127" s="6" t="s">
        <v>1407</v>
      </c>
      <c r="K127" s="6" t="s">
        <v>884</v>
      </c>
      <c r="L127" s="6" t="s">
        <v>33</v>
      </c>
      <c r="M127" s="6" t="s">
        <v>33</v>
      </c>
      <c r="N127" s="6" t="s">
        <v>736</v>
      </c>
      <c r="O127" s="32" t="s">
        <v>1408</v>
      </c>
      <c r="P127" s="6">
        <v>1</v>
      </c>
      <c r="Q127" s="6">
        <v>0</v>
      </c>
      <c r="R127" s="6">
        <v>0</v>
      </c>
      <c r="S127" s="6">
        <v>1</v>
      </c>
      <c r="T127" s="6">
        <v>0</v>
      </c>
      <c r="U127" s="6">
        <f>Table4[[#This Row],[Report]]*$P$321+Table4[[#This Row],[Journals]]*$Q$321+Table4[[#This Row],[Databases]]*$R$321+Table4[[#This Row],[Websites]]*$S$321+Table4[[#This Row],[Newspaper]]*$T$321</f>
        <v>50</v>
      </c>
      <c r="V127" s="6">
        <f>SUM(Table4[[#This Row],[Report]:[Websites]])</f>
        <v>2</v>
      </c>
      <c r="W127" s="6">
        <f>IF(Table4[[#This Row],[Insured Cost]]="",1,IF(Table4[[#This Row],[Reported cost]]="",2,""))</f>
        <v>1</v>
      </c>
      <c r="X127" s="70"/>
      <c r="Y127" s="70"/>
      <c r="Z127" s="70"/>
      <c r="AA127" s="70"/>
      <c r="AB127" s="70"/>
      <c r="AC127" s="70"/>
      <c r="AD127" s="70">
        <v>1</v>
      </c>
      <c r="AE127" s="78"/>
      <c r="AF127" s="27">
        <v>7000000</v>
      </c>
      <c r="AG127" s="70"/>
      <c r="AH127" s="70"/>
      <c r="AI127" s="70">
        <v>26000</v>
      </c>
      <c r="AJ127" s="70"/>
      <c r="AK127" s="70"/>
      <c r="AL127" s="70"/>
      <c r="AM127" s="70"/>
      <c r="AN127" s="70"/>
      <c r="AO127" s="70"/>
      <c r="AP127" s="70"/>
      <c r="AQ127" s="70"/>
      <c r="AR127" s="70"/>
      <c r="AS127" s="70">
        <v>50</v>
      </c>
      <c r="AT127" s="70"/>
      <c r="AU127" s="70">
        <v>3</v>
      </c>
      <c r="AV127" s="70"/>
      <c r="AW127" s="70"/>
      <c r="AX127" s="70"/>
      <c r="AY127" s="70"/>
      <c r="AZ127" s="70"/>
      <c r="BA127" s="70"/>
      <c r="BB127" s="70"/>
      <c r="BC127" s="70"/>
      <c r="BD127" s="70"/>
      <c r="BE127" s="70"/>
      <c r="BF127" s="70"/>
      <c r="BG127" s="70"/>
      <c r="BH127" s="70"/>
      <c r="BI127" s="70"/>
      <c r="BJ127" s="70"/>
      <c r="BK127" s="70"/>
      <c r="BL127" s="70"/>
      <c r="BM127" s="70"/>
      <c r="BN127" s="70"/>
      <c r="BO127" s="6"/>
      <c r="BP127" s="6" t="str">
        <f>IFERROR(LEFT(Table4[[#This Row],[reference/s]],SEARCH(";",Table4[[#This Row],[reference/s]])-1),"")</f>
        <v>PDF - BoM</v>
      </c>
    </row>
    <row r="128" spans="1:68">
      <c r="B128" t="s">
        <v>1570</v>
      </c>
      <c r="C128" t="s">
        <v>475</v>
      </c>
      <c r="D128" t="s">
        <v>611</v>
      </c>
      <c r="E128" t="s">
        <v>612</v>
      </c>
      <c r="F128" s="13">
        <v>27440</v>
      </c>
      <c r="G128" s="13">
        <v>27447</v>
      </c>
      <c r="H128" t="s">
        <v>661</v>
      </c>
      <c r="I128" s="68">
        <v>1975</v>
      </c>
      <c r="J128" t="s">
        <v>1492</v>
      </c>
      <c r="K128" t="s">
        <v>1434</v>
      </c>
      <c r="L128" t="s">
        <v>33</v>
      </c>
      <c r="M128" t="s">
        <v>33</v>
      </c>
      <c r="N128" t="s">
        <v>736</v>
      </c>
      <c r="O128" s="10" t="s">
        <v>886</v>
      </c>
      <c r="P128">
        <v>1</v>
      </c>
      <c r="Q128">
        <v>0</v>
      </c>
      <c r="R128">
        <v>0</v>
      </c>
      <c r="S128">
        <v>0</v>
      </c>
      <c r="T128">
        <v>1</v>
      </c>
      <c r="U128">
        <f>Table4[[#This Row],[Report]]*$P$321+Table4[[#This Row],[Journals]]*$Q$321+Table4[[#This Row],[Databases]]*$R$321+Table4[[#This Row],[Websites]]*$S$321+Table4[[#This Row],[Newspaper]]*$T$321</f>
        <v>41</v>
      </c>
      <c r="V128">
        <f>SUM(Table4[[#This Row],[Report]:[Websites]])</f>
        <v>1</v>
      </c>
      <c r="W128">
        <f>IF(Table4[[#This Row],[Insured Cost]]="",1,IF(Table4[[#This Row],[Reported cost]]="",2,""))</f>
        <v>1</v>
      </c>
      <c r="X128" s="68"/>
      <c r="Y128" s="68"/>
      <c r="Z128" s="68">
        <v>80</v>
      </c>
      <c r="AA128" s="68"/>
      <c r="AB128" s="68"/>
      <c r="AC128" s="68"/>
      <c r="AD128" s="68"/>
      <c r="AE128" s="76"/>
      <c r="AF128" s="2">
        <v>5000000</v>
      </c>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P128" t="str">
        <f>IFERROR(LEFT(Table4[[#This Row],[reference/s]],SEARCH(";",Table4[[#This Row],[reference/s]])-1),"")</f>
        <v>wiki</v>
      </c>
    </row>
    <row r="129" spans="1:68">
      <c r="B129" t="s">
        <v>1570</v>
      </c>
      <c r="C129" t="s">
        <v>475</v>
      </c>
      <c r="D129" t="s">
        <v>699</v>
      </c>
      <c r="E129" t="s">
        <v>833</v>
      </c>
      <c r="F129" s="13">
        <v>27772</v>
      </c>
      <c r="G129" s="13">
        <v>27778</v>
      </c>
      <c r="H129" t="s">
        <v>657</v>
      </c>
      <c r="I129" s="68">
        <v>1976</v>
      </c>
      <c r="J129" t="s">
        <v>700</v>
      </c>
      <c r="K129" t="s">
        <v>700</v>
      </c>
      <c r="L129" t="s">
        <v>50</v>
      </c>
      <c r="M129" t="s">
        <v>50</v>
      </c>
      <c r="N129" t="s">
        <v>736</v>
      </c>
      <c r="O129" s="10" t="s">
        <v>1097</v>
      </c>
      <c r="P129">
        <v>0</v>
      </c>
      <c r="Q129">
        <v>0</v>
      </c>
      <c r="R129">
        <v>1</v>
      </c>
      <c r="S129">
        <v>1</v>
      </c>
      <c r="T129">
        <v>4</v>
      </c>
      <c r="U129">
        <f>Table4[[#This Row],[Report]]*$P$321+Table4[[#This Row],[Journals]]*$Q$321+Table4[[#This Row],[Databases]]*$R$321+Table4[[#This Row],[Websites]]*$S$321+Table4[[#This Row],[Newspaper]]*$T$321</f>
        <v>34</v>
      </c>
      <c r="V129">
        <f>SUM(Table4[[#This Row],[Report]:[Websites]])</f>
        <v>2</v>
      </c>
      <c r="W129">
        <f>IF(Table4[[#This Row],[Insured Cost]]="",1,IF(Table4[[#This Row],[Reported cost]]="",2,""))</f>
        <v>1</v>
      </c>
      <c r="X129" s="68">
        <v>70</v>
      </c>
      <c r="Y129" s="68"/>
      <c r="Z129" s="68"/>
      <c r="AA129" s="68"/>
      <c r="AB129" s="68"/>
      <c r="AC129" s="68"/>
      <c r="AD129" s="68"/>
      <c r="AE129" s="76"/>
      <c r="AF129" s="2">
        <v>6000000</v>
      </c>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P129" t="str">
        <f>IFERROR(LEFT(Table4[[#This Row],[reference/s]],SEARCH(";",Table4[[#This Row],[reference/s]])-1),"")</f>
        <v>EM-DAT</v>
      </c>
    </row>
    <row r="130" spans="1:68">
      <c r="B130" t="s">
        <v>1570</v>
      </c>
      <c r="C130" t="s">
        <v>475</v>
      </c>
      <c r="D130" t="s">
        <v>582</v>
      </c>
      <c r="E130" t="s">
        <v>832</v>
      </c>
      <c r="F130" s="13">
        <v>28110</v>
      </c>
      <c r="G130" s="13">
        <v>27780</v>
      </c>
      <c r="H130" t="s">
        <v>660</v>
      </c>
      <c r="I130" s="68">
        <v>1976</v>
      </c>
      <c r="J130" t="s">
        <v>1502</v>
      </c>
      <c r="K130" t="s">
        <v>613</v>
      </c>
      <c r="L130" t="s">
        <v>614</v>
      </c>
      <c r="M130" t="s">
        <v>50</v>
      </c>
      <c r="N130" t="s">
        <v>163</v>
      </c>
      <c r="O130" s="10" t="s">
        <v>1318</v>
      </c>
      <c r="P130">
        <v>1</v>
      </c>
      <c r="Q130">
        <v>0</v>
      </c>
      <c r="R130">
        <v>1</v>
      </c>
      <c r="S130">
        <v>1</v>
      </c>
      <c r="T130">
        <v>6</v>
      </c>
      <c r="U130">
        <f>Table4[[#This Row],[Report]]*$P$321+Table4[[#This Row],[Journals]]*$Q$321+Table4[[#This Row],[Databases]]*$R$321+Table4[[#This Row],[Websites]]*$S$321+Table4[[#This Row],[Newspaper]]*$T$321</f>
        <v>76</v>
      </c>
      <c r="V130">
        <f>SUM(Table4[[#This Row],[Report]:[Websites]])</f>
        <v>3</v>
      </c>
      <c r="W130">
        <f>IF(Table4[[#This Row],[Insured Cost]]="",1,IF(Table4[[#This Row],[Reported cost]]="",2,""))</f>
        <v>1</v>
      </c>
      <c r="X130" s="68"/>
      <c r="Y130" s="68">
        <v>6000</v>
      </c>
      <c r="Z130" s="68">
        <v>1000</v>
      </c>
      <c r="AA130" s="68">
        <v>2</v>
      </c>
      <c r="AB130" s="68"/>
      <c r="AC130" s="68"/>
      <c r="AD130" s="68"/>
      <c r="AE130" s="76"/>
      <c r="AF130" s="61">
        <v>49000000</v>
      </c>
      <c r="AG130" s="68"/>
      <c r="AH130" s="68"/>
      <c r="AI130" s="68"/>
      <c r="AJ130" s="68"/>
      <c r="AK130" s="68"/>
      <c r="AL130" s="68"/>
      <c r="AM130" s="68"/>
      <c r="AN130" s="68"/>
      <c r="AO130" s="68"/>
      <c r="AP130" s="68"/>
      <c r="AQ130" s="68"/>
      <c r="AR130" s="68"/>
      <c r="AS130" s="68"/>
      <c r="AT130" s="68"/>
      <c r="AU130" s="68"/>
      <c r="AV130" s="68"/>
      <c r="AW130" s="68"/>
      <c r="AX130" s="68"/>
      <c r="AY130" s="68"/>
      <c r="AZ130" s="68">
        <v>250000</v>
      </c>
      <c r="BA130" s="68"/>
      <c r="BB130" s="68"/>
      <c r="BC130" s="68"/>
      <c r="BD130" s="68"/>
      <c r="BE130" s="68"/>
      <c r="BF130" s="68"/>
      <c r="BG130" s="68"/>
      <c r="BH130" s="68"/>
      <c r="BI130" s="68"/>
      <c r="BJ130" s="68"/>
      <c r="BK130" s="68"/>
      <c r="BL130" s="68"/>
      <c r="BM130" s="68"/>
      <c r="BN130" s="68"/>
      <c r="BP130" t="str">
        <f>IFERROR(LEFT(Table4[[#This Row],[reference/s]],SEARCH(";",Table4[[#This Row],[reference/s]])-1),"")</f>
        <v>EM-DAT</v>
      </c>
    </row>
    <row r="131" spans="1:68">
      <c r="A131">
        <v>70</v>
      </c>
      <c r="B131" t="s">
        <v>1570</v>
      </c>
      <c r="C131" t="s">
        <v>606</v>
      </c>
      <c r="D131" t="s">
        <v>88</v>
      </c>
      <c r="E131" t="s">
        <v>703</v>
      </c>
      <c r="F131" s="4">
        <v>28559</v>
      </c>
      <c r="G131" s="7">
        <v>28559</v>
      </c>
      <c r="H131" t="s">
        <v>658</v>
      </c>
      <c r="I131" s="68">
        <v>1978</v>
      </c>
      <c r="K131" t="s">
        <v>483</v>
      </c>
      <c r="L131" t="s">
        <v>37</v>
      </c>
      <c r="M131" t="s">
        <v>37</v>
      </c>
      <c r="N131" t="s">
        <v>736</v>
      </c>
      <c r="O131" s="32" t="s">
        <v>1099</v>
      </c>
      <c r="P131">
        <v>0</v>
      </c>
      <c r="Q131">
        <v>0</v>
      </c>
      <c r="R131">
        <v>2</v>
      </c>
      <c r="S131">
        <v>1</v>
      </c>
      <c r="T131">
        <v>4</v>
      </c>
      <c r="U131">
        <f>Table4[[#This Row],[Report]]*$P$321+Table4[[#This Row],[Journals]]*$Q$321+Table4[[#This Row],[Databases]]*$R$321+Table4[[#This Row],[Websites]]*$S$321+Table4[[#This Row],[Newspaper]]*$T$321</f>
        <v>54</v>
      </c>
      <c r="V131">
        <f>SUM(Table4[[#This Row],[Report]:[Websites]])</f>
        <v>3</v>
      </c>
      <c r="W131">
        <f>IF(Table4[[#This Row],[Insured Cost]]="",1,IF(Table4[[#This Row],[Reported cost]]="",2,""))</f>
        <v>1</v>
      </c>
      <c r="X131" s="68"/>
      <c r="Y131" s="68">
        <v>10000</v>
      </c>
      <c r="Z131" s="68">
        <v>200</v>
      </c>
      <c r="AA131" s="68">
        <v>50</v>
      </c>
      <c r="AB131" s="68"/>
      <c r="AC131" s="68"/>
      <c r="AD131" s="68">
        <v>6</v>
      </c>
      <c r="AE131" s="76"/>
      <c r="AF131" s="2">
        <v>15000000</v>
      </c>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68"/>
      <c r="BC131" s="68"/>
      <c r="BD131" s="68"/>
      <c r="BE131" s="68"/>
      <c r="BF131" s="68"/>
      <c r="BG131" s="68"/>
      <c r="BH131" s="68"/>
      <c r="BI131" s="68"/>
      <c r="BJ131" s="68"/>
      <c r="BK131" s="68"/>
      <c r="BL131" s="68"/>
      <c r="BM131" s="68"/>
      <c r="BN131" s="68"/>
      <c r="BO131" t="s">
        <v>89</v>
      </c>
      <c r="BP131" t="str">
        <f>IFERROR(LEFT(Table4[[#This Row],[reference/s]],SEARCH(";",Table4[[#This Row],[reference/s]])-1),"")</f>
        <v>EM-Track</v>
      </c>
    </row>
    <row r="132" spans="1:68">
      <c r="B132" t="s">
        <v>1570</v>
      </c>
      <c r="C132" t="s">
        <v>606</v>
      </c>
      <c r="F132" s="4">
        <v>28611</v>
      </c>
      <c r="G132" s="4">
        <v>28640</v>
      </c>
      <c r="H132" t="s">
        <v>674</v>
      </c>
      <c r="I132" s="68">
        <v>1978</v>
      </c>
      <c r="J132" s="1" t="s">
        <v>1437</v>
      </c>
      <c r="K132" t="s">
        <v>637</v>
      </c>
      <c r="L132" t="s">
        <v>30</v>
      </c>
      <c r="M132" t="s">
        <v>30</v>
      </c>
      <c r="O132" s="32" t="s">
        <v>1438</v>
      </c>
      <c r="P132">
        <v>1</v>
      </c>
      <c r="Q132">
        <v>1</v>
      </c>
      <c r="R132">
        <v>1</v>
      </c>
      <c r="S132">
        <v>0</v>
      </c>
      <c r="T132">
        <v>6</v>
      </c>
      <c r="U132">
        <f>Table4[[#This Row],[Report]]*$P$321+Table4[[#This Row],[Journals]]*$Q$321+Table4[[#This Row],[Databases]]*$R$321+Table4[[#This Row],[Websites]]*$S$321+Table4[[#This Row],[Newspaper]]*$T$321</f>
        <v>96</v>
      </c>
      <c r="V132">
        <f>SUM(Table4[[#This Row],[Report]:[Websites]])</f>
        <v>3</v>
      </c>
      <c r="W132" s="1">
        <f>IF(Table4[[#This Row],[Insured Cost]]="",1,IF(Table4[[#This Row],[Reported cost]]="",2,""))</f>
        <v>1</v>
      </c>
      <c r="X132" s="68">
        <v>50</v>
      </c>
      <c r="Y132" s="68"/>
      <c r="Z132" s="68"/>
      <c r="AA132" s="68"/>
      <c r="AB132" s="68"/>
      <c r="AC132" s="68"/>
      <c r="AD132" s="68">
        <v>1</v>
      </c>
      <c r="AE132" s="76"/>
      <c r="AF132" s="2">
        <v>3452000</v>
      </c>
      <c r="AG132" s="68"/>
      <c r="AH132" s="68"/>
      <c r="AI132" s="68"/>
      <c r="AJ132" s="68" t="s">
        <v>1440</v>
      </c>
      <c r="AK132" s="68" t="s">
        <v>1441</v>
      </c>
      <c r="AL132" s="68" t="s">
        <v>1439</v>
      </c>
      <c r="AM132" s="68"/>
      <c r="AN132" s="68"/>
      <c r="AO132" s="68"/>
      <c r="AP132" s="68"/>
      <c r="AQ132" s="68"/>
      <c r="AR132" s="68"/>
      <c r="AS132" s="68"/>
      <c r="AT132" s="68">
        <v>24</v>
      </c>
      <c r="AU132" s="68"/>
      <c r="AV132" s="68"/>
      <c r="AW132" s="68"/>
      <c r="AX132" s="68"/>
      <c r="AY132" s="68"/>
      <c r="AZ132" s="68"/>
      <c r="BA132" s="68"/>
      <c r="BB132" s="68"/>
      <c r="BC132" s="68"/>
      <c r="BD132" s="68"/>
      <c r="BE132" s="68"/>
      <c r="BF132" s="68"/>
      <c r="BG132" s="68"/>
      <c r="BH132" s="68"/>
      <c r="BI132" s="68"/>
      <c r="BJ132" s="68"/>
      <c r="BK132" s="68"/>
      <c r="BL132" s="68"/>
      <c r="BM132" s="68"/>
      <c r="BN132" s="68"/>
      <c r="BP132" s="1" t="str">
        <f>IFERROR(LEFT(Table4[[#This Row],[reference/s]],SEARCH(";",Table4[[#This Row],[reference/s]])-1),"")</f>
        <v>EM-DAT</v>
      </c>
    </row>
    <row r="133" spans="1:68">
      <c r="B133" t="s">
        <v>1570</v>
      </c>
      <c r="C133" t="s">
        <v>606</v>
      </c>
      <c r="D133" t="s">
        <v>888</v>
      </c>
      <c r="E133" t="s">
        <v>890</v>
      </c>
      <c r="F133" s="4">
        <v>28853</v>
      </c>
      <c r="G133" s="4">
        <v>28858</v>
      </c>
      <c r="H133" t="s">
        <v>657</v>
      </c>
      <c r="I133" s="68">
        <v>1979</v>
      </c>
      <c r="J133" s="1" t="s">
        <v>1430</v>
      </c>
      <c r="K133" t="s">
        <v>889</v>
      </c>
      <c r="L133" t="s">
        <v>50</v>
      </c>
      <c r="M133" t="s">
        <v>50</v>
      </c>
      <c r="O133" s="10" t="s">
        <v>1429</v>
      </c>
      <c r="P133">
        <v>0</v>
      </c>
      <c r="Q133">
        <v>1</v>
      </c>
      <c r="R133">
        <v>0</v>
      </c>
      <c r="S133">
        <v>1</v>
      </c>
      <c r="T133">
        <v>0</v>
      </c>
      <c r="U133">
        <f>Table4[[#This Row],[Report]]*$P$321+Table4[[#This Row],[Journals]]*$Q$321+Table4[[#This Row],[Databases]]*$R$321+Table4[[#This Row],[Websites]]*$S$321+Table4[[#This Row],[Newspaper]]*$T$321</f>
        <v>40</v>
      </c>
      <c r="V133">
        <f>SUM(Table4[[#This Row],[Report]:[Websites]])</f>
        <v>2</v>
      </c>
      <c r="W133">
        <f>IF(Table4[[#This Row],[Insured Cost]]="",1,IF(Table4[[#This Row],[Reported cost]]="",2,""))</f>
        <v>1</v>
      </c>
      <c r="X133" s="68"/>
      <c r="Y133" s="68"/>
      <c r="Z133" s="68"/>
      <c r="AA133" s="68"/>
      <c r="AB133" s="68"/>
      <c r="AC133" s="68"/>
      <c r="AD133" s="68">
        <v>2</v>
      </c>
      <c r="AE133" s="76"/>
      <c r="AF133" s="61">
        <v>10000000</v>
      </c>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P133" t="str">
        <f>IFERROR(LEFT(Table4[[#This Row],[reference/s]],SEARCH(";",Table4[[#This Row],[reference/s]])-1),"")</f>
        <v>Oliver (1979)</v>
      </c>
    </row>
    <row r="134" spans="1:68">
      <c r="B134" t="s">
        <v>1570</v>
      </c>
      <c r="C134" t="s">
        <v>475</v>
      </c>
      <c r="D134" t="s">
        <v>616</v>
      </c>
      <c r="E134" t="s">
        <v>831</v>
      </c>
      <c r="F134" s="4">
        <v>28899</v>
      </c>
      <c r="G134" s="7">
        <v>28920</v>
      </c>
      <c r="H134" t="s">
        <v>658</v>
      </c>
      <c r="I134" s="68">
        <v>1979</v>
      </c>
      <c r="J134" t="s">
        <v>1433</v>
      </c>
      <c r="K134" t="s">
        <v>558</v>
      </c>
      <c r="L134" t="s">
        <v>50</v>
      </c>
      <c r="M134" t="s">
        <v>50</v>
      </c>
      <c r="N134" t="s">
        <v>736</v>
      </c>
      <c r="O134" s="10" t="s">
        <v>1424</v>
      </c>
      <c r="P134">
        <v>1</v>
      </c>
      <c r="Q134">
        <v>1</v>
      </c>
      <c r="R134">
        <v>0</v>
      </c>
      <c r="S134">
        <v>2</v>
      </c>
      <c r="T134">
        <v>1</v>
      </c>
      <c r="U134">
        <f>Table4[[#This Row],[Report]]*$P$321+Table4[[#This Row],[Journals]]*$Q$321+Table4[[#This Row],[Databases]]*$R$321+Table4[[#This Row],[Websites]]*$S$321+Table4[[#This Row],[Newspaper]]*$T$321</f>
        <v>91</v>
      </c>
      <c r="V134">
        <f>SUM(Table4[[#This Row],[Report]:[Websites]])</f>
        <v>4</v>
      </c>
      <c r="W134">
        <f>IF(Table4[[#This Row],[Insured Cost]]="",1,IF(Table4[[#This Row],[Reported cost]]="",2,""))</f>
        <v>1</v>
      </c>
      <c r="X134" s="68"/>
      <c r="Y134" s="68"/>
      <c r="Z134" s="68"/>
      <c r="AA134" s="68"/>
      <c r="AB134" s="68"/>
      <c r="AC134" s="68"/>
      <c r="AD134" s="68"/>
      <c r="AE134" s="76"/>
      <c r="AF134" s="2">
        <v>2500000</v>
      </c>
      <c r="AG134" s="68"/>
      <c r="AH134" s="68"/>
      <c r="AI134" s="68"/>
      <c r="AJ134" s="68"/>
      <c r="AK134" s="68"/>
      <c r="AL134" s="68"/>
      <c r="AM134" s="68"/>
      <c r="AN134" s="68" t="s">
        <v>1431</v>
      </c>
      <c r="AO134" s="68"/>
      <c r="AP134" s="68"/>
      <c r="AQ134" s="68"/>
      <c r="AR134" s="68"/>
      <c r="AS134" s="68">
        <v>30</v>
      </c>
      <c r="AT134" s="68">
        <v>26</v>
      </c>
      <c r="AU134" s="68" t="s">
        <v>1432</v>
      </c>
      <c r="AV134" s="68"/>
      <c r="AW134" s="68"/>
      <c r="AX134" s="68"/>
      <c r="AY134" s="68"/>
      <c r="AZ134" s="68"/>
      <c r="BA134" s="68"/>
      <c r="BB134" s="68"/>
      <c r="BC134" s="68"/>
      <c r="BD134" s="68"/>
      <c r="BE134" s="68"/>
      <c r="BF134" s="68"/>
      <c r="BG134" s="68"/>
      <c r="BH134" s="68"/>
      <c r="BI134" s="68"/>
      <c r="BJ134" s="68"/>
      <c r="BK134" s="68"/>
      <c r="BL134" s="68"/>
      <c r="BM134" s="68"/>
      <c r="BN134" s="68"/>
      <c r="BP134" t="str">
        <f>IFERROR(LEFT(Table4[[#This Row],[reference/s]],SEARCH(";",Table4[[#This Row],[reference/s]])-1),"")</f>
        <v>wiki</v>
      </c>
    </row>
    <row r="135" spans="1:68">
      <c r="B135" t="s">
        <v>1570</v>
      </c>
      <c r="C135" t="s">
        <v>642</v>
      </c>
      <c r="F135" s="4">
        <v>29584</v>
      </c>
      <c r="G135" s="4">
        <v>29584</v>
      </c>
      <c r="H135" t="s">
        <v>660</v>
      </c>
      <c r="I135" s="68">
        <v>1980</v>
      </c>
      <c r="J135" s="1"/>
      <c r="K135" t="s">
        <v>845</v>
      </c>
      <c r="L135" t="s">
        <v>37</v>
      </c>
      <c r="M135" t="s">
        <v>37</v>
      </c>
      <c r="O135" s="10" t="s">
        <v>844</v>
      </c>
      <c r="P135">
        <v>0</v>
      </c>
      <c r="Q135">
        <v>1</v>
      </c>
      <c r="R135">
        <v>0</v>
      </c>
      <c r="S135">
        <v>0</v>
      </c>
      <c r="T135">
        <v>1</v>
      </c>
      <c r="U135">
        <f>Table4[[#This Row],[Report]]*$P$321+Table4[[#This Row],[Journals]]*$Q$321+Table4[[#This Row],[Databases]]*$R$321+Table4[[#This Row],[Websites]]*$S$321+Table4[[#This Row],[Newspaper]]*$T$321</f>
        <v>31</v>
      </c>
      <c r="V135">
        <f>SUM(Table4[[#This Row],[Report]:[Websites]])</f>
        <v>1</v>
      </c>
      <c r="W135">
        <f>IF(Table4[[#This Row],[Insured Cost]]="",1,IF(Table4[[#This Row],[Reported cost]]="",2,""))</f>
        <v>1</v>
      </c>
      <c r="X135" s="68"/>
      <c r="Y135" s="68"/>
      <c r="Z135" s="68"/>
      <c r="AA135" s="68"/>
      <c r="AB135" s="68"/>
      <c r="AC135" s="68"/>
      <c r="AD135" s="68"/>
      <c r="AE135" s="76"/>
      <c r="AF135" s="2">
        <v>50000000</v>
      </c>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P135" t="str">
        <f>IFERROR(LEFT(Table4[[#This Row],[reference/s]],SEARCH(";",Table4[[#This Row],[reference/s]])-1),"")</f>
        <v>PDF - newspaper</v>
      </c>
    </row>
    <row r="136" spans="1:68">
      <c r="B136" t="s">
        <v>1570</v>
      </c>
      <c r="C136" t="s">
        <v>606</v>
      </c>
      <c r="F136" s="13">
        <v>29591</v>
      </c>
      <c r="G136" s="4">
        <v>29601</v>
      </c>
      <c r="H136" t="s">
        <v>657</v>
      </c>
      <c r="I136" s="68">
        <v>1981</v>
      </c>
      <c r="K136" t="s">
        <v>851</v>
      </c>
      <c r="L136" t="s">
        <v>50</v>
      </c>
      <c r="M136" t="s">
        <v>50</v>
      </c>
      <c r="N136" t="s">
        <v>736</v>
      </c>
      <c r="O136" s="10" t="s">
        <v>735</v>
      </c>
      <c r="P136">
        <v>0</v>
      </c>
      <c r="Q136">
        <v>0</v>
      </c>
      <c r="R136">
        <v>1</v>
      </c>
      <c r="S136">
        <v>0</v>
      </c>
      <c r="T136">
        <v>1</v>
      </c>
      <c r="U136">
        <f>Table4[[#This Row],[Report]]*$P$321+Table4[[#This Row],[Journals]]*$Q$321+Table4[[#This Row],[Databases]]*$R$321+Table4[[#This Row],[Websites]]*$S$321+Table4[[#This Row],[Newspaper]]*$T$321</f>
        <v>21</v>
      </c>
      <c r="V136">
        <f>SUM(Table4[[#This Row],[Report]:[Websites]])</f>
        <v>1</v>
      </c>
      <c r="W136">
        <f>IF(Table4[[#This Row],[Insured Cost]]="",1,IF(Table4[[#This Row],[Reported cost]]="",2,""))</f>
        <v>1</v>
      </c>
      <c r="X136" s="68"/>
      <c r="Y136" s="68"/>
      <c r="Z136" s="68"/>
      <c r="AA136" s="68"/>
      <c r="AB136" s="68"/>
      <c r="AC136" s="68"/>
      <c r="AD136" s="68">
        <v>2</v>
      </c>
      <c r="AE136" s="76"/>
      <c r="AF136" s="2">
        <v>15000000</v>
      </c>
      <c r="AG136" s="68"/>
      <c r="AH136" s="68"/>
      <c r="AI136" s="68"/>
      <c r="AJ136" s="68"/>
      <c r="AK136" s="68"/>
      <c r="AL136" s="68"/>
      <c r="AM136" s="68"/>
      <c r="AN136" s="68"/>
      <c r="AO136" s="68"/>
      <c r="AP136" s="68"/>
      <c r="AQ136" s="68"/>
      <c r="AR136" s="68"/>
      <c r="AS136" s="68"/>
      <c r="AT136" s="68"/>
      <c r="AU136" s="68"/>
      <c r="AV136" s="68"/>
      <c r="AW136" s="68"/>
      <c r="AX136" s="68"/>
      <c r="AY136" s="68" t="s">
        <v>1199</v>
      </c>
      <c r="AZ136" s="68"/>
      <c r="BA136" s="68"/>
      <c r="BB136" s="68"/>
      <c r="BC136" s="68"/>
      <c r="BD136" s="68"/>
      <c r="BE136" s="68"/>
      <c r="BF136" s="68"/>
      <c r="BG136" s="68"/>
      <c r="BH136" s="68"/>
      <c r="BI136" s="68"/>
      <c r="BJ136" s="68"/>
      <c r="BK136" s="68"/>
      <c r="BL136" s="68"/>
      <c r="BM136" s="68"/>
      <c r="BN136" s="68"/>
      <c r="BP136" t="str">
        <f>IFERROR(LEFT(Table4[[#This Row],[reference/s]],SEARCH(";",Table4[[#This Row],[reference/s]])-1),"")</f>
        <v>EM-DAT</v>
      </c>
    </row>
    <row r="137" spans="1:68">
      <c r="B137" t="s">
        <v>1570</v>
      </c>
      <c r="C137" t="s">
        <v>606</v>
      </c>
      <c r="F137" s="4">
        <v>29797</v>
      </c>
      <c r="G137" s="4">
        <v>29828</v>
      </c>
      <c r="H137" t="s">
        <v>669</v>
      </c>
      <c r="I137" s="68">
        <v>1981</v>
      </c>
      <c r="K137" t="s">
        <v>850</v>
      </c>
      <c r="L137" t="s">
        <v>30</v>
      </c>
      <c r="M137" t="s">
        <v>30</v>
      </c>
      <c r="N137" t="s">
        <v>736</v>
      </c>
      <c r="O137" s="32" t="s">
        <v>735</v>
      </c>
      <c r="P137">
        <v>0</v>
      </c>
      <c r="Q137">
        <v>0</v>
      </c>
      <c r="R137">
        <v>1</v>
      </c>
      <c r="S137">
        <v>0</v>
      </c>
      <c r="T137">
        <v>1</v>
      </c>
      <c r="U137">
        <f>Table4[[#This Row],[Report]]*$P$321+Table4[[#This Row],[Journals]]*$Q$321+Table4[[#This Row],[Databases]]*$R$321+Table4[[#This Row],[Websites]]*$S$321+Table4[[#This Row],[Newspaper]]*$T$321</f>
        <v>21</v>
      </c>
      <c r="V137">
        <f>SUM(Table4[[#This Row],[Report]:[Websites]])</f>
        <v>1</v>
      </c>
      <c r="W137">
        <f>IF(Table4[[#This Row],[Insured Cost]]="",1,IF(Table4[[#This Row],[Reported cost]]="",2,""))</f>
        <v>1</v>
      </c>
      <c r="X137" s="68"/>
      <c r="Y137" s="68"/>
      <c r="Z137" s="68"/>
      <c r="AA137" s="68"/>
      <c r="AB137" s="68"/>
      <c r="AC137" s="68"/>
      <c r="AD137" s="68"/>
      <c r="AE137" s="76"/>
      <c r="AF137" s="61">
        <v>150000000</v>
      </c>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P137" t="str">
        <f>IFERROR(LEFT(Table4[[#This Row],[reference/s]],SEARCH(";",Table4[[#This Row],[reference/s]])-1),"")</f>
        <v>EM-DAT</v>
      </c>
    </row>
    <row r="138" spans="1:68">
      <c r="B138" t="s">
        <v>1570</v>
      </c>
      <c r="C138" t="s">
        <v>642</v>
      </c>
      <c r="F138" s="4">
        <v>30300</v>
      </c>
      <c r="G138" s="4"/>
      <c r="H138" t="s">
        <v>660</v>
      </c>
      <c r="I138" s="68">
        <v>1982</v>
      </c>
      <c r="K138" t="s">
        <v>1110</v>
      </c>
      <c r="L138" t="s">
        <v>50</v>
      </c>
      <c r="M138" t="s">
        <v>50</v>
      </c>
      <c r="O138" s="32" t="s">
        <v>1200</v>
      </c>
      <c r="P138">
        <v>0</v>
      </c>
      <c r="Q138">
        <v>0</v>
      </c>
      <c r="R138">
        <v>1</v>
      </c>
      <c r="S138">
        <v>1</v>
      </c>
      <c r="T138">
        <v>0</v>
      </c>
      <c r="U138">
        <f>Table4[[#This Row],[Report]]*$P$321+Table4[[#This Row],[Journals]]*$Q$321+Table4[[#This Row],[Databases]]*$R$321+Table4[[#This Row],[Websites]]*$S$321+Table4[[#This Row],[Newspaper]]*$T$321</f>
        <v>30</v>
      </c>
      <c r="V138">
        <f>SUM(Table4[[#This Row],[Report]:[Websites]])</f>
        <v>2</v>
      </c>
      <c r="W138" s="1">
        <f>IF(Table4[[#This Row],[Insured Cost]]="",1,IF(Table4[[#This Row],[Reported cost]]="",2,""))</f>
        <v>1</v>
      </c>
      <c r="X138" s="68"/>
      <c r="Y138" s="68"/>
      <c r="Z138" s="68"/>
      <c r="AA138" s="68"/>
      <c r="AB138" s="68"/>
      <c r="AC138" s="68"/>
      <c r="AD138" s="68"/>
      <c r="AE138" s="76"/>
      <c r="AF138" s="2">
        <v>11767000</v>
      </c>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P138" t="str">
        <f>IFERROR(LEFT(Table4[[#This Row],[reference/s]],SEARCH(";",Table4[[#This Row],[reference/s]])-1),"")</f>
        <v>EM-DAT</v>
      </c>
    </row>
    <row r="139" spans="1:68">
      <c r="B139" t="s">
        <v>1570</v>
      </c>
      <c r="C139" t="s">
        <v>475</v>
      </c>
      <c r="D139" t="s">
        <v>709</v>
      </c>
      <c r="E139" t="s">
        <v>710</v>
      </c>
      <c r="F139" s="4">
        <v>30046</v>
      </c>
      <c r="G139" s="4">
        <v>30048</v>
      </c>
      <c r="H139" t="s">
        <v>662</v>
      </c>
      <c r="I139" s="68">
        <v>1982</v>
      </c>
      <c r="K139" t="s">
        <v>613</v>
      </c>
      <c r="L139" t="s">
        <v>614</v>
      </c>
      <c r="M139" t="s">
        <v>50</v>
      </c>
      <c r="N139" t="s">
        <v>163</v>
      </c>
      <c r="O139" s="10" t="s">
        <v>1109</v>
      </c>
      <c r="P139">
        <v>2</v>
      </c>
      <c r="Q139">
        <v>0</v>
      </c>
      <c r="R139">
        <v>1</v>
      </c>
      <c r="S139">
        <v>0</v>
      </c>
      <c r="T139">
        <v>1</v>
      </c>
      <c r="U139">
        <f>Table4[[#This Row],[Report]]*$P$321+Table4[[#This Row],[Journals]]*$Q$321+Table4[[#This Row],[Databases]]*$R$321+Table4[[#This Row],[Websites]]*$S$321+Table4[[#This Row],[Newspaper]]*$T$321</f>
        <v>101</v>
      </c>
      <c r="V139">
        <f>SUM(Table4[[#This Row],[Report]:[Websites]])</f>
        <v>3</v>
      </c>
      <c r="W139">
        <f>IF(Table4[[#This Row],[Insured Cost]]="",1,IF(Table4[[#This Row],[Reported cost]]="",2,""))</f>
        <v>1</v>
      </c>
      <c r="X139" s="68"/>
      <c r="Y139" s="68"/>
      <c r="Z139" s="68"/>
      <c r="AA139" s="68"/>
      <c r="AB139" s="68"/>
      <c r="AC139" s="68"/>
      <c r="AD139" s="68"/>
      <c r="AE139" s="76"/>
      <c r="AF139" s="2">
        <v>3600000</v>
      </c>
      <c r="AG139" s="68"/>
      <c r="AH139" s="68"/>
      <c r="AI139" s="68"/>
      <c r="AJ139" s="68"/>
      <c r="AK139" s="68"/>
      <c r="AL139" s="68"/>
      <c r="AM139" s="68"/>
      <c r="AN139" s="68"/>
      <c r="AO139" s="68"/>
      <c r="AP139" s="68"/>
      <c r="AQ139" s="68"/>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P139" t="str">
        <f>IFERROR(LEFT(Table4[[#This Row],[reference/s]],SEARCH(";",Table4[[#This Row],[reference/s]])-1),"")</f>
        <v>BOM</v>
      </c>
    </row>
    <row r="140" spans="1:68">
      <c r="B140" t="s">
        <v>1570</v>
      </c>
      <c r="C140" t="s">
        <v>606</v>
      </c>
      <c r="F140" s="4">
        <v>30437</v>
      </c>
      <c r="G140" s="7">
        <v>30497</v>
      </c>
      <c r="H140" t="s">
        <v>666</v>
      </c>
      <c r="I140" s="68">
        <v>1983</v>
      </c>
      <c r="J140" s="1"/>
      <c r="L140" t="s">
        <v>50</v>
      </c>
      <c r="M140" t="s">
        <v>50</v>
      </c>
      <c r="O140" s="10" t="s">
        <v>901</v>
      </c>
      <c r="P140">
        <v>0</v>
      </c>
      <c r="Q140">
        <v>0</v>
      </c>
      <c r="R140">
        <v>0</v>
      </c>
      <c r="S140">
        <v>1</v>
      </c>
      <c r="T140">
        <v>3</v>
      </c>
      <c r="U140">
        <f>Table4[[#This Row],[Report]]*$P$321+Table4[[#This Row],[Journals]]*$Q$321+Table4[[#This Row],[Databases]]*$R$321+Table4[[#This Row],[Websites]]*$S$321+Table4[[#This Row],[Newspaper]]*$T$321</f>
        <v>13</v>
      </c>
      <c r="V140">
        <f>SUM(Table4[[#This Row],[Report]:[Websites]])</f>
        <v>1</v>
      </c>
      <c r="W140">
        <f>IF(Table4[[#This Row],[Insured Cost]]="",1,IF(Table4[[#This Row],[Reported cost]]="",2,""))</f>
        <v>1</v>
      </c>
      <c r="X140" s="68"/>
      <c r="Y140" s="68"/>
      <c r="Z140" s="68"/>
      <c r="AA140" s="68"/>
      <c r="AB140" s="68"/>
      <c r="AC140" s="68"/>
      <c r="AD140" s="68"/>
      <c r="AE140" s="76"/>
      <c r="AF140" s="2">
        <v>10000000</v>
      </c>
      <c r="AG140" s="68"/>
      <c r="AH140" s="68"/>
      <c r="AI140" s="68"/>
      <c r="AJ140" s="68"/>
      <c r="AK140" s="68"/>
      <c r="AL140" s="68"/>
      <c r="AM140" s="68"/>
      <c r="AN140" s="68"/>
      <c r="AO140" s="68"/>
      <c r="AP140" s="68"/>
      <c r="AQ140" s="68"/>
      <c r="AR140" s="68"/>
      <c r="AS140" s="68"/>
      <c r="AT140" s="68"/>
      <c r="AU140" s="68"/>
      <c r="AV140" s="68"/>
      <c r="AW140" s="68"/>
      <c r="AX140" s="68"/>
      <c r="AY140" s="68"/>
      <c r="AZ140" s="68"/>
      <c r="BA140" s="68"/>
      <c r="BB140" s="68"/>
      <c r="BC140" s="68"/>
      <c r="BD140" s="68"/>
      <c r="BE140" s="68"/>
      <c r="BF140" s="68"/>
      <c r="BG140" s="68"/>
      <c r="BH140" s="68"/>
      <c r="BI140" s="68"/>
      <c r="BJ140" s="68"/>
      <c r="BK140" s="68"/>
      <c r="BL140" s="68"/>
      <c r="BM140" s="68"/>
      <c r="BN140" s="68"/>
      <c r="BP140" t="str">
        <f>IFERROR(LEFT(Table4[[#This Row],[reference/s]],SEARCH(";",Table4[[#This Row],[reference/s]])-1),"")</f>
        <v>PDF - newspaper</v>
      </c>
    </row>
    <row r="141" spans="1:68">
      <c r="B141" t="s">
        <v>1570</v>
      </c>
      <c r="C141" t="s">
        <v>475</v>
      </c>
      <c r="D141" t="s">
        <v>618</v>
      </c>
      <c r="E141" t="s">
        <v>717</v>
      </c>
      <c r="F141" s="13">
        <v>30318</v>
      </c>
      <c r="G141" s="13">
        <v>30327</v>
      </c>
      <c r="H141" t="s">
        <v>657</v>
      </c>
      <c r="I141" s="68">
        <v>1983</v>
      </c>
      <c r="K141" t="s">
        <v>855</v>
      </c>
      <c r="L141" t="s">
        <v>33</v>
      </c>
      <c r="M141" t="s">
        <v>33</v>
      </c>
      <c r="N141" t="s">
        <v>736</v>
      </c>
      <c r="O141" s="10" t="s">
        <v>899</v>
      </c>
      <c r="P141">
        <v>1</v>
      </c>
      <c r="Q141">
        <v>0</v>
      </c>
      <c r="R141">
        <v>0</v>
      </c>
      <c r="S141">
        <v>1</v>
      </c>
      <c r="T141">
        <v>1</v>
      </c>
      <c r="U141">
        <f>Table4[[#This Row],[Report]]*$P$321+Table4[[#This Row],[Journals]]*$Q$321+Table4[[#This Row],[Databases]]*$R$321+Table4[[#This Row],[Websites]]*$S$321+Table4[[#This Row],[Newspaper]]*$T$321</f>
        <v>51</v>
      </c>
      <c r="V141">
        <f>SUM(Table4[[#This Row],[Report]:[Websites]])</f>
        <v>2</v>
      </c>
      <c r="W141">
        <f>IF(Table4[[#This Row],[Insured Cost]]="",1,IF(Table4[[#This Row],[Reported cost]]="",2,""))</f>
        <v>1</v>
      </c>
      <c r="X141" s="68"/>
      <c r="Y141" s="68"/>
      <c r="Z141" s="68"/>
      <c r="AA141" s="68">
        <v>2</v>
      </c>
      <c r="AB141" s="68"/>
      <c r="AC141" s="68"/>
      <c r="AD141" s="68"/>
      <c r="AE141" s="76"/>
      <c r="AF141" s="2">
        <v>3000000</v>
      </c>
      <c r="AG141" s="68"/>
      <c r="AH141" s="68"/>
      <c r="AI141" s="68"/>
      <c r="AJ141" s="68"/>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P141" t="str">
        <f>IFERROR(LEFT(Table4[[#This Row],[reference/s]],SEARCH(";",Table4[[#This Row],[reference/s]])-1),"")</f>
        <v>bom</v>
      </c>
    </row>
    <row r="142" spans="1:68">
      <c r="B142" t="s">
        <v>1570</v>
      </c>
      <c r="C142" t="s">
        <v>642</v>
      </c>
      <c r="F142" s="4">
        <v>30438</v>
      </c>
      <c r="G142" s="7">
        <v>30440</v>
      </c>
      <c r="H142" t="s">
        <v>674</v>
      </c>
      <c r="I142" s="68">
        <v>1983</v>
      </c>
      <c r="K142" t="s">
        <v>515</v>
      </c>
      <c r="L142" t="s">
        <v>30</v>
      </c>
      <c r="M142" t="s">
        <v>30</v>
      </c>
      <c r="N142" t="s">
        <v>736</v>
      </c>
      <c r="O142" s="10" t="s">
        <v>859</v>
      </c>
      <c r="P142">
        <v>2</v>
      </c>
      <c r="Q142">
        <v>0</v>
      </c>
      <c r="R142">
        <v>0</v>
      </c>
      <c r="S142">
        <v>0</v>
      </c>
      <c r="T142">
        <v>0</v>
      </c>
      <c r="U142">
        <f>Table4[[#This Row],[Report]]*$P$321+Table4[[#This Row],[Journals]]*$Q$321+Table4[[#This Row],[Databases]]*$R$321+Table4[[#This Row],[Websites]]*$S$321+Table4[[#This Row],[Newspaper]]*$T$321</f>
        <v>80</v>
      </c>
      <c r="V142">
        <f>SUM(Table4[[#This Row],[Report]:[Websites]])</f>
        <v>2</v>
      </c>
      <c r="W142">
        <f>IF(Table4[[#This Row],[Insured Cost]]="",1,IF(Table4[[#This Row],[Reported cost]]="",2,""))</f>
        <v>1</v>
      </c>
      <c r="X142" s="68"/>
      <c r="Y142" s="68"/>
      <c r="Z142" s="68"/>
      <c r="AA142" s="68"/>
      <c r="AB142" s="68"/>
      <c r="AC142" s="68"/>
      <c r="AD142" s="68"/>
      <c r="AE142" s="76"/>
      <c r="AF142" s="2">
        <v>3000000</v>
      </c>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P142" t="str">
        <f>IFERROR(LEFT(Table4[[#This Row],[reference/s]],SEARCH(";",Table4[[#This Row],[reference/s]])-1),"")</f>
        <v>Pearman (1988)</v>
      </c>
    </row>
    <row r="143" spans="1:68">
      <c r="B143" t="s">
        <v>1570</v>
      </c>
      <c r="C143" t="s">
        <v>585</v>
      </c>
      <c r="F143" s="13">
        <v>31109</v>
      </c>
      <c r="G143" s="13">
        <v>31112</v>
      </c>
      <c r="H143" t="s">
        <v>658</v>
      </c>
      <c r="I143" s="68">
        <v>1985</v>
      </c>
      <c r="K143" t="s">
        <v>633</v>
      </c>
      <c r="L143" t="s">
        <v>634</v>
      </c>
      <c r="M143" t="s">
        <v>184</v>
      </c>
      <c r="N143" t="s">
        <v>37</v>
      </c>
      <c r="O143" s="10" t="s">
        <v>1117</v>
      </c>
      <c r="P143">
        <v>1</v>
      </c>
      <c r="Q143">
        <v>0</v>
      </c>
      <c r="R143">
        <v>1</v>
      </c>
      <c r="S143">
        <v>0</v>
      </c>
      <c r="T143">
        <v>5</v>
      </c>
      <c r="U143">
        <f>Table4[[#This Row],[Report]]*$P$321+Table4[[#This Row],[Journals]]*$Q$321+Table4[[#This Row],[Databases]]*$R$321+Table4[[#This Row],[Websites]]*$S$321+Table4[[#This Row],[Newspaper]]*$T$321</f>
        <v>65</v>
      </c>
      <c r="V143">
        <f>SUM(Table4[[#This Row],[Report]:[Websites]])</f>
        <v>2</v>
      </c>
      <c r="W143">
        <f>IF(Table4[[#This Row],[Insured Cost]]="",1,IF(Table4[[#This Row],[Reported cost]]="",2,""))</f>
        <v>1</v>
      </c>
      <c r="X143" s="68"/>
      <c r="Y143" s="68"/>
      <c r="Z143" s="68"/>
      <c r="AA143" s="68">
        <v>3</v>
      </c>
      <c r="AB143" s="68"/>
      <c r="AC143" s="68"/>
      <c r="AD143" s="68">
        <v>1</v>
      </c>
      <c r="AE143" s="76"/>
      <c r="AF143" s="2">
        <v>5500000</v>
      </c>
      <c r="AG143" s="68"/>
      <c r="AH143" s="68"/>
      <c r="AI143" s="68"/>
      <c r="AJ143" s="68"/>
      <c r="AK143" s="68"/>
      <c r="AL143" s="68"/>
      <c r="AM143" s="68"/>
      <c r="AN143" s="68"/>
      <c r="AO143" s="68"/>
      <c r="AP143" s="68"/>
      <c r="AQ143" s="68"/>
      <c r="AR143" s="68"/>
      <c r="AS143" s="68"/>
      <c r="AT143" s="68"/>
      <c r="AU143" s="68"/>
      <c r="AV143" s="68"/>
      <c r="AW143" s="68"/>
      <c r="AX143" s="68"/>
      <c r="AY143" s="68"/>
      <c r="AZ143" s="68"/>
      <c r="BA143" s="68"/>
      <c r="BB143" s="68"/>
      <c r="BC143" s="68"/>
      <c r="BD143" s="68"/>
      <c r="BE143" s="68"/>
      <c r="BF143" s="68"/>
      <c r="BG143" s="68"/>
      <c r="BH143" s="68"/>
      <c r="BI143" s="68"/>
      <c r="BJ143" s="68"/>
      <c r="BK143" s="68"/>
      <c r="BL143" s="68"/>
      <c r="BM143" s="68"/>
      <c r="BN143" s="68"/>
      <c r="BP143" t="str">
        <f>IFERROR(LEFT(Table4[[#This Row],[reference/s]],SEARCH(";",Table4[[#This Row],[reference/s]])-1),"")</f>
        <v>ICA</v>
      </c>
    </row>
    <row r="144" spans="1:68">
      <c r="B144" t="s">
        <v>1570</v>
      </c>
      <c r="C144" t="s">
        <v>475</v>
      </c>
      <c r="D144" t="s">
        <v>723</v>
      </c>
      <c r="E144" t="s">
        <v>835</v>
      </c>
      <c r="F144" s="13">
        <v>32194</v>
      </c>
      <c r="G144" s="13">
        <v>32203</v>
      </c>
      <c r="H144" t="s">
        <v>661</v>
      </c>
      <c r="I144" s="68">
        <v>1988</v>
      </c>
      <c r="K144" t="s">
        <v>525</v>
      </c>
      <c r="L144" t="s">
        <v>50</v>
      </c>
      <c r="M144" t="s">
        <v>50</v>
      </c>
      <c r="N144" t="s">
        <v>736</v>
      </c>
      <c r="O144" s="10" t="s">
        <v>1299</v>
      </c>
      <c r="P144">
        <v>0</v>
      </c>
      <c r="Q144">
        <v>0</v>
      </c>
      <c r="R144">
        <v>1</v>
      </c>
      <c r="S144">
        <v>1</v>
      </c>
      <c r="T144">
        <v>2</v>
      </c>
      <c r="U144">
        <f>Table4[[#This Row],[Report]]*$P$321+Table4[[#This Row],[Journals]]*$Q$321+Table4[[#This Row],[Databases]]*$R$321+Table4[[#This Row],[Websites]]*$S$321+Table4[[#This Row],[Newspaper]]*$T$321</f>
        <v>32</v>
      </c>
      <c r="V144">
        <f>SUM(Table4[[#This Row],[Report]:[Websites]])</f>
        <v>2</v>
      </c>
      <c r="W144">
        <f>IF(Table4[[#This Row],[Insured Cost]]="",1,IF(Table4[[#This Row],[Reported cost]]="",2,""))</f>
        <v>1</v>
      </c>
      <c r="X144" s="68"/>
      <c r="Y144" s="68"/>
      <c r="Z144" s="68"/>
      <c r="AA144" s="68"/>
      <c r="AB144" s="68"/>
      <c r="AC144" s="68"/>
      <c r="AD144" s="68">
        <v>1</v>
      </c>
      <c r="AE144" s="76"/>
      <c r="AF144" s="2">
        <v>15000000</v>
      </c>
      <c r="AG144" s="68"/>
      <c r="AH144" s="68"/>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P144" t="str">
        <f>IFERROR(LEFT(Table4[[#This Row],[reference/s]],SEARCH(";",Table4[[#This Row],[reference/s]])-1),"")</f>
        <v>EM-DAT</v>
      </c>
    </row>
    <row r="145" spans="1:68">
      <c r="B145" t="s">
        <v>1570</v>
      </c>
      <c r="C145" t="s">
        <v>642</v>
      </c>
      <c r="D145" t="s">
        <v>638</v>
      </c>
      <c r="E145" t="s">
        <v>918</v>
      </c>
      <c r="F145" s="7">
        <v>32486</v>
      </c>
      <c r="G145" s="7">
        <v>32488</v>
      </c>
      <c r="H145" t="s">
        <v>660</v>
      </c>
      <c r="I145" s="68">
        <v>1988</v>
      </c>
      <c r="K145" t="s">
        <v>539</v>
      </c>
      <c r="L145" t="s">
        <v>37</v>
      </c>
      <c r="M145" t="s">
        <v>37</v>
      </c>
      <c r="N145" t="s">
        <v>736</v>
      </c>
      <c r="O145" s="10" t="s">
        <v>919</v>
      </c>
      <c r="P145">
        <v>0</v>
      </c>
      <c r="Q145">
        <v>1</v>
      </c>
      <c r="R145">
        <v>0</v>
      </c>
      <c r="S145">
        <v>1</v>
      </c>
      <c r="T145">
        <v>0</v>
      </c>
      <c r="U145">
        <f>Table4[[#This Row],[Report]]*$P$321+Table4[[#This Row],[Journals]]*$Q$321+Table4[[#This Row],[Databases]]*$R$321+Table4[[#This Row],[Websites]]*$S$321+Table4[[#This Row],[Newspaper]]*$T$321</f>
        <v>40</v>
      </c>
      <c r="V145">
        <f>SUM(Table4[[#This Row],[Report]:[Websites]])</f>
        <v>2</v>
      </c>
      <c r="W145">
        <f>IF(Table4[[#This Row],[Insured Cost]]="",1,IF(Table4[[#This Row],[Reported cost]]="",2,""))</f>
        <v>1</v>
      </c>
      <c r="X145" s="68"/>
      <c r="Y145" s="68"/>
      <c r="Z145" s="68"/>
      <c r="AA145" s="68">
        <v>12</v>
      </c>
      <c r="AB145" s="68"/>
      <c r="AC145" s="68"/>
      <c r="AD145" s="68"/>
      <c r="AE145" s="76"/>
      <c r="AF145" s="2">
        <v>15000000</v>
      </c>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P145" t="str">
        <f>IFERROR(LEFT(Table4[[#This Row],[reference/s]],SEARCH(";",Table4[[#This Row],[reference/s]])-1),"")</f>
        <v>wiki</v>
      </c>
    </row>
    <row r="146" spans="1:68">
      <c r="A146">
        <v>133</v>
      </c>
      <c r="B146" t="s">
        <v>1570</v>
      </c>
      <c r="C146" t="s">
        <v>606</v>
      </c>
      <c r="D146" t="s">
        <v>118</v>
      </c>
      <c r="E146" t="s">
        <v>1208</v>
      </c>
      <c r="F146" s="13">
        <v>32623</v>
      </c>
      <c r="G146" s="13">
        <v>32628</v>
      </c>
      <c r="H146" t="s">
        <v>662</v>
      </c>
      <c r="I146" s="68">
        <v>1989</v>
      </c>
      <c r="K146" t="s">
        <v>499</v>
      </c>
      <c r="L146" t="s">
        <v>50</v>
      </c>
      <c r="M146" t="s">
        <v>50</v>
      </c>
      <c r="N146" t="s">
        <v>736</v>
      </c>
      <c r="O146" s="32" t="s">
        <v>1207</v>
      </c>
      <c r="P146">
        <v>1</v>
      </c>
      <c r="Q146">
        <v>0</v>
      </c>
      <c r="R146">
        <v>1</v>
      </c>
      <c r="S146">
        <v>2</v>
      </c>
      <c r="T146">
        <v>0</v>
      </c>
      <c r="U146">
        <f>Table4[[#This Row],[Report]]*$P$321+Table4[[#This Row],[Journals]]*$Q$321+Table4[[#This Row],[Databases]]*$R$321+Table4[[#This Row],[Websites]]*$S$321+Table4[[#This Row],[Newspaper]]*$T$321</f>
        <v>80</v>
      </c>
      <c r="V146">
        <f>SUM(Table4[[#This Row],[Report]:[Websites]])</f>
        <v>4</v>
      </c>
      <c r="W146">
        <f>IF(Table4[[#This Row],[Insured Cost]]="",1,IF(Table4[[#This Row],[Reported cost]]="",2,""))</f>
        <v>1</v>
      </c>
      <c r="X146" s="68"/>
      <c r="Y146" s="68">
        <v>5000</v>
      </c>
      <c r="Z146" s="68">
        <v>400</v>
      </c>
      <c r="AA146" s="68">
        <v>40</v>
      </c>
      <c r="AB146" s="68"/>
      <c r="AC146" s="68"/>
      <c r="AD146" s="68">
        <v>10</v>
      </c>
      <c r="AE146" s="76"/>
      <c r="AF146" s="2">
        <v>2500000</v>
      </c>
      <c r="AG146" s="68"/>
      <c r="AH146" s="68"/>
      <c r="AI146" s="68"/>
      <c r="AJ146" s="68"/>
      <c r="AK146" s="68"/>
      <c r="AL146" s="68"/>
      <c r="AM146" s="68"/>
      <c r="AN146" s="68"/>
      <c r="AO146" s="68"/>
      <c r="AP146" s="68"/>
      <c r="AQ146" s="68"/>
      <c r="AR146" s="68"/>
      <c r="AS146" s="68"/>
      <c r="AT146" s="68"/>
      <c r="AU146" s="68"/>
      <c r="AV146" s="68"/>
      <c r="AW146" s="68"/>
      <c r="AX146" s="68"/>
      <c r="AY146" s="68"/>
      <c r="AZ146" s="68"/>
      <c r="BA146" s="68"/>
      <c r="BB146" s="68"/>
      <c r="BC146" s="68"/>
      <c r="BD146" s="68"/>
      <c r="BE146" s="68"/>
      <c r="BF146" s="68"/>
      <c r="BG146" s="68"/>
      <c r="BH146" s="68"/>
      <c r="BI146" s="68"/>
      <c r="BJ146" s="68"/>
      <c r="BK146" s="68"/>
      <c r="BL146" s="68"/>
      <c r="BM146" s="68"/>
      <c r="BN146" s="68"/>
      <c r="BO146" t="s">
        <v>119</v>
      </c>
      <c r="BP146" t="str">
        <f>IFERROR(LEFT(Table4[[#This Row],[reference/s]],SEARCH(";",Table4[[#This Row],[reference/s]])-1),"")</f>
        <v>EM-DAT  (9 deaths)</v>
      </c>
    </row>
    <row r="147" spans="1:68">
      <c r="B147" t="s">
        <v>1570</v>
      </c>
      <c r="C147" t="s">
        <v>642</v>
      </c>
      <c r="D147" t="s">
        <v>917</v>
      </c>
      <c r="E147" t="s">
        <v>916</v>
      </c>
      <c r="F147" s="13">
        <v>33229</v>
      </c>
      <c r="G147" s="13">
        <v>33229</v>
      </c>
      <c r="H147" t="s">
        <v>660</v>
      </c>
      <c r="I147" s="68">
        <v>1990</v>
      </c>
      <c r="J147" s="1"/>
      <c r="K147" t="s">
        <v>515</v>
      </c>
      <c r="L147" t="s">
        <v>30</v>
      </c>
      <c r="M147" t="s">
        <v>30</v>
      </c>
      <c r="O147" s="10" t="s">
        <v>915</v>
      </c>
      <c r="P147">
        <v>0</v>
      </c>
      <c r="Q147">
        <v>1</v>
      </c>
      <c r="R147">
        <v>0</v>
      </c>
      <c r="S147">
        <v>0</v>
      </c>
      <c r="T147">
        <v>0</v>
      </c>
      <c r="U147">
        <f>Table4[[#This Row],[Report]]*$P$321+Table4[[#This Row],[Journals]]*$Q$321+Table4[[#This Row],[Databases]]*$R$321+Table4[[#This Row],[Websites]]*$S$321+Table4[[#This Row],[Newspaper]]*$T$321</f>
        <v>30</v>
      </c>
      <c r="V147">
        <f>SUM(Table4[[#This Row],[Report]:[Websites]])</f>
        <v>1</v>
      </c>
      <c r="W147">
        <f>IF(Table4[[#This Row],[Insured Cost]]="",1,IF(Table4[[#This Row],[Reported cost]]="",2,""))</f>
        <v>1</v>
      </c>
      <c r="X147" s="68"/>
      <c r="Y147" s="68"/>
      <c r="Z147" s="68"/>
      <c r="AA147" s="68"/>
      <c r="AB147" s="68"/>
      <c r="AC147" s="68"/>
      <c r="AD147" s="68"/>
      <c r="AE147" s="76"/>
      <c r="AF147" s="2">
        <v>10000000</v>
      </c>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P147" t="str">
        <f>IFERROR(LEFT(Table4[[#This Row],[reference/s]],SEARCH(";",Table4[[#This Row],[reference/s]])-1),"")</f>
        <v/>
      </c>
    </row>
    <row r="148" spans="1:68">
      <c r="B148" t="s">
        <v>1570</v>
      </c>
      <c r="C148" t="s">
        <v>475</v>
      </c>
      <c r="D148" t="s">
        <v>730</v>
      </c>
      <c r="E148" t="s">
        <v>838</v>
      </c>
      <c r="F148" s="4">
        <v>32947</v>
      </c>
      <c r="G148" s="4">
        <v>32958</v>
      </c>
      <c r="H148" t="s">
        <v>658</v>
      </c>
      <c r="I148" s="68">
        <v>1990</v>
      </c>
      <c r="L148" t="s">
        <v>50</v>
      </c>
      <c r="M148" t="s">
        <v>50</v>
      </c>
      <c r="N148" t="s">
        <v>736</v>
      </c>
      <c r="O148" s="10" t="s">
        <v>1131</v>
      </c>
      <c r="P148">
        <v>0</v>
      </c>
      <c r="Q148">
        <v>2</v>
      </c>
      <c r="R148">
        <v>0</v>
      </c>
      <c r="S148">
        <v>1</v>
      </c>
      <c r="T148">
        <v>4</v>
      </c>
      <c r="U148">
        <f>Table4[[#This Row],[Report]]*$P$321+Table4[[#This Row],[Journals]]*$Q$321+Table4[[#This Row],[Databases]]*$R$321+Table4[[#This Row],[Websites]]*$S$321+Table4[[#This Row],[Newspaper]]*$T$321</f>
        <v>74</v>
      </c>
      <c r="V148">
        <f>SUM(Table4[[#This Row],[Report]:[Websites]])</f>
        <v>3</v>
      </c>
      <c r="W148">
        <f>IF(Table4[[#This Row],[Insured Cost]]="",1,IF(Table4[[#This Row],[Reported cost]]="",2,""))</f>
        <v>1</v>
      </c>
      <c r="X148" s="68"/>
      <c r="Y148" s="68"/>
      <c r="Z148" s="68"/>
      <c r="AA148" s="68"/>
      <c r="AB148" s="68"/>
      <c r="AC148" s="68"/>
      <c r="AD148" s="68"/>
      <c r="AE148" s="76"/>
      <c r="AF148" s="2">
        <v>15000000</v>
      </c>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P148" t="str">
        <f>IFERROR(LEFT(Table4[[#This Row],[reference/s]],SEARCH(";",Table4[[#This Row],[reference/s]])-1),"")</f>
        <v>Van Woesik et al. (1991)</v>
      </c>
    </row>
    <row r="149" spans="1:68">
      <c r="B149" t="s">
        <v>1570</v>
      </c>
      <c r="C149" t="s">
        <v>606</v>
      </c>
      <c r="E149" t="s">
        <v>926</v>
      </c>
      <c r="F149" s="13">
        <v>33644</v>
      </c>
      <c r="G149" s="13">
        <v>33649</v>
      </c>
      <c r="H149" t="s">
        <v>661</v>
      </c>
      <c r="I149" s="68">
        <v>1992</v>
      </c>
      <c r="K149" t="s">
        <v>927</v>
      </c>
      <c r="L149" t="s">
        <v>37</v>
      </c>
      <c r="M149" t="s">
        <v>37</v>
      </c>
      <c r="N149" t="s">
        <v>736</v>
      </c>
      <c r="O149" s="10" t="s">
        <v>701</v>
      </c>
      <c r="P149">
        <v>0</v>
      </c>
      <c r="Q149">
        <v>0</v>
      </c>
      <c r="R149">
        <v>0</v>
      </c>
      <c r="S149">
        <v>1</v>
      </c>
      <c r="T149">
        <v>2</v>
      </c>
      <c r="U149">
        <f>Table4[[#This Row],[Report]]*$P$321+Table4[[#This Row],[Journals]]*$Q$321+Table4[[#This Row],[Databases]]*$R$321+Table4[[#This Row],[Websites]]*$S$321+Table4[[#This Row],[Newspaper]]*$T$321</f>
        <v>12</v>
      </c>
      <c r="V149">
        <f>SUM(Table4[[#This Row],[Report]:[Websites]])</f>
        <v>1</v>
      </c>
      <c r="W149">
        <f>IF(Table4[[#This Row],[Insured Cost]]="",1,IF(Table4[[#This Row],[Reported cost]]="",2,""))</f>
        <v>1</v>
      </c>
      <c r="X149" s="68">
        <v>250</v>
      </c>
      <c r="Y149" s="68">
        <v>15000</v>
      </c>
      <c r="Z149" s="68">
        <v>150</v>
      </c>
      <c r="AA149" s="68"/>
      <c r="AB149" s="68"/>
      <c r="AC149" s="68"/>
      <c r="AD149" s="68"/>
      <c r="AE149" s="76"/>
      <c r="AF149" s="2">
        <v>40000000</v>
      </c>
      <c r="AG149" s="68"/>
      <c r="AH149" s="68"/>
      <c r="AI149" s="68"/>
      <c r="AJ149" s="68"/>
      <c r="AK149" s="68"/>
      <c r="AL149" s="68"/>
      <c r="AM149" s="68"/>
      <c r="AN149" s="68"/>
      <c r="AO149" s="68"/>
      <c r="AP149" s="68"/>
      <c r="AQ149" s="68"/>
      <c r="AR149" s="68"/>
      <c r="AS149" s="68"/>
      <c r="AT149" s="68"/>
      <c r="AU149" s="68"/>
      <c r="AV149" s="68"/>
      <c r="AW149" s="68"/>
      <c r="AX149" s="68"/>
      <c r="AY149" s="68"/>
      <c r="AZ149" s="68"/>
      <c r="BA149" s="68"/>
      <c r="BB149" s="68"/>
      <c r="BC149" s="68"/>
      <c r="BD149" s="68"/>
      <c r="BE149" s="68"/>
      <c r="BF149" s="68"/>
      <c r="BG149" s="68"/>
      <c r="BH149" s="68"/>
      <c r="BI149" s="68"/>
      <c r="BJ149" s="68"/>
      <c r="BK149" s="68"/>
      <c r="BL149" s="68"/>
      <c r="BM149" s="68"/>
      <c r="BN149" s="68"/>
      <c r="BP149" t="str">
        <f>IFERROR(LEFT(Table4[[#This Row],[reference/s]],SEARCH(";",Table4[[#This Row],[reference/s]])-1),"")</f>
        <v>wiki</v>
      </c>
    </row>
    <row r="150" spans="1:68">
      <c r="B150" t="s">
        <v>1570</v>
      </c>
      <c r="C150" t="s">
        <v>606</v>
      </c>
      <c r="E150" t="s">
        <v>930</v>
      </c>
      <c r="F150" s="13">
        <v>33893</v>
      </c>
      <c r="G150" s="13">
        <v>33897</v>
      </c>
      <c r="H150" t="s">
        <v>663</v>
      </c>
      <c r="I150" s="68">
        <v>1992</v>
      </c>
      <c r="K150" t="s">
        <v>929</v>
      </c>
      <c r="L150" t="s">
        <v>928</v>
      </c>
      <c r="M150" t="s">
        <v>30</v>
      </c>
      <c r="N150" t="s">
        <v>37</v>
      </c>
      <c r="O150" s="10" t="s">
        <v>1541</v>
      </c>
      <c r="P150">
        <v>0</v>
      </c>
      <c r="Q150">
        <v>0</v>
      </c>
      <c r="R150">
        <v>0</v>
      </c>
      <c r="S150">
        <v>1</v>
      </c>
      <c r="T150">
        <v>2</v>
      </c>
      <c r="U150">
        <f>Table4[[#This Row],[Report]]*$P$321+Table4[[#This Row],[Journals]]*$Q$321+Table4[[#This Row],[Databases]]*$R$321+Table4[[#This Row],[Websites]]*$S$321+Table4[[#This Row],[Newspaper]]*$T$321</f>
        <v>12</v>
      </c>
      <c r="V150">
        <f>SUM(Table4[[#This Row],[Report]:[Websites]])</f>
        <v>1</v>
      </c>
      <c r="W150">
        <f>IF(Table4[[#This Row],[Insured Cost]]="",1,IF(Table4[[#This Row],[Reported cost]]="",2,""))</f>
        <v>1</v>
      </c>
      <c r="X150" s="68">
        <v>400</v>
      </c>
      <c r="Y150" s="68"/>
      <c r="Z150" s="68"/>
      <c r="AA150" s="68">
        <v>15</v>
      </c>
      <c r="AB150" s="68"/>
      <c r="AC150" s="68"/>
      <c r="AD150" s="72">
        <v>3</v>
      </c>
      <c r="AE150" s="76"/>
      <c r="AF150" s="2">
        <v>10000000</v>
      </c>
      <c r="AG150" s="68"/>
      <c r="AH150" s="68"/>
      <c r="AI150" s="68"/>
      <c r="AJ150" s="68"/>
      <c r="AK150" s="68"/>
      <c r="AL150" s="68"/>
      <c r="AM150" s="68"/>
      <c r="AN150" s="68"/>
      <c r="AO150" s="68"/>
      <c r="AP150" s="68"/>
      <c r="AQ150" s="68"/>
      <c r="AR150" s="68"/>
      <c r="AS150" s="68"/>
      <c r="AT150" s="68"/>
      <c r="AU150" s="68"/>
      <c r="AV150" s="68"/>
      <c r="AW150" s="68"/>
      <c r="AX150" s="68"/>
      <c r="AY150" s="68"/>
      <c r="AZ150" s="68" t="s">
        <v>1542</v>
      </c>
      <c r="BA150" s="68"/>
      <c r="BB150" s="68"/>
      <c r="BC150" s="68"/>
      <c r="BD150" s="68"/>
      <c r="BE150" s="68"/>
      <c r="BF150" s="68">
        <v>180</v>
      </c>
      <c r="BG150" s="68"/>
      <c r="BH150" s="68"/>
      <c r="BI150" s="68"/>
      <c r="BJ150" s="68"/>
      <c r="BK150" s="68"/>
      <c r="BL150" s="68"/>
      <c r="BM150" s="68"/>
      <c r="BN150" s="68"/>
      <c r="BP150" t="str">
        <f>IFERROR(LEFT(Table4[[#This Row],[reference/s]],SEARCH(";",Table4[[#This Row],[reference/s]])-1),"")</f>
        <v>PDF - newspaper</v>
      </c>
    </row>
    <row r="151" spans="1:68">
      <c r="A151">
        <v>358</v>
      </c>
      <c r="B151" t="s">
        <v>1570</v>
      </c>
      <c r="C151" t="s">
        <v>642</v>
      </c>
      <c r="D151" t="s">
        <v>251</v>
      </c>
      <c r="E151" t="s">
        <v>252</v>
      </c>
      <c r="F151" s="4">
        <v>34644</v>
      </c>
      <c r="G151" s="4">
        <v>34646</v>
      </c>
      <c r="H151" t="s">
        <v>659</v>
      </c>
      <c r="I151" s="68">
        <v>1994</v>
      </c>
      <c r="K151" t="s">
        <v>511</v>
      </c>
      <c r="L151" t="s">
        <v>253</v>
      </c>
      <c r="M151" t="s">
        <v>184</v>
      </c>
      <c r="N151" t="s">
        <v>469</v>
      </c>
      <c r="O151" s="10" t="s">
        <v>1146</v>
      </c>
      <c r="P151">
        <v>0</v>
      </c>
      <c r="Q151">
        <v>0</v>
      </c>
      <c r="R151">
        <v>3</v>
      </c>
      <c r="S151">
        <v>1</v>
      </c>
      <c r="T151">
        <v>0</v>
      </c>
      <c r="U151">
        <f>Table4[[#This Row],[Report]]*$P$321+Table4[[#This Row],[Journals]]*$Q$321+Table4[[#This Row],[Databases]]*$R$321+Table4[[#This Row],[Websites]]*$S$321+Table4[[#This Row],[Newspaper]]*$T$321</f>
        <v>70</v>
      </c>
      <c r="V151">
        <f>SUM(Table4[[#This Row],[Report]:[Websites]])</f>
        <v>4</v>
      </c>
      <c r="W151">
        <f>IF(Table4[[#This Row],[Insured Cost]]="",1,IF(Table4[[#This Row],[Reported cost]]="",2,""))</f>
        <v>1</v>
      </c>
      <c r="X151" s="68"/>
      <c r="Y151" s="68"/>
      <c r="Z151" s="68">
        <v>100</v>
      </c>
      <c r="AA151" s="68">
        <v>50</v>
      </c>
      <c r="AB151" s="68"/>
      <c r="AC151" s="68"/>
      <c r="AD151" s="68">
        <v>1</v>
      </c>
      <c r="AE151" s="76"/>
      <c r="AF151" s="2">
        <v>37000000</v>
      </c>
      <c r="AG151" s="68"/>
      <c r="AH151" s="68"/>
      <c r="AI151" s="68"/>
      <c r="AJ151" s="68"/>
      <c r="AK151" s="68"/>
      <c r="AL151" s="68"/>
      <c r="AM151" s="68"/>
      <c r="AN151" s="68"/>
      <c r="AO151" s="68"/>
      <c r="AP151" s="68"/>
      <c r="AQ151" s="68"/>
      <c r="AR151" s="68"/>
      <c r="AS151" s="68"/>
      <c r="AT151" s="68"/>
      <c r="AU151" s="68"/>
      <c r="AV151" s="68"/>
      <c r="AW151" s="68"/>
      <c r="AX151" s="68"/>
      <c r="AY151" s="68"/>
      <c r="AZ151" s="68"/>
      <c r="BA151" s="68"/>
      <c r="BB151" s="68"/>
      <c r="BC151" s="68"/>
      <c r="BD151" s="68"/>
      <c r="BE151" s="68"/>
      <c r="BF151" s="68"/>
      <c r="BG151" s="68"/>
      <c r="BH151" s="68"/>
      <c r="BI151" s="68"/>
      <c r="BJ151" s="68"/>
      <c r="BK151" s="68"/>
      <c r="BL151" s="68"/>
      <c r="BM151" s="68"/>
      <c r="BN151" s="68"/>
      <c r="BO151" t="s">
        <v>254</v>
      </c>
      <c r="BP151" t="str">
        <f>IFERROR(LEFT(Table4[[#This Row],[reference/s]],SEARCH(";",Table4[[#This Row],[reference/s]])-1),"")</f>
        <v>ICA</v>
      </c>
    </row>
    <row r="152" spans="1:68">
      <c r="B152" t="s">
        <v>1570</v>
      </c>
      <c r="C152" t="s">
        <v>642</v>
      </c>
      <c r="E152" t="s">
        <v>754</v>
      </c>
      <c r="F152" s="4">
        <v>35056</v>
      </c>
      <c r="G152" s="4">
        <v>35058</v>
      </c>
      <c r="H152" t="s">
        <v>660</v>
      </c>
      <c r="I152" s="68">
        <v>1995</v>
      </c>
      <c r="K152" t="s">
        <v>753</v>
      </c>
      <c r="L152" t="s">
        <v>33</v>
      </c>
      <c r="M152" t="s">
        <v>33</v>
      </c>
      <c r="O152" s="10" t="s">
        <v>1151</v>
      </c>
      <c r="P152">
        <v>1</v>
      </c>
      <c r="Q152">
        <v>0</v>
      </c>
      <c r="R152">
        <v>1</v>
      </c>
      <c r="S152">
        <v>1</v>
      </c>
      <c r="T152">
        <v>0</v>
      </c>
      <c r="U152">
        <f>Table4[[#This Row],[Report]]*$P$321+Table4[[#This Row],[Journals]]*$Q$321+Table4[[#This Row],[Databases]]*$R$321+Table4[[#This Row],[Websites]]*$S$321+Table4[[#This Row],[Newspaper]]*$T$321</f>
        <v>70</v>
      </c>
      <c r="V152">
        <f>SUM(Table4[[#This Row],[Report]:[Websites]])</f>
        <v>3</v>
      </c>
      <c r="W152">
        <f>IF(Table4[[#This Row],[Insured Cost]]="",1,IF(Table4[[#This Row],[Reported cost]]="",2,""))</f>
        <v>1</v>
      </c>
      <c r="X152" s="68"/>
      <c r="Y152" s="68"/>
      <c r="Z152" s="68"/>
      <c r="AA152" s="68"/>
      <c r="AB152" s="68"/>
      <c r="AC152" s="68"/>
      <c r="AD152" s="68"/>
      <c r="AE152" s="76"/>
      <c r="AF152" s="2">
        <v>4000000</v>
      </c>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c r="BM152" s="68"/>
      <c r="BN152" s="68"/>
      <c r="BP152" t="str">
        <f>IFERROR(LEFT(Table4[[#This Row],[reference/s]],SEARCH(";",Table4[[#This Row],[reference/s]])-1),"")</f>
        <v>EM-DAT</v>
      </c>
    </row>
    <row r="153" spans="1:68">
      <c r="B153" t="s">
        <v>1570</v>
      </c>
      <c r="C153" t="s">
        <v>642</v>
      </c>
      <c r="F153" s="4">
        <v>35096</v>
      </c>
      <c r="G153" s="4">
        <v>35097</v>
      </c>
      <c r="H153" t="s">
        <v>661</v>
      </c>
      <c r="I153" s="68">
        <v>1996</v>
      </c>
      <c r="K153" t="s">
        <v>1192</v>
      </c>
      <c r="L153" t="s">
        <v>37</v>
      </c>
      <c r="M153" t="s">
        <v>37</v>
      </c>
      <c r="O153" s="32" t="s">
        <v>1111</v>
      </c>
      <c r="P153">
        <v>0</v>
      </c>
      <c r="Q153">
        <v>0</v>
      </c>
      <c r="R153">
        <v>1</v>
      </c>
      <c r="S153">
        <v>0</v>
      </c>
      <c r="T153">
        <v>0</v>
      </c>
      <c r="U153">
        <f>Table4[[#This Row],[Report]]*$P$321+Table4[[#This Row],[Journals]]*$Q$321+Table4[[#This Row],[Databases]]*$R$321+Table4[[#This Row],[Websites]]*$S$321+Table4[[#This Row],[Newspaper]]*$T$321</f>
        <v>20</v>
      </c>
      <c r="V153">
        <f>SUM(Table4[[#This Row],[Report]:[Websites]])</f>
        <v>1</v>
      </c>
      <c r="W153" s="1">
        <f>IF(Table4[[#This Row],[Insured Cost]]="",1,IF(Table4[[#This Row],[Reported cost]]="",2,""))</f>
        <v>1</v>
      </c>
      <c r="X153" s="68"/>
      <c r="Y153" s="68">
        <v>60071</v>
      </c>
      <c r="Z153" s="68"/>
      <c r="AA153" s="68"/>
      <c r="AB153" s="68"/>
      <c r="AC153" s="68"/>
      <c r="AD153" s="68"/>
      <c r="AE153" s="76"/>
      <c r="AF153" s="11">
        <v>9333000</v>
      </c>
      <c r="AG153" s="68"/>
      <c r="AH153" s="68"/>
      <c r="AI153" s="68"/>
      <c r="AJ153" s="68"/>
      <c r="AK153" s="68"/>
      <c r="AL153" s="68"/>
      <c r="AM153" s="68"/>
      <c r="AN153" s="68"/>
      <c r="AO153" s="68"/>
      <c r="AP153" s="68"/>
      <c r="AQ153" s="68"/>
      <c r="AR153" s="68"/>
      <c r="AS153" s="68"/>
      <c r="AT153" s="68"/>
      <c r="AU153" s="68"/>
      <c r="AV153" s="68"/>
      <c r="AW153" s="68"/>
      <c r="AX153" s="68"/>
      <c r="AY153" s="68"/>
      <c r="AZ153" s="68"/>
      <c r="BA153" s="68"/>
      <c r="BB153" s="68"/>
      <c r="BC153" s="68"/>
      <c r="BD153" s="68"/>
      <c r="BE153" s="68"/>
      <c r="BF153" s="68"/>
      <c r="BG153" s="68"/>
      <c r="BH153" s="68"/>
      <c r="BI153" s="68"/>
      <c r="BJ153" s="68"/>
      <c r="BK153" s="68"/>
      <c r="BL153" s="68"/>
      <c r="BM153" s="68"/>
      <c r="BN153" s="68"/>
      <c r="BO153" s="3"/>
      <c r="BP153" t="str">
        <f>IFERROR(LEFT(Table4[[#This Row],[reference/s]],SEARCH(";",Table4[[#This Row],[reference/s]])-1),"")</f>
        <v/>
      </c>
    </row>
    <row r="154" spans="1:68">
      <c r="A154">
        <v>173</v>
      </c>
      <c r="B154" t="s">
        <v>1570</v>
      </c>
      <c r="C154" t="s">
        <v>642</v>
      </c>
      <c r="D154" t="s">
        <v>825</v>
      </c>
      <c r="E154" t="s">
        <v>826</v>
      </c>
      <c r="F154" s="4">
        <v>35895</v>
      </c>
      <c r="G154" s="4">
        <v>35895</v>
      </c>
      <c r="H154" t="s">
        <v>662</v>
      </c>
      <c r="I154" s="68">
        <v>1998</v>
      </c>
      <c r="K154" t="s">
        <v>827</v>
      </c>
      <c r="L154" t="s">
        <v>50</v>
      </c>
      <c r="M154" t="s">
        <v>50</v>
      </c>
      <c r="O154" s="10" t="s">
        <v>948</v>
      </c>
      <c r="P154">
        <v>0</v>
      </c>
      <c r="Q154">
        <v>0</v>
      </c>
      <c r="R154">
        <v>1</v>
      </c>
      <c r="S154">
        <v>0</v>
      </c>
      <c r="T154">
        <v>3</v>
      </c>
      <c r="U154">
        <f>Table4[[#This Row],[Report]]*$P$321+Table4[[#This Row],[Journals]]*$Q$321+Table4[[#This Row],[Databases]]*$R$321+Table4[[#This Row],[Websites]]*$S$321+Table4[[#This Row],[Newspaper]]*$T$321</f>
        <v>23</v>
      </c>
      <c r="V154">
        <f>SUM(Table4[[#This Row],[Report]:[Websites]])</f>
        <v>1</v>
      </c>
      <c r="W154">
        <f>IF(Table4[[#This Row],[Insured Cost]]="",1,IF(Table4[[#This Row],[Reported cost]]="",2,""))</f>
        <v>1</v>
      </c>
      <c r="X154" s="68"/>
      <c r="Y154" s="68"/>
      <c r="Z154" s="68"/>
      <c r="AA154" s="68"/>
      <c r="AB154" s="68"/>
      <c r="AC154" s="68"/>
      <c r="AD154" s="68">
        <v>3</v>
      </c>
      <c r="AE154" s="76"/>
      <c r="AF154" s="2"/>
      <c r="AG154" s="68"/>
      <c r="AH154" s="68"/>
      <c r="AI154" s="68"/>
      <c r="AJ154" s="68"/>
      <c r="AK154" s="68"/>
      <c r="AL154" s="68"/>
      <c r="AM154" s="68"/>
      <c r="AN154" s="68"/>
      <c r="AO154" s="68"/>
      <c r="AP154" s="68"/>
      <c r="AQ154" s="68"/>
      <c r="AR154" s="68"/>
      <c r="AS154" s="68"/>
      <c r="AT154" s="68"/>
      <c r="AU154" s="68"/>
      <c r="AV154" s="68"/>
      <c r="AW154" s="68"/>
      <c r="AX154" s="68"/>
      <c r="AY154" s="68"/>
      <c r="AZ154" s="68"/>
      <c r="BA154" s="68"/>
      <c r="BB154" s="68"/>
      <c r="BC154" s="68"/>
      <c r="BD154" s="68"/>
      <c r="BE154" s="68"/>
      <c r="BF154" s="68"/>
      <c r="BG154" s="68"/>
      <c r="BH154" s="68"/>
      <c r="BI154" s="68"/>
      <c r="BJ154" s="68"/>
      <c r="BK154" s="68"/>
      <c r="BL154" s="68"/>
      <c r="BM154" s="68"/>
      <c r="BN154" s="68"/>
      <c r="BO154" s="2"/>
      <c r="BP154" t="str">
        <f>IFERROR(LEFT(Table4[[#This Row],[reference/s]],SEARCH(";",Table4[[#This Row],[reference/s]])-1),"")</f>
        <v>PDF- newspaper</v>
      </c>
    </row>
    <row r="155" spans="1:68">
      <c r="B155" t="s">
        <v>1570</v>
      </c>
      <c r="C155" t="s">
        <v>606</v>
      </c>
      <c r="D155" t="s">
        <v>1510</v>
      </c>
      <c r="E155" t="s">
        <v>1511</v>
      </c>
      <c r="F155" s="4">
        <v>40563</v>
      </c>
      <c r="G155" s="4">
        <v>36937</v>
      </c>
      <c r="H155" t="s">
        <v>661</v>
      </c>
      <c r="I155" s="68">
        <v>2001</v>
      </c>
      <c r="J155" t="s">
        <v>1512</v>
      </c>
      <c r="K155" t="s">
        <v>1481</v>
      </c>
      <c r="L155" t="s">
        <v>37</v>
      </c>
      <c r="M155" t="s">
        <v>37</v>
      </c>
      <c r="O155" s="10" t="s">
        <v>1513</v>
      </c>
      <c r="P155">
        <v>1</v>
      </c>
      <c r="Q155">
        <v>0</v>
      </c>
      <c r="R155">
        <v>0</v>
      </c>
      <c r="S155">
        <v>0</v>
      </c>
      <c r="T155">
        <v>10</v>
      </c>
      <c r="U155">
        <f>Table4[[#This Row],[Report]]*$P$321+Table4[[#This Row],[Journals]]*$Q$321+Table4[[#This Row],[Databases]]*$R$321+Table4[[#This Row],[Websites]]*$S$321+Table4[[#This Row],[Newspaper]]*$T$321</f>
        <v>50</v>
      </c>
      <c r="V155">
        <f>SUM(Table4[[#This Row],[Report]:[Websites]])</f>
        <v>1</v>
      </c>
      <c r="W155" s="1">
        <f>IF(Table4[[#This Row],[Insured Cost]]="",1,IF(Table4[[#This Row],[Reported cost]]="",2,""))</f>
        <v>1</v>
      </c>
      <c r="X155" s="68"/>
      <c r="Y155" s="68"/>
      <c r="Z155" s="68"/>
      <c r="AA155" s="68"/>
      <c r="AB155" s="68"/>
      <c r="AC155" s="68"/>
      <c r="AD155" s="68"/>
      <c r="AE155" s="76"/>
      <c r="AF155" s="2">
        <v>120000000</v>
      </c>
      <c r="AG155" s="68"/>
      <c r="AH155" s="68"/>
      <c r="AI155" s="68"/>
      <c r="AJ155" s="68"/>
      <c r="AK155" s="68"/>
      <c r="AL155" s="68"/>
      <c r="AM155" s="68"/>
      <c r="AN155" s="68"/>
      <c r="AO155" s="68"/>
      <c r="AP155" s="68"/>
      <c r="AQ155" s="68"/>
      <c r="AR155" s="68"/>
      <c r="AS155" s="68"/>
      <c r="AT155" s="68"/>
      <c r="AU155" s="68"/>
      <c r="AV155" s="68"/>
      <c r="AW155" s="68"/>
      <c r="AX155" s="68"/>
      <c r="AY155" s="68"/>
      <c r="AZ155" s="68"/>
      <c r="BA155" s="68"/>
      <c r="BB155" s="68"/>
      <c r="BC155" s="68"/>
      <c r="BD155" s="68"/>
      <c r="BE155" s="68"/>
      <c r="BF155" s="68"/>
      <c r="BG155" s="68"/>
      <c r="BH155" s="68"/>
      <c r="BI155" s="68"/>
      <c r="BJ155" s="68"/>
      <c r="BK155" s="68"/>
      <c r="BL155" s="68"/>
      <c r="BM155" s="68"/>
      <c r="BN155" s="68"/>
      <c r="BP155" s="1" t="str">
        <f>IFERROR(LEFT(Table4[[#This Row],[reference/s]],SEARCH(";",Table4[[#This Row],[reference/s]])-1),"")</f>
        <v>Keys 2001 - Floods NSW 00-01</v>
      </c>
    </row>
    <row r="156" spans="1:68">
      <c r="B156" t="s">
        <v>1570</v>
      </c>
      <c r="C156" t="s">
        <v>475</v>
      </c>
      <c r="D156" t="s">
        <v>1177</v>
      </c>
      <c r="E156" t="s">
        <v>841</v>
      </c>
      <c r="F156" s="13">
        <v>36965</v>
      </c>
      <c r="G156" s="13">
        <v>36972</v>
      </c>
      <c r="H156" t="s">
        <v>661</v>
      </c>
      <c r="I156" s="68">
        <v>2001</v>
      </c>
      <c r="J156" t="s">
        <v>1484</v>
      </c>
      <c r="K156" t="s">
        <v>613</v>
      </c>
      <c r="L156" t="s">
        <v>740</v>
      </c>
      <c r="M156" t="s">
        <v>163</v>
      </c>
      <c r="N156" t="s">
        <v>50</v>
      </c>
      <c r="O156" s="10" t="s">
        <v>1176</v>
      </c>
      <c r="P156">
        <v>1</v>
      </c>
      <c r="Q156">
        <v>0</v>
      </c>
      <c r="R156">
        <v>1</v>
      </c>
      <c r="S156">
        <v>1</v>
      </c>
      <c r="T156">
        <v>0</v>
      </c>
      <c r="U156">
        <f>Table4[[#This Row],[Report]]*$P$321+Table4[[#This Row],[Journals]]*$Q$321+Table4[[#This Row],[Databases]]*$R$321+Table4[[#This Row],[Websites]]*$S$321+Table4[[#This Row],[Newspaper]]*$T$321</f>
        <v>70</v>
      </c>
      <c r="V156">
        <f>SUM(Table4[[#This Row],[Report]:[Websites]])</f>
        <v>3</v>
      </c>
      <c r="W156">
        <f>IF(Table4[[#This Row],[Insured Cost]]="",1,IF(Table4[[#This Row],[Reported cost]]="",2,""))</f>
        <v>1</v>
      </c>
      <c r="X156" s="68">
        <v>700</v>
      </c>
      <c r="Y156" s="68"/>
      <c r="Z156" s="68"/>
      <c r="AA156" s="68"/>
      <c r="AB156" s="68"/>
      <c r="AC156" s="68"/>
      <c r="AD156" s="68"/>
      <c r="AE156" s="76"/>
      <c r="AF156" s="2">
        <v>13000000</v>
      </c>
      <c r="AG156" s="68"/>
      <c r="AH156" s="68"/>
      <c r="AI156" s="68"/>
      <c r="AJ156" s="68"/>
      <c r="AK156" s="68"/>
      <c r="AL156" s="68"/>
      <c r="AM156" s="68"/>
      <c r="AN156" s="68"/>
      <c r="AO156" s="68"/>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P156" t="str">
        <f>IFERROR(LEFT(Table4[[#This Row],[reference/s]],SEARCH(";",Table4[[#This Row],[reference/s]])-1),"")</f>
        <v>Callaghan - cyclone impacts in the gulf</v>
      </c>
    </row>
    <row r="157" spans="1:68">
      <c r="B157" t="s">
        <v>1570</v>
      </c>
      <c r="C157" t="s">
        <v>642</v>
      </c>
      <c r="D157" t="s">
        <v>1039</v>
      </c>
      <c r="E157" t="s">
        <v>1040</v>
      </c>
      <c r="F157" s="13">
        <v>37501</v>
      </c>
      <c r="G157" s="13">
        <v>37519</v>
      </c>
      <c r="H157" t="s">
        <v>693</v>
      </c>
      <c r="I157" s="68">
        <v>2002</v>
      </c>
      <c r="J157" s="1"/>
      <c r="K157" t="s">
        <v>637</v>
      </c>
      <c r="L157" t="s">
        <v>30</v>
      </c>
      <c r="M157" t="s">
        <v>30</v>
      </c>
      <c r="O157" s="10" t="s">
        <v>1042</v>
      </c>
      <c r="P157">
        <v>0</v>
      </c>
      <c r="Q157">
        <v>0</v>
      </c>
      <c r="R157">
        <v>0</v>
      </c>
      <c r="S157">
        <v>2</v>
      </c>
      <c r="T157">
        <v>11</v>
      </c>
      <c r="U157">
        <f>Table4[[#This Row],[Report]]*$P$321+Table4[[#This Row],[Journals]]*$Q$321+Table4[[#This Row],[Databases]]*$R$321+Table4[[#This Row],[Websites]]*$S$321+Table4[[#This Row],[Newspaper]]*$T$321</f>
        <v>31</v>
      </c>
      <c r="V157">
        <f>SUM(Table4[[#This Row],[Report]:[Websites]])</f>
        <v>2</v>
      </c>
      <c r="W157" s="1">
        <f>IF(Table4[[#This Row],[Insured Cost]]="",1,IF(Table4[[#This Row],[Reported cost]]="",2,""))</f>
        <v>1</v>
      </c>
      <c r="X157" s="68"/>
      <c r="Y157" s="68"/>
      <c r="Z157" s="68"/>
      <c r="AA157" s="68">
        <v>3</v>
      </c>
      <c r="AB157" s="68"/>
      <c r="AC157" s="68"/>
      <c r="AD157" s="68">
        <v>1</v>
      </c>
      <c r="AE157" s="76"/>
      <c r="AF157" s="2">
        <v>10000000</v>
      </c>
      <c r="AG157" s="68"/>
      <c r="AH157" s="68"/>
      <c r="AI157" s="68"/>
      <c r="AJ157" s="68"/>
      <c r="AK157" s="68"/>
      <c r="AL157" s="68"/>
      <c r="AM157" s="68"/>
      <c r="AN157" s="68"/>
      <c r="AO157" s="68"/>
      <c r="AP157" s="68"/>
      <c r="AQ157" s="68"/>
      <c r="AR157" s="68"/>
      <c r="AS157" s="68"/>
      <c r="AT157" s="68"/>
      <c r="AU157" s="68"/>
      <c r="AV157" s="68"/>
      <c r="AW157" s="68"/>
      <c r="AX157" s="68"/>
      <c r="AY157" s="68"/>
      <c r="AZ157" s="68"/>
      <c r="BA157" s="68"/>
      <c r="BB157" s="68"/>
      <c r="BC157" s="68"/>
      <c r="BD157" s="68"/>
      <c r="BE157" s="68"/>
      <c r="BF157" s="68"/>
      <c r="BG157" s="68"/>
      <c r="BH157" s="68"/>
      <c r="BI157" s="68"/>
      <c r="BJ157" s="68"/>
      <c r="BK157" s="68"/>
      <c r="BL157" s="68"/>
      <c r="BM157" s="68"/>
      <c r="BN157" s="68"/>
      <c r="BP157" t="str">
        <f>IFERROR(LEFT(Table4[[#This Row],[reference/s]],SEARCH(";",Table4[[#This Row],[reference/s]])-1),"")</f>
        <v>wiki</v>
      </c>
    </row>
    <row r="158" spans="1:68">
      <c r="B158" t="s">
        <v>1570</v>
      </c>
      <c r="C158" t="s">
        <v>606</v>
      </c>
      <c r="D158" s="6"/>
      <c r="F158" s="13">
        <v>38329</v>
      </c>
      <c r="G158" s="13">
        <v>38343</v>
      </c>
      <c r="H158" t="s">
        <v>660</v>
      </c>
      <c r="I158" s="68">
        <v>2004</v>
      </c>
      <c r="J158" s="1"/>
      <c r="K158" t="s">
        <v>1183</v>
      </c>
      <c r="L158" t="s">
        <v>37</v>
      </c>
      <c r="M158" t="s">
        <v>37</v>
      </c>
      <c r="O158" s="10" t="s">
        <v>1184</v>
      </c>
      <c r="P158">
        <v>0</v>
      </c>
      <c r="Q158">
        <v>0</v>
      </c>
      <c r="R158">
        <v>1</v>
      </c>
      <c r="S158">
        <v>0</v>
      </c>
      <c r="T158">
        <v>2</v>
      </c>
      <c r="U158">
        <f>Table4[[#This Row],[Report]]*$P$321+Table4[[#This Row],[Journals]]*$Q$321+Table4[[#This Row],[Databases]]*$R$321+Table4[[#This Row],[Websites]]*$S$321+Table4[[#This Row],[Newspaper]]*$T$321</f>
        <v>22</v>
      </c>
      <c r="V158">
        <f>SUM(Table4[[#This Row],[Report]:[Websites]])</f>
        <v>1</v>
      </c>
      <c r="W158" s="1">
        <f>IF(Table4[[#This Row],[Insured Cost]]="",1,IF(Table4[[#This Row],[Reported cost]]="",2,""))</f>
        <v>1</v>
      </c>
      <c r="X158" s="68"/>
      <c r="Y158" s="68"/>
      <c r="Z158" s="68"/>
      <c r="AA158" s="68"/>
      <c r="AB158" s="68"/>
      <c r="AC158" s="68"/>
      <c r="AD158" s="68">
        <v>3</v>
      </c>
      <c r="AE158" s="76"/>
      <c r="AF158" s="2">
        <v>15000000</v>
      </c>
      <c r="AG158" s="68"/>
      <c r="AH158" s="68"/>
      <c r="AI158" s="68"/>
      <c r="AJ158" s="68"/>
      <c r="AK158" s="68"/>
      <c r="AL158" s="68"/>
      <c r="AM158" s="68"/>
      <c r="AN158" s="68"/>
      <c r="AO158" s="68"/>
      <c r="AP158" s="68"/>
      <c r="AQ158" s="68"/>
      <c r="AR158" s="68"/>
      <c r="AS158" s="68"/>
      <c r="AT158" s="68"/>
      <c r="AU158" s="68"/>
      <c r="AV158" s="68"/>
      <c r="AW158" s="68"/>
      <c r="AX158" s="68"/>
      <c r="AY158" s="68"/>
      <c r="AZ158" s="68"/>
      <c r="BA158" s="68"/>
      <c r="BB158" s="68"/>
      <c r="BC158" s="68"/>
      <c r="BD158" s="68"/>
      <c r="BE158" s="68"/>
      <c r="BF158" s="68"/>
      <c r="BG158" s="68"/>
      <c r="BH158" s="68"/>
      <c r="BI158" s="68"/>
      <c r="BJ158" s="68">
        <v>1</v>
      </c>
      <c r="BK158" s="68">
        <v>1</v>
      </c>
      <c r="BL158" s="68"/>
      <c r="BM158" s="68"/>
      <c r="BN158" s="68">
        <v>2</v>
      </c>
      <c r="BP158" t="str">
        <f>IFERROR(LEFT(Table4[[#This Row],[reference/s]],SEARCH(";",Table4[[#This Row],[reference/s]])-1),"")</f>
        <v>EM-DAT</v>
      </c>
    </row>
    <row r="159" spans="1:68">
      <c r="B159" t="s">
        <v>1570</v>
      </c>
      <c r="C159" t="s">
        <v>606</v>
      </c>
      <c r="D159" s="6"/>
      <c r="F159" s="13">
        <v>38000</v>
      </c>
      <c r="G159" s="13">
        <v>38042</v>
      </c>
      <c r="H159" t="s">
        <v>661</v>
      </c>
      <c r="I159" s="68">
        <v>2004</v>
      </c>
      <c r="J159" s="1"/>
      <c r="K159" t="s">
        <v>1219</v>
      </c>
      <c r="L159" t="s">
        <v>763</v>
      </c>
      <c r="M159" t="s">
        <v>37</v>
      </c>
      <c r="N159" t="s">
        <v>50</v>
      </c>
      <c r="O159" s="10" t="s">
        <v>1220</v>
      </c>
      <c r="P159">
        <v>0</v>
      </c>
      <c r="Q159">
        <v>0</v>
      </c>
      <c r="R159">
        <v>1</v>
      </c>
      <c r="S159">
        <v>0</v>
      </c>
      <c r="T159">
        <v>7</v>
      </c>
      <c r="U159">
        <f>Table4[[#This Row],[Report]]*$P$321+Table4[[#This Row],[Journals]]*$Q$321+Table4[[#This Row],[Databases]]*$R$321+Table4[[#This Row],[Websites]]*$S$321+Table4[[#This Row],[Newspaper]]*$T$321</f>
        <v>27</v>
      </c>
      <c r="V159">
        <f>SUM(Table4[[#This Row],[Report]:[Websites]])</f>
        <v>1</v>
      </c>
      <c r="W159" s="1">
        <f>IF(Table4[[#This Row],[Insured Cost]]="",1,IF(Table4[[#This Row],[Reported cost]]="",2,""))</f>
        <v>1</v>
      </c>
      <c r="X159" s="68"/>
      <c r="Y159" s="68"/>
      <c r="Z159" s="68"/>
      <c r="AA159" s="68"/>
      <c r="AB159" s="68"/>
      <c r="AC159" s="68"/>
      <c r="AD159" s="68"/>
      <c r="AE159" s="76"/>
      <c r="AF159" s="2">
        <v>32000000</v>
      </c>
      <c r="AG159" s="68"/>
      <c r="AH159" s="68"/>
      <c r="AI159" s="68"/>
      <c r="AJ159" s="68"/>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P159" s="1" t="str">
        <f>IFERROR(LEFT(Table4[[#This Row],[reference/s]],SEARCH(";",Table4[[#This Row],[reference/s]])-1),"")</f>
        <v>EM-DAT</v>
      </c>
    </row>
    <row r="160" spans="1:68">
      <c r="B160" t="s">
        <v>1570</v>
      </c>
      <c r="C160" t="s">
        <v>642</v>
      </c>
      <c r="E160" s="28" t="s">
        <v>1182</v>
      </c>
      <c r="F160" s="13">
        <v>38298</v>
      </c>
      <c r="G160" s="13">
        <v>38298</v>
      </c>
      <c r="H160" t="s">
        <v>659</v>
      </c>
      <c r="I160" s="68">
        <v>2004</v>
      </c>
      <c r="J160" t="s">
        <v>548</v>
      </c>
      <c r="K160" t="s">
        <v>548</v>
      </c>
      <c r="L160" t="s">
        <v>50</v>
      </c>
      <c r="M160" t="s">
        <v>50</v>
      </c>
      <c r="O160" s="10" t="s">
        <v>1520</v>
      </c>
      <c r="P160">
        <v>0</v>
      </c>
      <c r="Q160">
        <v>0</v>
      </c>
      <c r="R160">
        <v>1</v>
      </c>
      <c r="S160">
        <v>0</v>
      </c>
      <c r="T160">
        <v>13</v>
      </c>
      <c r="U160">
        <f>Table4[[#This Row],[Report]]*$P$321+Table4[[#This Row],[Journals]]*$Q$321+Table4[[#This Row],[Databases]]*$R$321+Table4[[#This Row],[Websites]]*$S$321+Table4[[#This Row],[Newspaper]]*$T$321</f>
        <v>33</v>
      </c>
      <c r="V160">
        <f>SUM(Table4[[#This Row],[Report]:[Websites]])</f>
        <v>1</v>
      </c>
      <c r="W160" s="1">
        <f>IF(Table4[[#This Row],[Insured Cost]]="",1,IF(Table4[[#This Row],[Reported cost]]="",2,""))</f>
        <v>1</v>
      </c>
      <c r="X160" s="68"/>
      <c r="Y160" s="68"/>
      <c r="Z160" s="68"/>
      <c r="AA160" s="68"/>
      <c r="AB160" s="68"/>
      <c r="AC160" s="68"/>
      <c r="AD160" s="68">
        <v>3</v>
      </c>
      <c r="AE160" s="76"/>
      <c r="AF160" s="2">
        <v>10000000</v>
      </c>
      <c r="AG160" s="68"/>
      <c r="AH160" s="68"/>
      <c r="AI160" s="68"/>
      <c r="AJ160" s="68"/>
      <c r="AK160" s="68"/>
      <c r="AL160" s="68"/>
      <c r="AM160" s="68"/>
      <c r="AN160" s="68"/>
      <c r="AO160" s="68"/>
      <c r="AP160" s="68"/>
      <c r="AQ160" s="68"/>
      <c r="AR160" s="68"/>
      <c r="AS160" s="68"/>
      <c r="AT160" s="68"/>
      <c r="AU160" s="68"/>
      <c r="AV160" s="68"/>
      <c r="AW160" s="68"/>
      <c r="AX160" s="68"/>
      <c r="AY160" s="68"/>
      <c r="AZ160" s="68"/>
      <c r="BA160" s="68"/>
      <c r="BB160" s="68"/>
      <c r="BC160" s="68"/>
      <c r="BD160" s="68"/>
      <c r="BE160" s="68"/>
      <c r="BF160" s="68"/>
      <c r="BG160" s="68"/>
      <c r="BH160" s="68"/>
      <c r="BI160" s="68"/>
      <c r="BJ160" s="68"/>
      <c r="BK160" s="68"/>
      <c r="BL160" s="68"/>
      <c r="BM160" s="68"/>
      <c r="BN160" s="68"/>
      <c r="BP160" t="str">
        <f>IFERROR(LEFT(Table4[[#This Row],[reference/s]],SEARCH(";",Table4[[#This Row],[reference/s]])-1),"")</f>
        <v>EM-DAT [2]</v>
      </c>
    </row>
    <row r="161" spans="1:68">
      <c r="B161" t="s">
        <v>1570</v>
      </c>
      <c r="C161" t="s">
        <v>642</v>
      </c>
      <c r="E161" t="s">
        <v>1046</v>
      </c>
      <c r="F161" s="4">
        <v>38284</v>
      </c>
      <c r="G161" s="4">
        <v>38284</v>
      </c>
      <c r="H161" t="s">
        <v>663</v>
      </c>
      <c r="I161" s="68">
        <v>2004</v>
      </c>
      <c r="J161" s="1"/>
      <c r="K161" t="s">
        <v>1047</v>
      </c>
      <c r="L161" t="s">
        <v>37</v>
      </c>
      <c r="M161" t="s">
        <v>37</v>
      </c>
      <c r="O161" s="10" t="s">
        <v>1519</v>
      </c>
      <c r="P161">
        <v>2</v>
      </c>
      <c r="Q161">
        <v>0</v>
      </c>
      <c r="R161">
        <v>1</v>
      </c>
      <c r="S161">
        <v>2</v>
      </c>
      <c r="T161">
        <v>9</v>
      </c>
      <c r="U161">
        <f>Table4[[#This Row],[Report]]*$P$321+Table4[[#This Row],[Journals]]*$Q$321+Table4[[#This Row],[Databases]]*$R$321+Table4[[#This Row],[Websites]]*$S$321+Table4[[#This Row],[Newspaper]]*$T$321</f>
        <v>129</v>
      </c>
      <c r="V161">
        <f>SUM(Table4[[#This Row],[Report]:[Websites]])</f>
        <v>5</v>
      </c>
      <c r="W161" s="1">
        <f>IF(Table4[[#This Row],[Insured Cost]]="",1,IF(Table4[[#This Row],[Reported cost]]="",2,""))</f>
        <v>1</v>
      </c>
      <c r="X161" s="68"/>
      <c r="Y161" s="68"/>
      <c r="Z161" s="68"/>
      <c r="AA161" s="68"/>
      <c r="AB161" s="68"/>
      <c r="AC161" s="68"/>
      <c r="AD161" s="68">
        <v>1</v>
      </c>
      <c r="AE161" s="76"/>
      <c r="AF161" s="2">
        <v>13500000</v>
      </c>
      <c r="AG161" s="68"/>
      <c r="AH161" s="68"/>
      <c r="AI161" s="68"/>
      <c r="AJ161" s="68"/>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P161" t="str">
        <f>IFERROR(LEFT(Table4[[#This Row],[reference/s]],SEARCH(";",Table4[[#This Row],[reference/s]])-1),"")</f>
        <v>wiki</v>
      </c>
    </row>
    <row r="162" spans="1:68">
      <c r="B162" t="s">
        <v>1570</v>
      </c>
      <c r="C162" t="s">
        <v>642</v>
      </c>
      <c r="F162" s="13">
        <v>38373</v>
      </c>
      <c r="G162" s="13">
        <v>38373</v>
      </c>
      <c r="H162" t="s">
        <v>657</v>
      </c>
      <c r="I162" s="68">
        <v>2005</v>
      </c>
      <c r="J162" s="1"/>
      <c r="K162" t="s">
        <v>1185</v>
      </c>
      <c r="L162" t="s">
        <v>37</v>
      </c>
      <c r="M162" t="s">
        <v>37</v>
      </c>
      <c r="O162" s="10" t="s">
        <v>1186</v>
      </c>
      <c r="P162">
        <v>0</v>
      </c>
      <c r="Q162">
        <v>0</v>
      </c>
      <c r="R162">
        <v>1</v>
      </c>
      <c r="S162">
        <v>0</v>
      </c>
      <c r="T162">
        <v>1</v>
      </c>
      <c r="U162">
        <f>Table4[[#This Row],[Report]]*$P$321+Table4[[#This Row],[Journals]]*$Q$321+Table4[[#This Row],[Databases]]*$R$321+Table4[[#This Row],[Websites]]*$S$321+Table4[[#This Row],[Newspaper]]*$T$321</f>
        <v>21</v>
      </c>
      <c r="V162">
        <f>SUM(Table4[[#This Row],[Report]:[Websites]])</f>
        <v>1</v>
      </c>
      <c r="W162" s="1">
        <f>IF(Table4[[#This Row],[Insured Cost]]="",1,IF(Table4[[#This Row],[Reported cost]]="",2,""))</f>
        <v>1</v>
      </c>
      <c r="X162" s="68"/>
      <c r="Y162" s="68"/>
      <c r="Z162" s="68"/>
      <c r="AA162" s="68"/>
      <c r="AB162" s="68"/>
      <c r="AC162" s="68"/>
      <c r="AD162" s="68"/>
      <c r="AE162" s="76"/>
      <c r="AF162" s="11">
        <v>27000000</v>
      </c>
      <c r="AG162" s="68"/>
      <c r="AH162" s="68"/>
      <c r="AI162" s="68"/>
      <c r="AJ162" s="68"/>
      <c r="AK162" s="68"/>
      <c r="AL162" s="68"/>
      <c r="AM162" s="68"/>
      <c r="AN162" s="68"/>
      <c r="AO162" s="68"/>
      <c r="AP162" s="68"/>
      <c r="AQ162" s="68"/>
      <c r="AR162" s="68"/>
      <c r="AS162" s="68"/>
      <c r="AT162" s="68"/>
      <c r="AU162" s="68"/>
      <c r="AV162" s="68"/>
      <c r="AW162" s="68"/>
      <c r="AX162" s="68"/>
      <c r="AY162" s="68"/>
      <c r="AZ162" s="68"/>
      <c r="BA162" s="68"/>
      <c r="BB162" s="68"/>
      <c r="BC162" s="68"/>
      <c r="BD162" s="68"/>
      <c r="BE162" s="68"/>
      <c r="BF162" s="68"/>
      <c r="BG162" s="68"/>
      <c r="BH162" s="68"/>
      <c r="BI162" s="68"/>
      <c r="BJ162" s="68"/>
      <c r="BK162" s="68"/>
      <c r="BL162" s="68"/>
      <c r="BM162" s="68"/>
      <c r="BN162" s="68"/>
      <c r="BP162" t="str">
        <f>IFERROR(LEFT(Table4[[#This Row],[reference/s]],SEARCH(";",Table4[[#This Row],[reference/s]])-1),"")</f>
        <v>EM-DAT</v>
      </c>
    </row>
    <row r="163" spans="1:68">
      <c r="A163">
        <v>4166</v>
      </c>
      <c r="B163" t="s">
        <v>1570</v>
      </c>
      <c r="C163" t="s">
        <v>606</v>
      </c>
      <c r="D163" t="s">
        <v>470</v>
      </c>
      <c r="E163" t="s">
        <v>677</v>
      </c>
      <c r="F163" s="4">
        <v>38664</v>
      </c>
      <c r="G163" s="4">
        <v>38664</v>
      </c>
      <c r="H163" t="s">
        <v>659</v>
      </c>
      <c r="I163" s="68">
        <v>2005</v>
      </c>
      <c r="K163" t="s">
        <v>1060</v>
      </c>
      <c r="L163" t="s">
        <v>51</v>
      </c>
      <c r="M163" t="s">
        <v>51</v>
      </c>
      <c r="N163" t="s">
        <v>736</v>
      </c>
      <c r="O163" s="10" t="s">
        <v>1061</v>
      </c>
      <c r="P163">
        <v>0</v>
      </c>
      <c r="Q163">
        <v>0</v>
      </c>
      <c r="R163">
        <v>1</v>
      </c>
      <c r="S163">
        <v>3</v>
      </c>
      <c r="T163">
        <v>0</v>
      </c>
      <c r="U163">
        <f>Table4[[#This Row],[Report]]*$P$321+Table4[[#This Row],[Journals]]*$Q$321+Table4[[#This Row],[Databases]]*$R$321+Table4[[#This Row],[Websites]]*$S$321+Table4[[#This Row],[Newspaper]]*$T$321</f>
        <v>50</v>
      </c>
      <c r="V163">
        <f>SUM(Table4[[#This Row],[Report]:[Websites]])</f>
        <v>4</v>
      </c>
      <c r="W163">
        <f>IF(Table4[[#This Row],[Insured Cost]]="",1,IF(Table4[[#This Row],[Reported cost]]="",2,""))</f>
        <v>1</v>
      </c>
      <c r="X163" s="68"/>
      <c r="Y163" s="68"/>
      <c r="Z163" s="68"/>
      <c r="AA163" s="68"/>
      <c r="AB163" s="68"/>
      <c r="AC163" s="68"/>
      <c r="AD163" s="68"/>
      <c r="AE163" s="76"/>
      <c r="AF163" s="2">
        <v>40000000</v>
      </c>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t="s">
        <v>471</v>
      </c>
      <c r="BP163" t="str">
        <f>IFERROR(LEFT(Table4[[#This Row],[reference/s]],SEARCH(";",Table4[[#This Row],[reference/s]])-1),"")</f>
        <v>EM-Track</v>
      </c>
    </row>
    <row r="164" spans="1:68">
      <c r="B164" t="s">
        <v>1570</v>
      </c>
      <c r="C164" t="s">
        <v>475</v>
      </c>
      <c r="D164" t="s">
        <v>67</v>
      </c>
      <c r="E164" t="s">
        <v>1538</v>
      </c>
      <c r="F164" s="7">
        <v>38730</v>
      </c>
      <c r="G164" s="7">
        <v>38807</v>
      </c>
      <c r="H164" t="s">
        <v>658</v>
      </c>
      <c r="I164" s="68">
        <v>2006</v>
      </c>
      <c r="J164" t="s">
        <v>1536</v>
      </c>
      <c r="K164" t="s">
        <v>1434</v>
      </c>
      <c r="L164" t="s">
        <v>33</v>
      </c>
      <c r="M164" t="s">
        <v>33</v>
      </c>
      <c r="N164" t="s">
        <v>736</v>
      </c>
      <c r="O164" s="32" t="s">
        <v>1537</v>
      </c>
      <c r="P164">
        <v>1</v>
      </c>
      <c r="Q164">
        <v>0</v>
      </c>
      <c r="R164">
        <v>0</v>
      </c>
      <c r="S164">
        <v>1</v>
      </c>
      <c r="T164">
        <v>1</v>
      </c>
      <c r="U164">
        <f>Table4[[#This Row],[Report]]*$P$321+Table4[[#This Row],[Journals]]*$Q$321+Table4[[#This Row],[Databases]]*$R$321+Table4[[#This Row],[Websites]]*$S$321+Table4[[#This Row],[Newspaper]]*$T$321</f>
        <v>51</v>
      </c>
      <c r="V164">
        <f>SUM(Table4[[#This Row],[Report]:[Websites]])</f>
        <v>2</v>
      </c>
      <c r="W164">
        <f>IF(Table4[[#This Row],[Insured Cost]]="",1,IF(Table4[[#This Row],[Reported cost]]="",2,""))</f>
        <v>1</v>
      </c>
      <c r="X164" s="68"/>
      <c r="Y164" s="68"/>
      <c r="Z164" s="68"/>
      <c r="AA164" s="68"/>
      <c r="AB164" s="68"/>
      <c r="AC164" s="68"/>
      <c r="AD164" s="68"/>
      <c r="AE164" s="76"/>
      <c r="AF164" s="2">
        <v>304000000</v>
      </c>
      <c r="AG164" s="68"/>
      <c r="AH164" s="68"/>
      <c r="AI164" s="68"/>
      <c r="AJ164" s="68"/>
      <c r="AK164" s="68" t="s">
        <v>1435</v>
      </c>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P164" t="str">
        <f>IFERROR(LEFT(Table4[[#This Row],[reference/s]],SEARCH(";",Table4[[#This Row],[reference/s]])-1),"")</f>
        <v>McBride 2012 -BoM report</v>
      </c>
    </row>
    <row r="165" spans="1:68">
      <c r="B165" t="s">
        <v>1570</v>
      </c>
      <c r="C165" t="s">
        <v>475</v>
      </c>
      <c r="D165" t="s">
        <v>1232</v>
      </c>
      <c r="E165" t="s">
        <v>1233</v>
      </c>
      <c r="F165" s="13">
        <v>40246</v>
      </c>
      <c r="G165" s="13">
        <v>40258</v>
      </c>
      <c r="H165" t="s">
        <v>658</v>
      </c>
      <c r="I165" s="68">
        <v>2010</v>
      </c>
      <c r="J165" s="1"/>
      <c r="K165" t="s">
        <v>558</v>
      </c>
      <c r="L165" t="s">
        <v>50</v>
      </c>
      <c r="M165" t="s">
        <v>50</v>
      </c>
      <c r="O165" s="32" t="s">
        <v>1531</v>
      </c>
      <c r="P165">
        <v>1</v>
      </c>
      <c r="Q165">
        <v>0</v>
      </c>
      <c r="R165">
        <v>1</v>
      </c>
      <c r="S165">
        <v>1</v>
      </c>
      <c r="T165">
        <v>0</v>
      </c>
      <c r="U165">
        <f>Table4[[#This Row],[Report]]*$P$321+Table4[[#This Row],[Journals]]*$Q$321+Table4[[#This Row],[Databases]]*$R$321+Table4[[#This Row],[Websites]]*$S$321+Table4[[#This Row],[Newspaper]]*$T$321</f>
        <v>70</v>
      </c>
      <c r="V165">
        <f>SUM(Table4[[#This Row],[Report]:[Websites]])</f>
        <v>3</v>
      </c>
      <c r="W165" s="1">
        <f>IF(Table4[[#This Row],[Insured Cost]]="",1,IF(Table4[[#This Row],[Reported cost]]="",2,""))</f>
        <v>1</v>
      </c>
      <c r="X165" s="68">
        <v>300</v>
      </c>
      <c r="Y165" s="68">
        <v>60000</v>
      </c>
      <c r="Z165" s="68"/>
      <c r="AA165" s="68"/>
      <c r="AB165" s="68"/>
      <c r="AC165" s="68"/>
      <c r="AD165" s="68">
        <v>1</v>
      </c>
      <c r="AE165" s="76"/>
      <c r="AF165" s="8">
        <v>80000000</v>
      </c>
      <c r="AG165" s="68"/>
      <c r="AH165" s="68"/>
      <c r="AI165" s="68"/>
      <c r="AJ165" s="68"/>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P165" s="1" t="str">
        <f>IFERROR(LEFT(Table4[[#This Row],[reference/s]],SEARCH(";",Table4[[#This Row],[reference/s]])-1),"")</f>
        <v>EM-DAT</v>
      </c>
    </row>
    <row r="166" spans="1:68">
      <c r="A166">
        <v>588</v>
      </c>
      <c r="B166" t="s">
        <v>1570</v>
      </c>
      <c r="C166" t="s">
        <v>606</v>
      </c>
      <c r="D166" t="s">
        <v>421</v>
      </c>
      <c r="E166" t="s">
        <v>422</v>
      </c>
      <c r="F166" s="13">
        <v>40874</v>
      </c>
      <c r="G166" s="13">
        <v>40881</v>
      </c>
      <c r="H166" t="s">
        <v>660</v>
      </c>
      <c r="I166" s="68">
        <v>2011</v>
      </c>
      <c r="K166" t="s">
        <v>570</v>
      </c>
      <c r="L166" t="s">
        <v>37</v>
      </c>
      <c r="M166" t="s">
        <v>37</v>
      </c>
      <c r="N166" t="s">
        <v>736</v>
      </c>
      <c r="O166" s="10" t="s">
        <v>1242</v>
      </c>
      <c r="P166">
        <v>0</v>
      </c>
      <c r="Q166">
        <v>0</v>
      </c>
      <c r="R166">
        <v>1</v>
      </c>
      <c r="S166">
        <v>0</v>
      </c>
      <c r="T166">
        <v>10</v>
      </c>
      <c r="U166">
        <f>Table4[[#This Row],[Report]]*$P$321+Table4[[#This Row],[Journals]]*$Q$321+Table4[[#This Row],[Databases]]*$R$321+Table4[[#This Row],[Websites]]*$S$321+Table4[[#This Row],[Newspaper]]*$T$321</f>
        <v>30</v>
      </c>
      <c r="V166">
        <f>SUM(Table4[[#This Row],[Report]:[Websites]])</f>
        <v>1</v>
      </c>
      <c r="W166">
        <f>IF(Table4[[#This Row],[Insured Cost]]="",1,IF(Table4[[#This Row],[Reported cost]]="",2,""))</f>
        <v>1</v>
      </c>
      <c r="X166" s="68">
        <v>17</v>
      </c>
      <c r="Y166" s="68">
        <v>2000</v>
      </c>
      <c r="Z166" s="68"/>
      <c r="AA166" s="68"/>
      <c r="AB166" s="68"/>
      <c r="AC166" s="68"/>
      <c r="AD166" s="68">
        <v>1</v>
      </c>
      <c r="AE166" s="76"/>
      <c r="AF166" s="2">
        <v>20000000</v>
      </c>
      <c r="AG166" s="68">
        <v>887</v>
      </c>
      <c r="AH166" s="68"/>
      <c r="AI166" s="68"/>
      <c r="AJ166" s="68"/>
      <c r="AK166" s="68"/>
      <c r="AL166" s="68"/>
      <c r="AM166" s="68"/>
      <c r="AN166" s="68"/>
      <c r="AO166" s="68"/>
      <c r="AP166" s="68"/>
      <c r="AQ166" s="68"/>
      <c r="AR166" s="68"/>
      <c r="AS166" s="68"/>
      <c r="AT166" s="68"/>
      <c r="AU166" s="68"/>
      <c r="AV166" s="68"/>
      <c r="AW166" s="68"/>
      <c r="AX166" s="68"/>
      <c r="AY166" s="68"/>
      <c r="AZ166" s="68"/>
      <c r="BA166" s="68"/>
      <c r="BB166" s="68"/>
      <c r="BC166" s="68"/>
      <c r="BD166" s="68"/>
      <c r="BE166" s="68"/>
      <c r="BF166" s="68"/>
      <c r="BG166" s="68"/>
      <c r="BH166" s="68"/>
      <c r="BI166" s="68"/>
      <c r="BJ166" s="68"/>
      <c r="BK166" s="68"/>
      <c r="BL166" s="68"/>
      <c r="BM166" s="68"/>
      <c r="BN166" s="68"/>
      <c r="BO166" t="s">
        <v>423</v>
      </c>
      <c r="BP166" t="str">
        <f>IFERROR(LEFT(Table4[[#This Row],[reference/s]],SEARCH(";",Table4[[#This Row],[reference/s]])-1),"")</f>
        <v>EM-Track</v>
      </c>
    </row>
    <row r="167" spans="1:68">
      <c r="A167">
        <v>569</v>
      </c>
      <c r="B167" t="s">
        <v>1570</v>
      </c>
      <c r="C167" t="s">
        <v>642</v>
      </c>
      <c r="D167" t="s">
        <v>416</v>
      </c>
      <c r="E167" t="s">
        <v>417</v>
      </c>
      <c r="F167" s="13">
        <v>40814</v>
      </c>
      <c r="G167" s="13">
        <v>40815</v>
      </c>
      <c r="H167" t="s">
        <v>693</v>
      </c>
      <c r="I167" s="68">
        <v>2011</v>
      </c>
      <c r="K167" t="s">
        <v>568</v>
      </c>
      <c r="L167" t="s">
        <v>30</v>
      </c>
      <c r="M167" t="s">
        <v>30</v>
      </c>
      <c r="N167" t="s">
        <v>736</v>
      </c>
      <c r="O167" s="10" t="s">
        <v>1532</v>
      </c>
      <c r="P167">
        <v>1</v>
      </c>
      <c r="Q167">
        <v>0</v>
      </c>
      <c r="R167">
        <v>1</v>
      </c>
      <c r="S167">
        <v>0</v>
      </c>
      <c r="T167">
        <v>10</v>
      </c>
      <c r="U167">
        <f>Table4[[#This Row],[Report]]*$P$321+Table4[[#This Row],[Journals]]*$Q$321+Table4[[#This Row],[Databases]]*$R$321+Table4[[#This Row],[Websites]]*$S$321+Table4[[#This Row],[Newspaper]]*$T$321</f>
        <v>70</v>
      </c>
      <c r="V167" s="1">
        <f>SUM(Table4[[#This Row],[Report]:[Websites]])</f>
        <v>2</v>
      </c>
      <c r="W167" s="1">
        <f>IF(Table4[[#This Row],[Insured Cost]]="",1,IF(Table4[[#This Row],[Reported cost]]="",2,""))</f>
        <v>1</v>
      </c>
      <c r="X167" s="68"/>
      <c r="Y167" s="68"/>
      <c r="Z167" s="68"/>
      <c r="AA167" s="68"/>
      <c r="AB167" s="68"/>
      <c r="AC167" s="68"/>
      <c r="AD167" s="68"/>
      <c r="AE167" s="76"/>
      <c r="AF167" s="2"/>
      <c r="AG167" s="68"/>
      <c r="AH167" s="68"/>
      <c r="AI167" s="68"/>
      <c r="AJ167" s="68"/>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P167" s="1" t="str">
        <f>IFERROR(LEFT(Table4[[#This Row],[reference/s]],SEARCH(";",Table4[[#This Row],[reference/s]])-1),"")</f>
        <v>EM-Track</v>
      </c>
    </row>
    <row r="168" spans="1:68">
      <c r="A168">
        <v>2118</v>
      </c>
      <c r="B168" t="s">
        <v>1570</v>
      </c>
      <c r="C168" t="s">
        <v>642</v>
      </c>
      <c r="D168" t="s">
        <v>453</v>
      </c>
      <c r="E168" t="s">
        <v>454</v>
      </c>
      <c r="F168" s="13">
        <v>41067.634548611109</v>
      </c>
      <c r="G168" s="13">
        <v>41073.634548611109</v>
      </c>
      <c r="H168" t="s">
        <v>666</v>
      </c>
      <c r="I168" s="68">
        <v>2012</v>
      </c>
      <c r="K168" t="s">
        <v>574</v>
      </c>
      <c r="L168" t="s">
        <v>33</v>
      </c>
      <c r="M168" t="s">
        <v>33</v>
      </c>
      <c r="N168" t="s">
        <v>736</v>
      </c>
      <c r="O168" s="10" t="s">
        <v>1248</v>
      </c>
      <c r="P168">
        <v>1</v>
      </c>
      <c r="Q168">
        <v>0</v>
      </c>
      <c r="R168">
        <v>1</v>
      </c>
      <c r="S168">
        <v>0</v>
      </c>
      <c r="T168">
        <v>0</v>
      </c>
      <c r="U168">
        <f>Table4[[#This Row],[Report]]*$P$321+Table4[[#This Row],[Journals]]*$Q$321+Table4[[#This Row],[Databases]]*$R$321+Table4[[#This Row],[Websites]]*$S$321+Table4[[#This Row],[Newspaper]]*$T$321</f>
        <v>60</v>
      </c>
      <c r="V168">
        <f>SUM(Table4[[#This Row],[Report]:[Websites]])</f>
        <v>2</v>
      </c>
      <c r="W168">
        <f>IF(Table4[[#This Row],[Insured Cost]]="",1,IF(Table4[[#This Row],[Reported cost]]="",2,""))</f>
        <v>1</v>
      </c>
      <c r="X168" s="68"/>
      <c r="Y168" s="68">
        <v>170000</v>
      </c>
      <c r="Z168" s="68"/>
      <c r="AA168" s="68"/>
      <c r="AB168" s="68"/>
      <c r="AC168" s="68"/>
      <c r="AD168" s="72">
        <v>1</v>
      </c>
      <c r="AE168" s="76"/>
      <c r="AF168" s="2"/>
      <c r="AG168" s="68">
        <v>118</v>
      </c>
      <c r="AH168" s="68"/>
      <c r="AI168" s="68"/>
      <c r="AJ168" s="68"/>
      <c r="AK168" s="68"/>
      <c r="AL168" s="68"/>
      <c r="AM168" s="68"/>
      <c r="AN168" s="68"/>
      <c r="AO168" s="68"/>
      <c r="AP168" s="68"/>
      <c r="AQ168" s="68"/>
      <c r="AR168" s="68"/>
      <c r="AS168" s="68"/>
      <c r="AT168" s="68"/>
      <c r="AU168" s="68"/>
      <c r="AV168" s="68"/>
      <c r="AW168" s="68"/>
      <c r="AX168" s="68"/>
      <c r="AY168" s="68"/>
      <c r="AZ168" s="68"/>
      <c r="BA168" s="68"/>
      <c r="BB168" s="68"/>
      <c r="BC168" s="68"/>
      <c r="BD168" s="68"/>
      <c r="BE168" s="68"/>
      <c r="BF168" s="68"/>
      <c r="BG168" s="68"/>
      <c r="BH168" s="68"/>
      <c r="BI168" s="68"/>
      <c r="BJ168" s="68"/>
      <c r="BK168" s="68"/>
      <c r="BL168" s="68"/>
      <c r="BM168" s="68"/>
      <c r="BN168" s="68"/>
      <c r="BO168" t="s">
        <v>455</v>
      </c>
      <c r="BP168" t="str">
        <f>IFERROR(LEFT(Table4[[#This Row],[reference/s]],SEARCH(";",Table4[[#This Row],[reference/s]])-1),"")</f>
        <v>EM-Track</v>
      </c>
    </row>
    <row r="169" spans="1:68">
      <c r="A169" s="6">
        <v>140</v>
      </c>
      <c r="B169" s="6" t="s">
        <v>1562</v>
      </c>
      <c r="C169" s="6" t="s">
        <v>585</v>
      </c>
      <c r="D169" s="6" t="s">
        <v>123</v>
      </c>
      <c r="E169" s="6" t="s">
        <v>124</v>
      </c>
      <c r="F169" s="26">
        <v>25211</v>
      </c>
      <c r="G169" s="26">
        <v>25212</v>
      </c>
      <c r="H169" s="6" t="s">
        <v>657</v>
      </c>
      <c r="I169" s="70">
        <v>1969</v>
      </c>
      <c r="J169" s="6" t="s">
        <v>1383</v>
      </c>
      <c r="K169" s="6" t="s">
        <v>477</v>
      </c>
      <c r="L169" s="6" t="s">
        <v>30</v>
      </c>
      <c r="M169" s="6" t="s">
        <v>30</v>
      </c>
      <c r="N169" s="6" t="s">
        <v>736</v>
      </c>
      <c r="O169" s="49" t="s">
        <v>1095</v>
      </c>
      <c r="P169" s="6">
        <v>0</v>
      </c>
      <c r="Q169" s="6">
        <v>0</v>
      </c>
      <c r="R169" s="6">
        <v>1</v>
      </c>
      <c r="S169" s="6">
        <v>1</v>
      </c>
      <c r="T169" s="6">
        <v>11</v>
      </c>
      <c r="U169" s="6">
        <f>Table4[[#This Row],[Report]]*$P$321+Table4[[#This Row],[Journals]]*$Q$321+Table4[[#This Row],[Databases]]*$R$321+Table4[[#This Row],[Websites]]*$S$321+Table4[[#This Row],[Newspaper]]*$T$321</f>
        <v>41</v>
      </c>
      <c r="V169" s="6">
        <f>SUM(Table4[[#This Row],[Report]:[Websites]])</f>
        <v>2</v>
      </c>
      <c r="W169" s="6">
        <f>IF(Table4[[#This Row],[Insured Cost]]="",1,IF(Table4[[#This Row],[Reported cost]]="",2,""))</f>
        <v>1</v>
      </c>
      <c r="X169" s="70"/>
      <c r="Y169" s="70"/>
      <c r="Z169" s="70">
        <v>800</v>
      </c>
      <c r="AA169" s="70">
        <v>100</v>
      </c>
      <c r="AB169" s="70"/>
      <c r="AC169" s="70"/>
      <c r="AD169" s="70">
        <v>23</v>
      </c>
      <c r="AE169" s="78"/>
      <c r="AF169" s="27">
        <v>5000000</v>
      </c>
      <c r="AG169" s="70"/>
      <c r="AH169" s="70"/>
      <c r="AI169" s="70"/>
      <c r="AJ169" s="70" t="s">
        <v>1380</v>
      </c>
      <c r="AK169" s="70"/>
      <c r="AL169" s="70"/>
      <c r="AM169" s="70"/>
      <c r="AN169" s="70"/>
      <c r="AO169" s="70"/>
      <c r="AP169" s="70"/>
      <c r="AQ169" s="70"/>
      <c r="AR169" s="70"/>
      <c r="AS169" s="70"/>
      <c r="AT169" s="70">
        <v>230</v>
      </c>
      <c r="AU169" s="70"/>
      <c r="AV169" s="70">
        <v>21</v>
      </c>
      <c r="AW169" s="70"/>
      <c r="AX169" s="70" t="s">
        <v>1381</v>
      </c>
      <c r="AY169" s="70"/>
      <c r="AZ169" s="70">
        <v>12000</v>
      </c>
      <c r="BA169" s="70"/>
      <c r="BB169" s="70"/>
      <c r="BC169" s="70"/>
      <c r="BD169" s="70"/>
      <c r="BE169" s="70"/>
      <c r="BF169" s="70"/>
      <c r="BG169" s="70"/>
      <c r="BH169" s="70"/>
      <c r="BI169" s="70"/>
      <c r="BJ169" s="70"/>
      <c r="BK169" s="70"/>
      <c r="BL169" s="70"/>
      <c r="BM169" s="70"/>
      <c r="BN169" s="70"/>
      <c r="BO169" s="6" t="s">
        <v>125</v>
      </c>
      <c r="BP169" s="6" t="str">
        <f>IFERROR(LEFT(Table4[[#This Row],[reference/s]],SEARCH(";",Table4[[#This Row],[reference/s]])-1),"")</f>
        <v>EM-Track</v>
      </c>
    </row>
    <row r="170" spans="1:68">
      <c r="A170">
        <v>151</v>
      </c>
      <c r="B170" t="s">
        <v>1562</v>
      </c>
      <c r="C170" t="s">
        <v>585</v>
      </c>
      <c r="D170" t="s">
        <v>126</v>
      </c>
      <c r="E170" t="s">
        <v>882</v>
      </c>
      <c r="F170" s="13">
        <v>25126</v>
      </c>
      <c r="G170" s="13">
        <v>25233</v>
      </c>
      <c r="H170" t="s">
        <v>657</v>
      </c>
      <c r="I170" s="68">
        <v>1969</v>
      </c>
      <c r="J170" t="s">
        <v>1376</v>
      </c>
      <c r="K170" t="s">
        <v>1379</v>
      </c>
      <c r="L170" t="s">
        <v>37</v>
      </c>
      <c r="M170" t="s">
        <v>37</v>
      </c>
      <c r="N170" t="s">
        <v>736</v>
      </c>
      <c r="O170" s="10" t="s">
        <v>1378</v>
      </c>
      <c r="P170">
        <v>0</v>
      </c>
      <c r="Q170">
        <v>1</v>
      </c>
      <c r="R170">
        <v>2</v>
      </c>
      <c r="S170">
        <v>3</v>
      </c>
      <c r="T170">
        <v>4</v>
      </c>
      <c r="U170">
        <f>Table4[[#This Row],[Report]]*$P$321+Table4[[#This Row],[Journals]]*$Q$321+Table4[[#This Row],[Databases]]*$R$321+Table4[[#This Row],[Websites]]*$S$321+Table4[[#This Row],[Newspaper]]*$T$321</f>
        <v>104</v>
      </c>
      <c r="V170">
        <f>SUM(Table4[[#This Row],[Report]:[Websites]])</f>
        <v>6</v>
      </c>
      <c r="W170">
        <f>IF(Table4[[#This Row],[Insured Cost]]="",1,IF(Table4[[#This Row],[Reported cost]]="",2,""))</f>
        <v>1</v>
      </c>
      <c r="X170" s="68"/>
      <c r="Y170" s="68">
        <v>15000</v>
      </c>
      <c r="Z170" s="68">
        <v>600</v>
      </c>
      <c r="AA170" s="68">
        <v>70</v>
      </c>
      <c r="AB170" s="68"/>
      <c r="AC170" s="68"/>
      <c r="AD170" s="68">
        <v>14</v>
      </c>
      <c r="AE170" s="76"/>
      <c r="AF170" s="2">
        <v>2000000</v>
      </c>
      <c r="AG170" s="68"/>
      <c r="AH170" s="68"/>
      <c r="AI170" s="68"/>
      <c r="AJ170" s="68"/>
      <c r="AK170" s="68"/>
      <c r="AL170" s="68"/>
      <c r="AM170" s="68"/>
      <c r="AN170" s="68"/>
      <c r="AO170" s="68"/>
      <c r="AP170" s="68"/>
      <c r="AQ170" s="68"/>
      <c r="AR170" s="68"/>
      <c r="AS170" s="68">
        <v>33</v>
      </c>
      <c r="AT170" s="68">
        <v>150</v>
      </c>
      <c r="AU170" s="68"/>
      <c r="AV170" s="68">
        <v>128</v>
      </c>
      <c r="AW170" s="68" t="s">
        <v>1377</v>
      </c>
      <c r="AX170" s="68" t="s">
        <v>1382</v>
      </c>
      <c r="AY170" s="68"/>
      <c r="AZ170" s="68"/>
      <c r="BA170" s="68"/>
      <c r="BB170" s="68"/>
      <c r="BC170" s="68"/>
      <c r="BD170" s="68"/>
      <c r="BE170" s="68"/>
      <c r="BF170" s="68"/>
      <c r="BG170" s="68"/>
      <c r="BH170" s="68"/>
      <c r="BI170" s="68"/>
      <c r="BJ170" s="68"/>
      <c r="BK170" s="68"/>
      <c r="BL170" s="68"/>
      <c r="BM170" s="68"/>
      <c r="BN170" s="68"/>
      <c r="BO170" t="s">
        <v>127</v>
      </c>
      <c r="BP170" t="str">
        <f>IFERROR(LEFT(Table4[[#This Row],[reference/s]],SEARCH(";",Table4[[#This Row],[reference/s]])-1),"")</f>
        <v>EM-Track[14]</v>
      </c>
    </row>
    <row r="171" spans="1:68">
      <c r="A171" s="6">
        <v>87</v>
      </c>
      <c r="B171" s="6" t="s">
        <v>1562</v>
      </c>
      <c r="C171" s="6" t="s">
        <v>585</v>
      </c>
      <c r="D171" s="6" t="s">
        <v>93</v>
      </c>
      <c r="E171" s="6" t="s">
        <v>94</v>
      </c>
      <c r="F171" s="26">
        <v>27364</v>
      </c>
      <c r="G171" s="26">
        <v>27426</v>
      </c>
      <c r="H171" s="6" t="s">
        <v>657</v>
      </c>
      <c r="I171" s="70">
        <v>1975</v>
      </c>
      <c r="J171" s="6" t="s">
        <v>1490</v>
      </c>
      <c r="K171" s="6" t="s">
        <v>1489</v>
      </c>
      <c r="L171" s="6" t="s">
        <v>37</v>
      </c>
      <c r="M171" s="6" t="s">
        <v>37</v>
      </c>
      <c r="N171" s="6" t="s">
        <v>614</v>
      </c>
      <c r="O171" s="49" t="s">
        <v>1491</v>
      </c>
      <c r="P171" s="6">
        <v>1</v>
      </c>
      <c r="Q171" s="6">
        <v>0</v>
      </c>
      <c r="R171" s="6">
        <v>1</v>
      </c>
      <c r="S171" s="6">
        <v>1</v>
      </c>
      <c r="T171" s="6">
        <v>4</v>
      </c>
      <c r="U171" s="6">
        <f>Table4[[#This Row],[Report]]*$P$321+Table4[[#This Row],[Journals]]*$Q$321+Table4[[#This Row],[Databases]]*$R$321+Table4[[#This Row],[Websites]]*$S$321+Table4[[#This Row],[Newspaper]]*$T$321</f>
        <v>74</v>
      </c>
      <c r="V171" s="6">
        <f>SUM(Table4[[#This Row],[Report]:[Websites]])</f>
        <v>3</v>
      </c>
      <c r="W171" s="6">
        <f>IF(Table4[[#This Row],[Insured Cost]]="",1,IF(Table4[[#This Row],[Reported cost]]="",2,""))</f>
        <v>1</v>
      </c>
      <c r="X171" s="70"/>
      <c r="Y171" s="70">
        <v>10000</v>
      </c>
      <c r="Z171" s="70"/>
      <c r="AA171" s="70">
        <v>10</v>
      </c>
      <c r="AB171" s="70"/>
      <c r="AC171" s="70"/>
      <c r="AD171" s="70">
        <v>3</v>
      </c>
      <c r="AE171" s="78"/>
      <c r="AF171" s="64">
        <v>5000000</v>
      </c>
      <c r="AG171" s="70"/>
      <c r="AH171" s="70"/>
      <c r="AI171" s="70"/>
      <c r="AJ171" s="70"/>
      <c r="AK171" s="70"/>
      <c r="AL171" s="70" t="s">
        <v>1456</v>
      </c>
      <c r="AM171" s="70"/>
      <c r="AN171" s="70"/>
      <c r="AO171" s="70"/>
      <c r="AP171" s="70"/>
      <c r="AQ171" s="70"/>
      <c r="AR171" s="70"/>
      <c r="AS171" s="70"/>
      <c r="AT171" s="70"/>
      <c r="AU171" s="70"/>
      <c r="AV171" s="70"/>
      <c r="AW171" s="70" t="s">
        <v>1453</v>
      </c>
      <c r="AX171" s="70" t="s">
        <v>1454</v>
      </c>
      <c r="AY171" s="70"/>
      <c r="AZ171" s="70" t="s">
        <v>1488</v>
      </c>
      <c r="BA171" s="70"/>
      <c r="BB171" s="70"/>
      <c r="BC171" s="70"/>
      <c r="BD171" s="70"/>
      <c r="BE171" s="70"/>
      <c r="BF171" s="70"/>
      <c r="BG171" s="70"/>
      <c r="BH171" s="70"/>
      <c r="BI171" s="70"/>
      <c r="BJ171" s="70"/>
      <c r="BK171" s="70"/>
      <c r="BL171" s="70"/>
      <c r="BM171" s="70"/>
      <c r="BN171" s="70"/>
      <c r="BO171" s="6" t="s">
        <v>95</v>
      </c>
      <c r="BP171" s="6" t="str">
        <f>IFERROR(LEFT(Table4[[#This Row],[reference/s]],SEARCH(";",Table4[[#This Row],[reference/s]])-1),"")</f>
        <v>EM-Track</v>
      </c>
    </row>
    <row r="172" spans="1:68">
      <c r="B172" t="s">
        <v>1562</v>
      </c>
      <c r="C172" t="s">
        <v>585</v>
      </c>
      <c r="F172" s="13">
        <v>28899</v>
      </c>
      <c r="G172" s="13">
        <v>28914</v>
      </c>
      <c r="H172" t="s">
        <v>661</v>
      </c>
      <c r="I172" s="68">
        <v>1979</v>
      </c>
      <c r="J172" s="1"/>
      <c r="K172" t="s">
        <v>1197</v>
      </c>
      <c r="L172" t="s">
        <v>1196</v>
      </c>
      <c r="M172" t="s">
        <v>37</v>
      </c>
      <c r="N172" t="s">
        <v>905</v>
      </c>
      <c r="O172" s="10" t="s">
        <v>1198</v>
      </c>
      <c r="P172">
        <v>0</v>
      </c>
      <c r="Q172">
        <v>0</v>
      </c>
      <c r="R172">
        <v>1</v>
      </c>
      <c r="S172">
        <v>2</v>
      </c>
      <c r="T172">
        <v>1</v>
      </c>
      <c r="U172">
        <f>Table4[[#This Row],[Report]]*$P$321+Table4[[#This Row],[Journals]]*$Q$321+Table4[[#This Row],[Databases]]*$R$321+Table4[[#This Row],[Websites]]*$S$321+Table4[[#This Row],[Newspaper]]*$T$321</f>
        <v>41</v>
      </c>
      <c r="V172">
        <f>SUM(Table4[[#This Row],[Report]:[Websites]])</f>
        <v>3</v>
      </c>
      <c r="W172" s="1">
        <f>IF(Table4[[#This Row],[Insured Cost]]="",1,IF(Table4[[#This Row],[Reported cost]]="",2,""))</f>
        <v>1</v>
      </c>
      <c r="X172" s="68"/>
      <c r="Y172" s="68"/>
      <c r="Z172" s="68"/>
      <c r="AA172" s="68"/>
      <c r="AB172" s="68"/>
      <c r="AC172" s="68"/>
      <c r="AD172" s="68"/>
      <c r="AE172" s="76"/>
      <c r="AF172" s="11">
        <v>4090000</v>
      </c>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P172" s="1" t="str">
        <f>IFERROR(LEFT(Table4[[#This Row],[reference/s]],SEARCH(";",Table4[[#This Row],[reference/s]])-1),"")</f>
        <v>EM-DAT</v>
      </c>
    </row>
    <row r="173" spans="1:68">
      <c r="A173" s="53"/>
      <c r="B173" s="53" t="s">
        <v>1562</v>
      </c>
      <c r="C173" s="53" t="s">
        <v>585</v>
      </c>
      <c r="D173" s="53" t="s">
        <v>817</v>
      </c>
      <c r="E173" s="53" t="s">
        <v>818</v>
      </c>
      <c r="F173" s="54">
        <v>29528</v>
      </c>
      <c r="G173" s="54">
        <v>29528</v>
      </c>
      <c r="H173" s="53" t="s">
        <v>659</v>
      </c>
      <c r="I173" s="69">
        <v>1980</v>
      </c>
      <c r="J173" s="57"/>
      <c r="K173" s="53" t="s">
        <v>488</v>
      </c>
      <c r="L173" s="53" t="s">
        <v>37</v>
      </c>
      <c r="M173" s="53" t="s">
        <v>37</v>
      </c>
      <c r="N173" s="53"/>
      <c r="O173" s="55" t="s">
        <v>892</v>
      </c>
      <c r="P173" s="53">
        <v>1</v>
      </c>
      <c r="Q173" s="53">
        <v>0</v>
      </c>
      <c r="R173" s="53">
        <v>0</v>
      </c>
      <c r="S173" s="53">
        <v>1</v>
      </c>
      <c r="T173" s="53">
        <v>0</v>
      </c>
      <c r="U173" s="53">
        <f>Table4[[#This Row],[Report]]*$P$321+Table4[[#This Row],[Journals]]*$Q$321+Table4[[#This Row],[Databases]]*$R$321+Table4[[#This Row],[Websites]]*$S$321+Table4[[#This Row],[Newspaper]]*$T$321</f>
        <v>50</v>
      </c>
      <c r="V173" s="53">
        <f>SUM(Table4[[#This Row],[Report]:[Websites]])</f>
        <v>2</v>
      </c>
      <c r="W173" s="53">
        <f>IF(Table4[[#This Row],[Insured Cost]]="",1,IF(Table4[[#This Row],[Reported cost]]="",2,""))</f>
        <v>1</v>
      </c>
      <c r="X173" s="69"/>
      <c r="Y173" s="69"/>
      <c r="Z173" s="69"/>
      <c r="AA173" s="69"/>
      <c r="AB173" s="69"/>
      <c r="AC173" s="69"/>
      <c r="AD173" s="69">
        <v>5</v>
      </c>
      <c r="AE173" s="77"/>
      <c r="AF173" s="60"/>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53"/>
      <c r="BP173" s="53" t="str">
        <f>IFERROR(LEFT(Table4[[#This Row],[reference/s]],SEARCH(";",Table4[[#This Row],[reference/s]])-1),"")</f>
        <v>bushfire history</v>
      </c>
    </row>
    <row r="174" spans="1:68">
      <c r="A174">
        <v>307</v>
      </c>
      <c r="B174" t="s">
        <v>1562</v>
      </c>
      <c r="C174" t="s">
        <v>606</v>
      </c>
      <c r="D174" t="s">
        <v>208</v>
      </c>
      <c r="E174" t="s">
        <v>209</v>
      </c>
      <c r="F174" s="13">
        <v>32233</v>
      </c>
      <c r="G174" s="13">
        <v>32235</v>
      </c>
      <c r="H174" t="s">
        <v>658</v>
      </c>
      <c r="I174" s="68">
        <v>1988</v>
      </c>
      <c r="K174" t="s">
        <v>498</v>
      </c>
      <c r="L174" t="s">
        <v>163</v>
      </c>
      <c r="M174" t="s">
        <v>163</v>
      </c>
      <c r="N174" t="s">
        <v>736</v>
      </c>
      <c r="O174" s="10" t="s">
        <v>1204</v>
      </c>
      <c r="P174">
        <v>0</v>
      </c>
      <c r="Q174">
        <v>0</v>
      </c>
      <c r="R174">
        <v>3</v>
      </c>
      <c r="S174">
        <v>1</v>
      </c>
      <c r="T174">
        <v>4</v>
      </c>
      <c r="U174">
        <f>Table4[[#This Row],[Report]]*$P$321+Table4[[#This Row],[Journals]]*$Q$321+Table4[[#This Row],[Databases]]*$R$321+Table4[[#This Row],[Websites]]*$S$321+Table4[[#This Row],[Newspaper]]*$T$321</f>
        <v>74</v>
      </c>
      <c r="V174">
        <f>SUM(Table4[[#This Row],[Report]:[Websites]])</f>
        <v>4</v>
      </c>
      <c r="W174">
        <f>IF(Table4[[#This Row],[Insured Cost]]="",1,IF(Table4[[#This Row],[Reported cost]]="",2,""))</f>
        <v>2</v>
      </c>
      <c r="X174" s="68">
        <v>300</v>
      </c>
      <c r="Y174" s="68">
        <v>1500</v>
      </c>
      <c r="Z174" s="68"/>
      <c r="AA174" s="68">
        <v>20</v>
      </c>
      <c r="AB174" s="68"/>
      <c r="AC174" s="68"/>
      <c r="AD174" s="68">
        <v>3</v>
      </c>
      <c r="AE174" s="76">
        <v>10000000</v>
      </c>
      <c r="AF174" s="2"/>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t="s">
        <v>210</v>
      </c>
      <c r="BP174" t="str">
        <f>IFERROR(LEFT(Table4[[#This Row],[reference/s]],SEARCH(";",Table4[[#This Row],[reference/s]])-1),"")</f>
        <v>EM-Track(reports 3 deaths)</v>
      </c>
    </row>
    <row r="175" spans="1:68">
      <c r="A175" s="53">
        <v>210</v>
      </c>
      <c r="B175" s="53" t="s">
        <v>1562</v>
      </c>
      <c r="C175" s="53" t="s">
        <v>585</v>
      </c>
      <c r="D175" s="53" t="s">
        <v>814</v>
      </c>
      <c r="E175" s="53" t="s">
        <v>815</v>
      </c>
      <c r="F175" s="54">
        <v>36131</v>
      </c>
      <c r="G175" s="54">
        <v>36131</v>
      </c>
      <c r="H175" s="53" t="s">
        <v>657</v>
      </c>
      <c r="I175" s="69">
        <v>1998</v>
      </c>
      <c r="J175" s="57"/>
      <c r="K175" s="53" t="s">
        <v>816</v>
      </c>
      <c r="L175" s="53" t="s">
        <v>30</v>
      </c>
      <c r="M175" s="53" t="s">
        <v>30</v>
      </c>
      <c r="N175" s="53"/>
      <c r="O175" s="59" t="s">
        <v>936</v>
      </c>
      <c r="P175" s="53">
        <v>0</v>
      </c>
      <c r="Q175" s="53">
        <v>1</v>
      </c>
      <c r="R175" s="53">
        <v>1</v>
      </c>
      <c r="S175" s="53">
        <v>1</v>
      </c>
      <c r="T175" s="53">
        <v>0</v>
      </c>
      <c r="U175" s="53">
        <f>Table4[[#This Row],[Report]]*$P$321+Table4[[#This Row],[Journals]]*$Q$321+Table4[[#This Row],[Databases]]*$R$321+Table4[[#This Row],[Websites]]*$S$321+Table4[[#This Row],[Newspaper]]*$T$321</f>
        <v>60</v>
      </c>
      <c r="V175" s="53">
        <f>SUM(Table4[[#This Row],[Report]:[Websites]])</f>
        <v>3</v>
      </c>
      <c r="W175" s="53">
        <f>IF(Table4[[#This Row],[Insured Cost]]="",1,IF(Table4[[#This Row],[Reported cost]]="",2,""))</f>
        <v>1</v>
      </c>
      <c r="X175" s="69" t="s">
        <v>736</v>
      </c>
      <c r="Y175" s="69"/>
      <c r="Z175" s="69">
        <v>20</v>
      </c>
      <c r="AA175" s="69">
        <v>50</v>
      </c>
      <c r="AB175" s="69"/>
      <c r="AC175" s="69"/>
      <c r="AD175" s="69">
        <v>5</v>
      </c>
      <c r="AE175" s="77"/>
      <c r="AF175" s="60"/>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53"/>
      <c r="BP175" s="53" t="str">
        <f>IFERROR(LEFT(Table4[[#This Row],[reference/s]],SEARCH(";",Table4[[#This Row],[reference/s]])-1),"")</f>
        <v>Johnstone (2002)</v>
      </c>
    </row>
    <row r="176" spans="1:68">
      <c r="A176" s="6">
        <v>498</v>
      </c>
      <c r="B176" s="6" t="s">
        <v>1562</v>
      </c>
      <c r="C176" s="6" t="s">
        <v>585</v>
      </c>
      <c r="D176" s="6" t="s">
        <v>359</v>
      </c>
      <c r="E176" s="6" t="s">
        <v>360</v>
      </c>
      <c r="F176" s="26">
        <v>39444</v>
      </c>
      <c r="G176" s="26">
        <v>39455</v>
      </c>
      <c r="H176" s="6" t="s">
        <v>657</v>
      </c>
      <c r="I176" s="70">
        <v>2008</v>
      </c>
      <c r="J176" s="6"/>
      <c r="K176" s="6" t="s">
        <v>556</v>
      </c>
      <c r="L176" s="6" t="s">
        <v>33</v>
      </c>
      <c r="M176" s="6" t="s">
        <v>33</v>
      </c>
      <c r="N176" s="6" t="s">
        <v>736</v>
      </c>
      <c r="O176" s="49" t="s">
        <v>1154</v>
      </c>
      <c r="P176" s="6">
        <v>0</v>
      </c>
      <c r="Q176" s="6">
        <v>0</v>
      </c>
      <c r="R176" s="6">
        <v>1</v>
      </c>
      <c r="S176" s="6">
        <v>1</v>
      </c>
      <c r="T176" s="6">
        <v>6</v>
      </c>
      <c r="U176" s="6">
        <f>Table4[[#This Row],[Report]]*$P$321+Table4[[#This Row],[Journals]]*$Q$321+Table4[[#This Row],[Databases]]*$R$321+Table4[[#This Row],[Websites]]*$S$321+Table4[[#This Row],[Newspaper]]*$T$321</f>
        <v>36</v>
      </c>
      <c r="V176" s="6">
        <f>SUM(Table4[[#This Row],[Report]:[Websites]])</f>
        <v>2</v>
      </c>
      <c r="W176" s="6">
        <f>IF(Table4[[#This Row],[Insured Cost]]="",1,IF(Table4[[#This Row],[Reported cost]]="",2,""))</f>
        <v>1</v>
      </c>
      <c r="X176" s="70"/>
      <c r="Y176" s="70"/>
      <c r="Z176" s="70"/>
      <c r="AA176" s="70"/>
      <c r="AB176" s="70"/>
      <c r="AC176" s="70"/>
      <c r="AD176" s="70">
        <v>3</v>
      </c>
      <c r="AE176" s="78"/>
      <c r="AF176" s="27"/>
      <c r="AG176" s="70"/>
      <c r="AH176" s="70"/>
      <c r="AI176" s="70"/>
      <c r="AJ176" s="70"/>
      <c r="AK176" s="70"/>
      <c r="AL176" s="70"/>
      <c r="AM176" s="70"/>
      <c r="AN176" s="70"/>
      <c r="AO176" s="70"/>
      <c r="AP176" s="70"/>
      <c r="AQ176" s="70"/>
      <c r="AR176" s="70"/>
      <c r="AS176" s="70"/>
      <c r="AT176" s="70"/>
      <c r="AU176" s="70"/>
      <c r="AV176" s="70"/>
      <c r="AW176" s="70"/>
      <c r="AX176" s="70"/>
      <c r="AY176" s="70"/>
      <c r="AZ176" s="70"/>
      <c r="BA176" s="70" t="s">
        <v>1153</v>
      </c>
      <c r="BB176" s="70"/>
      <c r="BC176" s="70"/>
      <c r="BD176" s="70"/>
      <c r="BE176" s="70"/>
      <c r="BF176" s="70"/>
      <c r="BG176" s="70"/>
      <c r="BH176" s="70"/>
      <c r="BI176" s="70"/>
      <c r="BJ176" s="70"/>
      <c r="BK176" s="70"/>
      <c r="BL176" s="70"/>
      <c r="BM176" s="70"/>
      <c r="BN176" s="70"/>
      <c r="BO176" s="6" t="s">
        <v>361</v>
      </c>
      <c r="BP176" s="6" t="str">
        <f>IFERROR(LEFT(Table4[[#This Row],[reference/s]],SEARCH(";",Table4[[#This Row],[reference/s]])-1),"")</f>
        <v>EM-Track</v>
      </c>
    </row>
    <row r="177" spans="1:68">
      <c r="A177" s="53">
        <v>591</v>
      </c>
      <c r="B177" s="53" t="s">
        <v>1562</v>
      </c>
      <c r="C177" s="53" t="s">
        <v>585</v>
      </c>
      <c r="D177" s="53" t="s">
        <v>424</v>
      </c>
      <c r="E177" s="53" t="s">
        <v>425</v>
      </c>
      <c r="F177" s="54">
        <v>40756</v>
      </c>
      <c r="G177" s="54">
        <v>40847</v>
      </c>
      <c r="H177" s="53" t="s">
        <v>663</v>
      </c>
      <c r="I177" s="69">
        <v>2011</v>
      </c>
      <c r="J177" s="53"/>
      <c r="K177" s="53" t="s">
        <v>569</v>
      </c>
      <c r="L177" s="53" t="s">
        <v>50</v>
      </c>
      <c r="M177" s="53" t="s">
        <v>50</v>
      </c>
      <c r="N177" s="53" t="s">
        <v>736</v>
      </c>
      <c r="O177" s="32" t="s">
        <v>1235</v>
      </c>
      <c r="P177" s="53">
        <v>1</v>
      </c>
      <c r="Q177" s="53">
        <v>0</v>
      </c>
      <c r="R177" s="53">
        <v>1</v>
      </c>
      <c r="S177" s="53">
        <v>0</v>
      </c>
      <c r="T177" s="53">
        <v>17</v>
      </c>
      <c r="U177" s="53">
        <f>Table4[[#This Row],[Report]]*$P$321+Table4[[#This Row],[Journals]]*$Q$321+Table4[[#This Row],[Databases]]*$R$321+Table4[[#This Row],[Websites]]*$S$321+Table4[[#This Row],[Newspaper]]*$T$321</f>
        <v>77</v>
      </c>
      <c r="V177" s="57">
        <f>SUM(Table4[[#This Row],[Report]:[Websites]])</f>
        <v>2</v>
      </c>
      <c r="W177" s="57">
        <f>IF(Table4[[#This Row],[Insured Cost]]="",1,IF(Table4[[#This Row],[Reported cost]]="",2,""))</f>
        <v>1</v>
      </c>
      <c r="X177" s="69"/>
      <c r="Y177" s="69"/>
      <c r="Z177" s="69"/>
      <c r="AA177" s="69"/>
      <c r="AB177" s="69"/>
      <c r="AC177" s="69"/>
      <c r="AD177" s="69"/>
      <c r="AE177" s="77"/>
      <c r="AF177" s="56"/>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53"/>
      <c r="BP177" s="57" t="str">
        <f>IFERROR(LEFT(Table4[[#This Row],[reference/s]],SEARCH(";",Table4[[#This Row],[reference/s]])-1),"")</f>
        <v>report</v>
      </c>
    </row>
    <row r="178" spans="1:68">
      <c r="B178" t="s">
        <v>1559</v>
      </c>
      <c r="C178" t="s">
        <v>642</v>
      </c>
      <c r="D178" t="s">
        <v>1369</v>
      </c>
      <c r="E178" t="s">
        <v>808</v>
      </c>
      <c r="F178" s="13">
        <v>24825</v>
      </c>
      <c r="G178" s="13">
        <v>24825</v>
      </c>
      <c r="H178" t="s">
        <v>660</v>
      </c>
      <c r="I178" s="68">
        <v>1967</v>
      </c>
      <c r="J178" t="s">
        <v>548</v>
      </c>
      <c r="K178" t="s">
        <v>548</v>
      </c>
      <c r="L178" t="s">
        <v>50</v>
      </c>
      <c r="M178" t="s">
        <v>50</v>
      </c>
      <c r="N178" t="s">
        <v>736</v>
      </c>
      <c r="O178" s="10" t="s">
        <v>1370</v>
      </c>
      <c r="P178">
        <v>0</v>
      </c>
      <c r="Q178">
        <v>1</v>
      </c>
      <c r="R178">
        <v>1</v>
      </c>
      <c r="S178">
        <v>1</v>
      </c>
      <c r="T178">
        <v>0</v>
      </c>
      <c r="U178">
        <f>Table4[[#This Row],[Report]]*$P$321+Table4[[#This Row],[Journals]]*$Q$321+Table4[[#This Row],[Databases]]*$R$321+Table4[[#This Row],[Websites]]*$S$321+Table4[[#This Row],[Newspaper]]*$T$321</f>
        <v>60</v>
      </c>
      <c r="V178">
        <f>SUM(Table4[[#This Row],[Report]:[Websites]])</f>
        <v>3</v>
      </c>
      <c r="W178" t="str">
        <f>IF(Table4[[#This Row],[Insured Cost]]="",1,IF(Table4[[#This Row],[Reported cost]]="",2,""))</f>
        <v/>
      </c>
      <c r="X178" s="68"/>
      <c r="Y178" s="68">
        <v>120</v>
      </c>
      <c r="Z178" s="68">
        <v>20</v>
      </c>
      <c r="AA178" s="68">
        <v>5</v>
      </c>
      <c r="AB178" s="68">
        <v>4</v>
      </c>
      <c r="AC178" s="68">
        <v>1</v>
      </c>
      <c r="AD178" s="68"/>
      <c r="AE178" s="76">
        <v>5000000</v>
      </c>
      <c r="AF178" s="2">
        <v>36000000</v>
      </c>
      <c r="AG178" s="68"/>
      <c r="AH178" s="68"/>
      <c r="AI178" s="68"/>
      <c r="AJ178" s="68"/>
      <c r="AK178" s="68" t="s">
        <v>1371</v>
      </c>
      <c r="AL178" s="68"/>
      <c r="AM178" s="68"/>
      <c r="AN178" s="68"/>
      <c r="AO178" s="68"/>
      <c r="AP178" s="68"/>
      <c r="AQ178" s="68"/>
      <c r="AR178" s="68"/>
      <c r="AS178" s="68"/>
      <c r="AT178" s="68">
        <v>30</v>
      </c>
      <c r="AU178" s="68"/>
      <c r="AV178" s="68"/>
      <c r="AW178" s="68"/>
      <c r="AX178" s="68"/>
      <c r="AY178" s="68"/>
      <c r="AZ178" s="68"/>
      <c r="BA178" s="68"/>
      <c r="BB178" s="68"/>
      <c r="BC178" s="68"/>
      <c r="BD178" s="68"/>
      <c r="BE178" s="68"/>
      <c r="BF178" s="68"/>
      <c r="BG178" s="68"/>
      <c r="BH178" s="68"/>
      <c r="BI178" s="68"/>
      <c r="BJ178" s="68"/>
      <c r="BK178" s="68"/>
      <c r="BL178" s="68"/>
      <c r="BM178" s="68"/>
      <c r="BN178" s="68"/>
      <c r="BP178" t="str">
        <f>IFERROR(LEFT(Table4[[#This Row],[reference/s]],SEARCH(";",Table4[[#This Row],[reference/s]])-1),"")</f>
        <v>ICA</v>
      </c>
    </row>
    <row r="179" spans="1:68">
      <c r="B179" t="s">
        <v>1559</v>
      </c>
      <c r="C179" t="s">
        <v>606</v>
      </c>
      <c r="D179" t="s">
        <v>606</v>
      </c>
      <c r="E179" t="s">
        <v>747</v>
      </c>
      <c r="F179" s="13">
        <v>24546</v>
      </c>
      <c r="G179" s="13">
        <v>24548</v>
      </c>
      <c r="H179" t="s">
        <v>658</v>
      </c>
      <c r="I179" s="68">
        <v>1967</v>
      </c>
      <c r="J179" t="s">
        <v>1360</v>
      </c>
      <c r="K179" t="s">
        <v>1561</v>
      </c>
      <c r="L179" t="s">
        <v>50</v>
      </c>
      <c r="M179" t="s">
        <v>50</v>
      </c>
      <c r="N179" t="s">
        <v>736</v>
      </c>
      <c r="O179" s="10" t="s">
        <v>1364</v>
      </c>
      <c r="P179">
        <v>2</v>
      </c>
      <c r="Q179">
        <v>0</v>
      </c>
      <c r="R179">
        <v>0</v>
      </c>
      <c r="S179">
        <v>0</v>
      </c>
      <c r="T179">
        <v>4</v>
      </c>
      <c r="U179">
        <f>Table4[[#This Row],[Report]]*$P$321+Table4[[#This Row],[Journals]]*$Q$321+Table4[[#This Row],[Databases]]*$R$321+Table4[[#This Row],[Websites]]*$S$321+Table4[[#This Row],[Newspaper]]*$T$321</f>
        <v>84</v>
      </c>
      <c r="V179">
        <f>SUM(Table4[[#This Row],[Report]:[Websites]])</f>
        <v>2</v>
      </c>
      <c r="W179" t="str">
        <f>IF(Table4[[#This Row],[Insured Cost]]="",1,IF(Table4[[#This Row],[Reported cost]]="",2,""))</f>
        <v/>
      </c>
      <c r="X179" s="68">
        <v>800</v>
      </c>
      <c r="Y179" s="68"/>
      <c r="Z179" s="68">
        <v>500</v>
      </c>
      <c r="AA179" s="68"/>
      <c r="AB179" s="68"/>
      <c r="AC179" s="68"/>
      <c r="AD179" s="68"/>
      <c r="AE179" s="76">
        <v>3000000</v>
      </c>
      <c r="AF179" s="2">
        <v>7500000</v>
      </c>
      <c r="AG179" s="68"/>
      <c r="AH179" s="68"/>
      <c r="AI179" s="68"/>
      <c r="AJ179" s="68" t="s">
        <v>1361</v>
      </c>
      <c r="AK179" s="68"/>
      <c r="AL179" s="68"/>
      <c r="AM179" s="68"/>
      <c r="AN179" s="68"/>
      <c r="AO179" s="68"/>
      <c r="AP179" s="68"/>
      <c r="AQ179" s="68"/>
      <c r="AR179" s="68"/>
      <c r="AS179" s="68" t="s">
        <v>1363</v>
      </c>
      <c r="AT179" s="68"/>
      <c r="AU179" s="68"/>
      <c r="AV179" s="68"/>
      <c r="AW179" s="68"/>
      <c r="AX179" s="68"/>
      <c r="AY179" s="68" t="s">
        <v>1362</v>
      </c>
      <c r="AZ179" s="68">
        <v>5000</v>
      </c>
      <c r="BA179" s="68"/>
      <c r="BB179" s="68"/>
      <c r="BC179" s="68"/>
      <c r="BD179" s="68"/>
      <c r="BE179" s="68"/>
      <c r="BF179" s="68"/>
      <c r="BG179" s="68"/>
      <c r="BH179" s="68"/>
      <c r="BI179" s="68"/>
      <c r="BJ179" s="68"/>
      <c r="BK179" s="68"/>
      <c r="BL179" s="68"/>
      <c r="BM179" s="68"/>
      <c r="BN179" s="68"/>
      <c r="BP179" t="str">
        <f>IFERROR(LEFT(Table4[[#This Row],[reference/s]],SEARCH(";",Table4[[#This Row],[reference/s]])-1),"")</f>
        <v>PDF - report</v>
      </c>
    </row>
    <row r="180" spans="1:68">
      <c r="A180">
        <v>154</v>
      </c>
      <c r="B180" t="s">
        <v>1559</v>
      </c>
      <c r="C180" t="s">
        <v>585</v>
      </c>
      <c r="D180" t="s">
        <v>128</v>
      </c>
      <c r="E180" t="s">
        <v>129</v>
      </c>
      <c r="F180" s="13">
        <v>24510</v>
      </c>
      <c r="G180" s="13">
        <v>24510</v>
      </c>
      <c r="H180" t="s">
        <v>661</v>
      </c>
      <c r="I180" s="68">
        <v>1967</v>
      </c>
      <c r="J180" t="s">
        <v>1343</v>
      </c>
      <c r="K180" t="s">
        <v>44</v>
      </c>
      <c r="L180" t="s">
        <v>44</v>
      </c>
      <c r="M180" t="s">
        <v>44</v>
      </c>
      <c r="N180" t="s">
        <v>736</v>
      </c>
      <c r="O180" s="10" t="s">
        <v>1291</v>
      </c>
      <c r="P180">
        <v>1</v>
      </c>
      <c r="Q180">
        <v>0</v>
      </c>
      <c r="R180">
        <v>2</v>
      </c>
      <c r="S180">
        <v>1</v>
      </c>
      <c r="T180">
        <v>0</v>
      </c>
      <c r="U180">
        <f>Table4[[#This Row],[Report]]*$P$321+Table4[[#This Row],[Journals]]*$Q$321+Table4[[#This Row],[Databases]]*$R$321+Table4[[#This Row],[Websites]]*$S$321+Table4[[#This Row],[Newspaper]]*$T$321</f>
        <v>90</v>
      </c>
      <c r="V180">
        <f>SUM(Table4[[#This Row],[Report]:[Websites]])</f>
        <v>4</v>
      </c>
      <c r="W180" t="str">
        <f>IF(Table4[[#This Row],[Insured Cost]]="",1,IF(Table4[[#This Row],[Reported cost]]="",2,""))</f>
        <v/>
      </c>
      <c r="X180" s="68"/>
      <c r="Y180" s="68">
        <v>35000</v>
      </c>
      <c r="Z180" s="68">
        <v>7000</v>
      </c>
      <c r="AA180" s="68">
        <v>900</v>
      </c>
      <c r="AB180" s="68"/>
      <c r="AC180" s="68"/>
      <c r="AD180" s="68">
        <v>62</v>
      </c>
      <c r="AE180" s="76">
        <v>15000000</v>
      </c>
      <c r="AF180" s="2">
        <v>101000000</v>
      </c>
      <c r="AG180" s="68"/>
      <c r="AH180" s="68"/>
      <c r="AI180" s="68"/>
      <c r="AJ180" s="68" t="s">
        <v>1352</v>
      </c>
      <c r="AK180" s="68"/>
      <c r="AL180" s="68" t="s">
        <v>1455</v>
      </c>
      <c r="AM180" s="68"/>
      <c r="AN180" s="68"/>
      <c r="AO180" s="68"/>
      <c r="AP180" s="68">
        <v>1500</v>
      </c>
      <c r="AQ180" s="68"/>
      <c r="AR180" s="68"/>
      <c r="AS180" s="68"/>
      <c r="AT180" s="68">
        <v>1293</v>
      </c>
      <c r="AU180" s="68"/>
      <c r="AV180" s="68">
        <v>128</v>
      </c>
      <c r="AW180" s="68"/>
      <c r="AX180" s="68" t="s">
        <v>1351</v>
      </c>
      <c r="AY180" s="68"/>
      <c r="AZ180" s="68" t="s">
        <v>1346</v>
      </c>
      <c r="BA180" s="68"/>
      <c r="BB180" s="68"/>
      <c r="BC180" s="68"/>
      <c r="BD180" s="68"/>
      <c r="BE180" s="68"/>
      <c r="BF180" s="68"/>
      <c r="BG180" s="68"/>
      <c r="BH180" s="68"/>
      <c r="BI180" s="68"/>
      <c r="BJ180" s="68"/>
      <c r="BK180" s="68"/>
      <c r="BL180" s="68"/>
      <c r="BM180" s="68"/>
      <c r="BN180" s="68"/>
      <c r="BO180" t="s">
        <v>130</v>
      </c>
      <c r="BP180" t="str">
        <f>IFERROR(LEFT(Table4[[#This Row],[reference/s]],SEARCH(";",Table4[[#This Row],[reference/s]])-1),"")</f>
        <v>EM-Track</v>
      </c>
    </row>
    <row r="181" spans="1:68">
      <c r="A181">
        <v>355</v>
      </c>
      <c r="B181" t="s">
        <v>1559</v>
      </c>
      <c r="C181" t="s">
        <v>590</v>
      </c>
      <c r="D181" t="s">
        <v>248</v>
      </c>
      <c r="E181" t="s">
        <v>249</v>
      </c>
      <c r="F181" s="13">
        <v>25125</v>
      </c>
      <c r="G181" s="13">
        <v>25125</v>
      </c>
      <c r="H181" t="s">
        <v>663</v>
      </c>
      <c r="I181" s="68">
        <v>1968</v>
      </c>
      <c r="J181" t="s">
        <v>1373</v>
      </c>
      <c r="K181" t="s">
        <v>476</v>
      </c>
      <c r="L181" t="s">
        <v>33</v>
      </c>
      <c r="M181" t="s">
        <v>33</v>
      </c>
      <c r="N181" t="s">
        <v>736</v>
      </c>
      <c r="O181" s="10" t="s">
        <v>1410</v>
      </c>
      <c r="P181">
        <v>1</v>
      </c>
      <c r="Q181">
        <v>0</v>
      </c>
      <c r="R181">
        <v>0</v>
      </c>
      <c r="S181">
        <v>1</v>
      </c>
      <c r="T181">
        <v>0</v>
      </c>
      <c r="U181">
        <f>Table4[[#This Row],[Report]]*$P$321+Table4[[#This Row],[Journals]]*$Q$321+Table4[[#This Row],[Databases]]*$R$321+Table4[[#This Row],[Websites]]*$S$321+Table4[[#This Row],[Newspaper]]*$T$321</f>
        <v>50</v>
      </c>
      <c r="V181">
        <f>SUM(Table4[[#This Row],[Report]:[Websites]])</f>
        <v>2</v>
      </c>
      <c r="W181" t="str">
        <f>IF(Table4[[#This Row],[Insured Cost]]="",1,IF(Table4[[#This Row],[Reported cost]]="",2,""))</f>
        <v/>
      </c>
      <c r="X181" s="68"/>
      <c r="Y181" s="68">
        <v>35000</v>
      </c>
      <c r="Z181" s="68">
        <v>400</v>
      </c>
      <c r="AA181" s="68">
        <v>21</v>
      </c>
      <c r="AB181" s="68"/>
      <c r="AC181" s="68"/>
      <c r="AD181" s="68"/>
      <c r="AE181" s="76">
        <v>1500000</v>
      </c>
      <c r="AF181" s="2">
        <v>12000000</v>
      </c>
      <c r="AG181" s="68"/>
      <c r="AH181" s="68"/>
      <c r="AI181" s="68"/>
      <c r="AJ181" s="68" t="s">
        <v>1372</v>
      </c>
      <c r="AK181" s="68"/>
      <c r="AL181" s="68"/>
      <c r="AM181" s="68"/>
      <c r="AN181" s="68"/>
      <c r="AO181" s="68"/>
      <c r="AP181" s="68"/>
      <c r="AQ181" s="68"/>
      <c r="AR181" s="68">
        <v>9</v>
      </c>
      <c r="AS181" s="68">
        <v>50</v>
      </c>
      <c r="AT181" s="68">
        <v>51</v>
      </c>
      <c r="AU181" s="68"/>
      <c r="AV181" s="68">
        <v>15</v>
      </c>
      <c r="AW181" s="68"/>
      <c r="AX181" s="68"/>
      <c r="AY181" s="68"/>
      <c r="AZ181" s="68"/>
      <c r="BA181" s="68"/>
      <c r="BB181" s="68"/>
      <c r="BC181" s="68"/>
      <c r="BD181" s="68"/>
      <c r="BE181" s="68"/>
      <c r="BF181" s="68"/>
      <c r="BG181" s="68"/>
      <c r="BH181" s="68"/>
      <c r="BI181" s="68"/>
      <c r="BJ181" s="68"/>
      <c r="BK181" s="68"/>
      <c r="BL181" s="68"/>
      <c r="BM181" s="68"/>
      <c r="BN181" s="68"/>
      <c r="BO181" t="s">
        <v>250</v>
      </c>
      <c r="BP181" t="str">
        <f>IFERROR(LEFT(Table4[[#This Row],[reference/s]],SEARCH(";",Table4[[#This Row],[reference/s]])-1),"")</f>
        <v>EM-Track</v>
      </c>
    </row>
    <row r="182" spans="1:68">
      <c r="A182" s="6">
        <v>128</v>
      </c>
      <c r="B182" s="6" t="s">
        <v>1559</v>
      </c>
      <c r="C182" t="s">
        <v>475</v>
      </c>
      <c r="D182" s="6" t="s">
        <v>1393</v>
      </c>
      <c r="E182" s="6" t="s">
        <v>113</v>
      </c>
      <c r="F182" s="26">
        <v>26291</v>
      </c>
      <c r="G182" s="26">
        <v>26294</v>
      </c>
      <c r="H182" s="6" t="s">
        <v>660</v>
      </c>
      <c r="I182" s="70">
        <v>1971</v>
      </c>
      <c r="J182" s="6" t="s">
        <v>1395</v>
      </c>
      <c r="K182" s="6" t="s">
        <v>525</v>
      </c>
      <c r="L182" s="6" t="s">
        <v>50</v>
      </c>
      <c r="M182" s="6" t="s">
        <v>50</v>
      </c>
      <c r="N182" s="6" t="s">
        <v>736</v>
      </c>
      <c r="O182" s="10" t="s">
        <v>1402</v>
      </c>
      <c r="P182" s="6">
        <v>0</v>
      </c>
      <c r="Q182" s="6">
        <v>0</v>
      </c>
      <c r="R182" s="6">
        <v>1</v>
      </c>
      <c r="S182" s="6">
        <v>2</v>
      </c>
      <c r="T182" s="6">
        <v>7</v>
      </c>
      <c r="U182" s="6">
        <f>Table4[[#This Row],[Report]]*$P$321+Table4[[#This Row],[Journals]]*$Q$321+Table4[[#This Row],[Databases]]*$R$321+Table4[[#This Row],[Websites]]*$S$321+Table4[[#This Row],[Newspaper]]*$T$321</f>
        <v>47</v>
      </c>
      <c r="V182" s="6">
        <f>SUM(Table4[[#This Row],[Report]:[Websites]])</f>
        <v>3</v>
      </c>
      <c r="W182" s="6" t="str">
        <f>IF(Table4[[#This Row],[Insured Cost]]="",1,IF(Table4[[#This Row],[Reported cost]]="",2,""))</f>
        <v/>
      </c>
      <c r="X182" s="70" t="s">
        <v>670</v>
      </c>
      <c r="Y182" s="70">
        <v>20000</v>
      </c>
      <c r="Z182" s="70">
        <v>800</v>
      </c>
      <c r="AA182" s="70">
        <v>30</v>
      </c>
      <c r="AB182" s="70">
        <v>30</v>
      </c>
      <c r="AC182" s="70"/>
      <c r="AD182" s="70">
        <v>3</v>
      </c>
      <c r="AE182" s="78">
        <v>25000000</v>
      </c>
      <c r="AF182" s="27">
        <v>50000000</v>
      </c>
      <c r="AG182" s="70"/>
      <c r="AH182" s="70" t="s">
        <v>1394</v>
      </c>
      <c r="AI182" s="70"/>
      <c r="AJ182" s="70"/>
      <c r="AK182" s="70"/>
      <c r="AL182" s="70"/>
      <c r="AM182" s="70"/>
      <c r="AN182" s="70"/>
      <c r="AO182" s="70"/>
      <c r="AP182" s="70"/>
      <c r="AQ182" s="70"/>
      <c r="AR182" s="70"/>
      <c r="AS182" s="70">
        <v>1000</v>
      </c>
      <c r="AT182" s="70"/>
      <c r="AU182" s="70"/>
      <c r="AV182" s="70"/>
      <c r="AW182" s="70"/>
      <c r="AX182" s="70"/>
      <c r="AY182" s="70"/>
      <c r="AZ182" s="70"/>
      <c r="BA182" s="70" t="s">
        <v>1403</v>
      </c>
      <c r="BB182" s="70"/>
      <c r="BC182" s="70"/>
      <c r="BD182" s="70"/>
      <c r="BE182" s="70"/>
      <c r="BF182" s="70"/>
      <c r="BG182" s="70"/>
      <c r="BH182" s="70"/>
      <c r="BI182" s="70"/>
      <c r="BJ182" s="70"/>
      <c r="BK182" s="70"/>
      <c r="BL182" s="70"/>
      <c r="BM182" s="70"/>
      <c r="BN182" s="70"/>
      <c r="BO182" s="6" t="s">
        <v>114</v>
      </c>
      <c r="BP182" s="6" t="str">
        <f>IFERROR(LEFT(Table4[[#This Row],[reference/s]],SEARCH(";",Table4[[#This Row],[reference/s]])-1),"")</f>
        <v>EM-Track</v>
      </c>
    </row>
    <row r="183" spans="1:68">
      <c r="A183" s="6"/>
      <c r="B183" s="6" t="s">
        <v>1559</v>
      </c>
      <c r="C183" t="s">
        <v>475</v>
      </c>
      <c r="D183" s="6" t="s">
        <v>1096</v>
      </c>
      <c r="E183" s="6" t="s">
        <v>1229</v>
      </c>
      <c r="F183" s="26">
        <v>26335</v>
      </c>
      <c r="G183" s="26">
        <v>26340</v>
      </c>
      <c r="H183" s="6" t="s">
        <v>661</v>
      </c>
      <c r="I183" s="70">
        <v>1972</v>
      </c>
      <c r="J183" s="6" t="s">
        <v>1405</v>
      </c>
      <c r="K183" s="6" t="s">
        <v>1404</v>
      </c>
      <c r="L183" s="6" t="s">
        <v>50</v>
      </c>
      <c r="M183" s="6" t="s">
        <v>50</v>
      </c>
      <c r="N183" s="6"/>
      <c r="O183" s="49" t="s">
        <v>1311</v>
      </c>
      <c r="P183" s="6">
        <v>2</v>
      </c>
      <c r="Q183" s="6">
        <v>2</v>
      </c>
      <c r="R183" s="6">
        <v>1</v>
      </c>
      <c r="S183" s="6">
        <v>0</v>
      </c>
      <c r="T183" s="6">
        <v>4</v>
      </c>
      <c r="U183" s="6">
        <f>Table4[[#This Row],[Report]]*$P$321+Table4[[#This Row],[Journals]]*$Q$321+Table4[[#This Row],[Databases]]*$R$321+Table4[[#This Row],[Websites]]*$S$321+Table4[[#This Row],[Newspaper]]*$T$321</f>
        <v>164</v>
      </c>
      <c r="V183" s="6">
        <f>SUM(Table4[[#This Row],[Report]:[Websites]])</f>
        <v>5</v>
      </c>
      <c r="W183" s="30" t="str">
        <f>IF(Table4[[#This Row],[Insured Cost]]="",1,IF(Table4[[#This Row],[Reported cost]]="",2,""))</f>
        <v/>
      </c>
      <c r="X183" s="70"/>
      <c r="Y183" s="70"/>
      <c r="Z183" s="70"/>
      <c r="AA183" s="70"/>
      <c r="AB183" s="70"/>
      <c r="AC183" s="70"/>
      <c r="AD183" s="70"/>
      <c r="AE183" s="78">
        <v>2000000</v>
      </c>
      <c r="AF183" s="27">
        <v>585000</v>
      </c>
      <c r="AG183" s="70"/>
      <c r="AH183" s="70"/>
      <c r="AI183" s="70"/>
      <c r="AJ183" s="70"/>
      <c r="AK183" s="70"/>
      <c r="AL183" s="70"/>
      <c r="AM183" s="70"/>
      <c r="AN183" s="70"/>
      <c r="AO183" s="70" t="s">
        <v>1406</v>
      </c>
      <c r="AP183" s="70"/>
      <c r="AQ183" s="70"/>
      <c r="AR183" s="70"/>
      <c r="AS183" s="70"/>
      <c r="AT183" s="70"/>
      <c r="AU183" s="70"/>
      <c r="AV183" s="70"/>
      <c r="AW183" s="70"/>
      <c r="AX183" s="70"/>
      <c r="AY183" s="70"/>
      <c r="AZ183" s="70"/>
      <c r="BA183" s="70" t="s">
        <v>1403</v>
      </c>
      <c r="BB183" s="70"/>
      <c r="BC183" s="70"/>
      <c r="BD183" s="70"/>
      <c r="BE183" s="70"/>
      <c r="BF183" s="70"/>
      <c r="BG183" s="70"/>
      <c r="BH183" s="70"/>
      <c r="BI183" s="70"/>
      <c r="BJ183" s="70"/>
      <c r="BK183" s="70"/>
      <c r="BL183" s="70"/>
      <c r="BM183" s="70"/>
      <c r="BN183" s="70"/>
      <c r="BO183" s="6"/>
      <c r="BP183" s="6" t="str">
        <f>IFERROR(LEFT(Table4[[#This Row],[reference/s]],SEARCH(";",Table4[[#This Row],[reference/s]])-1),"")</f>
        <v>ICA</v>
      </c>
    </row>
    <row r="184" spans="1:68">
      <c r="A184" s="6"/>
      <c r="B184" s="6" t="s">
        <v>1559</v>
      </c>
      <c r="C184" s="6" t="s">
        <v>642</v>
      </c>
      <c r="D184" s="6" t="s">
        <v>646</v>
      </c>
      <c r="E184" s="6"/>
      <c r="F184" s="26">
        <v>26972</v>
      </c>
      <c r="G184" s="26">
        <v>26973</v>
      </c>
      <c r="H184" s="6" t="s">
        <v>659</v>
      </c>
      <c r="I184" s="70">
        <v>1973</v>
      </c>
      <c r="J184" s="6" t="s">
        <v>548</v>
      </c>
      <c r="K184" s="6" t="s">
        <v>548</v>
      </c>
      <c r="L184" s="6" t="s">
        <v>50</v>
      </c>
      <c r="M184" s="6" t="s">
        <v>50</v>
      </c>
      <c r="N184" s="6" t="s">
        <v>736</v>
      </c>
      <c r="O184" s="49" t="s">
        <v>1554</v>
      </c>
      <c r="P184" s="6">
        <v>2</v>
      </c>
      <c r="Q184" s="6">
        <v>1</v>
      </c>
      <c r="R184" s="6">
        <v>0</v>
      </c>
      <c r="S184" s="6">
        <v>1</v>
      </c>
      <c r="T184" s="6">
        <v>2</v>
      </c>
      <c r="U184" s="6">
        <f>Table4[[#This Row],[Report]]*$P$321+Table4[[#This Row],[Journals]]*$Q$321+Table4[[#This Row],[Databases]]*$R$321+Table4[[#This Row],[Websites]]*$S$321+Table4[[#This Row],[Newspaper]]*$T$321</f>
        <v>122</v>
      </c>
      <c r="V184" s="6">
        <f>SUM(Table4[[#This Row],[Report]:[Websites]])</f>
        <v>4</v>
      </c>
      <c r="W184" s="6" t="str">
        <f>IF(Table4[[#This Row],[Insured Cost]]="",1,IF(Table4[[#This Row],[Reported cost]]="",2,""))</f>
        <v/>
      </c>
      <c r="X184" s="70">
        <v>40</v>
      </c>
      <c r="Y184" s="70">
        <v>5000</v>
      </c>
      <c r="Z184" s="70">
        <v>300</v>
      </c>
      <c r="AA184" s="70">
        <v>112</v>
      </c>
      <c r="AB184" s="70">
        <v>100</v>
      </c>
      <c r="AC184" s="70">
        <v>12</v>
      </c>
      <c r="AD184" s="68"/>
      <c r="AE184" s="78">
        <v>3286501</v>
      </c>
      <c r="AF184" s="27">
        <v>3250000</v>
      </c>
      <c r="AG184" s="70"/>
      <c r="AH184" s="70"/>
      <c r="AI184" s="70"/>
      <c r="AJ184" s="70"/>
      <c r="AK184" s="70"/>
      <c r="AL184" s="70"/>
      <c r="AM184" s="70"/>
      <c r="AN184" s="70"/>
      <c r="AO184" s="70"/>
      <c r="AP184" s="70"/>
      <c r="AQ184" s="70"/>
      <c r="AR184" s="70"/>
      <c r="AS184" s="70">
        <v>1390</v>
      </c>
      <c r="AT184" s="70">
        <v>500</v>
      </c>
      <c r="AU184" s="70"/>
      <c r="AV184" s="70"/>
      <c r="AW184" s="70"/>
      <c r="AX184" s="70"/>
      <c r="AY184" s="70"/>
      <c r="AZ184" s="70"/>
      <c r="BA184" s="70"/>
      <c r="BB184" s="70"/>
      <c r="BC184" s="70"/>
      <c r="BD184" s="70"/>
      <c r="BE184" s="70"/>
      <c r="BF184" s="70"/>
      <c r="BG184" s="70"/>
      <c r="BH184" s="70"/>
      <c r="BI184" s="70"/>
      <c r="BJ184" s="70"/>
      <c r="BK184" s="70"/>
      <c r="BL184" s="70"/>
      <c r="BM184" s="70"/>
      <c r="BN184" s="70"/>
      <c r="BO184" s="6"/>
      <c r="BP184" s="6" t="str">
        <f>IFERROR(LEFT(Table4[[#This Row],[reference/s]],SEARCH(";",Table4[[#This Row],[reference/s]])-1),"")</f>
        <v>wiki</v>
      </c>
    </row>
    <row r="185" spans="1:68">
      <c r="A185" s="6"/>
      <c r="B185" s="6" t="s">
        <v>1559</v>
      </c>
      <c r="C185" s="6" t="s">
        <v>642</v>
      </c>
      <c r="D185" s="6" t="s">
        <v>643</v>
      </c>
      <c r="E185" s="6"/>
      <c r="F185" s="26">
        <v>27151</v>
      </c>
      <c r="G185" s="26">
        <v>27180</v>
      </c>
      <c r="H185" s="6" t="s">
        <v>674</v>
      </c>
      <c r="I185" s="70">
        <v>1974</v>
      </c>
      <c r="J185" s="6" t="s">
        <v>539</v>
      </c>
      <c r="K185" s="6" t="s">
        <v>645</v>
      </c>
      <c r="L185" s="6" t="s">
        <v>37</v>
      </c>
      <c r="M185" s="6" t="s">
        <v>37</v>
      </c>
      <c r="N185" s="6" t="s">
        <v>736</v>
      </c>
      <c r="O185" s="49" t="s">
        <v>1296</v>
      </c>
      <c r="P185" s="6">
        <v>0</v>
      </c>
      <c r="Q185" s="6">
        <v>0</v>
      </c>
      <c r="R185" s="6">
        <v>1</v>
      </c>
      <c r="S185" s="6">
        <v>1</v>
      </c>
      <c r="T185" s="6">
        <v>1</v>
      </c>
      <c r="U185" s="6">
        <f>Table4[[#This Row],[Report]]*$P$321+Table4[[#This Row],[Journals]]*$Q$321+Table4[[#This Row],[Databases]]*$R$321+Table4[[#This Row],[Websites]]*$S$321+Table4[[#This Row],[Newspaper]]*$T$321</f>
        <v>31</v>
      </c>
      <c r="V185" s="6">
        <f>SUM(Table4[[#This Row],[Report]:[Websites]])</f>
        <v>2</v>
      </c>
      <c r="W185" s="6" t="str">
        <f>IF(Table4[[#This Row],[Insured Cost]]="",1,IF(Table4[[#This Row],[Reported cost]]="",2,""))</f>
        <v/>
      </c>
      <c r="X185" s="70"/>
      <c r="Y185" s="70">
        <v>20000</v>
      </c>
      <c r="Z185" s="70">
        <v>200</v>
      </c>
      <c r="AA185" s="70">
        <v>20</v>
      </c>
      <c r="AB185" s="70"/>
      <c r="AC185" s="70"/>
      <c r="AD185" s="70">
        <v>6</v>
      </c>
      <c r="AE185" s="78">
        <v>20000000</v>
      </c>
      <c r="AF185" s="27">
        <v>98000000</v>
      </c>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6"/>
      <c r="BP185" s="6" t="str">
        <f>IFERROR(LEFT(Table4[[#This Row],[reference/s]],SEARCH(";",Table4[[#This Row],[reference/s]])-1),"")</f>
        <v>ICA</v>
      </c>
    </row>
    <row r="186" spans="1:68">
      <c r="A186" s="42">
        <v>66</v>
      </c>
      <c r="B186" s="42" t="s">
        <v>1559</v>
      </c>
      <c r="C186" s="42" t="s">
        <v>606</v>
      </c>
      <c r="D186" s="42" t="s">
        <v>83</v>
      </c>
      <c r="E186" s="42" t="s">
        <v>885</v>
      </c>
      <c r="F186" s="43">
        <v>27143</v>
      </c>
      <c r="G186" s="43">
        <v>27144</v>
      </c>
      <c r="H186" s="42" t="s">
        <v>662</v>
      </c>
      <c r="I186" s="71">
        <v>1974</v>
      </c>
      <c r="J186" s="42" t="s">
        <v>480</v>
      </c>
      <c r="K186" s="42" t="s">
        <v>480</v>
      </c>
      <c r="L186" s="42" t="s">
        <v>37</v>
      </c>
      <c r="M186" s="42" t="s">
        <v>37</v>
      </c>
      <c r="N186" s="42" t="s">
        <v>736</v>
      </c>
      <c r="O186" s="52" t="s">
        <v>1295</v>
      </c>
      <c r="P186" s="42">
        <v>0</v>
      </c>
      <c r="Q186" s="42">
        <v>1</v>
      </c>
      <c r="R186" s="42">
        <v>2</v>
      </c>
      <c r="S186" s="42">
        <v>0</v>
      </c>
      <c r="T186" s="42">
        <v>1</v>
      </c>
      <c r="U186" s="42">
        <f>Table4[[#This Row],[Report]]*$P$321+Table4[[#This Row],[Journals]]*$Q$321+Table4[[#This Row],[Databases]]*$R$321+Table4[[#This Row],[Websites]]*$S$321+Table4[[#This Row],[Newspaper]]*$T$321</f>
        <v>71</v>
      </c>
      <c r="V186" s="42">
        <f>SUM(Table4[[#This Row],[Report]:[Websites]])</f>
        <v>3</v>
      </c>
      <c r="W186" s="42" t="str">
        <f>IF(Table4[[#This Row],[Insured Cost]]="",1,IF(Table4[[#This Row],[Reported cost]]="",2,""))</f>
        <v/>
      </c>
      <c r="X186" s="71"/>
      <c r="Y186" s="71">
        <v>15000</v>
      </c>
      <c r="Z186" s="71">
        <v>1000</v>
      </c>
      <c r="AA186" s="71">
        <v>10</v>
      </c>
      <c r="AB186" s="71"/>
      <c r="AC186" s="71"/>
      <c r="AD186" s="71">
        <v>1</v>
      </c>
      <c r="AE186" s="80">
        <v>20000000</v>
      </c>
      <c r="AF186" s="44">
        <v>80500000</v>
      </c>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42" t="s">
        <v>84</v>
      </c>
      <c r="BP186" s="42" t="str">
        <f>IFERROR(LEFT(Table4[[#This Row],[reference/s]],SEARCH(";",Table4[[#This Row],[reference/s]])-1),"")</f>
        <v>EM-Track</v>
      </c>
    </row>
    <row r="187" spans="1:68">
      <c r="B187" t="s">
        <v>1559</v>
      </c>
      <c r="C187" t="s">
        <v>606</v>
      </c>
      <c r="D187" t="s">
        <v>1452</v>
      </c>
      <c r="F187" s="13">
        <v>27094</v>
      </c>
      <c r="G187" s="13">
        <v>27101</v>
      </c>
      <c r="H187" t="s">
        <v>658</v>
      </c>
      <c r="I187" s="68">
        <v>1974</v>
      </c>
      <c r="J187" t="s">
        <v>1499</v>
      </c>
      <c r="K187" t="s">
        <v>1219</v>
      </c>
      <c r="L187" t="s">
        <v>623</v>
      </c>
      <c r="M187" t="s">
        <v>50</v>
      </c>
      <c r="N187" s="5" t="s">
        <v>37</v>
      </c>
      <c r="O187" s="10" t="s">
        <v>1500</v>
      </c>
      <c r="P187">
        <v>1</v>
      </c>
      <c r="Q187">
        <v>1</v>
      </c>
      <c r="R187">
        <v>1</v>
      </c>
      <c r="S187">
        <v>1</v>
      </c>
      <c r="T187">
        <v>0</v>
      </c>
      <c r="U187">
        <f>Table4[[#This Row],[Report]]*$P$321+Table4[[#This Row],[Journals]]*$Q$321+Table4[[#This Row],[Databases]]*$R$321+Table4[[#This Row],[Websites]]*$S$321+Table4[[#This Row],[Newspaper]]*$T$321</f>
        <v>100</v>
      </c>
      <c r="V187">
        <f>SUM(Table4[[#This Row],[Report]:[Websites]])</f>
        <v>4</v>
      </c>
      <c r="W187" s="1" t="str">
        <f>IF(Table4[[#This Row],[Insured Cost]]="",1,IF(Table4[[#This Row],[Reported cost]]="",2,""))</f>
        <v/>
      </c>
      <c r="X187" s="68">
        <v>700</v>
      </c>
      <c r="Y187" s="68"/>
      <c r="Z187" s="68"/>
      <c r="AA187" s="68"/>
      <c r="AB187" s="68"/>
      <c r="AC187" s="68"/>
      <c r="AD187" s="68"/>
      <c r="AE187" s="76">
        <v>2000000</v>
      </c>
      <c r="AF187" s="2">
        <v>12000000</v>
      </c>
      <c r="AG187" s="68"/>
      <c r="AH187" s="68"/>
      <c r="AI187" s="68"/>
      <c r="AJ187" s="68"/>
      <c r="AK187" s="68"/>
      <c r="AL187" s="68"/>
      <c r="AM187" s="68"/>
      <c r="AN187" s="68"/>
      <c r="AO187" s="68"/>
      <c r="AP187" s="68"/>
      <c r="AQ187" s="68"/>
      <c r="AR187" s="68"/>
      <c r="AS187" s="68"/>
      <c r="AT187" s="68"/>
      <c r="AU187" s="68"/>
      <c r="AV187" s="68"/>
      <c r="AW187" s="68"/>
      <c r="AX187" s="68"/>
      <c r="AY187" s="68"/>
      <c r="AZ187" s="68"/>
      <c r="BA187" s="68"/>
      <c r="BB187" s="68"/>
      <c r="BC187" s="68"/>
      <c r="BD187" s="68"/>
      <c r="BE187" s="68"/>
      <c r="BF187" s="68"/>
      <c r="BG187" s="68"/>
      <c r="BH187" s="68"/>
      <c r="BI187" s="68"/>
      <c r="BJ187" s="68"/>
      <c r="BK187" s="68"/>
      <c r="BL187" s="68"/>
      <c r="BM187" s="68"/>
      <c r="BN187" s="68"/>
      <c r="BP187" t="str">
        <f>IFERROR(LEFT(Table4[[#This Row],[reference/s]],SEARCH(";",Table4[[#This Row],[reference/s]])-1),"")</f>
        <v>ICA</v>
      </c>
    </row>
    <row r="188" spans="1:68">
      <c r="A188">
        <v>177</v>
      </c>
      <c r="B188" t="s">
        <v>1559</v>
      </c>
      <c r="C188" t="s">
        <v>475</v>
      </c>
      <c r="D188" t="s">
        <v>131</v>
      </c>
      <c r="E188" t="s">
        <v>132</v>
      </c>
      <c r="F188" s="13">
        <v>27736</v>
      </c>
      <c r="G188" s="13">
        <v>27737</v>
      </c>
      <c r="H188" t="s">
        <v>660</v>
      </c>
      <c r="I188" s="68">
        <v>1975</v>
      </c>
      <c r="J188" t="s">
        <v>1493</v>
      </c>
      <c r="K188" t="s">
        <v>1434</v>
      </c>
      <c r="L188" t="s">
        <v>33</v>
      </c>
      <c r="M188" t="s">
        <v>33</v>
      </c>
      <c r="N188" t="s">
        <v>736</v>
      </c>
      <c r="O188" s="10" t="s">
        <v>1496</v>
      </c>
      <c r="P188">
        <v>0</v>
      </c>
      <c r="Q188">
        <v>0</v>
      </c>
      <c r="R188">
        <v>3</v>
      </c>
      <c r="S188">
        <v>1</v>
      </c>
      <c r="T188">
        <v>2</v>
      </c>
      <c r="U188">
        <f>Table4[[#This Row],[Report]]*$P$321+Table4[[#This Row],[Journals]]*$Q$321+Table4[[#This Row],[Databases]]*$R$321+Table4[[#This Row],[Websites]]*$S$321+Table4[[#This Row],[Newspaper]]*$T$321</f>
        <v>72</v>
      </c>
      <c r="V188">
        <f>SUM(Table4[[#This Row],[Report]:[Websites]])</f>
        <v>4</v>
      </c>
      <c r="W188" t="str">
        <f>IF(Table4[[#This Row],[Insured Cost]]="",1,IF(Table4[[#This Row],[Reported cost]]="",2,""))</f>
        <v/>
      </c>
      <c r="X188" s="68"/>
      <c r="Y188" s="68">
        <v>1000</v>
      </c>
      <c r="Z188" s="68">
        <v>50</v>
      </c>
      <c r="AA188" s="68">
        <v>5</v>
      </c>
      <c r="AB188" s="68"/>
      <c r="AC188" s="68"/>
      <c r="AD188" s="68"/>
      <c r="AE188" s="76">
        <v>20000000</v>
      </c>
      <c r="AF188" s="48">
        <v>25000000</v>
      </c>
      <c r="AG188" s="68"/>
      <c r="AH188" s="68"/>
      <c r="AI188" s="68" t="s">
        <v>1494</v>
      </c>
      <c r="AJ188" s="68" t="s">
        <v>1495</v>
      </c>
      <c r="AK188" s="68"/>
      <c r="AL188" s="68"/>
      <c r="AM188" s="68"/>
      <c r="AN188" s="68"/>
      <c r="AO188" s="68"/>
      <c r="AP188" s="68"/>
      <c r="AQ188" s="68"/>
      <c r="AR188" s="68"/>
      <c r="AS188" s="68"/>
      <c r="AT188" s="68"/>
      <c r="AU188" s="68"/>
      <c r="AV188" s="68"/>
      <c r="AW188" s="68"/>
      <c r="AX188" s="68"/>
      <c r="AY188" s="68"/>
      <c r="AZ188" s="68"/>
      <c r="BA188" s="68"/>
      <c r="BB188" s="68"/>
      <c r="BC188" s="68"/>
      <c r="BD188" s="68"/>
      <c r="BE188" s="68"/>
      <c r="BF188" s="68"/>
      <c r="BG188" s="68"/>
      <c r="BH188" s="68"/>
      <c r="BI188" s="68"/>
      <c r="BJ188" s="68"/>
      <c r="BK188" s="68"/>
      <c r="BL188" s="68"/>
      <c r="BM188" s="68"/>
      <c r="BN188" s="68"/>
      <c r="BO188" t="s">
        <v>133</v>
      </c>
      <c r="BP188" t="str">
        <f>IFERROR(LEFT(Table4[[#This Row],[reference/s]],SEARCH(";",Table4[[#This Row],[reference/s]])-1),"")</f>
        <v>wiki</v>
      </c>
    </row>
    <row r="189" spans="1:68">
      <c r="A189">
        <v>328</v>
      </c>
      <c r="B189" t="s">
        <v>1559</v>
      </c>
      <c r="C189" t="s">
        <v>606</v>
      </c>
      <c r="D189" t="s">
        <v>696</v>
      </c>
      <c r="E189" t="s">
        <v>222</v>
      </c>
      <c r="F189" s="4">
        <v>27463</v>
      </c>
      <c r="G189" s="4">
        <v>27464</v>
      </c>
      <c r="H189" t="s">
        <v>658</v>
      </c>
      <c r="I189" s="68">
        <v>1975</v>
      </c>
      <c r="J189" t="s">
        <v>539</v>
      </c>
      <c r="K189" t="s">
        <v>539</v>
      </c>
      <c r="L189" t="s">
        <v>37</v>
      </c>
      <c r="M189" t="s">
        <v>37</v>
      </c>
      <c r="N189" t="s">
        <v>736</v>
      </c>
      <c r="O189" s="10" t="s">
        <v>1314</v>
      </c>
      <c r="P189">
        <v>0</v>
      </c>
      <c r="Q189">
        <v>2</v>
      </c>
      <c r="R189">
        <v>3</v>
      </c>
      <c r="S189">
        <v>0</v>
      </c>
      <c r="T189">
        <v>4</v>
      </c>
      <c r="U189">
        <f>Table4[[#This Row],[Report]]*$P$321+Table4[[#This Row],[Journals]]*$Q$321+Table4[[#This Row],[Databases]]*$R$321+Table4[[#This Row],[Websites]]*$S$321+Table4[[#This Row],[Newspaper]]*$T$321</f>
        <v>124</v>
      </c>
      <c r="V189">
        <f>SUM(Table4[[#This Row],[Report]:[Websites]])</f>
        <v>5</v>
      </c>
      <c r="W189" t="str">
        <f>IF(Table4[[#This Row],[Insured Cost]]="",1,IF(Table4[[#This Row],[Reported cost]]="",2,""))</f>
        <v/>
      </c>
      <c r="X189" s="68"/>
      <c r="Y189" s="68">
        <v>12000</v>
      </c>
      <c r="Z189" s="68">
        <v>700</v>
      </c>
      <c r="AA189" s="68">
        <v>7</v>
      </c>
      <c r="AB189" s="68"/>
      <c r="AC189" s="68"/>
      <c r="AD189" s="68">
        <v>1</v>
      </c>
      <c r="AE189" s="76">
        <v>15000000</v>
      </c>
      <c r="AF189" s="2">
        <v>20000000</v>
      </c>
      <c r="AG189" s="68"/>
      <c r="AH189" s="68"/>
      <c r="AI189" s="68"/>
      <c r="AJ189" s="68"/>
      <c r="AK189" s="68"/>
      <c r="AL189" s="68"/>
      <c r="AM189" s="68"/>
      <c r="AN189" s="68"/>
      <c r="AO189" s="68"/>
      <c r="AP189" s="68"/>
      <c r="AQ189" s="68"/>
      <c r="AR189" s="68"/>
      <c r="AS189" s="68"/>
      <c r="AT189" s="68"/>
      <c r="AU189" s="68"/>
      <c r="AV189" s="68"/>
      <c r="AW189" s="68"/>
      <c r="AX189" s="68"/>
      <c r="AY189" s="68"/>
      <c r="AZ189" s="68"/>
      <c r="BA189" s="68"/>
      <c r="BB189" s="68"/>
      <c r="BC189" s="68"/>
      <c r="BD189" s="68"/>
      <c r="BE189" s="68"/>
      <c r="BF189" s="68"/>
      <c r="BG189" s="68"/>
      <c r="BH189" s="68"/>
      <c r="BI189" s="68"/>
      <c r="BJ189" s="68"/>
      <c r="BK189" s="68"/>
      <c r="BL189" s="68"/>
      <c r="BM189" s="68"/>
      <c r="BN189" s="68"/>
      <c r="BO189" t="s">
        <v>223</v>
      </c>
      <c r="BP189" t="str">
        <f>IFERROR(LEFT(Table4[[#This Row],[reference/s]],SEARCH(";",Table4[[#This Row],[reference/s]])-1),"")</f>
        <v>EM-DAT</v>
      </c>
    </row>
    <row r="190" spans="1:68">
      <c r="B190" t="s">
        <v>1559</v>
      </c>
      <c r="C190" t="s">
        <v>475</v>
      </c>
      <c r="D190" t="s">
        <v>581</v>
      </c>
      <c r="E190" t="s">
        <v>834</v>
      </c>
      <c r="F190" s="4">
        <v>27803</v>
      </c>
      <c r="G190" s="4">
        <v>27812</v>
      </c>
      <c r="H190" t="s">
        <v>661</v>
      </c>
      <c r="I190" s="68">
        <v>1976</v>
      </c>
      <c r="J190" t="s">
        <v>1501</v>
      </c>
      <c r="K190" t="s">
        <v>615</v>
      </c>
      <c r="L190" t="s">
        <v>50</v>
      </c>
      <c r="M190" t="s">
        <v>50</v>
      </c>
      <c r="N190" t="s">
        <v>736</v>
      </c>
      <c r="O190" s="10" t="s">
        <v>1316</v>
      </c>
      <c r="P190">
        <v>1</v>
      </c>
      <c r="Q190">
        <v>0</v>
      </c>
      <c r="R190">
        <v>2</v>
      </c>
      <c r="S190">
        <v>1</v>
      </c>
      <c r="T190">
        <v>1</v>
      </c>
      <c r="U190">
        <f>Table4[[#This Row],[Report]]*$P$321+Table4[[#This Row],[Journals]]*$Q$321+Table4[[#This Row],[Databases]]*$R$321+Table4[[#This Row],[Websites]]*$S$321+Table4[[#This Row],[Newspaper]]*$T$321</f>
        <v>91</v>
      </c>
      <c r="V190">
        <f>SUM(Table4[[#This Row],[Report]:[Websites]])</f>
        <v>4</v>
      </c>
      <c r="W190" t="str">
        <f>IF(Table4[[#This Row],[Insured Cost]]="",1,IF(Table4[[#This Row],[Reported cost]]="",2,""))</f>
        <v/>
      </c>
      <c r="X190" s="68"/>
      <c r="Y190" s="68"/>
      <c r="Z190" s="68"/>
      <c r="AA190" s="68">
        <v>1</v>
      </c>
      <c r="AB190" s="68"/>
      <c r="AC190" s="68"/>
      <c r="AD190" s="68">
        <v>1</v>
      </c>
      <c r="AE190" s="76">
        <v>3000000</v>
      </c>
      <c r="AF190" s="2">
        <v>8257000</v>
      </c>
      <c r="AG190" s="68"/>
      <c r="AH190" s="68"/>
      <c r="AI190" s="68"/>
      <c r="AJ190" s="68"/>
      <c r="AK190" s="68"/>
      <c r="AL190" s="68"/>
      <c r="AM190" s="68"/>
      <c r="AN190" s="68"/>
      <c r="AO190" s="68"/>
      <c r="AP190" s="68"/>
      <c r="AQ190" s="68"/>
      <c r="AR190" s="68"/>
      <c r="AS190" s="68">
        <v>150</v>
      </c>
      <c r="AT190" s="68">
        <v>200</v>
      </c>
      <c r="AU190" s="68"/>
      <c r="AV190" s="68"/>
      <c r="AW190" s="68"/>
      <c r="AX190" s="68"/>
      <c r="AY190" s="68"/>
      <c r="AZ190" s="68"/>
      <c r="BA190" s="68"/>
      <c r="BB190" s="68"/>
      <c r="BC190" s="68"/>
      <c r="BD190" s="68"/>
      <c r="BE190" s="68"/>
      <c r="BF190" s="68"/>
      <c r="BG190" s="68"/>
      <c r="BH190" s="68"/>
      <c r="BI190" s="68"/>
      <c r="BJ190" s="68"/>
      <c r="BK190" s="68"/>
      <c r="BL190" s="68"/>
      <c r="BM190" s="68"/>
      <c r="BN190" s="68"/>
      <c r="BP190" t="str">
        <f>IFERROR(LEFT(Table4[[#This Row],[reference/s]],SEARCH(";",Table4[[#This Row],[reference/s]])-1),"")</f>
        <v>EM-DAT</v>
      </c>
    </row>
    <row r="191" spans="1:68">
      <c r="A191">
        <v>191</v>
      </c>
      <c r="B191" t="s">
        <v>1559</v>
      </c>
      <c r="C191" t="s">
        <v>642</v>
      </c>
      <c r="D191" t="s">
        <v>143</v>
      </c>
      <c r="E191" t="s">
        <v>144</v>
      </c>
      <c r="F191" s="4">
        <v>28073</v>
      </c>
      <c r="G191" s="4">
        <v>28074</v>
      </c>
      <c r="H191" t="s">
        <v>659</v>
      </c>
      <c r="I191" s="68">
        <v>1976</v>
      </c>
      <c r="K191" t="s">
        <v>480</v>
      </c>
      <c r="L191" t="s">
        <v>37</v>
      </c>
      <c r="M191" t="s">
        <v>37</v>
      </c>
      <c r="N191" t="s">
        <v>736</v>
      </c>
      <c r="O191" s="10" t="s">
        <v>1341</v>
      </c>
      <c r="P191">
        <v>1</v>
      </c>
      <c r="Q191">
        <v>1</v>
      </c>
      <c r="R191">
        <v>3</v>
      </c>
      <c r="S191">
        <v>2</v>
      </c>
      <c r="T191">
        <v>0</v>
      </c>
      <c r="U191">
        <f>Table4[[#This Row],[Report]]*$P$321+Table4[[#This Row],[Journals]]*$Q$321+Table4[[#This Row],[Databases]]*$R$321+Table4[[#This Row],[Websites]]*$S$321+Table4[[#This Row],[Newspaper]]*$T$321</f>
        <v>150</v>
      </c>
      <c r="V191">
        <f>SUM(Table4[[#This Row],[Report]:[Websites]])</f>
        <v>7</v>
      </c>
      <c r="W191" t="str">
        <f>IF(Table4[[#This Row],[Insured Cost]]="",1,IF(Table4[[#This Row],[Reported cost]]="",2,""))</f>
        <v/>
      </c>
      <c r="X191" s="68"/>
      <c r="Y191" s="68">
        <v>5000</v>
      </c>
      <c r="Z191" s="68">
        <v>40</v>
      </c>
      <c r="AA191" s="68">
        <v>10</v>
      </c>
      <c r="AB191" s="68"/>
      <c r="AC191" s="68"/>
      <c r="AD191" s="68"/>
      <c r="AE191" s="76">
        <v>40000000</v>
      </c>
      <c r="AF191" s="2">
        <v>131000000</v>
      </c>
      <c r="AG191" s="68"/>
      <c r="AH191" s="68"/>
      <c r="AI191" s="68"/>
      <c r="AJ191" s="68"/>
      <c r="AK191" s="68"/>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t="s">
        <v>145</v>
      </c>
      <c r="BP191" t="str">
        <f>IFERROR(LEFT(Table4[[#This Row],[reference/s]],SEARCH(";",Table4[[#This Row],[reference/s]])-1),"")</f>
        <v>EM-Track</v>
      </c>
    </row>
    <row r="192" spans="1:68">
      <c r="B192" t="s">
        <v>1559</v>
      </c>
      <c r="C192" t="s">
        <v>642</v>
      </c>
      <c r="D192" t="s">
        <v>587</v>
      </c>
      <c r="F192" s="13">
        <v>28161</v>
      </c>
      <c r="G192" s="4">
        <v>28161</v>
      </c>
      <c r="H192" t="s">
        <v>661</v>
      </c>
      <c r="I192" s="68">
        <v>1977</v>
      </c>
      <c r="K192" t="s">
        <v>588</v>
      </c>
      <c r="L192" t="s">
        <v>30</v>
      </c>
      <c r="M192" t="s">
        <v>30</v>
      </c>
      <c r="N192" t="s">
        <v>736</v>
      </c>
      <c r="O192" s="10" t="s">
        <v>1320</v>
      </c>
      <c r="P192">
        <v>0</v>
      </c>
      <c r="Q192">
        <v>0</v>
      </c>
      <c r="R192">
        <v>2</v>
      </c>
      <c r="S192">
        <v>1</v>
      </c>
      <c r="T192">
        <v>1</v>
      </c>
      <c r="U192">
        <f>Table4[[#This Row],[Report]]*$P$321+Table4[[#This Row],[Journals]]*$Q$321+Table4[[#This Row],[Databases]]*$R$321+Table4[[#This Row],[Websites]]*$S$321+Table4[[#This Row],[Newspaper]]*$T$321</f>
        <v>51</v>
      </c>
      <c r="V192">
        <f>SUM(Table4[[#This Row],[Report]:[Websites]])</f>
        <v>3</v>
      </c>
      <c r="W192" t="str">
        <f>IF(Table4[[#This Row],[Insured Cost]]="",1,IF(Table4[[#This Row],[Reported cost]]="",2,""))</f>
        <v/>
      </c>
      <c r="X192" s="68">
        <v>500</v>
      </c>
      <c r="Y192" s="68">
        <v>500</v>
      </c>
      <c r="Z192" s="68">
        <v>10</v>
      </c>
      <c r="AA192" s="68">
        <v>3</v>
      </c>
      <c r="AB192" s="68"/>
      <c r="AC192" s="68"/>
      <c r="AD192" s="68"/>
      <c r="AE192" s="76">
        <v>4000000</v>
      </c>
      <c r="AF192" s="2">
        <v>13000000</v>
      </c>
      <c r="AG192" s="68"/>
      <c r="AH192" s="68"/>
      <c r="AI192" s="68"/>
      <c r="AJ192" s="68"/>
      <c r="AK192" s="68"/>
      <c r="AL192" s="68"/>
      <c r="AM192" s="68"/>
      <c r="AN192" s="68"/>
      <c r="AO192" s="68"/>
      <c r="AP192" s="68"/>
      <c r="AQ192" s="68"/>
      <c r="AR192" s="68"/>
      <c r="AS192" s="68"/>
      <c r="AT192" s="68"/>
      <c r="AU192" s="68"/>
      <c r="AV192" s="68"/>
      <c r="AW192" s="68"/>
      <c r="AX192" s="68"/>
      <c r="AY192" s="68"/>
      <c r="AZ192" s="68"/>
      <c r="BA192" s="68"/>
      <c r="BB192" s="68"/>
      <c r="BC192" s="68"/>
      <c r="BD192" s="68"/>
      <c r="BE192" s="68"/>
      <c r="BF192" s="68"/>
      <c r="BG192" s="68"/>
      <c r="BH192" s="68"/>
      <c r="BI192" s="68"/>
      <c r="BJ192" s="68"/>
      <c r="BK192" s="68"/>
      <c r="BL192" s="68"/>
      <c r="BM192" s="68"/>
      <c r="BN192" s="68"/>
      <c r="BP192" t="str">
        <f>IFERROR(LEFT(Table4[[#This Row],[reference/s]],SEARCH(";",Table4[[#This Row],[reference/s]])-1),"")</f>
        <v>EM-DAT</v>
      </c>
    </row>
    <row r="193" spans="1:68">
      <c r="B193" t="s">
        <v>1559</v>
      </c>
      <c r="C193" t="s">
        <v>585</v>
      </c>
      <c r="D193" t="s">
        <v>585</v>
      </c>
      <c r="F193" s="4">
        <v>28469</v>
      </c>
      <c r="G193" s="4">
        <v>28488</v>
      </c>
      <c r="H193" t="s">
        <v>660</v>
      </c>
      <c r="I193" s="68">
        <v>1977</v>
      </c>
      <c r="K193" t="s">
        <v>586</v>
      </c>
      <c r="L193" t="s">
        <v>37</v>
      </c>
      <c r="M193" t="s">
        <v>37</v>
      </c>
      <c r="N193" t="s">
        <v>736</v>
      </c>
      <c r="O193" s="10" t="s">
        <v>1098</v>
      </c>
      <c r="P193">
        <v>0</v>
      </c>
      <c r="Q193">
        <v>0</v>
      </c>
      <c r="R193">
        <v>2</v>
      </c>
      <c r="S193">
        <v>1</v>
      </c>
      <c r="T193">
        <v>2</v>
      </c>
      <c r="U193">
        <f>Table4[[#This Row],[Report]]*$P$321+Table4[[#This Row],[Journals]]*$Q$321+Table4[[#This Row],[Databases]]*$R$321+Table4[[#This Row],[Websites]]*$S$321+Table4[[#This Row],[Newspaper]]*$T$321</f>
        <v>52</v>
      </c>
      <c r="V193">
        <f>SUM(Table4[[#This Row],[Report]:[Websites]])</f>
        <v>3</v>
      </c>
      <c r="W193" t="str">
        <f>IF(Table4[[#This Row],[Insured Cost]]="",1,IF(Table4[[#This Row],[Reported cost]]="",2,""))</f>
        <v/>
      </c>
      <c r="X193" s="68"/>
      <c r="Y193" s="68"/>
      <c r="Z193" s="68">
        <v>70</v>
      </c>
      <c r="AA193" s="68"/>
      <c r="AB193" s="68"/>
      <c r="AC193" s="68"/>
      <c r="AD193" s="68">
        <v>3</v>
      </c>
      <c r="AE193" s="76">
        <v>3500000</v>
      </c>
      <c r="AF193" s="2">
        <v>2168000</v>
      </c>
      <c r="AG193" s="68"/>
      <c r="AH193" s="68"/>
      <c r="AI193" s="68"/>
      <c r="AJ193" s="68"/>
      <c r="AK193" s="68"/>
      <c r="AL193" s="68"/>
      <c r="AM193" s="68"/>
      <c r="AN193" s="68"/>
      <c r="AO193" s="68"/>
      <c r="AP193" s="68"/>
      <c r="AQ193" s="68"/>
      <c r="AR193" s="68"/>
      <c r="AS193" s="68"/>
      <c r="AT193" s="68"/>
      <c r="AU193" s="68"/>
      <c r="AV193" s="68"/>
      <c r="AW193" s="68"/>
      <c r="AX193" s="68"/>
      <c r="AY193" s="68"/>
      <c r="AZ193" s="68">
        <v>2000</v>
      </c>
      <c r="BA193" s="68"/>
      <c r="BB193" s="68"/>
      <c r="BC193" s="68"/>
      <c r="BD193" s="68"/>
      <c r="BE193" s="68"/>
      <c r="BF193" s="68"/>
      <c r="BG193" s="68"/>
      <c r="BH193" s="68"/>
      <c r="BI193" s="68"/>
      <c r="BJ193" s="68"/>
      <c r="BK193" s="68"/>
      <c r="BL193" s="68"/>
      <c r="BM193" s="68"/>
      <c r="BN193" s="68"/>
      <c r="BP193" t="str">
        <f>IFERROR(LEFT(Table4[[#This Row],[reference/s]],SEARCH(";",Table4[[#This Row],[reference/s]])-1),"")</f>
        <v>EM-DAT</v>
      </c>
    </row>
    <row r="194" spans="1:68">
      <c r="A194">
        <v>415</v>
      </c>
      <c r="B194" t="s">
        <v>1559</v>
      </c>
      <c r="C194" t="s">
        <v>642</v>
      </c>
      <c r="D194" t="s">
        <v>291</v>
      </c>
      <c r="E194" t="s">
        <v>292</v>
      </c>
      <c r="F194" s="4">
        <v>28146</v>
      </c>
      <c r="G194" s="4">
        <v>28146</v>
      </c>
      <c r="H194" t="s">
        <v>657</v>
      </c>
      <c r="I194" s="68">
        <v>1977</v>
      </c>
      <c r="K194" t="s">
        <v>702</v>
      </c>
      <c r="L194" t="s">
        <v>37</v>
      </c>
      <c r="M194" t="s">
        <v>37</v>
      </c>
      <c r="N194" t="s">
        <v>736</v>
      </c>
      <c r="O194" s="10" t="s">
        <v>1319</v>
      </c>
      <c r="P194">
        <v>0</v>
      </c>
      <c r="Q194">
        <v>0</v>
      </c>
      <c r="R194">
        <v>3</v>
      </c>
      <c r="S194">
        <v>1</v>
      </c>
      <c r="T194">
        <v>1</v>
      </c>
      <c r="U194">
        <f>Table4[[#This Row],[Report]]*$P$321+Table4[[#This Row],[Journals]]*$Q$321+Table4[[#This Row],[Databases]]*$R$321+Table4[[#This Row],[Websites]]*$S$321+Table4[[#This Row],[Newspaper]]*$T$321</f>
        <v>71</v>
      </c>
      <c r="V194">
        <f>SUM(Table4[[#This Row],[Report]:[Websites]])</f>
        <v>4</v>
      </c>
      <c r="W194" t="str">
        <f>IF(Table4[[#This Row],[Insured Cost]]="",1,IF(Table4[[#This Row],[Reported cost]]="",2,""))</f>
        <v/>
      </c>
      <c r="X194" s="68"/>
      <c r="Y194" s="68">
        <v>500</v>
      </c>
      <c r="Z194" s="68">
        <v>20</v>
      </c>
      <c r="AA194" s="68">
        <v>4</v>
      </c>
      <c r="AB194" s="68"/>
      <c r="AC194" s="68"/>
      <c r="AD194" s="68">
        <v>1</v>
      </c>
      <c r="AE194" s="76">
        <v>15000000</v>
      </c>
      <c r="AF194" s="2">
        <v>49000000</v>
      </c>
      <c r="AG194" s="68"/>
      <c r="AH194" s="68"/>
      <c r="AI194" s="68"/>
      <c r="AJ194" s="68"/>
      <c r="AK194" s="68"/>
      <c r="AL194" s="68"/>
      <c r="AM194" s="68"/>
      <c r="AN194" s="68"/>
      <c r="AO194" s="68"/>
      <c r="AP194" s="68"/>
      <c r="AQ194" s="68"/>
      <c r="AR194" s="68"/>
      <c r="AS194" s="68"/>
      <c r="AT194" s="68"/>
      <c r="AU194" s="68"/>
      <c r="AV194" s="68"/>
      <c r="AW194" s="68"/>
      <c r="AX194" s="68"/>
      <c r="AY194" s="68"/>
      <c r="AZ194" s="68"/>
      <c r="BA194" s="68"/>
      <c r="BB194" s="68"/>
      <c r="BC194" s="68"/>
      <c r="BD194" s="68"/>
      <c r="BE194" s="68"/>
      <c r="BF194" s="68"/>
      <c r="BG194" s="68"/>
      <c r="BH194" s="68"/>
      <c r="BI194" s="68"/>
      <c r="BJ194" s="68"/>
      <c r="BK194" s="68"/>
      <c r="BL194" s="68"/>
      <c r="BM194" s="68"/>
      <c r="BN194" s="68"/>
      <c r="BO194" t="s">
        <v>293</v>
      </c>
      <c r="BP194" t="str">
        <f>IFERROR(LEFT(Table4[[#This Row],[reference/s]],SEARCH(";",Table4[[#This Row],[reference/s]])-1),"")</f>
        <v>EM-Track</v>
      </c>
    </row>
    <row r="195" spans="1:68">
      <c r="B195" t="s">
        <v>1559</v>
      </c>
      <c r="C195" t="s">
        <v>606</v>
      </c>
      <c r="D195" t="s">
        <v>583</v>
      </c>
      <c r="F195" s="4">
        <v>28185</v>
      </c>
      <c r="G195" s="4">
        <v>28186</v>
      </c>
      <c r="H195" t="s">
        <v>658</v>
      </c>
      <c r="I195" s="68">
        <v>1977</v>
      </c>
      <c r="K195" t="s">
        <v>583</v>
      </c>
      <c r="L195" t="s">
        <v>37</v>
      </c>
      <c r="M195" t="s">
        <v>37</v>
      </c>
      <c r="N195" t="s">
        <v>736</v>
      </c>
      <c r="O195" s="10" t="s">
        <v>1321</v>
      </c>
      <c r="P195">
        <v>0</v>
      </c>
      <c r="Q195">
        <v>1</v>
      </c>
      <c r="R195">
        <v>2</v>
      </c>
      <c r="S195">
        <v>1</v>
      </c>
      <c r="T195">
        <v>0</v>
      </c>
      <c r="U195">
        <f>Table4[[#This Row],[Report]]*$P$321+Table4[[#This Row],[Journals]]*$Q$321+Table4[[#This Row],[Databases]]*$R$321+Table4[[#This Row],[Websites]]*$S$321+Table4[[#This Row],[Newspaper]]*$T$321</f>
        <v>80</v>
      </c>
      <c r="V195">
        <f>SUM(Table4[[#This Row],[Report]:[Websites]])</f>
        <v>4</v>
      </c>
      <c r="W195" t="str">
        <f>IF(Table4[[#This Row],[Insured Cost]]="",1,IF(Table4[[#This Row],[Reported cost]]="",2,""))</f>
        <v/>
      </c>
      <c r="X195" s="68"/>
      <c r="Y195" s="68">
        <v>1600</v>
      </c>
      <c r="Z195" s="68">
        <v>120</v>
      </c>
      <c r="AA195" s="68">
        <v>5</v>
      </c>
      <c r="AB195" s="68"/>
      <c r="AC195" s="68"/>
      <c r="AD195" s="68"/>
      <c r="AE195" s="76">
        <v>7000000</v>
      </c>
      <c r="AF195" s="2">
        <v>23000000</v>
      </c>
      <c r="AG195" s="68"/>
      <c r="AH195" s="68"/>
      <c r="AI195" s="68"/>
      <c r="AJ195" s="68"/>
      <c r="AK195" s="68"/>
      <c r="AL195" s="68"/>
      <c r="AM195" s="68"/>
      <c r="AN195" s="68"/>
      <c r="AO195" s="68"/>
      <c r="AP195" s="68"/>
      <c r="AQ195" s="68"/>
      <c r="AR195" s="68"/>
      <c r="AS195" s="68"/>
      <c r="AT195" s="68"/>
      <c r="AU195" s="68"/>
      <c r="AV195" s="68"/>
      <c r="AW195" s="68"/>
      <c r="AX195" s="68"/>
      <c r="AY195" s="68"/>
      <c r="AZ195" s="68"/>
      <c r="BA195" s="68"/>
      <c r="BB195" s="68"/>
      <c r="BC195" s="68"/>
      <c r="BD195" s="68"/>
      <c r="BE195" s="68"/>
      <c r="BF195" s="68"/>
      <c r="BG195" s="68"/>
      <c r="BH195" s="68"/>
      <c r="BI195" s="68"/>
      <c r="BJ195" s="68"/>
      <c r="BK195" s="68"/>
      <c r="BL195" s="68"/>
      <c r="BM195" s="68"/>
      <c r="BN195" s="68"/>
      <c r="BP195" t="str">
        <f>IFERROR(LEFT(Table4[[#This Row],[reference/s]],SEARCH(";",Table4[[#This Row],[reference/s]])-1),"")</f>
        <v>EM-DAT</v>
      </c>
    </row>
    <row r="196" spans="1:68">
      <c r="B196" t="s">
        <v>1559</v>
      </c>
      <c r="C196" t="s">
        <v>606</v>
      </c>
      <c r="D196" t="s">
        <v>1366</v>
      </c>
      <c r="E196" t="s">
        <v>1367</v>
      </c>
      <c r="F196" s="13">
        <v>28190</v>
      </c>
      <c r="G196" s="13">
        <v>28194</v>
      </c>
      <c r="H196" t="s">
        <v>658</v>
      </c>
      <c r="I196" s="68">
        <v>1977</v>
      </c>
      <c r="J196" t="s">
        <v>1368</v>
      </c>
      <c r="K196" t="s">
        <v>887</v>
      </c>
      <c r="L196" t="s">
        <v>50</v>
      </c>
      <c r="M196" t="s">
        <v>50</v>
      </c>
      <c r="N196" t="s">
        <v>736</v>
      </c>
      <c r="O196" s="10" t="s">
        <v>1365</v>
      </c>
      <c r="P196">
        <v>2</v>
      </c>
      <c r="Q196">
        <v>1</v>
      </c>
      <c r="R196">
        <v>0</v>
      </c>
      <c r="S196">
        <v>1</v>
      </c>
      <c r="T196">
        <v>0</v>
      </c>
      <c r="U196">
        <f>Table4[[#This Row],[Report]]*$P$321+Table4[[#This Row],[Journals]]*$Q$321+Table4[[#This Row],[Databases]]*$R$321+Table4[[#This Row],[Websites]]*$S$321+Table4[[#This Row],[Newspaper]]*$T$321</f>
        <v>120</v>
      </c>
      <c r="V196">
        <f>SUM(Table4[[#This Row],[Report]:[Websites]])</f>
        <v>4</v>
      </c>
      <c r="W196" t="str">
        <f>IF(Table4[[#This Row],[Insured Cost]]="",1,IF(Table4[[#This Row],[Reported cost]]="",2,""))</f>
        <v/>
      </c>
      <c r="X196" s="68"/>
      <c r="Y196" s="68"/>
      <c r="Z196" s="68"/>
      <c r="AA196" s="68"/>
      <c r="AB196" s="68"/>
      <c r="AC196" s="68"/>
      <c r="AD196" s="68"/>
      <c r="AE196" s="76">
        <v>6000000</v>
      </c>
      <c r="AF196" s="2">
        <v>9000000</v>
      </c>
      <c r="AG196" s="68"/>
      <c r="AH196" s="68"/>
      <c r="AI196" s="68"/>
      <c r="AJ196" s="68"/>
      <c r="AK196" s="68"/>
      <c r="AL196" s="68"/>
      <c r="AM196" s="68"/>
      <c r="AN196" s="68"/>
      <c r="AO196" s="68"/>
      <c r="AP196" s="68"/>
      <c r="AQ196" s="68"/>
      <c r="AR196" s="68"/>
      <c r="AS196" s="68"/>
      <c r="AT196" s="68"/>
      <c r="AU196" s="68"/>
      <c r="AV196" s="68"/>
      <c r="AW196" s="68"/>
      <c r="AX196" s="68"/>
      <c r="AY196" s="68"/>
      <c r="AZ196" s="68"/>
      <c r="BA196" s="68"/>
      <c r="BB196" s="68"/>
      <c r="BC196" s="68"/>
      <c r="BD196" s="68"/>
      <c r="BE196" s="68"/>
      <c r="BF196" s="68"/>
      <c r="BG196" s="68"/>
      <c r="BH196" s="68"/>
      <c r="BI196" s="68"/>
      <c r="BJ196" s="68"/>
      <c r="BK196" s="68"/>
      <c r="BL196" s="68"/>
      <c r="BM196" s="68"/>
      <c r="BN196" s="68"/>
      <c r="BP196" t="str">
        <f>IFERROR(LEFT(Table4[[#This Row],[reference/s]],SEARCH(";",Table4[[#This Row],[reference/s]])-1),"")</f>
        <v>BoM - report</v>
      </c>
    </row>
    <row r="197" spans="1:68">
      <c r="B197" t="s">
        <v>1559</v>
      </c>
      <c r="C197" t="s">
        <v>642</v>
      </c>
      <c r="D197" t="s">
        <v>644</v>
      </c>
      <c r="F197" s="13">
        <v>28646</v>
      </c>
      <c r="G197" s="13">
        <v>28647</v>
      </c>
      <c r="H197" t="s">
        <v>666</v>
      </c>
      <c r="I197" s="68">
        <v>1978</v>
      </c>
      <c r="K197" t="s">
        <v>539</v>
      </c>
      <c r="L197" t="s">
        <v>37</v>
      </c>
      <c r="M197" t="s">
        <v>37</v>
      </c>
      <c r="N197" t="s">
        <v>736</v>
      </c>
      <c r="O197" s="10" t="s">
        <v>1325</v>
      </c>
      <c r="P197">
        <v>0</v>
      </c>
      <c r="Q197">
        <v>0</v>
      </c>
      <c r="R197">
        <v>2</v>
      </c>
      <c r="S197">
        <v>1</v>
      </c>
      <c r="T197">
        <v>1</v>
      </c>
      <c r="U197">
        <f>Table4[[#This Row],[Report]]*$P$321+Table4[[#This Row],[Journals]]*$Q$321+Table4[[#This Row],[Databases]]*$R$321+Table4[[#This Row],[Websites]]*$S$321+Table4[[#This Row],[Newspaper]]*$T$321</f>
        <v>51</v>
      </c>
      <c r="V197">
        <f>SUM(Table4[[#This Row],[Report]:[Websites]])</f>
        <v>3</v>
      </c>
      <c r="W197" t="str">
        <f>IF(Table4[[#This Row],[Insured Cost]]="",1,IF(Table4[[#This Row],[Reported cost]]="",2,""))</f>
        <v/>
      </c>
      <c r="X197" s="68"/>
      <c r="Y197" s="68">
        <v>25000</v>
      </c>
      <c r="Z197" s="68">
        <v>60</v>
      </c>
      <c r="AA197" s="68">
        <v>10</v>
      </c>
      <c r="AB197" s="68"/>
      <c r="AC197" s="68"/>
      <c r="AD197" s="68">
        <v>2</v>
      </c>
      <c r="AE197" s="76">
        <v>21000000</v>
      </c>
      <c r="AF197" s="11">
        <v>16107000</v>
      </c>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c r="BC197" s="68"/>
      <c r="BD197" s="68"/>
      <c r="BE197" s="68"/>
      <c r="BF197" s="68"/>
      <c r="BG197" s="68"/>
      <c r="BH197" s="68"/>
      <c r="BI197" s="68"/>
      <c r="BJ197" s="68"/>
      <c r="BK197" s="68"/>
      <c r="BL197" s="68"/>
      <c r="BM197" s="68"/>
      <c r="BN197" s="68"/>
      <c r="BP197" t="str">
        <f>IFERROR(LEFT(Table4[[#This Row],[reference/s]],SEARCH(";",Table4[[#This Row],[reference/s]])-1),"")</f>
        <v>wiki</v>
      </c>
    </row>
    <row r="198" spans="1:68">
      <c r="A198">
        <v>458</v>
      </c>
      <c r="B198" t="s">
        <v>1559</v>
      </c>
      <c r="C198" t="s">
        <v>475</v>
      </c>
      <c r="D198" t="s">
        <v>315</v>
      </c>
      <c r="E198" t="s">
        <v>316</v>
      </c>
      <c r="F198" s="4">
        <v>28576</v>
      </c>
      <c r="G198" s="4">
        <v>28584</v>
      </c>
      <c r="H198" t="s">
        <v>658</v>
      </c>
      <c r="I198" s="68">
        <v>1978</v>
      </c>
      <c r="K198" t="s">
        <v>853</v>
      </c>
      <c r="L198" t="s">
        <v>33</v>
      </c>
      <c r="M198" t="s">
        <v>33</v>
      </c>
      <c r="N198" t="s">
        <v>736</v>
      </c>
      <c r="O198" s="10" t="s">
        <v>1324</v>
      </c>
      <c r="P198">
        <v>0</v>
      </c>
      <c r="Q198">
        <v>1</v>
      </c>
      <c r="R198">
        <v>3</v>
      </c>
      <c r="S198">
        <v>2</v>
      </c>
      <c r="T198">
        <v>1</v>
      </c>
      <c r="U198">
        <f>Table4[[#This Row],[Report]]*$P$321+Table4[[#This Row],[Journals]]*$Q$321+Table4[[#This Row],[Databases]]*$R$321+Table4[[#This Row],[Websites]]*$S$321+Table4[[#This Row],[Newspaper]]*$T$321</f>
        <v>111</v>
      </c>
      <c r="V198">
        <f>SUM(Table4[[#This Row],[Report]:[Websites]])</f>
        <v>6</v>
      </c>
      <c r="W198" t="str">
        <f>IF(Table4[[#This Row],[Insured Cost]]="",1,IF(Table4[[#This Row],[Reported cost]]="",2,""))</f>
        <v/>
      </c>
      <c r="X198" s="68"/>
      <c r="Y198" s="68">
        <v>4000</v>
      </c>
      <c r="Z198" s="68">
        <v>20</v>
      </c>
      <c r="AA198" s="68">
        <v>10</v>
      </c>
      <c r="AB198" s="68"/>
      <c r="AC198" s="68"/>
      <c r="AD198" s="68">
        <v>5</v>
      </c>
      <c r="AE198" s="76">
        <v>13000000</v>
      </c>
      <c r="AF198" s="2">
        <v>20000000</v>
      </c>
      <c r="AG198" s="68"/>
      <c r="AH198" s="68"/>
      <c r="AI198" s="68"/>
      <c r="AJ198" s="68"/>
      <c r="AK198" s="68"/>
      <c r="AL198" s="68"/>
      <c r="AM198" s="68"/>
      <c r="AN198" s="68"/>
      <c r="AO198" s="68"/>
      <c r="AP198" s="68"/>
      <c r="AQ198" s="68"/>
      <c r="AR198" s="68"/>
      <c r="AS198" s="68"/>
      <c r="AT198" s="68"/>
      <c r="AU198" s="68"/>
      <c r="AV198" s="68"/>
      <c r="AW198" s="68"/>
      <c r="AX198" s="68"/>
      <c r="AY198" s="68"/>
      <c r="AZ198" s="68"/>
      <c r="BA198" s="68"/>
      <c r="BB198" s="68"/>
      <c r="BC198" s="68"/>
      <c r="BD198" s="68"/>
      <c r="BE198" s="68"/>
      <c r="BF198" s="68"/>
      <c r="BG198" s="68"/>
      <c r="BH198" s="68"/>
      <c r="BI198" s="68"/>
      <c r="BJ198" s="68">
        <v>4</v>
      </c>
      <c r="BK198" s="68">
        <v>1</v>
      </c>
      <c r="BL198" s="68"/>
      <c r="BM198" s="68">
        <v>5</v>
      </c>
      <c r="BN198" s="68"/>
      <c r="BO198" t="s">
        <v>317</v>
      </c>
      <c r="BP198" t="str">
        <f>IFERROR(LEFT(Table4[[#This Row],[reference/s]],SEARCH(";",Table4[[#This Row],[reference/s]])-1),"")</f>
        <v>EM-Track</v>
      </c>
    </row>
    <row r="199" spans="1:68">
      <c r="B199" t="s">
        <v>1559</v>
      </c>
      <c r="C199" t="s">
        <v>590</v>
      </c>
      <c r="D199" t="s">
        <v>590</v>
      </c>
      <c r="E199" t="s">
        <v>751</v>
      </c>
      <c r="F199" s="4">
        <v>29008</v>
      </c>
      <c r="G199" s="4">
        <v>29008</v>
      </c>
      <c r="H199" t="s">
        <v>666</v>
      </c>
      <c r="I199" s="68">
        <v>1979</v>
      </c>
      <c r="K199" t="s">
        <v>591</v>
      </c>
      <c r="L199" t="s">
        <v>33</v>
      </c>
      <c r="M199" t="s">
        <v>33</v>
      </c>
      <c r="N199" t="s">
        <v>736</v>
      </c>
      <c r="O199" s="10" t="s">
        <v>1101</v>
      </c>
      <c r="P199">
        <v>0</v>
      </c>
      <c r="Q199">
        <v>0</v>
      </c>
      <c r="R199">
        <v>2</v>
      </c>
      <c r="S199">
        <v>2</v>
      </c>
      <c r="T199">
        <v>0</v>
      </c>
      <c r="U199">
        <f>Table4[[#This Row],[Report]]*$P$321+Table4[[#This Row],[Journals]]*$Q$321+Table4[[#This Row],[Databases]]*$R$321+Table4[[#This Row],[Websites]]*$S$321+Table4[[#This Row],[Newspaper]]*$T$321</f>
        <v>60</v>
      </c>
      <c r="V199">
        <f>SUM(Table4[[#This Row],[Report]:[Websites]])</f>
        <v>4</v>
      </c>
      <c r="W199" t="str">
        <f>IF(Table4[[#This Row],[Insured Cost]]="",1,IF(Table4[[#This Row],[Reported cost]]="",2,""))</f>
        <v/>
      </c>
      <c r="X199" s="68"/>
      <c r="Y199" s="68"/>
      <c r="Z199" s="68"/>
      <c r="AA199" s="68"/>
      <c r="AB199" s="68"/>
      <c r="AC199" s="68"/>
      <c r="AD199" s="68"/>
      <c r="AE199" s="76">
        <v>3800000</v>
      </c>
      <c r="AF199" s="2">
        <v>3500000</v>
      </c>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P199" t="str">
        <f>IFERROR(LEFT(Table4[[#This Row],[reference/s]],SEARCH(";",Table4[[#This Row],[reference/s]])-1),"")</f>
        <v>ICA</v>
      </c>
    </row>
    <row r="200" spans="1:68" s="53" customFormat="1">
      <c r="A200" s="6">
        <v>271</v>
      </c>
      <c r="B200" s="6" t="s">
        <v>1559</v>
      </c>
      <c r="C200" t="s">
        <v>475</v>
      </c>
      <c r="D200" s="6" t="s">
        <v>195</v>
      </c>
      <c r="E200" s="6" t="s">
        <v>196</v>
      </c>
      <c r="F200" s="26">
        <v>28915</v>
      </c>
      <c r="G200" s="26">
        <v>28915</v>
      </c>
      <c r="H200" s="6" t="s">
        <v>658</v>
      </c>
      <c r="I200" s="70">
        <v>1979</v>
      </c>
      <c r="J200" s="6" t="s">
        <v>1428</v>
      </c>
      <c r="K200" s="6" t="s">
        <v>891</v>
      </c>
      <c r="L200" s="6" t="s">
        <v>33</v>
      </c>
      <c r="M200" s="6" t="s">
        <v>33</v>
      </c>
      <c r="N200" s="6" t="s">
        <v>736</v>
      </c>
      <c r="O200" s="49" t="s">
        <v>1100</v>
      </c>
      <c r="P200" s="6">
        <v>0</v>
      </c>
      <c r="Q200" s="6">
        <v>1</v>
      </c>
      <c r="R200" s="6">
        <v>3</v>
      </c>
      <c r="S200" s="6">
        <v>1</v>
      </c>
      <c r="T200" s="6">
        <v>0</v>
      </c>
      <c r="U200" s="6">
        <f>Table4[[#This Row],[Report]]*$P$321+Table4[[#This Row],[Journals]]*$Q$321+Table4[[#This Row],[Databases]]*$R$321+Table4[[#This Row],[Websites]]*$S$321+Table4[[#This Row],[Newspaper]]*$T$321</f>
        <v>100</v>
      </c>
      <c r="V200" s="6">
        <f>SUM(Table4[[#This Row],[Report]:[Websites]])</f>
        <v>5</v>
      </c>
      <c r="W200" s="6" t="str">
        <f>IF(Table4[[#This Row],[Insured Cost]]="",1,IF(Table4[[#This Row],[Reported cost]]="",2,""))</f>
        <v/>
      </c>
      <c r="X200" s="70"/>
      <c r="Y200" s="70">
        <v>2000</v>
      </c>
      <c r="Z200" s="70">
        <v>10</v>
      </c>
      <c r="AA200" s="70">
        <v>5</v>
      </c>
      <c r="AB200" s="70"/>
      <c r="AC200" s="70"/>
      <c r="AD200" s="70">
        <v>15</v>
      </c>
      <c r="AE200" s="78">
        <v>19000000</v>
      </c>
      <c r="AF200" s="27">
        <v>41000000</v>
      </c>
      <c r="AG200" s="70"/>
      <c r="AH200" s="70"/>
      <c r="AI200" s="70"/>
      <c r="AJ200" s="70"/>
      <c r="AK200" s="70"/>
      <c r="AL200" s="70"/>
      <c r="AM200" s="70"/>
      <c r="AN200" s="70" t="s">
        <v>1427</v>
      </c>
      <c r="AO200" s="70"/>
      <c r="AP200" s="70"/>
      <c r="AQ200" s="70"/>
      <c r="AR200" s="70"/>
      <c r="AS200" s="70">
        <v>600</v>
      </c>
      <c r="AT200" s="70"/>
      <c r="AU200" s="70"/>
      <c r="AV200" s="70"/>
      <c r="AW200" s="70"/>
      <c r="AX200" s="70"/>
      <c r="AY200" s="70"/>
      <c r="AZ200" s="70"/>
      <c r="BA200" s="70" t="s">
        <v>1426</v>
      </c>
      <c r="BB200" s="70"/>
      <c r="BC200" s="70"/>
      <c r="BD200" s="70"/>
      <c r="BE200" s="70"/>
      <c r="BF200" s="70"/>
      <c r="BG200" s="70"/>
      <c r="BH200" s="70"/>
      <c r="BI200" s="70"/>
      <c r="BJ200" s="70"/>
      <c r="BK200" s="70"/>
      <c r="BL200" s="70"/>
      <c r="BM200" s="70"/>
      <c r="BN200" s="70"/>
      <c r="BO200" s="6" t="s">
        <v>197</v>
      </c>
      <c r="BP200" s="6" t="str">
        <f>IFERROR(LEFT(Table4[[#This Row],[reference/s]],SEARCH(";",Table4[[#This Row],[reference/s]])-1),"")</f>
        <v>EM-Track</v>
      </c>
    </row>
    <row r="201" spans="1:68">
      <c r="B201" t="s">
        <v>1559</v>
      </c>
      <c r="C201" t="s">
        <v>475</v>
      </c>
      <c r="D201" t="s">
        <v>704</v>
      </c>
      <c r="E201" t="s">
        <v>705</v>
      </c>
      <c r="F201" s="13">
        <v>29266</v>
      </c>
      <c r="G201" s="13">
        <v>29269</v>
      </c>
      <c r="H201" t="s">
        <v>661</v>
      </c>
      <c r="I201" s="68">
        <v>1980</v>
      </c>
      <c r="K201" t="s">
        <v>594</v>
      </c>
      <c r="L201" t="s">
        <v>33</v>
      </c>
      <c r="M201" t="s">
        <v>33</v>
      </c>
      <c r="N201" t="s">
        <v>736</v>
      </c>
      <c r="O201" s="10" t="s">
        <v>781</v>
      </c>
      <c r="P201">
        <v>1</v>
      </c>
      <c r="Q201">
        <v>0</v>
      </c>
      <c r="R201">
        <v>1</v>
      </c>
      <c r="S201">
        <v>1</v>
      </c>
      <c r="T201">
        <v>0</v>
      </c>
      <c r="U201">
        <f>Table4[[#This Row],[Report]]*$P$321+Table4[[#This Row],[Journals]]*$Q$321+Table4[[#This Row],[Databases]]*$R$321+Table4[[#This Row],[Websites]]*$S$321+Table4[[#This Row],[Newspaper]]*$T$321</f>
        <v>70</v>
      </c>
      <c r="V201">
        <f>SUM(Table4[[#This Row],[Report]:[Websites]])</f>
        <v>3</v>
      </c>
      <c r="W201" t="str">
        <f>IF(Table4[[#This Row],[Insured Cost]]="",1,IF(Table4[[#This Row],[Reported cost]]="",2,""))</f>
        <v/>
      </c>
      <c r="X201" s="68"/>
      <c r="Y201" s="68"/>
      <c r="Z201" s="68"/>
      <c r="AA201" s="68"/>
      <c r="AB201" s="68"/>
      <c r="AC201" s="68"/>
      <c r="AD201" s="68"/>
      <c r="AE201" s="76">
        <v>4605000</v>
      </c>
      <c r="AF201" s="2">
        <v>5500000</v>
      </c>
      <c r="AG201" s="68"/>
      <c r="AH201" s="68"/>
      <c r="AI201" s="68"/>
      <c r="AJ201" s="68"/>
      <c r="AK201" s="68"/>
      <c r="AL201" s="68"/>
      <c r="AM201" s="68"/>
      <c r="AN201" s="68"/>
      <c r="AO201" s="68"/>
      <c r="AP201" s="68"/>
      <c r="AQ201" s="68"/>
      <c r="AR201" s="68"/>
      <c r="AS201" s="68"/>
      <c r="AT201" s="68"/>
      <c r="AU201" s="68"/>
      <c r="AV201" s="68"/>
      <c r="AW201" s="68"/>
      <c r="AX201" s="68"/>
      <c r="AY201" s="68"/>
      <c r="AZ201" s="68"/>
      <c r="BA201" s="68"/>
      <c r="BB201" s="68"/>
      <c r="BC201" s="68"/>
      <c r="BD201" s="68"/>
      <c r="BE201" s="68"/>
      <c r="BF201" s="68"/>
      <c r="BG201" s="68"/>
      <c r="BH201" s="68"/>
      <c r="BI201" s="68"/>
      <c r="BJ201" s="68"/>
      <c r="BK201" s="68"/>
      <c r="BL201" s="68"/>
      <c r="BM201" s="68"/>
      <c r="BN201" s="68"/>
      <c r="BP201" t="str">
        <f>IFERROR(LEFT(Table4[[#This Row],[reference/s]],SEARCH(";",Table4[[#This Row],[reference/s]])-1),"")</f>
        <v>BOM</v>
      </c>
    </row>
    <row r="202" spans="1:68">
      <c r="B202" t="s">
        <v>1559</v>
      </c>
      <c r="C202" t="s">
        <v>475</v>
      </c>
      <c r="D202" t="s">
        <v>592</v>
      </c>
      <c r="E202" t="s">
        <v>706</v>
      </c>
      <c r="F202" s="4">
        <v>29225</v>
      </c>
      <c r="G202" s="4">
        <v>29231</v>
      </c>
      <c r="H202" t="s">
        <v>657</v>
      </c>
      <c r="I202" s="68">
        <v>1980</v>
      </c>
      <c r="K202" t="s">
        <v>593</v>
      </c>
      <c r="L202" t="s">
        <v>33</v>
      </c>
      <c r="M202" t="s">
        <v>33</v>
      </c>
      <c r="N202" t="s">
        <v>736</v>
      </c>
      <c r="O202" s="10" t="s">
        <v>1104</v>
      </c>
      <c r="P202">
        <v>1</v>
      </c>
      <c r="Q202">
        <v>0</v>
      </c>
      <c r="R202">
        <v>3</v>
      </c>
      <c r="S202">
        <v>0</v>
      </c>
      <c r="T202">
        <v>0</v>
      </c>
      <c r="U202">
        <f>Table4[[#This Row],[Report]]*$P$321+Table4[[#This Row],[Journals]]*$Q$321+Table4[[#This Row],[Databases]]*$R$321+Table4[[#This Row],[Websites]]*$S$321+Table4[[#This Row],[Newspaper]]*$T$321</f>
        <v>100</v>
      </c>
      <c r="V202">
        <f>SUM(Table4[[#This Row],[Report]:[Websites]])</f>
        <v>4</v>
      </c>
      <c r="W202" t="str">
        <f>IF(Table4[[#This Row],[Insured Cost]]="",1,IF(Table4[[#This Row],[Reported cost]]="",2,""))</f>
        <v/>
      </c>
      <c r="X202" s="68"/>
      <c r="Y202" s="68"/>
      <c r="Z202" s="68"/>
      <c r="AA202" s="68">
        <v>5</v>
      </c>
      <c r="AB202" s="68"/>
      <c r="AC202" s="68"/>
      <c r="AD202" s="68"/>
      <c r="AE202" s="76">
        <v>2700000</v>
      </c>
      <c r="AF202" s="2">
        <v>3500000</v>
      </c>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P202" t="str">
        <f>IFERROR(LEFT(Table4[[#This Row],[reference/s]],SEARCH(";",Table4[[#This Row],[reference/s]])-1),"")</f>
        <v>PDF</v>
      </c>
    </row>
    <row r="203" spans="1:68">
      <c r="B203" t="s">
        <v>1559</v>
      </c>
      <c r="C203" t="s">
        <v>475</v>
      </c>
      <c r="D203" t="s">
        <v>595</v>
      </c>
      <c r="E203" t="s">
        <v>707</v>
      </c>
      <c r="F203" s="13">
        <v>29248</v>
      </c>
      <c r="G203" s="13">
        <v>29256</v>
      </c>
      <c r="H203" t="s">
        <v>661</v>
      </c>
      <c r="I203" s="68">
        <v>1980</v>
      </c>
      <c r="K203" t="s">
        <v>594</v>
      </c>
      <c r="L203" t="s">
        <v>33</v>
      </c>
      <c r="M203" t="s">
        <v>33</v>
      </c>
      <c r="N203" t="s">
        <v>736</v>
      </c>
      <c r="O203" s="10" t="s">
        <v>1105</v>
      </c>
      <c r="P203">
        <v>2</v>
      </c>
      <c r="Q203">
        <v>0</v>
      </c>
      <c r="R203">
        <v>2</v>
      </c>
      <c r="S203">
        <v>0</v>
      </c>
      <c r="T203">
        <v>0</v>
      </c>
      <c r="U203">
        <f>Table4[[#This Row],[Report]]*$P$321+Table4[[#This Row],[Journals]]*$Q$321+Table4[[#This Row],[Databases]]*$R$321+Table4[[#This Row],[Websites]]*$S$321+Table4[[#This Row],[Newspaper]]*$T$321</f>
        <v>120</v>
      </c>
      <c r="V203">
        <f>SUM(Table4[[#This Row],[Report]:[Websites]])</f>
        <v>4</v>
      </c>
      <c r="W203" t="str">
        <f>IF(Table4[[#This Row],[Insured Cost]]="",1,IF(Table4[[#This Row],[Reported cost]]="",2,""))</f>
        <v/>
      </c>
      <c r="X203" s="68"/>
      <c r="Y203" s="68"/>
      <c r="Z203" s="68"/>
      <c r="AA203" s="68">
        <v>7</v>
      </c>
      <c r="AB203" s="68"/>
      <c r="AC203" s="68"/>
      <c r="AD203" s="68">
        <v>2</v>
      </c>
      <c r="AE203" s="76">
        <v>2500000</v>
      </c>
      <c r="AF203" s="2">
        <v>11000000</v>
      </c>
      <c r="AG203" s="68"/>
      <c r="AH203" s="68"/>
      <c r="AI203" s="68"/>
      <c r="AJ203" s="68"/>
      <c r="AK203" s="68"/>
      <c r="AL203" s="68"/>
      <c r="AM203" s="68"/>
      <c r="AN203" s="68"/>
      <c r="AO203" s="68"/>
      <c r="AP203" s="68"/>
      <c r="AQ203" s="68"/>
      <c r="AR203" s="68"/>
      <c r="AS203" s="68"/>
      <c r="AT203" s="68"/>
      <c r="AU203" s="68"/>
      <c r="AV203" s="68"/>
      <c r="AW203" s="68"/>
      <c r="AX203" s="68"/>
      <c r="AY203" s="68"/>
      <c r="AZ203" s="68"/>
      <c r="BA203" s="68"/>
      <c r="BB203" s="68"/>
      <c r="BC203" s="68"/>
      <c r="BD203" s="68"/>
      <c r="BE203" s="68">
        <v>1</v>
      </c>
      <c r="BF203" s="68"/>
      <c r="BG203" s="68"/>
      <c r="BH203" s="68"/>
      <c r="BI203" s="68"/>
      <c r="BJ203" s="68"/>
      <c r="BK203" s="68"/>
      <c r="BL203" s="68"/>
      <c r="BM203" s="68"/>
      <c r="BN203" s="68"/>
      <c r="BP203" t="str">
        <f>IFERROR(LEFT(Table4[[#This Row],[reference/s]],SEARCH(";",Table4[[#This Row],[reference/s]])-1),"")</f>
        <v>BOM</v>
      </c>
    </row>
    <row r="204" spans="1:68">
      <c r="B204" t="s">
        <v>1559</v>
      </c>
      <c r="C204" t="s">
        <v>642</v>
      </c>
      <c r="F204" s="4">
        <v>30270</v>
      </c>
      <c r="G204" s="4">
        <v>30270</v>
      </c>
      <c r="H204" t="s">
        <v>659</v>
      </c>
      <c r="I204" s="68">
        <v>1982</v>
      </c>
      <c r="K204" t="s">
        <v>515</v>
      </c>
      <c r="L204" t="s">
        <v>30</v>
      </c>
      <c r="M204" t="s">
        <v>30</v>
      </c>
      <c r="N204" t="s">
        <v>736</v>
      </c>
      <c r="O204" s="10" t="s">
        <v>1108</v>
      </c>
      <c r="P204">
        <v>0</v>
      </c>
      <c r="Q204">
        <v>0</v>
      </c>
      <c r="R204">
        <v>2</v>
      </c>
      <c r="S204">
        <v>1</v>
      </c>
      <c r="T204">
        <v>2</v>
      </c>
      <c r="U204">
        <f>Table4[[#This Row],[Report]]*$P$321+Table4[[#This Row],[Journals]]*$Q$321+Table4[[#This Row],[Databases]]*$R$321+Table4[[#This Row],[Websites]]*$S$321+Table4[[#This Row],[Newspaper]]*$T$321</f>
        <v>52</v>
      </c>
      <c r="V204">
        <f>SUM(Table4[[#This Row],[Report]:[Websites]])</f>
        <v>3</v>
      </c>
      <c r="W204" t="str">
        <f>IF(Table4[[#This Row],[Insured Cost]]="",1,IF(Table4[[#This Row],[Reported cost]]="",2,""))</f>
        <v/>
      </c>
      <c r="X204" s="68">
        <v>40000</v>
      </c>
      <c r="Y204" s="68"/>
      <c r="Z204" s="68">
        <v>50</v>
      </c>
      <c r="AA204" s="68">
        <v>25</v>
      </c>
      <c r="AB204" s="68"/>
      <c r="AC204" s="68"/>
      <c r="AD204" s="68">
        <v>2</v>
      </c>
      <c r="AE204" s="76">
        <v>10000000</v>
      </c>
      <c r="AF204" s="2">
        <v>19000000</v>
      </c>
      <c r="AG204" s="68"/>
      <c r="AH204" s="68"/>
      <c r="AI204" s="68"/>
      <c r="AJ204" s="68"/>
      <c r="AK204" s="68"/>
      <c r="AL204" s="68"/>
      <c r="AM204" s="68"/>
      <c r="AN204" s="68"/>
      <c r="AO204" s="68"/>
      <c r="AP204" s="68"/>
      <c r="AQ204" s="68"/>
      <c r="AR204" s="68"/>
      <c r="AS204" s="68"/>
      <c r="AT204" s="68"/>
      <c r="AU204" s="68"/>
      <c r="AV204" s="68"/>
      <c r="AW204" s="68"/>
      <c r="AX204" s="68"/>
      <c r="AY204" s="68"/>
      <c r="AZ204" s="68"/>
      <c r="BA204" s="68"/>
      <c r="BB204" s="68"/>
      <c r="BC204" s="68"/>
      <c r="BD204" s="68"/>
      <c r="BE204" s="68"/>
      <c r="BF204" s="68"/>
      <c r="BG204" s="68"/>
      <c r="BH204" s="68"/>
      <c r="BI204" s="68"/>
      <c r="BJ204" s="68"/>
      <c r="BK204" s="68"/>
      <c r="BL204" s="68"/>
      <c r="BM204" s="68"/>
      <c r="BN204" s="68"/>
      <c r="BP204" t="str">
        <f>IFERROR(LEFT(Table4[[#This Row],[reference/s]],SEARCH(";",Table4[[#This Row],[reference/s]])-1),"")</f>
        <v>wiki</v>
      </c>
    </row>
    <row r="205" spans="1:68">
      <c r="B205" t="s">
        <v>1559</v>
      </c>
      <c r="C205" t="s">
        <v>642</v>
      </c>
      <c r="F205" s="4">
        <v>30326</v>
      </c>
      <c r="G205" s="4">
        <v>30326</v>
      </c>
      <c r="H205" t="s">
        <v>657</v>
      </c>
      <c r="I205" s="68">
        <v>1983</v>
      </c>
      <c r="K205" t="s">
        <v>716</v>
      </c>
      <c r="L205" t="s">
        <v>50</v>
      </c>
      <c r="M205" t="s">
        <v>50</v>
      </c>
      <c r="N205" t="s">
        <v>736</v>
      </c>
      <c r="O205" s="10" t="s">
        <v>1201</v>
      </c>
      <c r="P205">
        <v>2</v>
      </c>
      <c r="Q205">
        <v>0</v>
      </c>
      <c r="R205">
        <v>0</v>
      </c>
      <c r="S205">
        <v>0</v>
      </c>
      <c r="T205">
        <v>0</v>
      </c>
      <c r="U205">
        <f>Table4[[#This Row],[Report]]*$P$321+Table4[[#This Row],[Journals]]*$Q$321+Table4[[#This Row],[Databases]]*$R$321+Table4[[#This Row],[Websites]]*$S$321+Table4[[#This Row],[Newspaper]]*$T$321</f>
        <v>80</v>
      </c>
      <c r="V205">
        <f>SUM(Table4[[#This Row],[Report]:[Websites]])</f>
        <v>2</v>
      </c>
      <c r="W205" t="str">
        <f>IF(Table4[[#This Row],[Insured Cost]]="",1,IF(Table4[[#This Row],[Reported cost]]="",2,""))</f>
        <v/>
      </c>
      <c r="X205" s="68"/>
      <c r="Y205" s="68"/>
      <c r="Z205" s="68"/>
      <c r="AA205" s="68"/>
      <c r="AB205" s="68"/>
      <c r="AC205" s="68"/>
      <c r="AD205" s="68"/>
      <c r="AE205" s="76">
        <v>2000000</v>
      </c>
      <c r="AF205" s="2">
        <v>1984000</v>
      </c>
      <c r="AG205" s="68"/>
      <c r="AH205" s="68"/>
      <c r="AI205" s="68"/>
      <c r="AJ205" s="68"/>
      <c r="AK205" s="68"/>
      <c r="AL205" s="68"/>
      <c r="AM205" s="68"/>
      <c r="AN205" s="68"/>
      <c r="AO205" s="68"/>
      <c r="AP205" s="68"/>
      <c r="AQ205" s="68"/>
      <c r="AR205" s="68"/>
      <c r="AS205" s="68"/>
      <c r="AT205" s="68"/>
      <c r="AU205" s="68"/>
      <c r="AV205" s="68"/>
      <c r="AW205" s="68"/>
      <c r="AX205" s="68"/>
      <c r="AY205" s="68"/>
      <c r="AZ205" s="68"/>
      <c r="BA205" s="68"/>
      <c r="BB205" s="68"/>
      <c r="BC205" s="68"/>
      <c r="BD205" s="68"/>
      <c r="BE205" s="68"/>
      <c r="BF205" s="68"/>
      <c r="BG205" s="68"/>
      <c r="BH205" s="68"/>
      <c r="BI205" s="68"/>
      <c r="BJ205" s="68"/>
      <c r="BK205" s="68"/>
      <c r="BL205" s="68"/>
      <c r="BM205" s="68"/>
      <c r="BN205" s="68"/>
      <c r="BP205" t="str">
        <f>IFERROR(LEFT(Table4[[#This Row],[reference/s]],SEARCH(";",Table4[[#This Row],[reference/s]])-1),"")</f>
        <v>Pearman (1988)</v>
      </c>
    </row>
    <row r="206" spans="1:68">
      <c r="B206" t="s">
        <v>1559</v>
      </c>
      <c r="C206" t="s">
        <v>642</v>
      </c>
      <c r="D206" t="s">
        <v>597</v>
      </c>
      <c r="F206" s="4">
        <v>31300</v>
      </c>
      <c r="G206" s="4">
        <v>31300</v>
      </c>
      <c r="H206" t="s">
        <v>693</v>
      </c>
      <c r="I206" s="68">
        <v>1985</v>
      </c>
      <c r="K206" t="s">
        <v>515</v>
      </c>
      <c r="L206" t="s">
        <v>30</v>
      </c>
      <c r="M206" t="s">
        <v>30</v>
      </c>
      <c r="N206" t="s">
        <v>736</v>
      </c>
      <c r="O206" s="10" t="s">
        <v>1540</v>
      </c>
      <c r="P206">
        <v>0</v>
      </c>
      <c r="Q206">
        <v>0</v>
      </c>
      <c r="R206">
        <v>2</v>
      </c>
      <c r="S206">
        <v>1</v>
      </c>
      <c r="T206">
        <v>0</v>
      </c>
      <c r="U206">
        <f>Table4[[#This Row],[Report]]*$P$321+Table4[[#This Row],[Journals]]*$Q$321+Table4[[#This Row],[Databases]]*$R$321+Table4[[#This Row],[Websites]]*$S$321+Table4[[#This Row],[Newspaper]]*$T$321</f>
        <v>50</v>
      </c>
      <c r="V206">
        <f>SUM(Table4[[#This Row],[Report]:[Websites]])</f>
        <v>3</v>
      </c>
      <c r="W206" t="str">
        <f>IF(Table4[[#This Row],[Insured Cost]]="",1,IF(Table4[[#This Row],[Reported cost]]="",2,""))</f>
        <v/>
      </c>
      <c r="X206" s="68">
        <v>3000</v>
      </c>
      <c r="Y206" s="68"/>
      <c r="Z206" s="68"/>
      <c r="AA206" s="68"/>
      <c r="AB206" s="68"/>
      <c r="AC206" s="68"/>
      <c r="AD206" s="68"/>
      <c r="AE206" s="76">
        <v>10000000</v>
      </c>
      <c r="AF206" s="2">
        <v>17000000</v>
      </c>
      <c r="AG206" s="68"/>
      <c r="AH206" s="68"/>
      <c r="AI206" s="68"/>
      <c r="AJ206" s="68"/>
      <c r="AK206" s="68"/>
      <c r="AL206" s="68"/>
      <c r="AM206" s="68"/>
      <c r="AN206" s="68"/>
      <c r="AO206" s="68"/>
      <c r="AP206" s="68"/>
      <c r="AQ206" s="68"/>
      <c r="AR206" s="68"/>
      <c r="AS206" s="68"/>
      <c r="AT206" s="68"/>
      <c r="AU206" s="68"/>
      <c r="AV206" s="68"/>
      <c r="AW206" s="68"/>
      <c r="AX206" s="68"/>
      <c r="AY206" s="68"/>
      <c r="AZ206" s="68"/>
      <c r="BA206" s="68"/>
      <c r="BB206" s="68"/>
      <c r="BC206" s="68"/>
      <c r="BD206" s="68"/>
      <c r="BE206" s="68"/>
      <c r="BF206" s="68"/>
      <c r="BG206" s="68"/>
      <c r="BH206" s="68"/>
      <c r="BI206" s="68"/>
      <c r="BJ206" s="68"/>
      <c r="BK206" s="68"/>
      <c r="BL206" s="68"/>
      <c r="BM206" s="68"/>
      <c r="BN206" s="68"/>
      <c r="BP206" t="str">
        <f>IFERROR(LEFT(Table4[[#This Row],[reference/s]],SEARCH(";",Table4[[#This Row],[reference/s]])-1),"")</f>
        <v>ICA</v>
      </c>
    </row>
    <row r="207" spans="1:68">
      <c r="B207" t="s">
        <v>1559</v>
      </c>
      <c r="C207" t="s">
        <v>642</v>
      </c>
      <c r="D207" t="s">
        <v>597</v>
      </c>
      <c r="F207" s="4">
        <v>31065</v>
      </c>
      <c r="G207" s="4">
        <v>31065</v>
      </c>
      <c r="H207" t="s">
        <v>657</v>
      </c>
      <c r="I207" s="68">
        <v>1985</v>
      </c>
      <c r="K207" t="s">
        <v>548</v>
      </c>
      <c r="L207" t="s">
        <v>50</v>
      </c>
      <c r="M207" t="s">
        <v>50</v>
      </c>
      <c r="N207" t="s">
        <v>736</v>
      </c>
      <c r="O207" s="10" t="s">
        <v>1290</v>
      </c>
      <c r="P207">
        <v>0</v>
      </c>
      <c r="Q207">
        <v>0</v>
      </c>
      <c r="R207">
        <v>2</v>
      </c>
      <c r="S207">
        <v>1</v>
      </c>
      <c r="T207">
        <v>4</v>
      </c>
      <c r="U207">
        <f>Table4[[#This Row],[Report]]*$P$321+Table4[[#This Row],[Journals]]*$Q$321+Table4[[#This Row],[Databases]]*$R$321+Table4[[#This Row],[Websites]]*$S$321+Table4[[#This Row],[Newspaper]]*$T$321</f>
        <v>54</v>
      </c>
      <c r="V207">
        <f>SUM(Table4[[#This Row],[Report]:[Websites]])</f>
        <v>3</v>
      </c>
      <c r="W207" t="str">
        <f>IF(Table4[[#This Row],[Insured Cost]]="",1,IF(Table4[[#This Row],[Reported cost]]="",2,""))</f>
        <v/>
      </c>
      <c r="X207" s="68">
        <v>50000</v>
      </c>
      <c r="Y207" s="68">
        <v>80000</v>
      </c>
      <c r="Z207" s="68">
        <v>500</v>
      </c>
      <c r="AA207" s="68">
        <v>20</v>
      </c>
      <c r="AB207" s="68"/>
      <c r="AC207" s="68"/>
      <c r="AD207" s="68">
        <v>2</v>
      </c>
      <c r="AE207" s="76">
        <v>180000000</v>
      </c>
      <c r="AF207" s="2">
        <v>299000000</v>
      </c>
      <c r="AG207" s="68">
        <v>200</v>
      </c>
      <c r="AH207" s="68"/>
      <c r="AI207" s="68"/>
      <c r="AJ207" s="68"/>
      <c r="AK207" s="68"/>
      <c r="AL207" s="68"/>
      <c r="AM207" s="68"/>
      <c r="AN207" s="68"/>
      <c r="AO207" s="68"/>
      <c r="AP207" s="68"/>
      <c r="AQ207" s="68"/>
      <c r="AR207" s="68"/>
      <c r="AS207" s="68"/>
      <c r="AT207" s="68"/>
      <c r="AU207" s="68"/>
      <c r="AV207" s="68"/>
      <c r="AW207" s="68"/>
      <c r="AX207" s="68"/>
      <c r="AY207" s="68"/>
      <c r="AZ207" s="68"/>
      <c r="BA207" s="68"/>
      <c r="BB207" s="68"/>
      <c r="BC207" s="68"/>
      <c r="BD207" s="68"/>
      <c r="BE207" s="68">
        <v>2</v>
      </c>
      <c r="BF207" s="68"/>
      <c r="BG207" s="68"/>
      <c r="BH207" s="68"/>
      <c r="BI207" s="68"/>
      <c r="BJ207" s="68"/>
      <c r="BK207" s="68"/>
      <c r="BL207" s="68"/>
      <c r="BM207" s="68"/>
      <c r="BN207" s="68"/>
      <c r="BP207" t="str">
        <f>IFERROR(LEFT(Table4[[#This Row],[reference/s]],SEARCH(";",Table4[[#This Row],[reference/s]])-1),"")</f>
        <v>ICA</v>
      </c>
    </row>
    <row r="208" spans="1:68">
      <c r="B208" t="s">
        <v>1559</v>
      </c>
      <c r="C208" t="s">
        <v>585</v>
      </c>
      <c r="E208" t="s">
        <v>297</v>
      </c>
      <c r="F208" s="13">
        <v>30930</v>
      </c>
      <c r="G208" s="13">
        <v>31093</v>
      </c>
      <c r="H208" t="s">
        <v>661</v>
      </c>
      <c r="I208" s="68">
        <v>1985</v>
      </c>
      <c r="K208" t="s">
        <v>493</v>
      </c>
      <c r="L208" t="s">
        <v>37</v>
      </c>
      <c r="M208" t="s">
        <v>37</v>
      </c>
      <c r="N208" t="s">
        <v>736</v>
      </c>
      <c r="O208" s="10" t="s">
        <v>1203</v>
      </c>
      <c r="P208">
        <v>1</v>
      </c>
      <c r="Q208">
        <v>1</v>
      </c>
      <c r="R208">
        <v>2</v>
      </c>
      <c r="S208">
        <v>1</v>
      </c>
      <c r="T208">
        <v>0</v>
      </c>
      <c r="U208">
        <f>Table4[[#This Row],[Report]]*$P$321+Table4[[#This Row],[Journals]]*$Q$321+Table4[[#This Row],[Databases]]*$R$321+Table4[[#This Row],[Websites]]*$S$321+Table4[[#This Row],[Newspaper]]*$T$321</f>
        <v>120</v>
      </c>
      <c r="V208">
        <f>SUM(Table4[[#This Row],[Report]:[Websites]])</f>
        <v>5</v>
      </c>
      <c r="W208" t="str">
        <f>IF(Table4[[#This Row],[Insured Cost]]="",1,IF(Table4[[#This Row],[Reported cost]]="",2,""))</f>
        <v/>
      </c>
      <c r="X208" s="68"/>
      <c r="Y208" s="68"/>
      <c r="Z208" s="68"/>
      <c r="AA208" s="68">
        <v>30</v>
      </c>
      <c r="AB208" s="68"/>
      <c r="AC208" s="68"/>
      <c r="AD208" s="68">
        <v>4</v>
      </c>
      <c r="AE208" s="76">
        <v>25000000</v>
      </c>
      <c r="AF208" s="2">
        <v>45000000</v>
      </c>
      <c r="AG208" s="68"/>
      <c r="AH208" s="68"/>
      <c r="AI208" s="68"/>
      <c r="AJ208" s="68"/>
      <c r="AK208" s="68"/>
      <c r="AL208" s="68"/>
      <c r="AM208" s="68"/>
      <c r="AN208" s="68"/>
      <c r="AO208" s="68"/>
      <c r="AP208" s="68"/>
      <c r="AQ208" s="68"/>
      <c r="AR208" s="68"/>
      <c r="AS208" s="68"/>
      <c r="AT208" s="68"/>
      <c r="AU208" s="68"/>
      <c r="AV208" s="68"/>
      <c r="AW208" s="68"/>
      <c r="AX208" s="68"/>
      <c r="AY208" s="68"/>
      <c r="AZ208" s="68">
        <v>40000</v>
      </c>
      <c r="BA208" s="68"/>
      <c r="BB208" s="68"/>
      <c r="BC208" s="68"/>
      <c r="BD208" s="68"/>
      <c r="BE208" s="68"/>
      <c r="BF208" s="68"/>
      <c r="BG208" s="68"/>
      <c r="BH208" s="68"/>
      <c r="BI208" s="68"/>
      <c r="BJ208" s="68"/>
      <c r="BK208" s="68"/>
      <c r="BL208" s="68"/>
      <c r="BM208" s="68"/>
      <c r="BN208" s="68"/>
      <c r="BP208" t="str">
        <f>IFERROR(LEFT(Table4[[#This Row],[reference/s]],SEARCH(";",Table4[[#This Row],[reference/s]])-1),"")</f>
        <v>ICA</v>
      </c>
    </row>
    <row r="209" spans="1:68">
      <c r="A209">
        <v>28</v>
      </c>
      <c r="B209" t="s">
        <v>1559</v>
      </c>
      <c r="C209" t="s">
        <v>642</v>
      </c>
      <c r="D209" t="s">
        <v>52</v>
      </c>
      <c r="E209" t="s">
        <v>53</v>
      </c>
      <c r="F209" s="4">
        <v>31433</v>
      </c>
      <c r="G209" s="4">
        <v>31433</v>
      </c>
      <c r="H209" t="s">
        <v>657</v>
      </c>
      <c r="I209" s="68">
        <v>1986</v>
      </c>
      <c r="K209" t="s">
        <v>494</v>
      </c>
      <c r="L209" t="s">
        <v>37</v>
      </c>
      <c r="M209" t="s">
        <v>37</v>
      </c>
      <c r="N209" t="s">
        <v>736</v>
      </c>
      <c r="O209" s="10" t="s">
        <v>1120</v>
      </c>
      <c r="P209">
        <v>0</v>
      </c>
      <c r="Q209">
        <v>1</v>
      </c>
      <c r="R209">
        <v>3</v>
      </c>
      <c r="S209">
        <v>1</v>
      </c>
      <c r="T209">
        <v>0</v>
      </c>
      <c r="U209">
        <f>Table4[[#This Row],[Report]]*$P$321+Table4[[#This Row],[Journals]]*$Q$321+Table4[[#This Row],[Databases]]*$R$321+Table4[[#This Row],[Websites]]*$S$321+Table4[[#This Row],[Newspaper]]*$T$321</f>
        <v>100</v>
      </c>
      <c r="V209">
        <f>SUM(Table4[[#This Row],[Report]:[Websites]])</f>
        <v>5</v>
      </c>
      <c r="W209" t="str">
        <f>IF(Table4[[#This Row],[Insured Cost]]="",1,IF(Table4[[#This Row],[Reported cost]]="",2,""))</f>
        <v/>
      </c>
      <c r="X209" s="68"/>
      <c r="Y209" s="68"/>
      <c r="Z209" s="68"/>
      <c r="AA209" s="68"/>
      <c r="AB209" s="68"/>
      <c r="AC209" s="68"/>
      <c r="AD209" s="68"/>
      <c r="AE209" s="76">
        <v>8000000</v>
      </c>
      <c r="AF209" s="2">
        <v>25000000</v>
      </c>
      <c r="AG209" s="68"/>
      <c r="AH209" s="68"/>
      <c r="AI209" s="68"/>
      <c r="AJ209" s="68"/>
      <c r="AK209" s="68"/>
      <c r="AL209" s="68"/>
      <c r="AM209" s="68"/>
      <c r="AN209" s="68"/>
      <c r="AO209" s="68"/>
      <c r="AP209" s="68"/>
      <c r="AQ209" s="68"/>
      <c r="AR209" s="68"/>
      <c r="AS209" s="68"/>
      <c r="AT209" s="68"/>
      <c r="AU209" s="68"/>
      <c r="AV209" s="68"/>
      <c r="AW209" s="68"/>
      <c r="AX209" s="68"/>
      <c r="AY209" s="68"/>
      <c r="AZ209" s="68"/>
      <c r="BA209" s="68"/>
      <c r="BB209" s="68">
        <v>100</v>
      </c>
      <c r="BC209" s="68"/>
      <c r="BD209" s="68"/>
      <c r="BE209" s="68"/>
      <c r="BF209" s="68"/>
      <c r="BG209" s="68"/>
      <c r="BH209" s="68"/>
      <c r="BI209" s="68"/>
      <c r="BJ209" s="68"/>
      <c r="BK209" s="68"/>
      <c r="BL209" s="68"/>
      <c r="BM209" s="68"/>
      <c r="BN209" s="68"/>
      <c r="BO209" t="s">
        <v>54</v>
      </c>
      <c r="BP209" t="str">
        <f>IFERROR(LEFT(Table4[[#This Row],[reference/s]],SEARCH(";",Table4[[#This Row],[reference/s]])-1),"")</f>
        <v>Pearman (1988)</v>
      </c>
    </row>
    <row r="210" spans="1:68">
      <c r="B210" t="s">
        <v>1559</v>
      </c>
      <c r="C210" t="s">
        <v>606</v>
      </c>
      <c r="F210" s="13">
        <v>31907</v>
      </c>
      <c r="G210" s="13">
        <v>31908</v>
      </c>
      <c r="H210" t="s">
        <v>674</v>
      </c>
      <c r="I210" s="68">
        <v>1987</v>
      </c>
      <c r="K210" t="s">
        <v>861</v>
      </c>
      <c r="L210" t="s">
        <v>91</v>
      </c>
      <c r="M210" t="s">
        <v>37</v>
      </c>
      <c r="N210" t="s">
        <v>50</v>
      </c>
      <c r="O210" s="10" t="s">
        <v>907</v>
      </c>
      <c r="P210">
        <v>0</v>
      </c>
      <c r="Q210">
        <v>0</v>
      </c>
      <c r="R210">
        <v>0</v>
      </c>
      <c r="S210">
        <v>2</v>
      </c>
      <c r="T210">
        <v>1</v>
      </c>
      <c r="U210">
        <f>Table4[[#This Row],[Report]]*$P$321+Table4[[#This Row],[Journals]]*$Q$321+Table4[[#This Row],[Databases]]*$R$321+Table4[[#This Row],[Websites]]*$S$321+Table4[[#This Row],[Newspaper]]*$T$321</f>
        <v>21</v>
      </c>
      <c r="V210">
        <f>SUM(Table4[[#This Row],[Report]:[Websites]])</f>
        <v>2</v>
      </c>
      <c r="W210" t="str">
        <f>IF(Table4[[#This Row],[Insured Cost]]="",1,IF(Table4[[#This Row],[Reported cost]]="",2,""))</f>
        <v/>
      </c>
      <c r="X210" s="68"/>
      <c r="Y210" s="68"/>
      <c r="Z210" s="68"/>
      <c r="AA210" s="68"/>
      <c r="AB210" s="68"/>
      <c r="AC210" s="68"/>
      <c r="AD210" s="68">
        <v>4</v>
      </c>
      <c r="AE210" s="76">
        <v>5000000</v>
      </c>
      <c r="AF210" s="2">
        <v>9000000</v>
      </c>
      <c r="AG210" s="68"/>
      <c r="AH210" s="68"/>
      <c r="AI210" s="68"/>
      <c r="AJ210" s="68"/>
      <c r="AK210" s="68"/>
      <c r="AL210" s="68"/>
      <c r="AM210" s="68"/>
      <c r="AN210" s="68"/>
      <c r="AO210" s="68"/>
      <c r="AP210" s="68"/>
      <c r="AQ210" s="68"/>
      <c r="AR210" s="68"/>
      <c r="AS210" s="68"/>
      <c r="AT210" s="68"/>
      <c r="AU210" s="68"/>
      <c r="AV210" s="68"/>
      <c r="AW210" s="68"/>
      <c r="AX210" s="68"/>
      <c r="AY210" s="68"/>
      <c r="AZ210" s="68"/>
      <c r="BA210" s="68">
        <v>1</v>
      </c>
      <c r="BB210" s="68"/>
      <c r="BC210" s="68"/>
      <c r="BD210" s="68"/>
      <c r="BE210" s="68"/>
      <c r="BF210" s="68"/>
      <c r="BG210" s="68"/>
      <c r="BH210" s="68"/>
      <c r="BI210" s="68"/>
      <c r="BJ210" s="68">
        <v>1</v>
      </c>
      <c r="BK210" s="68"/>
      <c r="BL210" s="68"/>
      <c r="BM210" s="68">
        <v>2</v>
      </c>
      <c r="BN210" s="68"/>
      <c r="BP210" t="str">
        <f>IFERROR(LEFT(Table4[[#This Row],[reference/s]],SEARCH(";",Table4[[#This Row],[reference/s]])-1),"")</f>
        <v>wiki</v>
      </c>
    </row>
    <row r="211" spans="1:68">
      <c r="B211" t="s">
        <v>1559</v>
      </c>
      <c r="C211" t="s">
        <v>585</v>
      </c>
      <c r="F211" s="4">
        <v>31810</v>
      </c>
      <c r="G211" s="4">
        <v>31811</v>
      </c>
      <c r="H211" t="s">
        <v>661</v>
      </c>
      <c r="I211" s="68">
        <v>1987</v>
      </c>
      <c r="K211" t="s">
        <v>635</v>
      </c>
      <c r="L211" t="s">
        <v>44</v>
      </c>
      <c r="M211" t="s">
        <v>44</v>
      </c>
      <c r="N211" t="s">
        <v>736</v>
      </c>
      <c r="O211" s="10" t="s">
        <v>1123</v>
      </c>
      <c r="P211">
        <v>1</v>
      </c>
      <c r="Q211">
        <v>1</v>
      </c>
      <c r="R211">
        <v>1</v>
      </c>
      <c r="S211">
        <v>1</v>
      </c>
      <c r="T211">
        <v>1</v>
      </c>
      <c r="U211">
        <f>Table4[[#This Row],[Report]]*$P$321+Table4[[#This Row],[Journals]]*$Q$321+Table4[[#This Row],[Databases]]*$R$321+Table4[[#This Row],[Websites]]*$S$321+Table4[[#This Row],[Newspaper]]*$T$321</f>
        <v>101</v>
      </c>
      <c r="V211">
        <f>SUM(Table4[[#This Row],[Report]:[Websites]])</f>
        <v>4</v>
      </c>
      <c r="W211" t="str">
        <f>IF(Table4[[#This Row],[Insured Cost]]="",1,IF(Table4[[#This Row],[Reported cost]]="",2,""))</f>
        <v/>
      </c>
      <c r="X211" s="68"/>
      <c r="Y211" s="68"/>
      <c r="Z211" s="68"/>
      <c r="AA211" s="68"/>
      <c r="AB211" s="68"/>
      <c r="AC211" s="68"/>
      <c r="AD211" s="68"/>
      <c r="AE211" s="76">
        <v>7000000</v>
      </c>
      <c r="AF211" s="2">
        <v>12000000</v>
      </c>
      <c r="AG211" s="68"/>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P211" t="str">
        <f>IFERROR(LEFT(Table4[[#This Row],[reference/s]],SEARCH(";",Table4[[#This Row],[reference/s]])-1),"")</f>
        <v>ICA</v>
      </c>
    </row>
    <row r="212" spans="1:68">
      <c r="B212" t="s">
        <v>1559</v>
      </c>
      <c r="C212" t="s">
        <v>606</v>
      </c>
      <c r="F212" s="4">
        <v>32263</v>
      </c>
      <c r="G212" s="4">
        <v>32263</v>
      </c>
      <c r="H212" t="s">
        <v>662</v>
      </c>
      <c r="I212" s="68">
        <v>1988</v>
      </c>
      <c r="K212" t="s">
        <v>862</v>
      </c>
      <c r="L212" t="s">
        <v>37</v>
      </c>
      <c r="M212" t="s">
        <v>37</v>
      </c>
      <c r="N212" t="s">
        <v>736</v>
      </c>
      <c r="O212" s="10" t="s">
        <v>584</v>
      </c>
      <c r="P212">
        <v>0</v>
      </c>
      <c r="Q212">
        <v>0</v>
      </c>
      <c r="R212">
        <v>1</v>
      </c>
      <c r="S212">
        <v>1</v>
      </c>
      <c r="T212">
        <v>0</v>
      </c>
      <c r="U212">
        <f>Table4[[#This Row],[Report]]*$P$321+Table4[[#This Row],[Journals]]*$Q$321+Table4[[#This Row],[Databases]]*$R$321+Table4[[#This Row],[Websites]]*$S$321+Table4[[#This Row],[Newspaper]]*$T$321</f>
        <v>30</v>
      </c>
      <c r="V212">
        <f>SUM(Table4[[#This Row],[Report]:[Websites]])</f>
        <v>2</v>
      </c>
      <c r="W212" t="str">
        <f>IF(Table4[[#This Row],[Insured Cost]]="",1,IF(Table4[[#This Row],[Reported cost]]="",2,""))</f>
        <v/>
      </c>
      <c r="X212" s="68">
        <v>8000</v>
      </c>
      <c r="Y212" s="68"/>
      <c r="Z212" s="68">
        <v>400</v>
      </c>
      <c r="AA212" s="68">
        <v>5</v>
      </c>
      <c r="AB212" s="68"/>
      <c r="AC212" s="68"/>
      <c r="AD212" s="68"/>
      <c r="AE212" s="76">
        <v>25000000</v>
      </c>
      <c r="AF212" s="2">
        <v>36000000</v>
      </c>
      <c r="AG212" s="68"/>
      <c r="AH212" s="68"/>
      <c r="AI212" s="68"/>
      <c r="AJ212" s="68"/>
      <c r="AK212" s="68"/>
      <c r="AL212" s="68"/>
      <c r="AM212" s="68"/>
      <c r="AN212" s="68"/>
      <c r="AO212" s="68"/>
      <c r="AP212" s="68"/>
      <c r="AQ212" s="68"/>
      <c r="AR212" s="68"/>
      <c r="AS212" s="68"/>
      <c r="AT212" s="68"/>
      <c r="AU212" s="68"/>
      <c r="AV212" s="68"/>
      <c r="AW212" s="68"/>
      <c r="AX212" s="68"/>
      <c r="AY212" s="68"/>
      <c r="AZ212" s="68"/>
      <c r="BA212" s="68"/>
      <c r="BB212" s="68"/>
      <c r="BC212" s="68"/>
      <c r="BD212" s="68"/>
      <c r="BE212" s="68"/>
      <c r="BF212" s="68"/>
      <c r="BG212" s="68"/>
      <c r="BH212" s="68"/>
      <c r="BI212" s="68"/>
      <c r="BJ212" s="68"/>
      <c r="BK212" s="68"/>
      <c r="BL212" s="68"/>
      <c r="BM212" s="68"/>
      <c r="BN212" s="68"/>
      <c r="BP212" t="str">
        <f>IFERROR(LEFT(Table4[[#This Row],[reference/s]],SEARCH(";",Table4[[#This Row],[reference/s]])-1),"")</f>
        <v>ICA</v>
      </c>
    </row>
    <row r="213" spans="1:68">
      <c r="B213" t="s">
        <v>1559</v>
      </c>
      <c r="C213" t="s">
        <v>606</v>
      </c>
      <c r="F213" s="4">
        <v>32477</v>
      </c>
      <c r="G213" s="4">
        <v>32477</v>
      </c>
      <c r="H213" t="s">
        <v>659</v>
      </c>
      <c r="I213" s="68">
        <v>1988</v>
      </c>
      <c r="K213" t="s">
        <v>725</v>
      </c>
      <c r="L213" t="s">
        <v>30</v>
      </c>
      <c r="M213" t="s">
        <v>30</v>
      </c>
      <c r="N213" t="s">
        <v>736</v>
      </c>
      <c r="O213" s="10" t="s">
        <v>584</v>
      </c>
      <c r="P213">
        <v>0</v>
      </c>
      <c r="Q213">
        <v>0</v>
      </c>
      <c r="R213">
        <v>1</v>
      </c>
      <c r="S213">
        <v>1</v>
      </c>
      <c r="T213">
        <v>0</v>
      </c>
      <c r="U213">
        <f>Table4[[#This Row],[Report]]*$P$321+Table4[[#This Row],[Journals]]*$Q$321+Table4[[#This Row],[Databases]]*$R$321+Table4[[#This Row],[Websites]]*$S$321+Table4[[#This Row],[Newspaper]]*$T$321</f>
        <v>30</v>
      </c>
      <c r="V213">
        <f>SUM(Table4[[#This Row],[Report]:[Websites]])</f>
        <v>2</v>
      </c>
      <c r="W213" t="str">
        <f>IF(Table4[[#This Row],[Insured Cost]]="",1,IF(Table4[[#This Row],[Reported cost]]="",2,""))</f>
        <v/>
      </c>
      <c r="X213" s="68"/>
      <c r="Y213" s="68"/>
      <c r="Z213" s="68"/>
      <c r="AA213" s="68"/>
      <c r="AB213" s="68"/>
      <c r="AC213" s="68"/>
      <c r="AD213" s="68">
        <v>2</v>
      </c>
      <c r="AE213" s="76">
        <v>11000000</v>
      </c>
      <c r="AF213" s="2">
        <v>15000000</v>
      </c>
      <c r="AG213" s="68"/>
      <c r="AH213" s="68"/>
      <c r="AI213" s="68"/>
      <c r="AJ213" s="68"/>
      <c r="AK213" s="68"/>
      <c r="AL213" s="68"/>
      <c r="AM213" s="68"/>
      <c r="AN213" s="68"/>
      <c r="AO213" s="68"/>
      <c r="AP213" s="68"/>
      <c r="AQ213" s="68"/>
      <c r="AR213" s="68"/>
      <c r="AS213" s="68"/>
      <c r="AT213" s="68"/>
      <c r="AU213" s="68"/>
      <c r="AV213" s="68"/>
      <c r="AW213" s="68"/>
      <c r="AX213" s="68"/>
      <c r="AY213" s="68"/>
      <c r="AZ213" s="68"/>
      <c r="BA213" s="68"/>
      <c r="BB213" s="68"/>
      <c r="BC213" s="68"/>
      <c r="BD213" s="68"/>
      <c r="BE213" s="68"/>
      <c r="BF213" s="68"/>
      <c r="BG213" s="68"/>
      <c r="BH213" s="68"/>
      <c r="BI213" s="68"/>
      <c r="BJ213" s="68"/>
      <c r="BK213" s="68"/>
      <c r="BL213" s="68"/>
      <c r="BM213" s="68"/>
      <c r="BN213" s="68"/>
      <c r="BP213" t="str">
        <f>IFERROR(LEFT(Table4[[#This Row],[reference/s]],SEARCH(";",Table4[[#This Row],[reference/s]])-1),"")</f>
        <v>ICA</v>
      </c>
    </row>
    <row r="214" spans="1:68">
      <c r="A214">
        <v>465</v>
      </c>
      <c r="B214" t="s">
        <v>1559</v>
      </c>
      <c r="C214" t="s">
        <v>590</v>
      </c>
      <c r="D214" t="s">
        <v>321</v>
      </c>
      <c r="E214" t="s">
        <v>322</v>
      </c>
      <c r="F214" s="4">
        <v>32164</v>
      </c>
      <c r="G214" s="4">
        <v>32164</v>
      </c>
      <c r="H214" t="s">
        <v>657</v>
      </c>
      <c r="I214" s="68">
        <v>1988</v>
      </c>
      <c r="K214" t="s">
        <v>497</v>
      </c>
      <c r="L214" t="s">
        <v>163</v>
      </c>
      <c r="M214" t="s">
        <v>163</v>
      </c>
      <c r="N214" t="s">
        <v>736</v>
      </c>
      <c r="O214" s="10" t="s">
        <v>1126</v>
      </c>
      <c r="P214">
        <v>0</v>
      </c>
      <c r="Q214">
        <v>1</v>
      </c>
      <c r="R214">
        <v>1</v>
      </c>
      <c r="S214">
        <v>1</v>
      </c>
      <c r="T214">
        <v>0</v>
      </c>
      <c r="U214">
        <f>Table4[[#This Row],[Report]]*$P$321+Table4[[#This Row],[Journals]]*$Q$321+Table4[[#This Row],[Databases]]*$R$321+Table4[[#This Row],[Websites]]*$S$321+Table4[[#This Row],[Newspaper]]*$T$321</f>
        <v>60</v>
      </c>
      <c r="V214">
        <f>SUM(Table4[[#This Row],[Report]:[Websites]])</f>
        <v>3</v>
      </c>
      <c r="W214" t="str">
        <f>IF(Table4[[#This Row],[Insured Cost]]="",1,IF(Table4[[#This Row],[Reported cost]]="",2,""))</f>
        <v/>
      </c>
      <c r="X214" s="68"/>
      <c r="Y214" s="68"/>
      <c r="Z214" s="68"/>
      <c r="AA214" s="68"/>
      <c r="AB214" s="68"/>
      <c r="AC214" s="68"/>
      <c r="AD214" s="68"/>
      <c r="AE214" s="76">
        <v>1000000</v>
      </c>
      <c r="AF214" s="2">
        <v>2500000</v>
      </c>
      <c r="AG214" s="68"/>
      <c r="AH214" s="68"/>
      <c r="AI214" s="68"/>
      <c r="AJ214" s="68"/>
      <c r="AK214" s="68"/>
      <c r="AL214" s="68"/>
      <c r="AM214" s="68"/>
      <c r="AN214" s="68"/>
      <c r="AO214" s="68"/>
      <c r="AP214" s="68"/>
      <c r="AQ214" s="68"/>
      <c r="AR214" s="68"/>
      <c r="AS214" s="68"/>
      <c r="AT214" s="68"/>
      <c r="AU214" s="68"/>
      <c r="AV214" s="68"/>
      <c r="AW214" s="68"/>
      <c r="AX214" s="68"/>
      <c r="AY214" s="68"/>
      <c r="AZ214" s="68"/>
      <c r="BA214" s="68"/>
      <c r="BB214" s="68"/>
      <c r="BC214" s="68"/>
      <c r="BD214" s="68"/>
      <c r="BE214" s="68"/>
      <c r="BF214" s="68"/>
      <c r="BG214" s="68"/>
      <c r="BH214" s="68"/>
      <c r="BI214" s="68"/>
      <c r="BJ214" s="68"/>
      <c r="BK214" s="68"/>
      <c r="BL214" s="68"/>
      <c r="BM214" s="68"/>
      <c r="BN214" s="68"/>
      <c r="BO214" t="s">
        <v>323</v>
      </c>
      <c r="BP214" t="str">
        <f>IFERROR(LEFT(Table4[[#This Row],[reference/s]],SEARCH(";",Table4[[#This Row],[reference/s]])-1),"")</f>
        <v>EM-Track</v>
      </c>
    </row>
    <row r="215" spans="1:68">
      <c r="B215" t="s">
        <v>1559</v>
      </c>
      <c r="C215" t="s">
        <v>475</v>
      </c>
      <c r="D215" t="s">
        <v>601</v>
      </c>
      <c r="E215" t="s">
        <v>836</v>
      </c>
      <c r="F215" s="4">
        <v>32620</v>
      </c>
      <c r="G215" s="4">
        <v>32621</v>
      </c>
      <c r="H215" t="s">
        <v>662</v>
      </c>
      <c r="I215" s="68">
        <v>1989</v>
      </c>
      <c r="K215" t="s">
        <v>621</v>
      </c>
      <c r="L215" t="s">
        <v>33</v>
      </c>
      <c r="M215" t="s">
        <v>33</v>
      </c>
      <c r="N215" t="s">
        <v>736</v>
      </c>
      <c r="O215" s="32" t="s">
        <v>1206</v>
      </c>
      <c r="P215">
        <v>0</v>
      </c>
      <c r="Q215">
        <v>0</v>
      </c>
      <c r="R215">
        <v>2</v>
      </c>
      <c r="S215">
        <v>1</v>
      </c>
      <c r="T215">
        <v>0</v>
      </c>
      <c r="U215">
        <f>Table4[[#This Row],[Report]]*$P$321+Table4[[#This Row],[Journals]]*$Q$321+Table4[[#This Row],[Databases]]*$R$321+Table4[[#This Row],[Websites]]*$S$321+Table4[[#This Row],[Newspaper]]*$T$321</f>
        <v>50</v>
      </c>
      <c r="V215">
        <f>SUM(Table4[[#This Row],[Report]:[Websites]])</f>
        <v>3</v>
      </c>
      <c r="W215" t="str">
        <f>IF(Table4[[#This Row],[Insured Cost]]="",1,IF(Table4[[#This Row],[Reported cost]]="",2,""))</f>
        <v/>
      </c>
      <c r="X215" s="68"/>
      <c r="Y215" s="68"/>
      <c r="Z215" s="68"/>
      <c r="AA215" s="68"/>
      <c r="AB215" s="68"/>
      <c r="AC215" s="68"/>
      <c r="AD215" s="68">
        <v>4</v>
      </c>
      <c r="AE215" s="76">
        <v>20000000</v>
      </c>
      <c r="AF215" s="2">
        <v>20000000</v>
      </c>
      <c r="AG215" s="68"/>
      <c r="AH215" s="68"/>
      <c r="AI215" s="68"/>
      <c r="AJ215" s="68"/>
      <c r="AK215" s="68"/>
      <c r="AL215" s="68"/>
      <c r="AM215" s="68"/>
      <c r="AN215" s="68"/>
      <c r="AO215" s="68"/>
      <c r="AP215" s="68"/>
      <c r="AQ215" s="68"/>
      <c r="AR215" s="68"/>
      <c r="AS215" s="68"/>
      <c r="AT215" s="68"/>
      <c r="AU215" s="68"/>
      <c r="AV215" s="68"/>
      <c r="AW215" s="68"/>
      <c r="AX215" s="68"/>
      <c r="AY215" s="68"/>
      <c r="AZ215" s="68"/>
      <c r="BA215" s="68"/>
      <c r="BB215" s="68"/>
      <c r="BC215" s="68"/>
      <c r="BD215" s="68"/>
      <c r="BE215" s="68"/>
      <c r="BF215" s="68"/>
      <c r="BG215" s="68"/>
      <c r="BH215" s="68"/>
      <c r="BI215" s="68"/>
      <c r="BJ215" s="68"/>
      <c r="BK215" s="68"/>
      <c r="BL215" s="68"/>
      <c r="BM215" s="68"/>
      <c r="BN215" s="68"/>
      <c r="BP215" t="str">
        <f>IFERROR(LEFT(Table4[[#This Row],[reference/s]],SEARCH(";",Table4[[#This Row],[reference/s]])-1),"")</f>
        <v>EM-DAT (2 deaths)</v>
      </c>
    </row>
    <row r="216" spans="1:68">
      <c r="A216">
        <v>69</v>
      </c>
      <c r="B216" t="s">
        <v>1559</v>
      </c>
      <c r="C216" t="s">
        <v>642</v>
      </c>
      <c r="D216" t="s">
        <v>85</v>
      </c>
      <c r="E216" t="s">
        <v>86</v>
      </c>
      <c r="F216" s="4">
        <v>32828</v>
      </c>
      <c r="G216" s="4">
        <v>32828</v>
      </c>
      <c r="H216" t="s">
        <v>659</v>
      </c>
      <c r="I216" s="68">
        <v>1989</v>
      </c>
      <c r="K216" t="s">
        <v>500</v>
      </c>
      <c r="L216" t="s">
        <v>30</v>
      </c>
      <c r="M216" t="s">
        <v>30</v>
      </c>
      <c r="N216" t="s">
        <v>736</v>
      </c>
      <c r="O216" s="10" t="s">
        <v>1129</v>
      </c>
      <c r="P216">
        <v>2</v>
      </c>
      <c r="Q216">
        <v>0</v>
      </c>
      <c r="R216">
        <v>1</v>
      </c>
      <c r="S216">
        <v>0</v>
      </c>
      <c r="T216">
        <v>1</v>
      </c>
      <c r="U216">
        <f>Table4[[#This Row],[Report]]*$P$321+Table4[[#This Row],[Journals]]*$Q$321+Table4[[#This Row],[Databases]]*$R$321+Table4[[#This Row],[Websites]]*$S$321+Table4[[#This Row],[Newspaper]]*$T$321</f>
        <v>101</v>
      </c>
      <c r="V216">
        <f>SUM(Table4[[#This Row],[Report]:[Websites]])</f>
        <v>3</v>
      </c>
      <c r="W216" t="str">
        <f>IF(Table4[[#This Row],[Insured Cost]]="",1,IF(Table4[[#This Row],[Reported cost]]="",2,""))</f>
        <v/>
      </c>
      <c r="X216" s="68"/>
      <c r="Y216" s="68"/>
      <c r="Z216" s="68"/>
      <c r="AA216" s="68"/>
      <c r="AB216" s="68"/>
      <c r="AC216" s="68"/>
      <c r="AD216" s="68"/>
      <c r="AE216" s="76">
        <v>20000000</v>
      </c>
      <c r="AF216" s="2">
        <v>24000000</v>
      </c>
      <c r="AG216" s="68"/>
      <c r="AH216" s="68"/>
      <c r="AI216" s="68"/>
      <c r="AJ216" s="68"/>
      <c r="AK216" s="68"/>
      <c r="AL216" s="68"/>
      <c r="AM216" s="68"/>
      <c r="AN216" s="68"/>
      <c r="AO216" s="68"/>
      <c r="AP216" s="68"/>
      <c r="AQ216" s="68"/>
      <c r="AR216" s="68"/>
      <c r="AS216" s="68"/>
      <c r="AT216" s="68"/>
      <c r="AU216" s="68"/>
      <c r="AV216" s="68"/>
      <c r="AW216" s="68"/>
      <c r="AX216" s="68"/>
      <c r="AY216" s="68"/>
      <c r="AZ216" s="68"/>
      <c r="BA216" s="68"/>
      <c r="BB216" s="68"/>
      <c r="BC216" s="68"/>
      <c r="BD216" s="68"/>
      <c r="BE216" s="68"/>
      <c r="BF216" s="68"/>
      <c r="BG216" s="68"/>
      <c r="BH216" s="68"/>
      <c r="BI216" s="68"/>
      <c r="BJ216" s="68"/>
      <c r="BK216" s="68"/>
      <c r="BL216" s="68"/>
      <c r="BM216" s="68"/>
      <c r="BN216" s="68"/>
      <c r="BO216" t="s">
        <v>87</v>
      </c>
      <c r="BP216" t="str">
        <f>IFERROR(LEFT(Table4[[#This Row],[reference/s]],SEARCH(";",Table4[[#This Row],[reference/s]])-1),"")</f>
        <v>EM-TRACK</v>
      </c>
    </row>
    <row r="217" spans="1:68">
      <c r="B217" t="s">
        <v>1559</v>
      </c>
      <c r="C217" t="s">
        <v>642</v>
      </c>
      <c r="F217" s="4">
        <v>32911</v>
      </c>
      <c r="G217" s="4">
        <v>32911</v>
      </c>
      <c r="H217" t="s">
        <v>661</v>
      </c>
      <c r="I217" s="68">
        <v>1990</v>
      </c>
      <c r="K217" t="s">
        <v>534</v>
      </c>
      <c r="L217" t="s">
        <v>37</v>
      </c>
      <c r="M217" t="s">
        <v>37</v>
      </c>
      <c r="N217" t="s">
        <v>736</v>
      </c>
      <c r="O217" s="10" t="s">
        <v>584</v>
      </c>
      <c r="P217">
        <v>0</v>
      </c>
      <c r="Q217">
        <v>0</v>
      </c>
      <c r="R217">
        <v>1</v>
      </c>
      <c r="S217">
        <v>1</v>
      </c>
      <c r="T217">
        <v>0</v>
      </c>
      <c r="U217">
        <f>Table4[[#This Row],[Report]]*$P$321+Table4[[#This Row],[Journals]]*$Q$321+Table4[[#This Row],[Databases]]*$R$321+Table4[[#This Row],[Websites]]*$S$321+Table4[[#This Row],[Newspaper]]*$T$321</f>
        <v>30</v>
      </c>
      <c r="V217">
        <f>SUM(Table4[[#This Row],[Report]:[Websites]])</f>
        <v>2</v>
      </c>
      <c r="W217" t="str">
        <f>IF(Table4[[#This Row],[Insured Cost]]="",1,IF(Table4[[#This Row],[Reported cost]]="",2,""))</f>
        <v/>
      </c>
      <c r="X217" s="68"/>
      <c r="Y217" s="68">
        <v>3000</v>
      </c>
      <c r="Z217" s="68">
        <v>10</v>
      </c>
      <c r="AA217" s="68">
        <v>2</v>
      </c>
      <c r="AB217" s="68"/>
      <c r="AC217" s="68"/>
      <c r="AD217" s="68"/>
      <c r="AE217" s="76">
        <v>9000000</v>
      </c>
      <c r="AF217" s="2">
        <v>12000000</v>
      </c>
      <c r="AG217" s="68"/>
      <c r="AH217" s="68"/>
      <c r="AI217" s="68"/>
      <c r="AJ217" s="68"/>
      <c r="AK217" s="68"/>
      <c r="AL217" s="68"/>
      <c r="AM217" s="68"/>
      <c r="AN217" s="68"/>
      <c r="AO217" s="68"/>
      <c r="AP217" s="68"/>
      <c r="AQ217" s="68"/>
      <c r="AR217" s="68"/>
      <c r="AS217" s="68"/>
      <c r="AT217" s="68"/>
      <c r="AU217" s="68"/>
      <c r="AV217" s="68"/>
      <c r="AW217" s="68"/>
      <c r="AX217" s="68"/>
      <c r="AY217" s="68"/>
      <c r="AZ217" s="68"/>
      <c r="BA217" s="68"/>
      <c r="BB217" s="68"/>
      <c r="BC217" s="68"/>
      <c r="BD217" s="68"/>
      <c r="BE217" s="68"/>
      <c r="BF217" s="68"/>
      <c r="BG217" s="68"/>
      <c r="BH217" s="68"/>
      <c r="BI217" s="68"/>
      <c r="BJ217" s="68"/>
      <c r="BK217" s="68"/>
      <c r="BL217" s="68"/>
      <c r="BM217" s="68"/>
      <c r="BN217" s="68"/>
      <c r="BP217" t="str">
        <f>IFERROR(LEFT(Table4[[#This Row],[reference/s]],SEARCH(";",Table4[[#This Row],[reference/s]])-1),"")</f>
        <v>ICA</v>
      </c>
    </row>
    <row r="218" spans="1:68">
      <c r="B218" t="s">
        <v>1559</v>
      </c>
      <c r="C218" t="s">
        <v>642</v>
      </c>
      <c r="F218" s="4">
        <v>33086</v>
      </c>
      <c r="G218" s="4">
        <v>33088</v>
      </c>
      <c r="H218" t="s">
        <v>669</v>
      </c>
      <c r="I218" s="68">
        <v>1990</v>
      </c>
      <c r="K218" t="s">
        <v>539</v>
      </c>
      <c r="L218" t="s">
        <v>37</v>
      </c>
      <c r="M218" t="s">
        <v>37</v>
      </c>
      <c r="N218" t="s">
        <v>736</v>
      </c>
      <c r="O218" s="10" t="s">
        <v>584</v>
      </c>
      <c r="P218">
        <v>0</v>
      </c>
      <c r="Q218">
        <v>0</v>
      </c>
      <c r="R218">
        <v>1</v>
      </c>
      <c r="S218">
        <v>1</v>
      </c>
      <c r="T218">
        <v>0</v>
      </c>
      <c r="U218">
        <f>Table4[[#This Row],[Report]]*$P$321+Table4[[#This Row],[Journals]]*$Q$321+Table4[[#This Row],[Databases]]*$R$321+Table4[[#This Row],[Websites]]*$S$321+Table4[[#This Row],[Newspaper]]*$T$321</f>
        <v>30</v>
      </c>
      <c r="V218">
        <f>SUM(Table4[[#This Row],[Report]:[Websites]])</f>
        <v>2</v>
      </c>
      <c r="W218" t="str">
        <f>IF(Table4[[#This Row],[Insured Cost]]="",1,IF(Table4[[#This Row],[Reported cost]]="",2,""))</f>
        <v/>
      </c>
      <c r="X218" s="68"/>
      <c r="Y218" s="68">
        <v>10000</v>
      </c>
      <c r="Z218" s="68">
        <v>20</v>
      </c>
      <c r="AA218" s="68">
        <v>10</v>
      </c>
      <c r="AB218" s="68"/>
      <c r="AC218" s="68"/>
      <c r="AD218" s="68">
        <v>2</v>
      </c>
      <c r="AE218" s="76">
        <v>12000000</v>
      </c>
      <c r="AF218" s="2">
        <v>15000000</v>
      </c>
      <c r="AG218" s="68">
        <v>1500</v>
      </c>
      <c r="AH218" s="68"/>
      <c r="AI218" s="68"/>
      <c r="AJ218" s="68"/>
      <c r="AK218" s="68"/>
      <c r="AL218" s="68"/>
      <c r="AM218" s="68"/>
      <c r="AN218" s="68"/>
      <c r="AO218" s="68"/>
      <c r="AP218" s="68"/>
      <c r="AQ218" s="68"/>
      <c r="AR218" s="68"/>
      <c r="AS218" s="68"/>
      <c r="AT218" s="68"/>
      <c r="AU218" s="68"/>
      <c r="AV218" s="68"/>
      <c r="AW218" s="68"/>
      <c r="AX218" s="68"/>
      <c r="AY218" s="68"/>
      <c r="AZ218" s="68"/>
      <c r="BA218" s="68"/>
      <c r="BB218" s="68"/>
      <c r="BC218" s="68"/>
      <c r="BD218" s="68"/>
      <c r="BE218" s="68"/>
      <c r="BF218" s="68"/>
      <c r="BG218" s="68"/>
      <c r="BH218" s="68"/>
      <c r="BI218" s="68"/>
      <c r="BJ218" s="68"/>
      <c r="BK218" s="68"/>
      <c r="BL218" s="68"/>
      <c r="BM218" s="68"/>
      <c r="BN218" s="68"/>
      <c r="BP218" t="str">
        <f>IFERROR(LEFT(Table4[[#This Row],[reference/s]],SEARCH(";",Table4[[#This Row],[reference/s]])-1),"")</f>
        <v>ICA</v>
      </c>
    </row>
    <row r="219" spans="1:68">
      <c r="A219">
        <v>434</v>
      </c>
      <c r="B219" t="s">
        <v>1559</v>
      </c>
      <c r="C219" t="s">
        <v>475</v>
      </c>
      <c r="D219" t="s">
        <v>304</v>
      </c>
      <c r="E219" t="s">
        <v>305</v>
      </c>
      <c r="F219" s="4">
        <v>32907</v>
      </c>
      <c r="G219" s="4">
        <v>32911</v>
      </c>
      <c r="H219" t="s">
        <v>661</v>
      </c>
      <c r="I219" s="68">
        <v>1990</v>
      </c>
      <c r="K219" t="s">
        <v>622</v>
      </c>
      <c r="L219" t="s">
        <v>623</v>
      </c>
      <c r="M219" t="s">
        <v>50</v>
      </c>
      <c r="N219" t="s">
        <v>37</v>
      </c>
      <c r="O219" s="10" t="s">
        <v>1159</v>
      </c>
      <c r="P219" s="10">
        <v>1</v>
      </c>
      <c r="Q219" s="10">
        <v>0</v>
      </c>
      <c r="R219" s="10">
        <v>2</v>
      </c>
      <c r="S219" s="10">
        <v>1</v>
      </c>
      <c r="T219" s="10">
        <v>5</v>
      </c>
      <c r="U219" s="10">
        <f>Table4[[#This Row],[Report]]*$P$321+Table4[[#This Row],[Journals]]*$Q$321+Table4[[#This Row],[Databases]]*$R$321+Table4[[#This Row],[Websites]]*$S$321+Table4[[#This Row],[Newspaper]]*$T$321</f>
        <v>95</v>
      </c>
      <c r="V219" s="10">
        <f>SUM(Table4[[#This Row],[Report]:[Websites]])</f>
        <v>4</v>
      </c>
      <c r="W219" t="str">
        <f>IF(Table4[[#This Row],[Insured Cost]]="",1,IF(Table4[[#This Row],[Reported cost]]="",2,""))</f>
        <v/>
      </c>
      <c r="X219" s="68"/>
      <c r="Y219" s="68"/>
      <c r="Z219" s="68"/>
      <c r="AA219" s="68"/>
      <c r="AB219" s="68"/>
      <c r="AC219" s="68"/>
      <c r="AD219" s="68">
        <v>6</v>
      </c>
      <c r="AE219" s="76">
        <v>33000000</v>
      </c>
      <c r="AF219" s="2">
        <v>36000000</v>
      </c>
      <c r="AG219" s="68"/>
      <c r="AH219" s="68"/>
      <c r="AI219" s="68"/>
      <c r="AJ219" s="68"/>
      <c r="AK219" s="68"/>
      <c r="AL219" s="68"/>
      <c r="AM219" s="68"/>
      <c r="AN219" s="68"/>
      <c r="AO219" s="68"/>
      <c r="AP219" s="68"/>
      <c r="AQ219" s="68"/>
      <c r="AR219" s="68"/>
      <c r="AS219" s="68"/>
      <c r="AT219" s="68"/>
      <c r="AU219" s="68"/>
      <c r="AV219" s="68"/>
      <c r="AW219" s="68"/>
      <c r="AX219" s="68"/>
      <c r="AY219" s="68"/>
      <c r="AZ219" s="68"/>
      <c r="BA219" s="68"/>
      <c r="BB219" s="68"/>
      <c r="BC219" s="68"/>
      <c r="BD219" s="68"/>
      <c r="BE219" s="68"/>
      <c r="BF219" s="68"/>
      <c r="BG219" s="68"/>
      <c r="BH219" s="68"/>
      <c r="BI219" s="68"/>
      <c r="BJ219" s="68"/>
      <c r="BK219" s="68"/>
      <c r="BL219" s="68"/>
      <c r="BM219" s="68"/>
      <c r="BN219" s="68"/>
      <c r="BO219" t="s">
        <v>306</v>
      </c>
      <c r="BP219" t="str">
        <f>IFERROR(LEFT(Table4[[#This Row],[reference/s]],SEARCH(";",Table4[[#This Row],[reference/s]])-1),"")</f>
        <v>ICA</v>
      </c>
    </row>
    <row r="220" spans="1:68">
      <c r="B220" t="s">
        <v>1559</v>
      </c>
      <c r="C220" t="s">
        <v>642</v>
      </c>
      <c r="D220" t="s">
        <v>607</v>
      </c>
      <c r="F220" s="4">
        <v>32907</v>
      </c>
      <c r="G220" s="7">
        <v>32907</v>
      </c>
      <c r="H220" t="s">
        <v>661</v>
      </c>
      <c r="I220" s="68">
        <v>1990</v>
      </c>
      <c r="K220" t="s">
        <v>539</v>
      </c>
      <c r="L220" t="s">
        <v>37</v>
      </c>
      <c r="M220" t="s">
        <v>37</v>
      </c>
      <c r="N220" t="s">
        <v>736</v>
      </c>
      <c r="O220" s="10" t="s">
        <v>1209</v>
      </c>
      <c r="P220">
        <v>1</v>
      </c>
      <c r="Q220">
        <v>1</v>
      </c>
      <c r="R220">
        <v>1</v>
      </c>
      <c r="S220">
        <v>1</v>
      </c>
      <c r="T220">
        <v>2</v>
      </c>
      <c r="U220">
        <f>Table4[[#This Row],[Report]]*$P$321+Table4[[#This Row],[Journals]]*$Q$321+Table4[[#This Row],[Databases]]*$R$321+Table4[[#This Row],[Websites]]*$S$321+Table4[[#This Row],[Newspaper]]*$T$321</f>
        <v>102</v>
      </c>
      <c r="V220">
        <f>SUM(Table4[[#This Row],[Report]:[Websites]])</f>
        <v>4</v>
      </c>
      <c r="W220" t="str">
        <f>IF(Table4[[#This Row],[Insured Cost]]="",1,IF(Table4[[#This Row],[Reported cost]]="",2,""))</f>
        <v/>
      </c>
      <c r="X220" s="68"/>
      <c r="Y220" s="68">
        <v>5000</v>
      </c>
      <c r="Z220" s="68">
        <v>20</v>
      </c>
      <c r="AA220" s="68">
        <v>5</v>
      </c>
      <c r="AB220" s="68"/>
      <c r="AC220" s="68"/>
      <c r="AD220" s="68"/>
      <c r="AE220" s="76">
        <v>10000000</v>
      </c>
      <c r="AF220" s="2">
        <v>30000000</v>
      </c>
      <c r="AG220" s="68"/>
      <c r="AH220" s="68"/>
      <c r="AI220" s="68"/>
      <c r="AJ220" s="68"/>
      <c r="AK220" s="68"/>
      <c r="AL220" s="68"/>
      <c r="AM220" s="68"/>
      <c r="AN220" s="68"/>
      <c r="AO220" s="68"/>
      <c r="AP220" s="68"/>
      <c r="AQ220" s="68"/>
      <c r="AR220" s="68"/>
      <c r="AS220" s="68"/>
      <c r="AT220" s="68"/>
      <c r="AU220" s="68"/>
      <c r="AV220" s="68"/>
      <c r="AW220" s="68"/>
      <c r="AX220" s="68"/>
      <c r="AY220" s="68"/>
      <c r="AZ220" s="68"/>
      <c r="BA220" s="68"/>
      <c r="BB220" s="68"/>
      <c r="BC220" s="68"/>
      <c r="BD220" s="68"/>
      <c r="BE220" s="68"/>
      <c r="BF220" s="68"/>
      <c r="BG220" s="68"/>
      <c r="BH220" s="68"/>
      <c r="BI220" s="68"/>
      <c r="BJ220" s="68"/>
      <c r="BK220" s="68"/>
      <c r="BL220" s="68"/>
      <c r="BM220" s="68"/>
      <c r="BN220" s="68"/>
      <c r="BP220" t="str">
        <f>IFERROR(LEFT(Table4[[#This Row],[reference/s]],SEARCH(";",Table4[[#This Row],[reference/s]])-1),"")</f>
        <v>ICA</v>
      </c>
    </row>
    <row r="221" spans="1:68">
      <c r="B221" t="s">
        <v>1559</v>
      </c>
      <c r="C221" t="s">
        <v>606</v>
      </c>
      <c r="F221" s="13">
        <v>33284</v>
      </c>
      <c r="G221" s="13">
        <v>33285</v>
      </c>
      <c r="H221" t="s">
        <v>661</v>
      </c>
      <c r="I221" s="68">
        <v>1991</v>
      </c>
      <c r="K221" t="s">
        <v>1163</v>
      </c>
      <c r="L221" t="s">
        <v>763</v>
      </c>
      <c r="M221" t="s">
        <v>37</v>
      </c>
      <c r="N221" t="s">
        <v>50</v>
      </c>
      <c r="O221" s="10" t="s">
        <v>1164</v>
      </c>
      <c r="P221">
        <v>0</v>
      </c>
      <c r="Q221">
        <v>0</v>
      </c>
      <c r="R221">
        <v>1</v>
      </c>
      <c r="S221">
        <v>1</v>
      </c>
      <c r="T221">
        <v>2</v>
      </c>
      <c r="U221">
        <f>Table4[[#This Row],[Report]]*$P$321+Table4[[#This Row],[Journals]]*$Q$321+Table4[[#This Row],[Databases]]*$R$321+Table4[[#This Row],[Websites]]*$S$321+Table4[[#This Row],[Newspaper]]*$T$321</f>
        <v>32</v>
      </c>
      <c r="V221">
        <f>SUM(Table4[[#This Row],[Report]:[Websites]])</f>
        <v>2</v>
      </c>
      <c r="W221" t="str">
        <f>IF(Table4[[#This Row],[Insured Cost]]="",1,IF(Table4[[#This Row],[Reported cost]]="",2,""))</f>
        <v/>
      </c>
      <c r="X221" s="68"/>
      <c r="Y221" s="68">
        <v>5000</v>
      </c>
      <c r="Z221" s="68">
        <v>150</v>
      </c>
      <c r="AA221" s="68">
        <v>10</v>
      </c>
      <c r="AB221" s="68"/>
      <c r="AC221" s="68"/>
      <c r="AD221" s="68"/>
      <c r="AE221" s="76">
        <v>15000000</v>
      </c>
      <c r="AF221" s="2">
        <v>2000000</v>
      </c>
      <c r="AG221" s="68"/>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P221" t="str">
        <f>IFERROR(LEFT(Table4[[#This Row],[reference/s]],SEARCH(";",Table4[[#This Row],[reference/s]])-1),"")</f>
        <v>ICA</v>
      </c>
    </row>
    <row r="222" spans="1:68">
      <c r="B222" t="s">
        <v>1559</v>
      </c>
      <c r="C222" t="s">
        <v>642</v>
      </c>
      <c r="E222" t="s">
        <v>752</v>
      </c>
      <c r="F222" s="4">
        <v>34720</v>
      </c>
      <c r="G222" s="4">
        <v>34720</v>
      </c>
      <c r="H222" t="s">
        <v>657</v>
      </c>
      <c r="I222" s="68">
        <v>1995</v>
      </c>
      <c r="K222" t="s">
        <v>539</v>
      </c>
      <c r="L222" t="s">
        <v>37</v>
      </c>
      <c r="M222" t="s">
        <v>37</v>
      </c>
      <c r="N222" t="s">
        <v>736</v>
      </c>
      <c r="O222" s="10" t="s">
        <v>1149</v>
      </c>
      <c r="P222">
        <v>0</v>
      </c>
      <c r="Q222">
        <v>0</v>
      </c>
      <c r="R222">
        <v>1</v>
      </c>
      <c r="S222">
        <v>1</v>
      </c>
      <c r="T222">
        <v>0</v>
      </c>
      <c r="U222">
        <f>Table4[[#This Row],[Report]]*$P$321+Table4[[#This Row],[Journals]]*$Q$321+Table4[[#This Row],[Databases]]*$R$321+Table4[[#This Row],[Websites]]*$S$321+Table4[[#This Row],[Newspaper]]*$T$321</f>
        <v>30</v>
      </c>
      <c r="V222">
        <f>SUM(Table4[[#This Row],[Report]:[Websites]])</f>
        <v>2</v>
      </c>
      <c r="W222" t="str">
        <f>IF(Table4[[#This Row],[Insured Cost]]="",1,IF(Table4[[#This Row],[Reported cost]]="",2,""))</f>
        <v/>
      </c>
      <c r="X222" s="68"/>
      <c r="Y222" s="68"/>
      <c r="Z222" s="68"/>
      <c r="AA222" s="68"/>
      <c r="AB222" s="68"/>
      <c r="AC222" s="68"/>
      <c r="AD222" s="68"/>
      <c r="AE222" s="76">
        <v>215000000</v>
      </c>
      <c r="AF222" s="2">
        <v>700000000</v>
      </c>
      <c r="AG222" s="68"/>
      <c r="AH222" s="68"/>
      <c r="AI222" s="68"/>
      <c r="AJ222" s="68"/>
      <c r="AK222" s="68"/>
      <c r="AL222" s="68"/>
      <c r="AM222" s="68"/>
      <c r="AN222" s="68"/>
      <c r="AO222" s="68"/>
      <c r="AP222" s="68"/>
      <c r="AQ222" s="68"/>
      <c r="AR222" s="68"/>
      <c r="AS222" s="68"/>
      <c r="AT222" s="68"/>
      <c r="AU222" s="68"/>
      <c r="AV222" s="68"/>
      <c r="AW222" s="68"/>
      <c r="AX222" s="68"/>
      <c r="AY222" s="68"/>
      <c r="AZ222" s="68"/>
      <c r="BA222" s="68"/>
      <c r="BB222" s="68"/>
      <c r="BC222" s="68"/>
      <c r="BD222" s="68"/>
      <c r="BE222" s="68"/>
      <c r="BF222" s="68"/>
      <c r="BG222" s="68"/>
      <c r="BH222" s="68"/>
      <c r="BI222" s="68"/>
      <c r="BJ222" s="68"/>
      <c r="BK222" s="68"/>
      <c r="BL222" s="68"/>
      <c r="BM222" s="68"/>
      <c r="BN222" s="68"/>
      <c r="BP222" t="str">
        <f>IFERROR(LEFT(Table4[[#This Row],[reference/s]],SEARCH(";",Table4[[#This Row],[reference/s]])-1),"")</f>
        <v>ICA</v>
      </c>
    </row>
    <row r="223" spans="1:68">
      <c r="B223" t="s">
        <v>1559</v>
      </c>
      <c r="C223" t="s">
        <v>649</v>
      </c>
      <c r="D223" t="s">
        <v>774</v>
      </c>
      <c r="E223" t="s">
        <v>779</v>
      </c>
      <c r="F223" s="4">
        <v>35335</v>
      </c>
      <c r="G223" s="4">
        <v>35335</v>
      </c>
      <c r="H223" t="s">
        <v>693</v>
      </c>
      <c r="I223" s="68">
        <v>1996</v>
      </c>
      <c r="K223" t="s">
        <v>775</v>
      </c>
      <c r="L223" t="s">
        <v>33</v>
      </c>
      <c r="M223" t="s">
        <v>33</v>
      </c>
      <c r="O223" s="10" t="s">
        <v>1152</v>
      </c>
      <c r="P223">
        <v>0</v>
      </c>
      <c r="Q223">
        <v>1</v>
      </c>
      <c r="R223">
        <v>1</v>
      </c>
      <c r="S223">
        <v>0</v>
      </c>
      <c r="T223">
        <v>4</v>
      </c>
      <c r="U223">
        <f>Table4[[#This Row],[Report]]*$P$321+Table4[[#This Row],[Journals]]*$Q$321+Table4[[#This Row],[Databases]]*$R$321+Table4[[#This Row],[Websites]]*$S$321+Table4[[#This Row],[Newspaper]]*$T$321</f>
        <v>54</v>
      </c>
      <c r="V223">
        <f>SUM(Table4[[#This Row],[Report]:[Websites]])</f>
        <v>2</v>
      </c>
      <c r="W223">
        <f>IF(Table4[[#This Row],[Insured Cost]]="",1,IF(Table4[[#This Row],[Reported cost]]="",2,""))</f>
        <v>1</v>
      </c>
      <c r="X223" s="68"/>
      <c r="Y223" s="68"/>
      <c r="Z223" s="68"/>
      <c r="AA223" s="68">
        <v>3</v>
      </c>
      <c r="AB223" s="68"/>
      <c r="AC223" s="68"/>
      <c r="AD223" s="68">
        <v>9</v>
      </c>
      <c r="AE223" s="76"/>
      <c r="AF223" s="2"/>
      <c r="AG223" s="68"/>
      <c r="AH223" s="68"/>
      <c r="AI223" s="68"/>
      <c r="AJ223" s="68"/>
      <c r="AK223" s="68"/>
      <c r="AL223" s="68"/>
      <c r="AM223" s="68"/>
      <c r="AN223" s="68"/>
      <c r="AO223" s="68"/>
      <c r="AP223" s="68"/>
      <c r="AQ223" s="68"/>
      <c r="AR223" s="68"/>
      <c r="AS223" s="68"/>
      <c r="AT223" s="68"/>
      <c r="AU223" s="68"/>
      <c r="AV223" s="68"/>
      <c r="AW223" s="68"/>
      <c r="AX223" s="68"/>
      <c r="AY223" s="68"/>
      <c r="AZ223" s="68"/>
      <c r="BA223" s="68"/>
      <c r="BB223" s="68"/>
      <c r="BC223" s="68"/>
      <c r="BD223" s="68"/>
      <c r="BE223" s="68"/>
      <c r="BF223" s="68"/>
      <c r="BG223" s="68"/>
      <c r="BH223" s="68"/>
      <c r="BI223" s="68"/>
      <c r="BJ223" s="68">
        <v>4</v>
      </c>
      <c r="BK223" s="68">
        <v>5</v>
      </c>
      <c r="BL223" s="68">
        <v>4</v>
      </c>
      <c r="BM223" s="68">
        <v>5</v>
      </c>
      <c r="BN223" s="68"/>
      <c r="BO223" s="3" t="s">
        <v>778</v>
      </c>
      <c r="BP223" t="str">
        <f>IFERROR(LEFT(Table4[[#This Row],[reference/s]],SEARCH(";",Table4[[#This Row],[reference/s]])-1),"")</f>
        <v>EM-DAT</v>
      </c>
    </row>
    <row r="224" spans="1:68">
      <c r="A224">
        <v>74</v>
      </c>
      <c r="B224" t="s">
        <v>1559</v>
      </c>
      <c r="C224" t="s">
        <v>606</v>
      </c>
      <c r="D224" t="s">
        <v>90</v>
      </c>
      <c r="E224" t="s">
        <v>756</v>
      </c>
      <c r="F224" s="13">
        <v>35186</v>
      </c>
      <c r="G224" s="13">
        <v>35194</v>
      </c>
      <c r="H224" t="s">
        <v>674</v>
      </c>
      <c r="I224" s="68">
        <v>1996</v>
      </c>
      <c r="J224" t="s">
        <v>1448</v>
      </c>
      <c r="K224" t="s">
        <v>554</v>
      </c>
      <c r="L224" t="s">
        <v>91</v>
      </c>
      <c r="M224" t="s">
        <v>37</v>
      </c>
      <c r="N224" t="s">
        <v>50</v>
      </c>
      <c r="O224" s="10" t="s">
        <v>1447</v>
      </c>
      <c r="P224">
        <v>2</v>
      </c>
      <c r="Q224">
        <v>1</v>
      </c>
      <c r="R224">
        <v>3</v>
      </c>
      <c r="S224">
        <v>1</v>
      </c>
      <c r="T224">
        <v>0</v>
      </c>
      <c r="U224">
        <f>Table4[[#This Row],[Report]]*$P$321+Table4[[#This Row],[Journals]]*$Q$321+Table4[[#This Row],[Databases]]*$R$321+Table4[[#This Row],[Websites]]*$S$321+Table4[[#This Row],[Newspaper]]*$T$321</f>
        <v>180</v>
      </c>
      <c r="V224">
        <f>SUM(Table4[[#This Row],[Report]:[Websites]])</f>
        <v>7</v>
      </c>
      <c r="W224" t="str">
        <f>IF(Table4[[#This Row],[Insured Cost]]="",1,IF(Table4[[#This Row],[Reported cost]]="",2,""))</f>
        <v/>
      </c>
      <c r="X224" s="68">
        <v>120</v>
      </c>
      <c r="Y224" s="68">
        <v>40000</v>
      </c>
      <c r="Z224" s="68">
        <v>400</v>
      </c>
      <c r="AA224" s="68">
        <v>32</v>
      </c>
      <c r="AB224" s="68"/>
      <c r="AC224" s="68"/>
      <c r="AD224" s="68">
        <v>5</v>
      </c>
      <c r="AE224" s="76">
        <v>31000000</v>
      </c>
      <c r="AF224" s="2">
        <v>55000000</v>
      </c>
      <c r="AG224" s="68"/>
      <c r="AH224" s="68"/>
      <c r="AI224" s="68"/>
      <c r="AJ224" s="68"/>
      <c r="AK224" s="68"/>
      <c r="AL224" s="68"/>
      <c r="AM224" s="68"/>
      <c r="AN224" s="68"/>
      <c r="AO224" s="68"/>
      <c r="AP224" s="68"/>
      <c r="AQ224" s="68"/>
      <c r="AR224" s="68"/>
      <c r="AS224" s="68"/>
      <c r="AT224" s="68"/>
      <c r="AU224" s="68"/>
      <c r="AV224" s="68"/>
      <c r="AW224" s="68"/>
      <c r="AX224" s="68"/>
      <c r="AY224" s="68" t="s">
        <v>1449</v>
      </c>
      <c r="AZ224" s="68"/>
      <c r="BA224" s="68"/>
      <c r="BB224" s="68"/>
      <c r="BC224" s="68"/>
      <c r="BD224" s="68"/>
      <c r="BE224" s="68"/>
      <c r="BF224" s="68"/>
      <c r="BG224" s="68"/>
      <c r="BH224" s="68"/>
      <c r="BI224" s="68"/>
      <c r="BJ224" s="68"/>
      <c r="BK224" s="68"/>
      <c r="BL224" s="68"/>
      <c r="BM224" s="68"/>
      <c r="BN224" s="68"/>
      <c r="BO224" t="s">
        <v>92</v>
      </c>
      <c r="BP224" t="str">
        <f>IFERROR(LEFT(Table4[[#This Row],[reference/s]],SEARCH(";",Table4[[#This Row],[reference/s]])-1),"")</f>
        <v>ICA</v>
      </c>
    </row>
    <row r="225" spans="1:68">
      <c r="B225" t="s">
        <v>1559</v>
      </c>
      <c r="C225" t="s">
        <v>642</v>
      </c>
      <c r="D225" t="s">
        <v>766</v>
      </c>
      <c r="F225" s="4">
        <v>36155</v>
      </c>
      <c r="G225" s="4">
        <v>36155</v>
      </c>
      <c r="H225" t="s">
        <v>660</v>
      </c>
      <c r="I225" s="68">
        <v>1998</v>
      </c>
      <c r="K225" t="s">
        <v>764</v>
      </c>
      <c r="L225" t="s">
        <v>765</v>
      </c>
      <c r="M225" t="s">
        <v>30</v>
      </c>
      <c r="N225" t="s">
        <v>736</v>
      </c>
      <c r="O225" s="10" t="s">
        <v>767</v>
      </c>
      <c r="P225">
        <v>0</v>
      </c>
      <c r="Q225">
        <v>0</v>
      </c>
      <c r="R225">
        <v>1</v>
      </c>
      <c r="S225">
        <v>1</v>
      </c>
      <c r="T225">
        <v>0</v>
      </c>
      <c r="U225">
        <f>Table4[[#This Row],[Report]]*$P$321+Table4[[#This Row],[Journals]]*$Q$321+Table4[[#This Row],[Databases]]*$R$321+Table4[[#This Row],[Websites]]*$S$321+Table4[[#This Row],[Newspaper]]*$T$321</f>
        <v>30</v>
      </c>
      <c r="V225">
        <f>SUM(Table4[[#This Row],[Report]:[Websites]])</f>
        <v>2</v>
      </c>
      <c r="W225" t="str">
        <f>IF(Table4[[#This Row],[Insured Cost]]="",1,IF(Table4[[#This Row],[Reported cost]]="",2,""))</f>
        <v/>
      </c>
      <c r="X225" s="68"/>
      <c r="Y225" s="68"/>
      <c r="Z225" s="68"/>
      <c r="AA225" s="68"/>
      <c r="AB225" s="68"/>
      <c r="AC225" s="68"/>
      <c r="AD225" s="68">
        <v>6</v>
      </c>
      <c r="AE225" s="76">
        <v>10000000</v>
      </c>
      <c r="AF225" s="2">
        <v>10000000</v>
      </c>
      <c r="AG225" s="68"/>
      <c r="AH225" s="68"/>
      <c r="AI225" s="68"/>
      <c r="AJ225" s="68"/>
      <c r="AK225" s="68"/>
      <c r="AL225" s="68"/>
      <c r="AM225" s="68"/>
      <c r="AN225" s="68"/>
      <c r="AO225" s="68"/>
      <c r="AP225" s="68"/>
      <c r="AQ225" s="68"/>
      <c r="AR225" s="68"/>
      <c r="AS225" s="68"/>
      <c r="AT225" s="68"/>
      <c r="AU225" s="68"/>
      <c r="AV225" s="68"/>
      <c r="AW225" s="68"/>
      <c r="AX225" s="68"/>
      <c r="AY225" s="68"/>
      <c r="AZ225" s="68"/>
      <c r="BA225" s="68"/>
      <c r="BB225" s="68"/>
      <c r="BC225" s="68"/>
      <c r="BD225" s="68"/>
      <c r="BE225" s="68"/>
      <c r="BF225" s="68"/>
      <c r="BG225" s="68"/>
      <c r="BH225" s="68"/>
      <c r="BI225" s="68"/>
      <c r="BJ225" s="68"/>
      <c r="BK225" s="68"/>
      <c r="BL225" s="68"/>
      <c r="BM225" s="68"/>
      <c r="BN225" s="68"/>
      <c r="BP225" t="str">
        <f>IFERROR(LEFT(Table4[[#This Row],[reference/s]],SEARCH(";",Table4[[#This Row],[reference/s]])-1),"")</f>
        <v>wiki</v>
      </c>
    </row>
    <row r="226" spans="1:68">
      <c r="A226">
        <v>319</v>
      </c>
      <c r="B226" t="s">
        <v>1559</v>
      </c>
      <c r="C226" t="s">
        <v>642</v>
      </c>
      <c r="D226" t="s">
        <v>219</v>
      </c>
      <c r="E226" t="s">
        <v>220</v>
      </c>
      <c r="F226" s="4">
        <v>36457</v>
      </c>
      <c r="G226" s="4">
        <v>36457</v>
      </c>
      <c r="H226" t="s">
        <v>663</v>
      </c>
      <c r="I226" s="68">
        <v>1999</v>
      </c>
      <c r="J226" t="s">
        <v>1464</v>
      </c>
      <c r="K226" t="s">
        <v>1462</v>
      </c>
      <c r="L226" t="s">
        <v>37</v>
      </c>
      <c r="M226" t="s">
        <v>37</v>
      </c>
      <c r="N226" t="s">
        <v>736</v>
      </c>
      <c r="O226" s="10" t="s">
        <v>1506</v>
      </c>
      <c r="P226">
        <v>0</v>
      </c>
      <c r="Q226">
        <v>0</v>
      </c>
      <c r="R226">
        <v>2</v>
      </c>
      <c r="S226">
        <v>1</v>
      </c>
      <c r="T226">
        <v>4</v>
      </c>
      <c r="U226">
        <f>Table4[[#This Row],[Report]]*$P$321+Table4[[#This Row],[Journals]]*$Q$321+Table4[[#This Row],[Databases]]*$R$321+Table4[[#This Row],[Websites]]*$S$321+Table4[[#This Row],[Newspaper]]*$T$321</f>
        <v>54</v>
      </c>
      <c r="V226">
        <f>SUM(Table4[[#This Row],[Report]:[Websites]])</f>
        <v>3</v>
      </c>
      <c r="W226" t="str">
        <f>IF(Table4[[#This Row],[Insured Cost]]="",1,IF(Table4[[#This Row],[Reported cost]]="",2,""))</f>
        <v/>
      </c>
      <c r="X226" s="68"/>
      <c r="Y226" s="68"/>
      <c r="Z226" s="68"/>
      <c r="AA226" s="68"/>
      <c r="AB226" s="68"/>
      <c r="AC226" s="68"/>
      <c r="AD226" s="68"/>
      <c r="AE226" s="76">
        <v>45000000</v>
      </c>
      <c r="AF226" s="2">
        <v>35000000</v>
      </c>
      <c r="AG226" s="68"/>
      <c r="AH226" s="68"/>
      <c r="AI226" s="68"/>
      <c r="AJ226" s="68"/>
      <c r="AK226" s="68" t="s">
        <v>1467</v>
      </c>
      <c r="AL226" s="68"/>
      <c r="AM226" s="68"/>
      <c r="AN226" s="68"/>
      <c r="AO226" s="68"/>
      <c r="AP226" s="68"/>
      <c r="AQ226" s="68"/>
      <c r="AR226" s="68"/>
      <c r="AS226" s="68"/>
      <c r="AT226" s="68"/>
      <c r="AU226" s="68"/>
      <c r="AV226" s="68"/>
      <c r="AW226" s="68"/>
      <c r="AX226" s="68"/>
      <c r="AY226" s="68"/>
      <c r="AZ226" s="68"/>
      <c r="BA226" s="68"/>
      <c r="BB226" s="68"/>
      <c r="BC226" s="68"/>
      <c r="BD226" s="68"/>
      <c r="BE226" s="68"/>
      <c r="BF226" s="68"/>
      <c r="BG226" s="68"/>
      <c r="BH226" s="68"/>
      <c r="BI226" s="68"/>
      <c r="BJ226" s="68"/>
      <c r="BK226" s="68"/>
      <c r="BL226" s="68"/>
      <c r="BM226" s="68"/>
      <c r="BN226" s="68"/>
      <c r="BO226" t="s">
        <v>221</v>
      </c>
      <c r="BP226" t="str">
        <f>IFERROR(LEFT(Table4[[#This Row],[reference/s]],SEARCH(";",Table4[[#This Row],[reference/s]])-1),"")</f>
        <v>ICA</v>
      </c>
    </row>
    <row r="227" spans="1:68">
      <c r="A227">
        <v>213</v>
      </c>
      <c r="B227" t="s">
        <v>1559</v>
      </c>
      <c r="C227" t="s">
        <v>642</v>
      </c>
      <c r="D227" t="s">
        <v>160</v>
      </c>
      <c r="E227" t="s">
        <v>161</v>
      </c>
      <c r="F227" s="4">
        <v>36264</v>
      </c>
      <c r="G227" s="4">
        <v>36264</v>
      </c>
      <c r="H227" t="s">
        <v>662</v>
      </c>
      <c r="I227" s="68">
        <v>1999</v>
      </c>
      <c r="J227" t="s">
        <v>539</v>
      </c>
      <c r="K227" t="s">
        <v>531</v>
      </c>
      <c r="L227" t="s">
        <v>37</v>
      </c>
      <c r="M227" t="s">
        <v>37</v>
      </c>
      <c r="N227" t="s">
        <v>736</v>
      </c>
      <c r="O227" s="10" t="s">
        <v>1310</v>
      </c>
      <c r="P227">
        <v>4</v>
      </c>
      <c r="Q227">
        <v>2</v>
      </c>
      <c r="R227">
        <v>3</v>
      </c>
      <c r="S227">
        <v>0</v>
      </c>
      <c r="T227">
        <v>0</v>
      </c>
      <c r="U227">
        <f>Table4[[#This Row],[Report]]*$P$321+Table4[[#This Row],[Journals]]*$Q$321+Table4[[#This Row],[Databases]]*$R$321+Table4[[#This Row],[Websites]]*$S$321+Table4[[#This Row],[Newspaper]]*$T$321</f>
        <v>280</v>
      </c>
      <c r="V227">
        <f>SUM(Table4[[#This Row],[Report]:[Websites]])</f>
        <v>9</v>
      </c>
      <c r="W227" t="str">
        <f>IF(Table4[[#This Row],[Insured Cost]]="",1,IF(Table4[[#This Row],[Reported cost]]="",2,""))</f>
        <v/>
      </c>
      <c r="X227" s="68"/>
      <c r="Y227" s="68">
        <v>6024</v>
      </c>
      <c r="Z227" s="68">
        <v>500</v>
      </c>
      <c r="AA227" s="68">
        <v>50</v>
      </c>
      <c r="AB227" s="68"/>
      <c r="AC227" s="68"/>
      <c r="AD227" s="68">
        <v>1</v>
      </c>
      <c r="AE227" s="76">
        <v>1700000000</v>
      </c>
      <c r="AF227" s="2">
        <v>2300000000</v>
      </c>
      <c r="AG227" s="68">
        <v>25000</v>
      </c>
      <c r="AH227" s="68"/>
      <c r="AI227" s="68" t="s">
        <v>1421</v>
      </c>
      <c r="AJ227" s="68"/>
      <c r="AK227" s="68" t="s">
        <v>1463</v>
      </c>
      <c r="AL227" s="68"/>
      <c r="AM227" s="68"/>
      <c r="AN227" s="68"/>
      <c r="AO227" s="68">
        <v>70000</v>
      </c>
      <c r="AP227" s="68"/>
      <c r="AQ227" s="68">
        <v>2000</v>
      </c>
      <c r="AR227" s="68"/>
      <c r="AS227" s="68">
        <v>24000</v>
      </c>
      <c r="AT227" s="68"/>
      <c r="AU227" s="68">
        <v>2500</v>
      </c>
      <c r="AV227" s="68"/>
      <c r="AW227" s="68"/>
      <c r="AX227" s="68"/>
      <c r="AY227" s="68"/>
      <c r="AZ227" s="68"/>
      <c r="BA227" s="68"/>
      <c r="BB227" s="68"/>
      <c r="BC227" s="68"/>
      <c r="BD227" s="68"/>
      <c r="BE227" s="68"/>
      <c r="BF227" s="68"/>
      <c r="BG227" s="68"/>
      <c r="BH227" s="68"/>
      <c r="BI227" s="68"/>
      <c r="BJ227" s="68"/>
      <c r="BK227" s="68"/>
      <c r="BL227" s="68"/>
      <c r="BM227" s="68"/>
      <c r="BN227" s="68"/>
      <c r="BO227" t="s">
        <v>162</v>
      </c>
      <c r="BP227" t="str">
        <f>IFERROR(LEFT(Table4[[#This Row],[reference/s]],SEARCH(";",Table4[[#This Row],[reference/s]])-1),"")</f>
        <v>EM-DAT</v>
      </c>
    </row>
    <row r="228" spans="1:68">
      <c r="A228">
        <v>544</v>
      </c>
      <c r="B228" t="s">
        <v>1559</v>
      </c>
      <c r="C228" t="s">
        <v>475</v>
      </c>
      <c r="D228" t="s">
        <v>398</v>
      </c>
      <c r="E228" t="s">
        <v>399</v>
      </c>
      <c r="F228" s="4">
        <v>36618</v>
      </c>
      <c r="G228" s="4">
        <v>36620</v>
      </c>
      <c r="H228" t="s">
        <v>662</v>
      </c>
      <c r="I228" s="68">
        <v>2000</v>
      </c>
      <c r="J228" t="s">
        <v>1471</v>
      </c>
      <c r="K228" t="s">
        <v>525</v>
      </c>
      <c r="L228" t="s">
        <v>50</v>
      </c>
      <c r="M228" t="s">
        <v>50</v>
      </c>
      <c r="N228" t="s">
        <v>736</v>
      </c>
      <c r="O228" s="10" t="s">
        <v>956</v>
      </c>
      <c r="P228">
        <v>0</v>
      </c>
      <c r="Q228">
        <v>0</v>
      </c>
      <c r="R228">
        <v>2</v>
      </c>
      <c r="S228">
        <v>1</v>
      </c>
      <c r="T228">
        <v>1</v>
      </c>
      <c r="U228">
        <f>Table4[[#This Row],[Report]]*$P$321+Table4[[#This Row],[Journals]]*$Q$321+Table4[[#This Row],[Databases]]*$R$321+Table4[[#This Row],[Websites]]*$S$321+Table4[[#This Row],[Newspaper]]*$T$321</f>
        <v>51</v>
      </c>
      <c r="V228">
        <f>SUM(Table4[[#This Row],[Report]:[Websites]])</f>
        <v>3</v>
      </c>
      <c r="W228" t="str">
        <f>IF(Table4[[#This Row],[Insured Cost]]="",1,IF(Table4[[#This Row],[Reported cost]]="",2,""))</f>
        <v/>
      </c>
      <c r="X228" s="68">
        <v>50</v>
      </c>
      <c r="Y228" s="68">
        <v>125000</v>
      </c>
      <c r="Z228" s="68">
        <v>12</v>
      </c>
      <c r="AA228" s="68">
        <v>10</v>
      </c>
      <c r="AB228" s="68"/>
      <c r="AC228" s="68"/>
      <c r="AD228" s="68"/>
      <c r="AE228" s="76">
        <v>15000000</v>
      </c>
      <c r="AF228" s="2">
        <v>60000000</v>
      </c>
      <c r="AG228" s="68"/>
      <c r="AH228" s="68"/>
      <c r="AI228" s="68"/>
      <c r="AJ228" s="68"/>
      <c r="AK228" s="68"/>
      <c r="AL228" s="68"/>
      <c r="AM228" s="68"/>
      <c r="AN228" s="68"/>
      <c r="AO228" s="68"/>
      <c r="AP228" s="68"/>
      <c r="AQ228" s="68"/>
      <c r="AR228" s="68"/>
      <c r="AS228" s="68">
        <v>50</v>
      </c>
      <c r="AT228" s="68">
        <v>2</v>
      </c>
      <c r="AU228" s="68"/>
      <c r="AV228" s="68"/>
      <c r="AW228" s="68"/>
      <c r="AX228" s="68"/>
      <c r="AY228" s="68"/>
      <c r="AZ228" s="68"/>
      <c r="BA228" s="68"/>
      <c r="BB228" s="68"/>
      <c r="BC228" s="68"/>
      <c r="BD228" s="68"/>
      <c r="BE228" s="68"/>
      <c r="BF228" s="68"/>
      <c r="BG228" s="68"/>
      <c r="BH228" s="68"/>
      <c r="BI228" s="68"/>
      <c r="BJ228" s="68"/>
      <c r="BK228" s="68"/>
      <c r="BL228" s="68"/>
      <c r="BM228" s="68"/>
      <c r="BN228" s="68"/>
      <c r="BO228" t="s">
        <v>400</v>
      </c>
      <c r="BP228" t="str">
        <f>IFERROR(LEFT(Table4[[#This Row],[reference/s]],SEARCH(";",Table4[[#This Row],[reference/s]])-1),"")</f>
        <v>wiki</v>
      </c>
    </row>
    <row r="229" spans="1:68">
      <c r="A229">
        <v>127</v>
      </c>
      <c r="B229" t="s">
        <v>1559</v>
      </c>
      <c r="C229" t="s">
        <v>606</v>
      </c>
      <c r="D229" t="s">
        <v>110</v>
      </c>
      <c r="E229" t="s">
        <v>111</v>
      </c>
      <c r="F229" s="4">
        <v>36561</v>
      </c>
      <c r="G229" s="4">
        <v>36584</v>
      </c>
      <c r="H229" t="s">
        <v>661</v>
      </c>
      <c r="I229" s="68">
        <v>2000</v>
      </c>
      <c r="J229" t="s">
        <v>1478</v>
      </c>
      <c r="K229" t="s">
        <v>533</v>
      </c>
      <c r="L229" t="s">
        <v>50</v>
      </c>
      <c r="M229" t="s">
        <v>50</v>
      </c>
      <c r="N229" t="s">
        <v>736</v>
      </c>
      <c r="O229" s="10" t="s">
        <v>1174</v>
      </c>
      <c r="P229" s="10">
        <v>0</v>
      </c>
      <c r="Q229" s="10">
        <v>0</v>
      </c>
      <c r="R229" s="10">
        <v>3</v>
      </c>
      <c r="S229" s="10">
        <v>0</v>
      </c>
      <c r="T229" s="10">
        <v>1</v>
      </c>
      <c r="U229" s="10">
        <f>Table4[[#This Row],[Report]]*$P$321+Table4[[#This Row],[Journals]]*$Q$321+Table4[[#This Row],[Databases]]*$R$321+Table4[[#This Row],[Websites]]*$S$321+Table4[[#This Row],[Newspaper]]*$T$321</f>
        <v>61</v>
      </c>
      <c r="V229" s="10">
        <f>SUM(Table4[[#This Row],[Report]:[Websites]])</f>
        <v>3</v>
      </c>
      <c r="W229" t="str">
        <f>IF(Table4[[#This Row],[Insured Cost]]="",1,IF(Table4[[#This Row],[Reported cost]]="",2,""))</f>
        <v/>
      </c>
      <c r="X229" s="68"/>
      <c r="Y229" s="68">
        <v>20000</v>
      </c>
      <c r="Z229" s="68">
        <v>200</v>
      </c>
      <c r="AA229" s="68">
        <v>10</v>
      </c>
      <c r="AB229" s="68"/>
      <c r="AC229" s="68"/>
      <c r="AD229" s="68"/>
      <c r="AE229" s="76">
        <v>12000000</v>
      </c>
      <c r="AF229" s="2">
        <v>120000000</v>
      </c>
      <c r="AG229" s="68"/>
      <c r="AH229" s="68"/>
      <c r="AI229" s="68"/>
      <c r="AJ229" s="68"/>
      <c r="AK229" s="68"/>
      <c r="AL229" s="68"/>
      <c r="AM229" s="68"/>
      <c r="AN229" s="68"/>
      <c r="AO229" s="68"/>
      <c r="AP229" s="68"/>
      <c r="AQ229" s="68"/>
      <c r="AR229" s="68"/>
      <c r="AS229" s="68"/>
      <c r="AT229" s="68"/>
      <c r="AU229" s="68"/>
      <c r="AV229" s="68"/>
      <c r="AW229" s="68"/>
      <c r="AX229" s="68"/>
      <c r="AY229" s="68"/>
      <c r="AZ229" s="68"/>
      <c r="BA229" s="68"/>
      <c r="BB229" s="68"/>
      <c r="BC229" s="68"/>
      <c r="BD229" s="68"/>
      <c r="BE229" s="68"/>
      <c r="BF229" s="68"/>
      <c r="BG229" s="68"/>
      <c r="BH229" s="68"/>
      <c r="BI229" s="68"/>
      <c r="BJ229" s="68"/>
      <c r="BK229" s="68"/>
      <c r="BL229" s="68"/>
      <c r="BM229" s="68"/>
      <c r="BN229" s="68"/>
      <c r="BO229" t="s">
        <v>112</v>
      </c>
      <c r="BP229" t="str">
        <f>IFERROR(LEFT(Table4[[#This Row],[reference/s]],SEARCH(";",Table4[[#This Row],[reference/s]])-1),"")</f>
        <v>EM-DAT</v>
      </c>
    </row>
    <row r="230" spans="1:68">
      <c r="B230" t="s">
        <v>1559</v>
      </c>
      <c r="C230" t="s">
        <v>606</v>
      </c>
      <c r="D230" t="s">
        <v>675</v>
      </c>
      <c r="E230" t="s">
        <v>739</v>
      </c>
      <c r="F230" s="4">
        <v>36800</v>
      </c>
      <c r="G230" s="4">
        <v>36860</v>
      </c>
      <c r="H230" t="s">
        <v>659</v>
      </c>
      <c r="I230" s="68">
        <v>2000</v>
      </c>
      <c r="J230" t="s">
        <v>1480</v>
      </c>
      <c r="K230" t="s">
        <v>1481</v>
      </c>
      <c r="L230" t="s">
        <v>37</v>
      </c>
      <c r="M230" t="s">
        <v>37</v>
      </c>
      <c r="O230" s="10" t="s">
        <v>1479</v>
      </c>
      <c r="P230">
        <v>1</v>
      </c>
      <c r="Q230">
        <v>0</v>
      </c>
      <c r="R230">
        <v>1</v>
      </c>
      <c r="S230">
        <v>1</v>
      </c>
      <c r="T230">
        <v>6</v>
      </c>
      <c r="U230">
        <f>Table4[[#This Row],[Report]]*$P$321+Table4[[#This Row],[Journals]]*$Q$321+Table4[[#This Row],[Databases]]*$R$321+Table4[[#This Row],[Websites]]*$S$321+Table4[[#This Row],[Newspaper]]*$T$321</f>
        <v>76</v>
      </c>
      <c r="V230">
        <f>SUM(Table4[[#This Row],[Report]:[Websites]])</f>
        <v>3</v>
      </c>
      <c r="W230" t="str">
        <f>IF(Table4[[#This Row],[Insured Cost]]="",1,IF(Table4[[#This Row],[Reported cost]]="",2,""))</f>
        <v/>
      </c>
      <c r="X230" s="68">
        <v>600</v>
      </c>
      <c r="Y230" s="68">
        <v>3000</v>
      </c>
      <c r="Z230" s="68"/>
      <c r="AA230" s="68"/>
      <c r="AB230" s="68"/>
      <c r="AC230" s="68"/>
      <c r="AD230" s="68"/>
      <c r="AE230" s="76">
        <v>600000000</v>
      </c>
      <c r="AF230" s="8">
        <v>825000000</v>
      </c>
      <c r="AG230" s="68"/>
      <c r="AH230" s="68"/>
      <c r="AI230" s="68"/>
      <c r="AJ230" s="68"/>
      <c r="AK230" s="68"/>
      <c r="AL230" s="68"/>
      <c r="AM230" s="68"/>
      <c r="AN230" s="68"/>
      <c r="AO230" s="68"/>
      <c r="AP230" s="68"/>
      <c r="AQ230" s="68"/>
      <c r="AR230" s="68"/>
      <c r="AS230" s="68"/>
      <c r="AT230" s="68"/>
      <c r="AU230" s="68"/>
      <c r="AV230" s="68"/>
      <c r="AW230" s="68"/>
      <c r="AX230" s="68"/>
      <c r="AY230" s="68"/>
      <c r="AZ230" s="68"/>
      <c r="BA230" s="68"/>
      <c r="BB230" s="68"/>
      <c r="BC230" s="68"/>
      <c r="BD230" s="68"/>
      <c r="BE230" s="68"/>
      <c r="BF230" s="68"/>
      <c r="BG230" s="68"/>
      <c r="BH230" s="68"/>
      <c r="BI230" s="68"/>
      <c r="BJ230" s="68"/>
      <c r="BK230" s="68"/>
      <c r="BL230" s="68"/>
      <c r="BM230" s="68"/>
      <c r="BN230" s="68"/>
      <c r="BP230" t="str">
        <f>IFERROR(LEFT(Table4[[#This Row],[reference/s]],SEARCH(";",Table4[[#This Row],[reference/s]])-1),"")</f>
        <v>EM-DAT</v>
      </c>
    </row>
    <row r="231" spans="1:68">
      <c r="A231">
        <v>545</v>
      </c>
      <c r="B231" t="s">
        <v>1559</v>
      </c>
      <c r="C231" t="s">
        <v>475</v>
      </c>
      <c r="D231" t="s">
        <v>401</v>
      </c>
      <c r="E231" t="s">
        <v>402</v>
      </c>
      <c r="F231" s="4">
        <v>36583</v>
      </c>
      <c r="G231" s="4">
        <v>36594</v>
      </c>
      <c r="H231" t="s">
        <v>661</v>
      </c>
      <c r="I231" s="68">
        <v>2000</v>
      </c>
      <c r="J231" t="s">
        <v>1468</v>
      </c>
      <c r="K231" t="s">
        <v>625</v>
      </c>
      <c r="L231" t="s">
        <v>50</v>
      </c>
      <c r="M231" t="s">
        <v>50</v>
      </c>
      <c r="O231" s="10" t="s">
        <v>1465</v>
      </c>
      <c r="P231">
        <v>1</v>
      </c>
      <c r="Q231">
        <v>1</v>
      </c>
      <c r="R231">
        <v>2</v>
      </c>
      <c r="S231">
        <v>3</v>
      </c>
      <c r="T231">
        <v>1</v>
      </c>
      <c r="U231">
        <f>Table4[[#This Row],[Report]]*$P$321+Table4[[#This Row],[Journals]]*$Q$321+Table4[[#This Row],[Databases]]*$R$321+Table4[[#This Row],[Websites]]*$S$321+Table4[[#This Row],[Newspaper]]*$T$321</f>
        <v>141</v>
      </c>
      <c r="V231">
        <f>SUM(Table4[[#This Row],[Report]:[Websites]])</f>
        <v>7</v>
      </c>
      <c r="W231" t="str">
        <f>IF(Table4[[#This Row],[Insured Cost]]="",1,IF(Table4[[#This Row],[Reported cost]]="",2,""))</f>
        <v/>
      </c>
      <c r="X231" s="68">
        <v>90</v>
      </c>
      <c r="Y231" s="68">
        <v>200000</v>
      </c>
      <c r="Z231" s="68"/>
      <c r="AA231" s="68"/>
      <c r="AB231" s="68"/>
      <c r="AC231" s="68"/>
      <c r="AD231" s="68">
        <v>1</v>
      </c>
      <c r="AE231" s="76">
        <v>11000000</v>
      </c>
      <c r="AF231" s="2">
        <v>100000000</v>
      </c>
      <c r="AG231" s="68">
        <v>3000</v>
      </c>
      <c r="AH231" s="68"/>
      <c r="AI231" s="68" t="s">
        <v>1582</v>
      </c>
      <c r="AJ231" s="68"/>
      <c r="AK231" s="68"/>
      <c r="AL231" s="68"/>
      <c r="AM231" s="68"/>
      <c r="AN231" s="68"/>
      <c r="AO231" s="68"/>
      <c r="AP231" s="68"/>
      <c r="AQ231" s="68"/>
      <c r="AR231" s="68"/>
      <c r="AS231" s="68">
        <v>12</v>
      </c>
      <c r="AT231" s="68"/>
      <c r="AU231" s="68">
        <v>10</v>
      </c>
      <c r="AV231" s="68"/>
      <c r="AW231" s="68"/>
      <c r="AX231" s="68" t="s">
        <v>1466</v>
      </c>
      <c r="AY231" s="68" t="s">
        <v>686</v>
      </c>
      <c r="AZ231" s="68">
        <v>4000</v>
      </c>
      <c r="BA231" s="68" t="s">
        <v>955</v>
      </c>
      <c r="BB231" s="68"/>
      <c r="BC231" s="68"/>
      <c r="BD231" s="68"/>
      <c r="BE231" s="68"/>
      <c r="BF231" s="68"/>
      <c r="BG231" s="68"/>
      <c r="BH231" s="68"/>
      <c r="BI231" s="68"/>
      <c r="BJ231" s="68"/>
      <c r="BK231" s="68"/>
      <c r="BL231" s="68"/>
      <c r="BM231" s="68"/>
      <c r="BN231" s="68"/>
      <c r="BO231" t="s">
        <v>403</v>
      </c>
      <c r="BP231" t="str">
        <f>IFERROR(LEFT(Table4[[#This Row],[reference/s]],SEARCH(";",Table4[[#This Row],[reference/s]])-1),"")</f>
        <v>EM-DAT</v>
      </c>
    </row>
    <row r="232" spans="1:68">
      <c r="A232">
        <v>136</v>
      </c>
      <c r="B232" t="s">
        <v>1559</v>
      </c>
      <c r="C232" t="s">
        <v>642</v>
      </c>
      <c r="D232" t="s">
        <v>120</v>
      </c>
      <c r="E232" t="s">
        <v>121</v>
      </c>
      <c r="F232" s="4">
        <v>37228</v>
      </c>
      <c r="G232" s="4">
        <v>37228</v>
      </c>
      <c r="H232" t="s">
        <v>660</v>
      </c>
      <c r="I232" s="68">
        <v>2001</v>
      </c>
      <c r="K232" t="s">
        <v>538</v>
      </c>
      <c r="L232" t="s">
        <v>37</v>
      </c>
      <c r="M232" t="s">
        <v>37</v>
      </c>
      <c r="N232" t="s">
        <v>736</v>
      </c>
      <c r="O232" s="10" t="s">
        <v>1035</v>
      </c>
      <c r="P232">
        <v>0</v>
      </c>
      <c r="Q232">
        <v>1</v>
      </c>
      <c r="R232">
        <v>2</v>
      </c>
      <c r="S232">
        <v>1</v>
      </c>
      <c r="T232">
        <v>0</v>
      </c>
      <c r="U232">
        <f>Table4[[#This Row],[Report]]*$P$321+Table4[[#This Row],[Journals]]*$Q$321+Table4[[#This Row],[Databases]]*$R$321+Table4[[#This Row],[Websites]]*$S$321+Table4[[#This Row],[Newspaper]]*$T$321</f>
        <v>80</v>
      </c>
      <c r="V232">
        <f>SUM(Table4[[#This Row],[Report]:[Websites]])</f>
        <v>4</v>
      </c>
      <c r="W232" t="str">
        <f>IF(Table4[[#This Row],[Insured Cost]]="",1,IF(Table4[[#This Row],[Reported cost]]="",2,""))</f>
        <v/>
      </c>
      <c r="X232" s="68"/>
      <c r="Y232" s="68">
        <v>280000</v>
      </c>
      <c r="Z232" s="68"/>
      <c r="AA232" s="68">
        <v>30</v>
      </c>
      <c r="AB232" s="68"/>
      <c r="AC232" s="68"/>
      <c r="AD232" s="68">
        <v>2</v>
      </c>
      <c r="AE232" s="76">
        <v>30000000</v>
      </c>
      <c r="AF232" s="2">
        <v>130000000</v>
      </c>
      <c r="AG232" s="68"/>
      <c r="AH232" s="68"/>
      <c r="AI232" s="68"/>
      <c r="AJ232" s="68"/>
      <c r="AK232" s="68"/>
      <c r="AL232" s="68"/>
      <c r="AM232" s="68"/>
      <c r="AN232" s="68"/>
      <c r="AO232" s="68"/>
      <c r="AP232" s="68"/>
      <c r="AQ232" s="68"/>
      <c r="AR232" s="68"/>
      <c r="AS232" s="68"/>
      <c r="AT232" s="68"/>
      <c r="AU232" s="68"/>
      <c r="AV232" s="68"/>
      <c r="AW232" s="68"/>
      <c r="AX232" s="68"/>
      <c r="AY232" s="68"/>
      <c r="AZ232" s="68"/>
      <c r="BA232" s="68"/>
      <c r="BB232" s="68"/>
      <c r="BC232" s="68"/>
      <c r="BD232" s="68"/>
      <c r="BE232" s="68"/>
      <c r="BF232" s="68"/>
      <c r="BG232" s="68"/>
      <c r="BH232" s="68"/>
      <c r="BI232" s="68"/>
      <c r="BJ232" s="68"/>
      <c r="BK232" s="68"/>
      <c r="BL232" s="68"/>
      <c r="BM232" s="68"/>
      <c r="BN232" s="68"/>
      <c r="BO232" t="s">
        <v>122</v>
      </c>
      <c r="BP232" t="str">
        <f>IFERROR(LEFT(Table4[[#This Row],[reference/s]],SEARCH(";",Table4[[#This Row],[reference/s]])-1),"")</f>
        <v>Schuster et al.,2005</v>
      </c>
    </row>
    <row r="233" spans="1:68">
      <c r="A233">
        <v>269</v>
      </c>
      <c r="B233" t="s">
        <v>1559</v>
      </c>
      <c r="C233" t="s">
        <v>606</v>
      </c>
      <c r="D233" t="s">
        <v>192</v>
      </c>
      <c r="E233" t="s">
        <v>193</v>
      </c>
      <c r="F233" s="4">
        <v>36955</v>
      </c>
      <c r="G233" s="4">
        <v>36962</v>
      </c>
      <c r="H233" t="s">
        <v>658</v>
      </c>
      <c r="I233" s="68">
        <v>2001</v>
      </c>
      <c r="J233" t="s">
        <v>1508</v>
      </c>
      <c r="K233" t="s">
        <v>557</v>
      </c>
      <c r="L233" t="s">
        <v>37</v>
      </c>
      <c r="M233" t="s">
        <v>37</v>
      </c>
      <c r="N233" t="s">
        <v>736</v>
      </c>
      <c r="O233" s="10" t="s">
        <v>1509</v>
      </c>
      <c r="P233">
        <v>0</v>
      </c>
      <c r="Q233">
        <v>1</v>
      </c>
      <c r="R233">
        <v>2</v>
      </c>
      <c r="S233">
        <v>1</v>
      </c>
      <c r="T233">
        <v>39</v>
      </c>
      <c r="U233">
        <f>Table4[[#This Row],[Report]]*$P$321+Table4[[#This Row],[Journals]]*$Q$321+Table4[[#This Row],[Databases]]*$R$321+Table4[[#This Row],[Websites]]*$S$321+Table4[[#This Row],[Newspaper]]*$T$321</f>
        <v>119</v>
      </c>
      <c r="V233">
        <f>SUM(Table4[[#This Row],[Report]:[Websites]])</f>
        <v>4</v>
      </c>
      <c r="W233" t="str">
        <f>IF(Table4[[#This Row],[Insured Cost]]="",1,IF(Table4[[#This Row],[Reported cost]]="",2,""))</f>
        <v/>
      </c>
      <c r="X233" s="68">
        <v>3000</v>
      </c>
      <c r="Y233" s="68"/>
      <c r="Z233" s="68">
        <v>250</v>
      </c>
      <c r="AA233" s="68">
        <v>10</v>
      </c>
      <c r="AB233" s="68"/>
      <c r="AC233" s="68"/>
      <c r="AD233" s="68">
        <v>2</v>
      </c>
      <c r="AE233" s="76">
        <v>25000000</v>
      </c>
      <c r="AF233" s="2">
        <v>80000000</v>
      </c>
      <c r="AG233" s="68"/>
      <c r="AH233" s="68"/>
      <c r="AI233" s="68"/>
      <c r="AJ233" s="68"/>
      <c r="AK233" s="68"/>
      <c r="AL233" s="68"/>
      <c r="AM233" s="68"/>
      <c r="AN233" s="68"/>
      <c r="AO233" s="68"/>
      <c r="AP233" s="68"/>
      <c r="AQ233" s="68"/>
      <c r="AR233" s="68"/>
      <c r="AS233" s="68"/>
      <c r="AT233" s="68"/>
      <c r="AU233" s="68"/>
      <c r="AV233" s="68"/>
      <c r="AW233" s="68"/>
      <c r="AX233" s="68"/>
      <c r="AY233" s="68"/>
      <c r="AZ233" s="68"/>
      <c r="BA233" s="68"/>
      <c r="BB233" s="68"/>
      <c r="BC233" s="68"/>
      <c r="BD233" s="68"/>
      <c r="BE233" s="68"/>
      <c r="BF233" s="68"/>
      <c r="BG233" s="68"/>
      <c r="BH233" s="68"/>
      <c r="BI233" s="68"/>
      <c r="BJ233" s="68"/>
      <c r="BK233" s="68"/>
      <c r="BL233" s="68"/>
      <c r="BM233" s="68"/>
      <c r="BN233" s="68"/>
      <c r="BO233" t="s">
        <v>194</v>
      </c>
      <c r="BP233" t="str">
        <f>IFERROR(LEFT(Table4[[#This Row],[reference/s]],SEARCH(";",Table4[[#This Row],[reference/s]])-1),"")</f>
        <v>Pfstier (2002)</v>
      </c>
    </row>
    <row r="234" spans="1:68">
      <c r="B234" t="s">
        <v>1559</v>
      </c>
      <c r="C234" t="s">
        <v>606</v>
      </c>
      <c r="D234" t="s">
        <v>1051</v>
      </c>
      <c r="F234" s="4">
        <v>38663</v>
      </c>
      <c r="G234" s="7">
        <v>38663</v>
      </c>
      <c r="H234" t="s">
        <v>659</v>
      </c>
      <c r="I234" s="68">
        <v>2005</v>
      </c>
      <c r="K234" t="s">
        <v>1050</v>
      </c>
      <c r="L234" t="s">
        <v>37</v>
      </c>
      <c r="M234" t="s">
        <v>37</v>
      </c>
      <c r="O234" s="10" t="s">
        <v>1052</v>
      </c>
      <c r="P234">
        <v>0</v>
      </c>
      <c r="Q234">
        <v>0</v>
      </c>
      <c r="R234">
        <v>1</v>
      </c>
      <c r="S234">
        <v>3</v>
      </c>
      <c r="T234">
        <v>0</v>
      </c>
      <c r="U234">
        <f>Table4[[#This Row],[Report]]*$P$321+Table4[[#This Row],[Journals]]*$Q$321+Table4[[#This Row],[Databases]]*$R$321+Table4[[#This Row],[Websites]]*$S$321+Table4[[#This Row],[Newspaper]]*$T$321</f>
        <v>50</v>
      </c>
      <c r="V234">
        <f>SUM(Table4[[#This Row],[Report]:[Websites]])</f>
        <v>4</v>
      </c>
      <c r="W234" s="1" t="str">
        <f>IF(Table4[[#This Row],[Insured Cost]]="",1,IF(Table4[[#This Row],[Reported cost]]="",2,""))</f>
        <v/>
      </c>
      <c r="X234" s="68">
        <v>730</v>
      </c>
      <c r="Y234" s="68"/>
      <c r="Z234" s="68"/>
      <c r="AA234" s="68"/>
      <c r="AB234" s="68"/>
      <c r="AC234" s="68"/>
      <c r="AD234" s="68"/>
      <c r="AE234" s="76">
        <v>4000000</v>
      </c>
      <c r="AF234" s="2">
        <v>19300000</v>
      </c>
      <c r="AG234" s="68">
        <v>122</v>
      </c>
      <c r="AH234" s="68"/>
      <c r="AI234" s="68"/>
      <c r="AJ234" s="68"/>
      <c r="AK234" s="68"/>
      <c r="AL234" s="68"/>
      <c r="AM234" s="68"/>
      <c r="AN234" s="68"/>
      <c r="AO234" s="68"/>
      <c r="AP234" s="68"/>
      <c r="AQ234" s="68"/>
      <c r="AR234" s="68"/>
      <c r="AS234" s="68"/>
      <c r="AT234" s="68"/>
      <c r="AU234" s="68"/>
      <c r="AV234" s="68"/>
      <c r="AW234" s="68"/>
      <c r="AX234" s="68"/>
      <c r="AY234" s="68"/>
      <c r="AZ234" s="68"/>
      <c r="BA234" s="68"/>
      <c r="BB234" s="68"/>
      <c r="BC234" s="68"/>
      <c r="BD234" s="68"/>
      <c r="BE234" s="68"/>
      <c r="BF234" s="68"/>
      <c r="BG234" s="68"/>
      <c r="BH234" s="68"/>
      <c r="BI234" s="68"/>
      <c r="BJ234" s="68"/>
      <c r="BK234" s="68"/>
      <c r="BL234" s="68"/>
      <c r="BM234" s="68"/>
      <c r="BN234" s="68"/>
      <c r="BP234" t="str">
        <f>IFERROR(LEFT(Table4[[#This Row],[reference/s]],SEARCH(";",Table4[[#This Row],[reference/s]])-1),"")</f>
        <v>wiki</v>
      </c>
    </row>
    <row r="235" spans="1:68">
      <c r="B235" t="s">
        <v>1559</v>
      </c>
      <c r="C235" t="s">
        <v>642</v>
      </c>
      <c r="E235" t="s">
        <v>1059</v>
      </c>
      <c r="F235" s="4">
        <v>38688</v>
      </c>
      <c r="G235" s="4">
        <v>38688</v>
      </c>
      <c r="H235" t="s">
        <v>660</v>
      </c>
      <c r="I235" s="68">
        <v>2005</v>
      </c>
      <c r="L235" t="s">
        <v>745</v>
      </c>
      <c r="M235" t="s">
        <v>37</v>
      </c>
      <c r="N235" t="s">
        <v>871</v>
      </c>
      <c r="O235" s="10" t="s">
        <v>1058</v>
      </c>
      <c r="P235">
        <v>0</v>
      </c>
      <c r="Q235">
        <v>0</v>
      </c>
      <c r="R235">
        <v>1</v>
      </c>
      <c r="S235">
        <v>3</v>
      </c>
      <c r="T235">
        <v>0</v>
      </c>
      <c r="U235">
        <f>Table4[[#This Row],[Report]]*$P$321+Table4[[#This Row],[Journals]]*$Q$321+Table4[[#This Row],[Databases]]*$R$321+Table4[[#This Row],[Websites]]*$S$321+Table4[[#This Row],[Newspaper]]*$T$321</f>
        <v>50</v>
      </c>
      <c r="V235">
        <f>SUM(Table4[[#This Row],[Report]:[Websites]])</f>
        <v>4</v>
      </c>
      <c r="W235" t="str">
        <f>IF(Table4[[#This Row],[Insured Cost]]="",1,IF(Table4[[#This Row],[Reported cost]]="",2,""))</f>
        <v/>
      </c>
      <c r="X235" s="68"/>
      <c r="Y235" s="68"/>
      <c r="Z235" s="68"/>
      <c r="AA235" s="68"/>
      <c r="AB235" s="68"/>
      <c r="AC235" s="68"/>
      <c r="AD235" s="68">
        <v>1</v>
      </c>
      <c r="AE235" s="76">
        <v>15000000</v>
      </c>
      <c r="AF235" s="2">
        <v>58000000</v>
      </c>
      <c r="AG235" s="68"/>
      <c r="AH235" s="68"/>
      <c r="AI235" s="68"/>
      <c r="AJ235" s="68"/>
      <c r="AK235" s="68"/>
      <c r="AL235" s="68"/>
      <c r="AM235" s="68"/>
      <c r="AN235" s="68"/>
      <c r="AO235" s="68"/>
      <c r="AP235" s="68"/>
      <c r="AQ235" s="68"/>
      <c r="AR235" s="68"/>
      <c r="AS235" s="68"/>
      <c r="AT235" s="68"/>
      <c r="AU235" s="68"/>
      <c r="AV235" s="68"/>
      <c r="AW235" s="68"/>
      <c r="AX235" s="68"/>
      <c r="AY235" s="68"/>
      <c r="AZ235" s="68"/>
      <c r="BA235" s="68"/>
      <c r="BB235" s="68"/>
      <c r="BC235" s="68"/>
      <c r="BD235" s="68"/>
      <c r="BE235" s="68"/>
      <c r="BF235" s="68"/>
      <c r="BG235" s="68"/>
      <c r="BH235" s="68"/>
      <c r="BI235" s="68"/>
      <c r="BJ235" s="68"/>
      <c r="BK235" s="68"/>
      <c r="BL235" s="68"/>
      <c r="BM235" s="68"/>
      <c r="BN235" s="68"/>
      <c r="BP235" t="str">
        <f>IFERROR(LEFT(Table4[[#This Row],[reference/s]],SEARCH(";",Table4[[#This Row],[reference/s]])-1),"")</f>
        <v>wiki</v>
      </c>
    </row>
    <row r="236" spans="1:68">
      <c r="A236">
        <v>547</v>
      </c>
      <c r="B236" t="s">
        <v>1559</v>
      </c>
      <c r="C236" t="s">
        <v>642</v>
      </c>
      <c r="D236" t="s">
        <v>406</v>
      </c>
      <c r="E236" t="s">
        <v>407</v>
      </c>
      <c r="F236" s="13">
        <v>38533</v>
      </c>
      <c r="G236" s="13">
        <v>38533</v>
      </c>
      <c r="H236" t="s">
        <v>666</v>
      </c>
      <c r="I236" s="68">
        <v>2005</v>
      </c>
      <c r="K236" t="s">
        <v>1049</v>
      </c>
      <c r="L236" t="s">
        <v>763</v>
      </c>
      <c r="M236" t="s">
        <v>37</v>
      </c>
      <c r="N236" t="s">
        <v>50</v>
      </c>
      <c r="O236" s="10" t="s">
        <v>1187</v>
      </c>
      <c r="P236">
        <v>0</v>
      </c>
      <c r="Q236">
        <v>0</v>
      </c>
      <c r="R236">
        <v>3</v>
      </c>
      <c r="S236">
        <v>1</v>
      </c>
      <c r="T236">
        <v>1</v>
      </c>
      <c r="U236">
        <f>Table4[[#This Row],[Report]]*$P$321+Table4[[#This Row],[Journals]]*$Q$321+Table4[[#This Row],[Databases]]*$R$321+Table4[[#This Row],[Websites]]*$S$321+Table4[[#This Row],[Newspaper]]*$T$321</f>
        <v>71</v>
      </c>
      <c r="V236">
        <f>SUM(Table4[[#This Row],[Report]:[Websites]])</f>
        <v>4</v>
      </c>
      <c r="W236" t="str">
        <f>IF(Table4[[#This Row],[Insured Cost]]="",1,IF(Table4[[#This Row],[Reported cost]]="",2,""))</f>
        <v/>
      </c>
      <c r="X236" s="68">
        <v>3000</v>
      </c>
      <c r="Y236" s="68"/>
      <c r="Z236" s="68"/>
      <c r="AA236" s="68"/>
      <c r="AB236" s="68"/>
      <c r="AC236" s="68"/>
      <c r="AD236" s="68">
        <v>3</v>
      </c>
      <c r="AE236" s="76">
        <v>78900000</v>
      </c>
      <c r="AF236" s="2">
        <v>78900000</v>
      </c>
      <c r="AG236" s="68"/>
      <c r="AH236" s="68"/>
      <c r="AI236" s="68"/>
      <c r="AJ236" s="68"/>
      <c r="AK236" s="68"/>
      <c r="AL236" s="68"/>
      <c r="AM236" s="68"/>
      <c r="AN236" s="68"/>
      <c r="AO236" s="68"/>
      <c r="AP236" s="68"/>
      <c r="AQ236" s="68"/>
      <c r="AR236" s="68"/>
      <c r="AS236" s="68"/>
      <c r="AT236" s="68"/>
      <c r="AU236" s="68"/>
      <c r="AV236" s="68"/>
      <c r="AW236" s="68"/>
      <c r="AX236" s="68"/>
      <c r="AY236" s="68"/>
      <c r="AZ236" s="68"/>
      <c r="BA236" s="68"/>
      <c r="BB236" s="68"/>
      <c r="BC236" s="68"/>
      <c r="BD236" s="68"/>
      <c r="BE236" s="68"/>
      <c r="BF236" s="68"/>
      <c r="BG236" s="68"/>
      <c r="BH236" s="68"/>
      <c r="BI236" s="68"/>
      <c r="BJ236" s="68"/>
      <c r="BK236" s="68"/>
      <c r="BL236" s="68"/>
      <c r="BM236" s="68"/>
      <c r="BN236" s="68"/>
      <c r="BO236" t="s">
        <v>408</v>
      </c>
      <c r="BP236" t="str">
        <f>IFERROR(LEFT(Table4[[#This Row],[reference/s]],SEARCH(";",Table4[[#This Row],[reference/s]])-1),"")</f>
        <v>wiki</v>
      </c>
    </row>
    <row r="237" spans="1:68">
      <c r="A237">
        <v>14</v>
      </c>
      <c r="B237" t="s">
        <v>1559</v>
      </c>
      <c r="C237" t="s">
        <v>642</v>
      </c>
      <c r="D237" t="s">
        <v>35</v>
      </c>
      <c r="E237" t="s">
        <v>36</v>
      </c>
      <c r="F237" s="13">
        <v>39021</v>
      </c>
      <c r="G237" s="13">
        <v>39021</v>
      </c>
      <c r="H237" t="s">
        <v>663</v>
      </c>
      <c r="I237" s="68">
        <v>2006</v>
      </c>
      <c r="K237" t="s">
        <v>551</v>
      </c>
      <c r="L237" t="s">
        <v>37</v>
      </c>
      <c r="M237" t="s">
        <v>37</v>
      </c>
      <c r="N237" t="s">
        <v>736</v>
      </c>
      <c r="O237" s="10" t="s">
        <v>1088</v>
      </c>
      <c r="P237">
        <v>0</v>
      </c>
      <c r="Q237">
        <v>0</v>
      </c>
      <c r="R237">
        <v>2</v>
      </c>
      <c r="S237">
        <v>1</v>
      </c>
      <c r="T237">
        <v>0</v>
      </c>
      <c r="U237">
        <f>Table4[[#This Row],[Report]]*$P$321+Table4[[#This Row],[Journals]]*$Q$321+Table4[[#This Row],[Databases]]*$R$321+Table4[[#This Row],[Websites]]*$S$321+Table4[[#This Row],[Newspaper]]*$T$321</f>
        <v>50</v>
      </c>
      <c r="V237">
        <f>SUM(Table4[[#This Row],[Report]:[Websites]])</f>
        <v>3</v>
      </c>
      <c r="W237" t="str">
        <f>IF(Table4[[#This Row],[Insured Cost]]="",1,IF(Table4[[#This Row],[Reported cost]]="",2,""))</f>
        <v/>
      </c>
      <c r="X237" s="68"/>
      <c r="Y237" s="68">
        <v>257</v>
      </c>
      <c r="Z237" s="68"/>
      <c r="AA237" s="68"/>
      <c r="AB237" s="68"/>
      <c r="AC237" s="68"/>
      <c r="AD237" s="68"/>
      <c r="AE237" s="76">
        <v>51000000</v>
      </c>
      <c r="AF237" s="2">
        <v>52000000</v>
      </c>
      <c r="AG237" s="68"/>
      <c r="AH237" s="68"/>
      <c r="AI237" s="68"/>
      <c r="AJ237" s="68"/>
      <c r="AK237" s="68"/>
      <c r="AL237" s="68"/>
      <c r="AM237" s="68"/>
      <c r="AN237" s="68"/>
      <c r="AO237" s="68"/>
      <c r="AP237" s="68"/>
      <c r="AQ237" s="68"/>
      <c r="AR237" s="68"/>
      <c r="AS237" s="68"/>
      <c r="AT237" s="68"/>
      <c r="AU237" s="68"/>
      <c r="AV237" s="68"/>
      <c r="AW237" s="68"/>
      <c r="AX237" s="68"/>
      <c r="AY237" s="68"/>
      <c r="AZ237" s="68"/>
      <c r="BA237" s="68"/>
      <c r="BB237" s="68">
        <v>10000</v>
      </c>
      <c r="BC237" s="68"/>
      <c r="BD237" s="68"/>
      <c r="BE237" s="68"/>
      <c r="BF237" s="68"/>
      <c r="BG237" s="68"/>
      <c r="BH237" s="68"/>
      <c r="BI237" s="68"/>
      <c r="BJ237" s="68"/>
      <c r="BK237" s="68"/>
      <c r="BL237" s="68"/>
      <c r="BM237" s="68"/>
      <c r="BN237" s="68"/>
      <c r="BO237" t="s">
        <v>38</v>
      </c>
      <c r="BP237" t="str">
        <f>IFERROR(LEFT(Table4[[#This Row],[reference/s]],SEARCH(";",Table4[[#This Row],[reference/s]])-1),"")</f>
        <v>EM-Track</v>
      </c>
    </row>
    <row r="238" spans="1:68">
      <c r="A238">
        <v>23</v>
      </c>
      <c r="B238" t="s">
        <v>1559</v>
      </c>
      <c r="C238" t="s">
        <v>642</v>
      </c>
      <c r="D238" t="s">
        <v>49</v>
      </c>
      <c r="E238" t="s">
        <v>1092</v>
      </c>
      <c r="F238" s="4">
        <v>39362</v>
      </c>
      <c r="G238" s="4">
        <v>39367</v>
      </c>
      <c r="H238" t="s">
        <v>663</v>
      </c>
      <c r="I238" s="68">
        <v>2007</v>
      </c>
      <c r="K238" t="s">
        <v>554</v>
      </c>
      <c r="L238" t="s">
        <v>623</v>
      </c>
      <c r="M238" t="s">
        <v>50</v>
      </c>
      <c r="N238" t="s">
        <v>37</v>
      </c>
      <c r="O238" s="10" t="s">
        <v>1155</v>
      </c>
      <c r="P238">
        <v>1</v>
      </c>
      <c r="Q238">
        <v>0</v>
      </c>
      <c r="R238">
        <v>2</v>
      </c>
      <c r="S238">
        <v>1</v>
      </c>
      <c r="T238">
        <v>1</v>
      </c>
      <c r="U238">
        <f>Table4[[#This Row],[Report]]*$P$321+Table4[[#This Row],[Journals]]*$Q$321+Table4[[#This Row],[Databases]]*$R$321+Table4[[#This Row],[Websites]]*$S$321+Table4[[#This Row],[Newspaper]]*$T$321</f>
        <v>91</v>
      </c>
      <c r="V238">
        <f>SUM(Table4[[#This Row],[Report]:[Websites]])</f>
        <v>4</v>
      </c>
      <c r="W238" t="str">
        <f>IF(Table4[[#This Row],[Insured Cost]]="",1,IF(Table4[[#This Row],[Reported cost]]="",2,""))</f>
        <v/>
      </c>
      <c r="X238" s="68"/>
      <c r="Y238" s="68">
        <v>300</v>
      </c>
      <c r="Z238" s="68"/>
      <c r="AA238" s="68">
        <v>17</v>
      </c>
      <c r="AB238" s="68"/>
      <c r="AC238" s="68"/>
      <c r="AD238" s="68"/>
      <c r="AE238" s="76">
        <v>97000000</v>
      </c>
      <c r="AF238" s="2">
        <v>60000000</v>
      </c>
      <c r="AG238" s="68">
        <v>300</v>
      </c>
      <c r="AH238" s="68"/>
      <c r="AI238" s="68"/>
      <c r="AJ238" s="68"/>
      <c r="AK238" s="68"/>
      <c r="AL238" s="68"/>
      <c r="AM238" s="68"/>
      <c r="AN238" s="68"/>
      <c r="AO238" s="68"/>
      <c r="AP238" s="68"/>
      <c r="AQ238" s="68"/>
      <c r="AR238" s="68"/>
      <c r="AS238" s="68"/>
      <c r="AT238" s="68"/>
      <c r="AU238" s="68"/>
      <c r="AV238" s="68"/>
      <c r="AW238" s="68"/>
      <c r="AX238" s="68"/>
      <c r="AY238" s="68"/>
      <c r="AZ238" s="68"/>
      <c r="BA238" s="68"/>
      <c r="BB238" s="68"/>
      <c r="BC238" s="68"/>
      <c r="BD238" s="68"/>
      <c r="BE238" s="68"/>
      <c r="BF238" s="68"/>
      <c r="BG238" s="68"/>
      <c r="BH238" s="68"/>
      <c r="BI238" s="68"/>
      <c r="BJ238" s="68"/>
      <c r="BK238" s="68"/>
      <c r="BL238" s="68"/>
      <c r="BM238" s="68"/>
      <c r="BN238" s="68"/>
      <c r="BO238" t="s">
        <v>48</v>
      </c>
      <c r="BP238" t="str">
        <f>IFERROR(LEFT(Table4[[#This Row],[reference/s]],SEARCH(";",Table4[[#This Row],[reference/s]])-1),"")</f>
        <v>EM-Track</v>
      </c>
    </row>
    <row r="239" spans="1:68">
      <c r="A239">
        <v>491</v>
      </c>
      <c r="B239" t="s">
        <v>1559</v>
      </c>
      <c r="C239" t="s">
        <v>642</v>
      </c>
      <c r="D239" t="s">
        <v>343</v>
      </c>
      <c r="E239" t="s">
        <v>344</v>
      </c>
      <c r="F239" s="4">
        <v>39768</v>
      </c>
      <c r="G239" s="4">
        <v>39774</v>
      </c>
      <c r="H239" t="s">
        <v>659</v>
      </c>
      <c r="I239" s="68">
        <v>2008</v>
      </c>
      <c r="K239" t="s">
        <v>560</v>
      </c>
      <c r="L239" t="s">
        <v>50</v>
      </c>
      <c r="M239" t="s">
        <v>50</v>
      </c>
      <c r="N239" t="s">
        <v>736</v>
      </c>
      <c r="O239" s="10" t="s">
        <v>1528</v>
      </c>
      <c r="P239">
        <v>1</v>
      </c>
      <c r="Q239">
        <v>0</v>
      </c>
      <c r="R239">
        <v>3</v>
      </c>
      <c r="S239">
        <v>0</v>
      </c>
      <c r="T239">
        <v>41</v>
      </c>
      <c r="U239">
        <f>Table4[[#This Row],[Report]]*$P$321+Table4[[#This Row],[Journals]]*$Q$321+Table4[[#This Row],[Databases]]*$R$321+Table4[[#This Row],[Websites]]*$S$321+Table4[[#This Row],[Newspaper]]*$T$321</f>
        <v>141</v>
      </c>
      <c r="V239">
        <f>SUM(Table4[[#This Row],[Report]:[Websites]])</f>
        <v>4</v>
      </c>
      <c r="W239" t="str">
        <f>IF(Table4[[#This Row],[Insured Cost]]="",1,IF(Table4[[#This Row],[Reported cost]]="",2,""))</f>
        <v/>
      </c>
      <c r="X239" s="68"/>
      <c r="Y239" s="68"/>
      <c r="Z239" s="68"/>
      <c r="AA239" s="68"/>
      <c r="AB239" s="68"/>
      <c r="AC239" s="68"/>
      <c r="AD239" s="68">
        <v>1</v>
      </c>
      <c r="AE239" s="76">
        <v>309000000</v>
      </c>
      <c r="AF239" s="2">
        <v>275000000</v>
      </c>
      <c r="AG239" s="68"/>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t="s">
        <v>345</v>
      </c>
      <c r="BP239" t="str">
        <f>IFERROR(LEFT(Table4[[#This Row],[reference/s]],SEARCH(";",Table4[[#This Row],[reference/s]])-1),"")</f>
        <v>EM-Track</v>
      </c>
    </row>
    <row r="240" spans="1:68">
      <c r="A240">
        <v>490</v>
      </c>
      <c r="B240" t="s">
        <v>1559</v>
      </c>
      <c r="C240" t="s">
        <v>606</v>
      </c>
      <c r="D240" t="s">
        <v>340</v>
      </c>
      <c r="E240" t="s">
        <v>341</v>
      </c>
      <c r="F240" s="4">
        <v>39903</v>
      </c>
      <c r="G240" s="4">
        <v>39905</v>
      </c>
      <c r="H240" t="s">
        <v>662</v>
      </c>
      <c r="I240" s="68">
        <v>2009</v>
      </c>
      <c r="K240" t="s">
        <v>563</v>
      </c>
      <c r="L240" t="s">
        <v>37</v>
      </c>
      <c r="M240" t="s">
        <v>37</v>
      </c>
      <c r="N240" t="s">
        <v>736</v>
      </c>
      <c r="O240" s="10" t="s">
        <v>1250</v>
      </c>
      <c r="P240">
        <v>0</v>
      </c>
      <c r="Q240">
        <v>0</v>
      </c>
      <c r="R240">
        <v>2</v>
      </c>
      <c r="S240">
        <v>0</v>
      </c>
      <c r="T240">
        <v>1</v>
      </c>
      <c r="U240">
        <f>Table4[[#This Row],[Report]]*$P$321+Table4[[#This Row],[Journals]]*$Q$321+Table4[[#This Row],[Databases]]*$R$321+Table4[[#This Row],[Websites]]*$S$321+Table4[[#This Row],[Newspaper]]*$T$321</f>
        <v>41</v>
      </c>
      <c r="V240">
        <f>SUM(Table4[[#This Row],[Report]:[Websites]])</f>
        <v>2</v>
      </c>
      <c r="W240" t="str">
        <f>IF(Table4[[#This Row],[Insured Cost]]="",1,IF(Table4[[#This Row],[Reported cost]]="",2,""))</f>
        <v/>
      </c>
      <c r="X240" s="68"/>
      <c r="Y240" s="68">
        <v>5000</v>
      </c>
      <c r="Z240" s="68">
        <v>400</v>
      </c>
      <c r="AA240" s="68">
        <v>6</v>
      </c>
      <c r="AB240" s="68"/>
      <c r="AC240" s="68"/>
      <c r="AD240" s="68">
        <v>1</v>
      </c>
      <c r="AE240" s="76">
        <v>37000000</v>
      </c>
      <c r="AF240" s="2">
        <v>30000000</v>
      </c>
      <c r="AG240" s="68"/>
      <c r="AH240" s="68"/>
      <c r="AI240" s="68"/>
      <c r="AJ240" s="68"/>
      <c r="AK240" s="68"/>
      <c r="AL240" s="68"/>
      <c r="AM240" s="68"/>
      <c r="AN240" s="68"/>
      <c r="AO240" s="68"/>
      <c r="AP240" s="68"/>
      <c r="AQ240" s="68"/>
      <c r="AR240" s="68"/>
      <c r="AS240" s="68"/>
      <c r="AT240" s="68"/>
      <c r="AU240" s="68"/>
      <c r="AV240" s="68"/>
      <c r="AW240" s="68"/>
      <c r="AX240" s="68"/>
      <c r="AY240" s="68"/>
      <c r="AZ240" s="68"/>
      <c r="BA240" s="68"/>
      <c r="BB240" s="68"/>
      <c r="BC240" s="68"/>
      <c r="BD240" s="68"/>
      <c r="BE240" s="68"/>
      <c r="BF240" s="68"/>
      <c r="BG240" s="68"/>
      <c r="BH240" s="68"/>
      <c r="BI240" s="68"/>
      <c r="BJ240" s="68"/>
      <c r="BK240" s="68"/>
      <c r="BL240" s="68"/>
      <c r="BM240" s="68"/>
      <c r="BN240" s="68"/>
      <c r="BO240" t="s">
        <v>342</v>
      </c>
      <c r="BP240" t="str">
        <f>IFERROR(LEFT(Table4[[#This Row],[reference/s]],SEARCH(";",Table4[[#This Row],[reference/s]])-1),"")</f>
        <v>EM-Track</v>
      </c>
    </row>
    <row r="241" spans="1:68">
      <c r="A241">
        <v>48</v>
      </c>
      <c r="B241" t="s">
        <v>1564</v>
      </c>
      <c r="C241" t="s">
        <v>642</v>
      </c>
      <c r="D241" t="s">
        <v>68</v>
      </c>
      <c r="E241" t="s">
        <v>69</v>
      </c>
      <c r="F241" s="4">
        <v>28531</v>
      </c>
      <c r="G241" s="4">
        <v>28532</v>
      </c>
      <c r="H241" t="s">
        <v>661</v>
      </c>
      <c r="I241" s="68">
        <v>1978</v>
      </c>
      <c r="K241" t="s">
        <v>484</v>
      </c>
      <c r="L241" t="s">
        <v>37</v>
      </c>
      <c r="M241" t="s">
        <v>37</v>
      </c>
      <c r="N241" t="s">
        <v>736</v>
      </c>
      <c r="O241" s="10" t="s">
        <v>1322</v>
      </c>
      <c r="P241">
        <v>0</v>
      </c>
      <c r="Q241">
        <v>1</v>
      </c>
      <c r="R241">
        <v>3</v>
      </c>
      <c r="S241">
        <v>0</v>
      </c>
      <c r="T241">
        <v>0</v>
      </c>
      <c r="U241">
        <f>Table4[[#This Row],[Report]]*$P$321+Table4[[#This Row],[Journals]]*$Q$321+Table4[[#This Row],[Databases]]*$R$321+Table4[[#This Row],[Websites]]*$S$321+Table4[[#This Row],[Newspaper]]*$T$321</f>
        <v>90</v>
      </c>
      <c r="V241">
        <f>SUM(Table4[[#This Row],[Report]:[Websites]])</f>
        <v>4</v>
      </c>
      <c r="W241">
        <f>IF(Table4[[#This Row],[Insured Cost]]="",1,IF(Table4[[#This Row],[Reported cost]]="",2,""))</f>
        <v>2</v>
      </c>
      <c r="X241" s="68"/>
      <c r="Y241" s="68">
        <v>70000</v>
      </c>
      <c r="Z241" s="68">
        <v>50</v>
      </c>
      <c r="AA241" s="68">
        <v>8</v>
      </c>
      <c r="AB241" s="68"/>
      <c r="AC241" s="68"/>
      <c r="AD241" s="68"/>
      <c r="AE241" s="76">
        <v>15000000</v>
      </c>
      <c r="AF241" s="2"/>
      <c r="AG241" s="68"/>
      <c r="AH241" s="68"/>
      <c r="AI241" s="68"/>
      <c r="AJ241" s="68"/>
      <c r="AK241" s="68"/>
      <c r="AL241" s="68"/>
      <c r="AM241" s="68"/>
      <c r="AN241" s="68"/>
      <c r="AO241" s="68"/>
      <c r="AP241" s="68"/>
      <c r="AQ241" s="68"/>
      <c r="AR241" s="68"/>
      <c r="AS241" s="68"/>
      <c r="AT241" s="68"/>
      <c r="AU241" s="68"/>
      <c r="AV241" s="68"/>
      <c r="AW241" s="68"/>
      <c r="AX241" s="68"/>
      <c r="AY241" s="68"/>
      <c r="AZ241" s="68"/>
      <c r="BA241" s="68"/>
      <c r="BB241" s="68"/>
      <c r="BC241" s="68"/>
      <c r="BD241" s="68"/>
      <c r="BE241" s="68"/>
      <c r="BF241" s="68"/>
      <c r="BG241" s="68"/>
      <c r="BH241" s="68"/>
      <c r="BI241" s="68"/>
      <c r="BJ241" s="68"/>
      <c r="BK241" s="68"/>
      <c r="BL241" s="68"/>
      <c r="BM241" s="68"/>
      <c r="BN241" s="68"/>
      <c r="BO241" t="s">
        <v>70</v>
      </c>
      <c r="BP241" t="str">
        <f>IFERROR(LEFT(Table4[[#This Row],[reference/s]],SEARCH(";",Table4[[#This Row],[reference/s]])-1),"")</f>
        <v>EM-Track</v>
      </c>
    </row>
    <row r="242" spans="1:68">
      <c r="B242" t="s">
        <v>1564</v>
      </c>
      <c r="C242" t="s">
        <v>642</v>
      </c>
      <c r="D242" t="s">
        <v>597</v>
      </c>
      <c r="F242" s="4">
        <v>30588</v>
      </c>
      <c r="G242" s="4">
        <v>30588</v>
      </c>
      <c r="H242" t="s">
        <v>693</v>
      </c>
      <c r="I242" s="68">
        <v>1983</v>
      </c>
      <c r="K242" t="s">
        <v>715</v>
      </c>
      <c r="L242" t="s">
        <v>37</v>
      </c>
      <c r="M242" t="s">
        <v>37</v>
      </c>
      <c r="N242" t="s">
        <v>736</v>
      </c>
      <c r="O242" s="32" t="s">
        <v>900</v>
      </c>
      <c r="P242">
        <v>0</v>
      </c>
      <c r="Q242">
        <v>0</v>
      </c>
      <c r="R242">
        <v>1</v>
      </c>
      <c r="S242">
        <v>1</v>
      </c>
      <c r="T242">
        <v>0</v>
      </c>
      <c r="U242">
        <f>Table4[[#This Row],[Report]]*$P$321+Table4[[#This Row],[Journals]]*$Q$321+Table4[[#This Row],[Databases]]*$R$321+Table4[[#This Row],[Websites]]*$S$321+Table4[[#This Row],[Newspaper]]*$T$321</f>
        <v>30</v>
      </c>
      <c r="V242">
        <f>SUM(Table4[[#This Row],[Report]:[Websites]])</f>
        <v>2</v>
      </c>
      <c r="W242">
        <f>IF(Table4[[#This Row],[Insured Cost]]="",1,IF(Table4[[#This Row],[Reported cost]]="",2,""))</f>
        <v>2</v>
      </c>
      <c r="X242" s="68"/>
      <c r="Y242" s="68"/>
      <c r="Z242" s="68"/>
      <c r="AA242" s="68"/>
      <c r="AB242" s="68"/>
      <c r="AC242" s="68"/>
      <c r="AD242" s="68"/>
      <c r="AE242" s="76">
        <v>12000000</v>
      </c>
      <c r="AF242" s="2"/>
      <c r="AG242" s="68"/>
      <c r="AH242" s="68"/>
      <c r="AI242" s="68"/>
      <c r="AJ242" s="68"/>
      <c r="AK242" s="68"/>
      <c r="AL242" s="68"/>
      <c r="AM242" s="68"/>
      <c r="AN242" s="68"/>
      <c r="AO242" s="68"/>
      <c r="AP242" s="68"/>
      <c r="AQ242" s="68"/>
      <c r="AR242" s="68"/>
      <c r="AS242" s="68"/>
      <c r="AT242" s="68"/>
      <c r="AU242" s="68"/>
      <c r="AV242" s="68"/>
      <c r="AW242" s="68"/>
      <c r="AX242" s="68"/>
      <c r="AY242" s="68"/>
      <c r="AZ242" s="68"/>
      <c r="BA242" s="68"/>
      <c r="BB242" s="68"/>
      <c r="BC242" s="68"/>
      <c r="BD242" s="68"/>
      <c r="BE242" s="68"/>
      <c r="BF242" s="68"/>
      <c r="BG242" s="68"/>
      <c r="BH242" s="68"/>
      <c r="BI242" s="68"/>
      <c r="BJ242" s="68"/>
      <c r="BK242" s="68"/>
      <c r="BL242" s="68"/>
      <c r="BM242" s="68"/>
      <c r="BN242" s="68"/>
      <c r="BP242" t="str">
        <f>IFERROR(LEFT(Table4[[#This Row],[reference/s]],SEARCH(";",Table4[[#This Row],[reference/s]])-1),"")</f>
        <v>ICA</v>
      </c>
    </row>
    <row r="243" spans="1:68">
      <c r="A243">
        <v>219</v>
      </c>
      <c r="B243" t="s">
        <v>1564</v>
      </c>
      <c r="C243" t="s">
        <v>642</v>
      </c>
      <c r="D243" t="s">
        <v>59</v>
      </c>
      <c r="E243" t="s">
        <v>164</v>
      </c>
      <c r="F243" s="4">
        <v>31688</v>
      </c>
      <c r="G243" s="4">
        <v>31688</v>
      </c>
      <c r="H243" t="s">
        <v>663</v>
      </c>
      <c r="I243" s="68">
        <v>1986</v>
      </c>
      <c r="K243" t="s">
        <v>480</v>
      </c>
      <c r="L243" t="s">
        <v>37</v>
      </c>
      <c r="M243" t="s">
        <v>37</v>
      </c>
      <c r="N243" t="s">
        <v>736</v>
      </c>
      <c r="O243" s="10" t="s">
        <v>1121</v>
      </c>
      <c r="P243">
        <v>0</v>
      </c>
      <c r="Q243">
        <v>0</v>
      </c>
      <c r="R243">
        <v>3</v>
      </c>
      <c r="S243">
        <v>0</v>
      </c>
      <c r="T243">
        <v>1</v>
      </c>
      <c r="U243">
        <f>Table4[[#This Row],[Report]]*$P$321+Table4[[#This Row],[Journals]]*$Q$321+Table4[[#This Row],[Databases]]*$R$321+Table4[[#This Row],[Websites]]*$S$321+Table4[[#This Row],[Newspaper]]*$T$321</f>
        <v>61</v>
      </c>
      <c r="V243">
        <f>SUM(Table4[[#This Row],[Report]:[Websites]])</f>
        <v>3</v>
      </c>
      <c r="W243">
        <f>IF(Table4[[#This Row],[Insured Cost]]="",1,IF(Table4[[#This Row],[Reported cost]]="",2,""))</f>
        <v>2</v>
      </c>
      <c r="X243" s="68"/>
      <c r="Y243" s="68"/>
      <c r="Z243" s="68">
        <v>120</v>
      </c>
      <c r="AA243" s="68">
        <v>10</v>
      </c>
      <c r="AB243" s="68"/>
      <c r="AC243" s="68"/>
      <c r="AD243" s="68"/>
      <c r="AE243" s="76">
        <v>104000000</v>
      </c>
      <c r="AF243" s="2"/>
      <c r="AG243" s="68"/>
      <c r="AH243" s="68"/>
      <c r="AI243" s="68"/>
      <c r="AJ243" s="68"/>
      <c r="AK243" s="68"/>
      <c r="AL243" s="68"/>
      <c r="AM243" s="68"/>
      <c r="AN243" s="68"/>
      <c r="AO243" s="68"/>
      <c r="AP243" s="68"/>
      <c r="AQ243" s="68"/>
      <c r="AR243" s="68"/>
      <c r="AS243" s="68"/>
      <c r="AT243" s="68"/>
      <c r="AU243" s="68"/>
      <c r="AV243" s="68"/>
      <c r="AW243" s="68"/>
      <c r="AX243" s="68"/>
      <c r="AY243" s="68"/>
      <c r="AZ243" s="68"/>
      <c r="BA243" s="68"/>
      <c r="BB243" s="68"/>
      <c r="BC243" s="68"/>
      <c r="BD243" s="68"/>
      <c r="BE243" s="68"/>
      <c r="BF243" s="68"/>
      <c r="BG243" s="68"/>
      <c r="BH243" s="68"/>
      <c r="BI243" s="68"/>
      <c r="BJ243" s="68"/>
      <c r="BK243" s="68"/>
      <c r="BL243" s="68"/>
      <c r="BM243" s="68"/>
      <c r="BN243" s="68"/>
      <c r="BO243" t="s">
        <v>165</v>
      </c>
      <c r="BP243" t="str">
        <f>IFERROR(LEFT(Table4[[#This Row],[reference/s]],SEARCH(";",Table4[[#This Row],[reference/s]])-1),"")</f>
        <v>PDF - newspaper</v>
      </c>
    </row>
    <row r="244" spans="1:68">
      <c r="A244">
        <v>546</v>
      </c>
      <c r="B244" t="s">
        <v>1564</v>
      </c>
      <c r="C244" t="s">
        <v>606</v>
      </c>
      <c r="D244" t="s">
        <v>404</v>
      </c>
      <c r="E244" t="s">
        <v>724</v>
      </c>
      <c r="F244" s="13">
        <v>32240</v>
      </c>
      <c r="G244" s="13">
        <v>32283</v>
      </c>
      <c r="H244" t="s">
        <v>662</v>
      </c>
      <c r="I244" s="68">
        <v>1988</v>
      </c>
      <c r="K244" t="s">
        <v>639</v>
      </c>
      <c r="L244" t="s">
        <v>91</v>
      </c>
      <c r="M244" t="s">
        <v>37</v>
      </c>
      <c r="N244" t="s">
        <v>50</v>
      </c>
      <c r="O244" s="10" t="s">
        <v>1125</v>
      </c>
      <c r="P244">
        <v>1</v>
      </c>
      <c r="Q244">
        <v>0</v>
      </c>
      <c r="R244">
        <v>2</v>
      </c>
      <c r="S244">
        <v>1</v>
      </c>
      <c r="T244">
        <v>0</v>
      </c>
      <c r="U244">
        <f>Table4[[#This Row],[Report]]*$P$321+Table4[[#This Row],[Journals]]*$Q$321+Table4[[#This Row],[Databases]]*$R$321+Table4[[#This Row],[Websites]]*$S$321+Table4[[#This Row],[Newspaper]]*$T$321</f>
        <v>90</v>
      </c>
      <c r="V244">
        <f>SUM(Table4[[#This Row],[Report]:[Websites]])</f>
        <v>4</v>
      </c>
      <c r="W244">
        <f>IF(Table4[[#This Row],[Insured Cost]]="",1,IF(Table4[[#This Row],[Reported cost]]="",2,""))</f>
        <v>2</v>
      </c>
      <c r="X244" s="68">
        <v>1150</v>
      </c>
      <c r="Y244" s="68"/>
      <c r="Z244" s="68"/>
      <c r="AA244" s="68">
        <v>2</v>
      </c>
      <c r="AB244" s="68"/>
      <c r="AC244" s="68"/>
      <c r="AD244" s="68"/>
      <c r="AE244" s="76">
        <v>25000000</v>
      </c>
      <c r="AF244" s="2"/>
      <c r="AG244" s="68"/>
      <c r="AH244" s="68"/>
      <c r="AI244" s="68"/>
      <c r="AJ244" s="68"/>
      <c r="AK244" s="68"/>
      <c r="AL244" s="68"/>
      <c r="AM244" s="68"/>
      <c r="AN244" s="68"/>
      <c r="AO244" s="68"/>
      <c r="AP244" s="68"/>
      <c r="AQ244" s="68"/>
      <c r="AR244" s="68"/>
      <c r="AS244" s="68"/>
      <c r="AT244" s="68"/>
      <c r="AU244" s="68"/>
      <c r="AV244" s="68"/>
      <c r="AW244" s="68"/>
      <c r="AX244" s="68"/>
      <c r="AY244" s="68"/>
      <c r="AZ244" s="68"/>
      <c r="BA244" s="68"/>
      <c r="BB244" s="68"/>
      <c r="BC244" s="68"/>
      <c r="BD244" s="68"/>
      <c r="BE244" s="68"/>
      <c r="BF244" s="68"/>
      <c r="BG244" s="68"/>
      <c r="BH244" s="68"/>
      <c r="BI244" s="68"/>
      <c r="BJ244" s="68"/>
      <c r="BK244" s="68"/>
      <c r="BL244" s="68"/>
      <c r="BM244" s="68"/>
      <c r="BN244" s="68"/>
      <c r="BO244" t="s">
        <v>405</v>
      </c>
      <c r="BP244" t="str">
        <f>IFERROR(LEFT(Table4[[#This Row],[reference/s]],SEARCH(";",Table4[[#This Row],[reference/s]])-1),"")</f>
        <v>EM-Track</v>
      </c>
    </row>
    <row r="245" spans="1:68">
      <c r="A245">
        <v>452</v>
      </c>
      <c r="B245" t="s">
        <v>1564</v>
      </c>
      <c r="C245" t="s">
        <v>642</v>
      </c>
      <c r="D245" t="s">
        <v>603</v>
      </c>
      <c r="E245" t="s">
        <v>313</v>
      </c>
      <c r="F245" s="4">
        <v>33646</v>
      </c>
      <c r="G245" s="4">
        <v>33647</v>
      </c>
      <c r="H245" t="s">
        <v>661</v>
      </c>
      <c r="I245" s="68">
        <v>1992</v>
      </c>
      <c r="K245" t="s">
        <v>505</v>
      </c>
      <c r="L245" t="s">
        <v>37</v>
      </c>
      <c r="M245" t="s">
        <v>37</v>
      </c>
      <c r="N245" t="s">
        <v>736</v>
      </c>
      <c r="O245" s="10" t="s">
        <v>1302</v>
      </c>
      <c r="P245">
        <v>0</v>
      </c>
      <c r="Q245">
        <v>0</v>
      </c>
      <c r="R245">
        <v>3</v>
      </c>
      <c r="S245">
        <v>0</v>
      </c>
      <c r="T245">
        <v>0</v>
      </c>
      <c r="U245">
        <f>Table4[[#This Row],[Report]]*$P$321+Table4[[#This Row],[Journals]]*$Q$321+Table4[[#This Row],[Databases]]*$R$321+Table4[[#This Row],[Websites]]*$S$321+Table4[[#This Row],[Newspaper]]*$T$321</f>
        <v>60</v>
      </c>
      <c r="V245">
        <f>SUM(Table4[[#This Row],[Report]:[Websites]])</f>
        <v>3</v>
      </c>
      <c r="W245">
        <f>IF(Table4[[#This Row],[Insured Cost]]="",1,IF(Table4[[#This Row],[Reported cost]]="",2,""))</f>
        <v>2</v>
      </c>
      <c r="X245" s="68"/>
      <c r="Y245" s="68"/>
      <c r="Z245" s="68"/>
      <c r="AA245" s="68">
        <v>1</v>
      </c>
      <c r="AB245" s="68"/>
      <c r="AC245" s="68"/>
      <c r="AD245" s="68"/>
      <c r="AE245" s="76">
        <v>118000000</v>
      </c>
      <c r="AF245" s="2"/>
      <c r="AG245" s="68"/>
      <c r="AH245" s="68"/>
      <c r="AI245" s="68"/>
      <c r="AJ245" s="68"/>
      <c r="AK245" s="68">
        <v>3000</v>
      </c>
      <c r="AL245" s="68"/>
      <c r="AM245" s="68"/>
      <c r="AN245" s="68"/>
      <c r="AO245" s="68">
        <v>7000</v>
      </c>
      <c r="AP245" s="68"/>
      <c r="AQ245" s="68"/>
      <c r="AR245" s="68"/>
      <c r="AS245" s="68"/>
      <c r="AT245" s="68"/>
      <c r="AU245" s="68"/>
      <c r="AV245" s="68"/>
      <c r="AW245" s="68"/>
      <c r="AX245" s="68"/>
      <c r="AY245" s="68"/>
      <c r="AZ245" s="68"/>
      <c r="BA245" s="68"/>
      <c r="BB245" s="68"/>
      <c r="BC245" s="68"/>
      <c r="BD245" s="68"/>
      <c r="BE245" s="68"/>
      <c r="BF245" s="68"/>
      <c r="BG245" s="68"/>
      <c r="BH245" s="68"/>
      <c r="BI245" s="68"/>
      <c r="BJ245" s="68"/>
      <c r="BK245" s="68"/>
      <c r="BL245" s="68"/>
      <c r="BM245" s="68"/>
      <c r="BN245" s="68"/>
      <c r="BO245" t="s">
        <v>314</v>
      </c>
      <c r="BP245" t="str">
        <f>IFERROR(LEFT(Table4[[#This Row],[reference/s]],SEARCH(";",Table4[[#This Row],[reference/s]])-1),"")</f>
        <v>ICA</v>
      </c>
    </row>
    <row r="246" spans="1:68">
      <c r="A246">
        <v>302</v>
      </c>
      <c r="B246" t="s">
        <v>1564</v>
      </c>
      <c r="C246" t="s">
        <v>642</v>
      </c>
      <c r="D246" t="s">
        <v>201</v>
      </c>
      <c r="E246" t="s">
        <v>202</v>
      </c>
      <c r="F246" s="4">
        <v>34658</v>
      </c>
      <c r="G246" s="4">
        <v>34658</v>
      </c>
      <c r="H246" t="s">
        <v>659</v>
      </c>
      <c r="I246" s="68">
        <v>1994</v>
      </c>
      <c r="K246" t="s">
        <v>512</v>
      </c>
      <c r="L246" t="s">
        <v>37</v>
      </c>
      <c r="M246" t="s">
        <v>37</v>
      </c>
      <c r="N246" t="s">
        <v>736</v>
      </c>
      <c r="O246" s="10" t="s">
        <v>1147</v>
      </c>
      <c r="P246">
        <v>0</v>
      </c>
      <c r="Q246">
        <v>0</v>
      </c>
      <c r="R246">
        <v>2</v>
      </c>
      <c r="S246">
        <v>1</v>
      </c>
      <c r="T246">
        <v>1</v>
      </c>
      <c r="U246">
        <f>Table4[[#This Row],[Report]]*$P$321+Table4[[#This Row],[Journals]]*$Q$321+Table4[[#This Row],[Databases]]*$R$321+Table4[[#This Row],[Websites]]*$S$321+Table4[[#This Row],[Newspaper]]*$T$321</f>
        <v>51</v>
      </c>
      <c r="V246">
        <f>SUM(Table4[[#This Row],[Report]:[Websites]])</f>
        <v>3</v>
      </c>
      <c r="W246">
        <f>IF(Table4[[#This Row],[Insured Cost]]="",1,IF(Table4[[#This Row],[Reported cost]]="",2,""))</f>
        <v>2</v>
      </c>
      <c r="X246" s="68"/>
      <c r="Y246" s="68">
        <v>1000</v>
      </c>
      <c r="Z246" s="68"/>
      <c r="AA246" s="68">
        <v>2</v>
      </c>
      <c r="AB246" s="68"/>
      <c r="AC246" s="68"/>
      <c r="AD246" s="68">
        <v>2</v>
      </c>
      <c r="AE246" s="76">
        <v>29000000</v>
      </c>
      <c r="AF246" s="2"/>
      <c r="AG246" s="68">
        <v>100</v>
      </c>
      <c r="AH246" s="68"/>
      <c r="AI246" s="68"/>
      <c r="AJ246" s="68"/>
      <c r="AK246" s="68"/>
      <c r="AL246" s="68"/>
      <c r="AM246" s="68"/>
      <c r="AN246" s="68"/>
      <c r="AO246" s="68"/>
      <c r="AP246" s="68"/>
      <c r="AQ246" s="68"/>
      <c r="AR246" s="68"/>
      <c r="AS246" s="68"/>
      <c r="AT246" s="68"/>
      <c r="AU246" s="68"/>
      <c r="AV246" s="68"/>
      <c r="AW246" s="68"/>
      <c r="AX246" s="68"/>
      <c r="AY246" s="68"/>
      <c r="AZ246" s="68"/>
      <c r="BA246" s="68"/>
      <c r="BB246" s="68"/>
      <c r="BC246" s="68"/>
      <c r="BD246" s="68"/>
      <c r="BE246" s="68"/>
      <c r="BF246" s="68"/>
      <c r="BG246" s="68"/>
      <c r="BH246" s="68"/>
      <c r="BI246" s="68"/>
      <c r="BJ246" s="68"/>
      <c r="BK246" s="68"/>
      <c r="BL246" s="68"/>
      <c r="BM246" s="68"/>
      <c r="BN246" s="68"/>
      <c r="BO246" t="s">
        <v>203</v>
      </c>
      <c r="BP246" t="str">
        <f>IFERROR(LEFT(Table4[[#This Row],[reference/s]],SEARCH(";",Table4[[#This Row],[reference/s]])-1),"")</f>
        <v>EM-DAT</v>
      </c>
    </row>
    <row r="247" spans="1:68">
      <c r="A247">
        <v>247</v>
      </c>
      <c r="B247" t="s">
        <v>1564</v>
      </c>
      <c r="C247" t="s">
        <v>590</v>
      </c>
      <c r="D247" t="s">
        <v>177</v>
      </c>
      <c r="E247" t="s">
        <v>178</v>
      </c>
      <c r="F247" s="13">
        <v>34552</v>
      </c>
      <c r="G247" s="13">
        <v>34552</v>
      </c>
      <c r="H247" t="s">
        <v>669</v>
      </c>
      <c r="I247" s="68">
        <v>1994</v>
      </c>
      <c r="K247" t="s">
        <v>509</v>
      </c>
      <c r="L247" t="s">
        <v>37</v>
      </c>
      <c r="M247" t="s">
        <v>37</v>
      </c>
      <c r="N247" t="s">
        <v>736</v>
      </c>
      <c r="O247" s="10" t="s">
        <v>1145</v>
      </c>
      <c r="P247">
        <v>0</v>
      </c>
      <c r="Q247">
        <v>0</v>
      </c>
      <c r="R247">
        <v>2</v>
      </c>
      <c r="S247">
        <v>2</v>
      </c>
      <c r="T247">
        <v>0</v>
      </c>
      <c r="U247">
        <f>Table4[[#This Row],[Report]]*$P$321+Table4[[#This Row],[Journals]]*$Q$321+Table4[[#This Row],[Databases]]*$R$321+Table4[[#This Row],[Websites]]*$S$321+Table4[[#This Row],[Newspaper]]*$T$321</f>
        <v>60</v>
      </c>
      <c r="V247">
        <f>SUM(Table4[[#This Row],[Report]:[Websites]])</f>
        <v>4</v>
      </c>
      <c r="W247">
        <f>IF(Table4[[#This Row],[Insured Cost]]="",1,IF(Table4[[#This Row],[Reported cost]]="",2,""))</f>
        <v>2</v>
      </c>
      <c r="X247" s="68"/>
      <c r="Y247" s="68">
        <v>50000</v>
      </c>
      <c r="Z247" s="68">
        <v>20</v>
      </c>
      <c r="AA247" s="68">
        <v>5</v>
      </c>
      <c r="AB247" s="68"/>
      <c r="AC247" s="68"/>
      <c r="AD247" s="68"/>
      <c r="AE247" s="76">
        <v>37200000</v>
      </c>
      <c r="AF247" s="2"/>
      <c r="AG247" s="68"/>
      <c r="AH247" s="68"/>
      <c r="AI247" s="68"/>
      <c r="AJ247" s="68"/>
      <c r="AK247" s="68">
        <v>1000</v>
      </c>
      <c r="AL247" s="68"/>
      <c r="AM247" s="68"/>
      <c r="AN247" s="68"/>
      <c r="AO247" s="68"/>
      <c r="AP247" s="68"/>
      <c r="AQ247" s="68">
        <v>50</v>
      </c>
      <c r="AR247" s="68"/>
      <c r="AS247" s="68"/>
      <c r="AT247" s="68"/>
      <c r="AU247" s="68"/>
      <c r="AV247" s="68"/>
      <c r="AW247" s="68"/>
      <c r="AX247" s="68"/>
      <c r="AY247" s="68"/>
      <c r="AZ247" s="68"/>
      <c r="BA247" s="68"/>
      <c r="BB247" s="68"/>
      <c r="BC247" s="68"/>
      <c r="BD247" s="68"/>
      <c r="BE247" s="68"/>
      <c r="BF247" s="68"/>
      <c r="BG247" s="68"/>
      <c r="BH247" s="68"/>
      <c r="BI247" s="68"/>
      <c r="BJ247" s="68"/>
      <c r="BK247" s="68"/>
      <c r="BL247" s="68"/>
      <c r="BM247" s="68"/>
      <c r="BN247" s="68"/>
      <c r="BO247" t="s">
        <v>179</v>
      </c>
      <c r="BP247" t="str">
        <f>IFERROR(LEFT(Table4[[#This Row],[reference/s]],SEARCH(";",Table4[[#This Row],[reference/s]])-1),"")</f>
        <v>EM-Track</v>
      </c>
    </row>
    <row r="248" spans="1:68">
      <c r="A248">
        <v>338</v>
      </c>
      <c r="B248" t="s">
        <v>1564</v>
      </c>
      <c r="C248" t="s">
        <v>642</v>
      </c>
      <c r="D248" t="s">
        <v>234</v>
      </c>
      <c r="E248" t="s">
        <v>235</v>
      </c>
      <c r="F248" s="13">
        <v>35033</v>
      </c>
      <c r="G248" s="13">
        <v>35033</v>
      </c>
      <c r="H248" t="s">
        <v>659</v>
      </c>
      <c r="I248" s="68">
        <v>1995</v>
      </c>
      <c r="K248" t="s">
        <v>514</v>
      </c>
      <c r="L248" t="s">
        <v>37</v>
      </c>
      <c r="M248" t="s">
        <v>37</v>
      </c>
      <c r="N248" t="s">
        <v>736</v>
      </c>
      <c r="O248" s="10" t="s">
        <v>1150</v>
      </c>
      <c r="P248">
        <v>0</v>
      </c>
      <c r="Q248">
        <v>0</v>
      </c>
      <c r="R248">
        <v>3</v>
      </c>
      <c r="S248">
        <v>1</v>
      </c>
      <c r="T248">
        <v>0</v>
      </c>
      <c r="U248">
        <f>Table4[[#This Row],[Report]]*$P$321+Table4[[#This Row],[Journals]]*$Q$321+Table4[[#This Row],[Databases]]*$R$321+Table4[[#This Row],[Websites]]*$S$321+Table4[[#This Row],[Newspaper]]*$T$321</f>
        <v>70</v>
      </c>
      <c r="V248">
        <f>SUM(Table4[[#This Row],[Report]:[Websites]])</f>
        <v>4</v>
      </c>
      <c r="W248">
        <f>IF(Table4[[#This Row],[Insured Cost]]="",1,IF(Table4[[#This Row],[Reported cost]]="",2,""))</f>
        <v>2</v>
      </c>
      <c r="X248" s="68"/>
      <c r="Y248" s="68"/>
      <c r="Z248" s="68"/>
      <c r="AA248" s="68"/>
      <c r="AB248" s="68"/>
      <c r="AC248" s="68"/>
      <c r="AD248" s="68"/>
      <c r="AE248" s="76">
        <v>10000000</v>
      </c>
      <c r="AF248" s="2"/>
      <c r="AG248" s="68"/>
      <c r="AH248" s="68"/>
      <c r="AI248" s="68"/>
      <c r="AJ248" s="68"/>
      <c r="AK248" s="68"/>
      <c r="AL248" s="68"/>
      <c r="AM248" s="68"/>
      <c r="AN248" s="68"/>
      <c r="AO248" s="68"/>
      <c r="AP248" s="68"/>
      <c r="AQ248" s="68">
        <v>120</v>
      </c>
      <c r="AR248" s="68"/>
      <c r="AS248" s="68"/>
      <c r="AT248" s="68"/>
      <c r="AU248" s="68"/>
      <c r="AV248" s="68"/>
      <c r="AW248" s="68"/>
      <c r="AX248" s="68"/>
      <c r="AY248" s="68"/>
      <c r="AZ248" s="68"/>
      <c r="BA248" s="68"/>
      <c r="BB248" s="68"/>
      <c r="BC248" s="68"/>
      <c r="BD248" s="68"/>
      <c r="BE248" s="68"/>
      <c r="BF248" s="68"/>
      <c r="BG248" s="68"/>
      <c r="BH248" s="68"/>
      <c r="BI248" s="68"/>
      <c r="BJ248" s="68"/>
      <c r="BK248" s="68"/>
      <c r="BL248" s="68"/>
      <c r="BM248" s="68"/>
      <c r="BN248" s="68"/>
      <c r="BO248" t="s">
        <v>236</v>
      </c>
      <c r="BP248" t="str">
        <f>IFERROR(LEFT(Table4[[#This Row],[reference/s]],SEARCH(";",Table4[[#This Row],[reference/s]])-1),"")</f>
        <v>ICA</v>
      </c>
    </row>
    <row r="249" spans="1:68">
      <c r="A249">
        <v>333</v>
      </c>
      <c r="B249" t="s">
        <v>1564</v>
      </c>
      <c r="C249" t="s">
        <v>642</v>
      </c>
      <c r="D249" t="s">
        <v>224</v>
      </c>
      <c r="E249" t="s">
        <v>225</v>
      </c>
      <c r="F249" s="13">
        <v>35386</v>
      </c>
      <c r="G249" s="13">
        <v>35386</v>
      </c>
      <c r="H249" t="s">
        <v>659</v>
      </c>
      <c r="I249" s="68">
        <v>1996</v>
      </c>
      <c r="K249" t="s">
        <v>518</v>
      </c>
      <c r="L249" t="s">
        <v>37</v>
      </c>
      <c r="M249" t="s">
        <v>37</v>
      </c>
      <c r="N249" t="s">
        <v>736</v>
      </c>
      <c r="O249" s="10" t="s">
        <v>1305</v>
      </c>
      <c r="P249">
        <v>0</v>
      </c>
      <c r="Q249">
        <v>0</v>
      </c>
      <c r="R249">
        <v>1</v>
      </c>
      <c r="S249">
        <v>1</v>
      </c>
      <c r="T249">
        <v>0</v>
      </c>
      <c r="U249">
        <f>Table4[[#This Row],[Report]]*$P$321+Table4[[#This Row],[Journals]]*$Q$321+Table4[[#This Row],[Databases]]*$R$321+Table4[[#This Row],[Websites]]*$S$321+Table4[[#This Row],[Newspaper]]*$T$321</f>
        <v>30</v>
      </c>
      <c r="V249">
        <f>SUM(Table4[[#This Row],[Report]:[Websites]])</f>
        <v>2</v>
      </c>
      <c r="W249">
        <f>IF(Table4[[#This Row],[Insured Cost]]="",1,IF(Table4[[#This Row],[Reported cost]]="",2,""))</f>
        <v>2</v>
      </c>
      <c r="X249" s="68"/>
      <c r="Y249" s="68"/>
      <c r="Z249" s="68"/>
      <c r="AA249" s="68"/>
      <c r="AB249" s="68"/>
      <c r="AC249" s="68"/>
      <c r="AD249" s="68">
        <v>1</v>
      </c>
      <c r="AE249" s="76">
        <v>10000000</v>
      </c>
      <c r="AF249" s="2"/>
      <c r="AG249" s="68"/>
      <c r="AH249" s="68"/>
      <c r="AI249" s="68"/>
      <c r="AJ249" s="68"/>
      <c r="AK249" s="68"/>
      <c r="AL249" s="68"/>
      <c r="AM249" s="68"/>
      <c r="AN249" s="68"/>
      <c r="AO249" s="68"/>
      <c r="AP249" s="68"/>
      <c r="AQ249" s="68"/>
      <c r="AR249" s="68"/>
      <c r="AS249" s="68"/>
      <c r="AT249" s="68"/>
      <c r="AU249" s="68"/>
      <c r="AV249" s="68"/>
      <c r="AW249" s="68"/>
      <c r="AX249" s="68"/>
      <c r="AY249" s="68"/>
      <c r="AZ249" s="68"/>
      <c r="BA249" s="68"/>
      <c r="BB249" s="68"/>
      <c r="BC249" s="68"/>
      <c r="BD249" s="68"/>
      <c r="BE249" s="68"/>
      <c r="BF249" s="68"/>
      <c r="BG249" s="68"/>
      <c r="BH249" s="68"/>
      <c r="BI249" s="68"/>
      <c r="BJ249" s="68"/>
      <c r="BK249" s="68"/>
      <c r="BL249" s="68"/>
      <c r="BM249" s="68"/>
      <c r="BN249" s="68"/>
      <c r="BO249" t="s">
        <v>226</v>
      </c>
      <c r="BP249" t="str">
        <f>IFERROR(LEFT(Table4[[#This Row],[reference/s]],SEARCH(";",Table4[[#This Row],[reference/s]])-1),"")</f>
        <v>EM-Track</v>
      </c>
    </row>
    <row r="250" spans="1:68">
      <c r="A250">
        <v>118</v>
      </c>
      <c r="B250" t="s">
        <v>1564</v>
      </c>
      <c r="C250" t="s">
        <v>642</v>
      </c>
      <c r="D250" t="s">
        <v>105</v>
      </c>
      <c r="E250" t="s">
        <v>106</v>
      </c>
      <c r="F250" s="4">
        <v>35308</v>
      </c>
      <c r="G250" s="4">
        <v>35309</v>
      </c>
      <c r="H250" t="s">
        <v>693</v>
      </c>
      <c r="I250" s="68">
        <v>1996</v>
      </c>
      <c r="K250" t="s">
        <v>516</v>
      </c>
      <c r="L250" t="s">
        <v>37</v>
      </c>
      <c r="M250" t="s">
        <v>37</v>
      </c>
      <c r="N250" t="s">
        <v>736</v>
      </c>
      <c r="O250" s="10" t="s">
        <v>1303</v>
      </c>
      <c r="P250">
        <v>0</v>
      </c>
      <c r="Q250">
        <v>0</v>
      </c>
      <c r="R250">
        <v>3</v>
      </c>
      <c r="S250">
        <v>1</v>
      </c>
      <c r="T250">
        <v>1</v>
      </c>
      <c r="U250">
        <f>Table4[[#This Row],[Report]]*$P$321+Table4[[#This Row],[Journals]]*$Q$321+Table4[[#This Row],[Databases]]*$R$321+Table4[[#This Row],[Websites]]*$S$321+Table4[[#This Row],[Newspaper]]*$T$321</f>
        <v>71</v>
      </c>
      <c r="V250">
        <f>SUM(Table4[[#This Row],[Report]:[Websites]])</f>
        <v>4</v>
      </c>
      <c r="W250">
        <f>IF(Table4[[#This Row],[Insured Cost]]="",1,IF(Table4[[#This Row],[Reported cost]]="",2,""))</f>
        <v>2</v>
      </c>
      <c r="X250" s="68"/>
      <c r="Y250" s="68">
        <v>50000</v>
      </c>
      <c r="Z250" s="68"/>
      <c r="AA250" s="68">
        <v>14</v>
      </c>
      <c r="AB250" s="68"/>
      <c r="AC250" s="68"/>
      <c r="AD250" s="68">
        <v>1</v>
      </c>
      <c r="AE250" s="76">
        <v>10000000</v>
      </c>
      <c r="AF250" s="2"/>
      <c r="AG250" s="68">
        <v>7000</v>
      </c>
      <c r="AH250" s="68"/>
      <c r="AI250" s="68"/>
      <c r="AJ250" s="68"/>
      <c r="AK250" s="68"/>
      <c r="AL250" s="68"/>
      <c r="AM250" s="68"/>
      <c r="AN250" s="68"/>
      <c r="AO250" s="68"/>
      <c r="AP250" s="68"/>
      <c r="AQ250" s="68"/>
      <c r="AR250" s="68"/>
      <c r="AS250" s="68"/>
      <c r="AT250" s="68"/>
      <c r="AU250" s="68"/>
      <c r="AV250" s="68"/>
      <c r="AW250" s="68"/>
      <c r="AX250" s="68"/>
      <c r="AY250" s="68"/>
      <c r="AZ250" s="68"/>
      <c r="BA250" s="68"/>
      <c r="BB250" s="68"/>
      <c r="BC250" s="68"/>
      <c r="BD250" s="68"/>
      <c r="BE250" s="68"/>
      <c r="BF250" s="68"/>
      <c r="BG250" s="68"/>
      <c r="BH250" s="68"/>
      <c r="BI250" s="68"/>
      <c r="BJ250" s="68">
        <v>1</v>
      </c>
      <c r="BK250" s="68"/>
      <c r="BL250" s="68"/>
      <c r="BM250" s="68"/>
      <c r="BN250" s="68">
        <v>1</v>
      </c>
      <c r="BO250" t="s">
        <v>107</v>
      </c>
      <c r="BP250" t="str">
        <f>IFERROR(LEFT(Table4[[#This Row],[reference/s]],SEARCH(";",Table4[[#This Row],[reference/s]])-1),"")</f>
        <v>ICA</v>
      </c>
    </row>
    <row r="251" spans="1:68">
      <c r="B251" t="s">
        <v>1564</v>
      </c>
      <c r="C251" t="s">
        <v>642</v>
      </c>
      <c r="F251" s="4">
        <v>35750</v>
      </c>
      <c r="G251" s="4">
        <v>35751</v>
      </c>
      <c r="H251" t="s">
        <v>659</v>
      </c>
      <c r="I251" s="68">
        <v>1997</v>
      </c>
      <c r="K251" t="s">
        <v>608</v>
      </c>
      <c r="L251" t="s">
        <v>37</v>
      </c>
      <c r="M251" t="s">
        <v>37</v>
      </c>
      <c r="N251" t="s">
        <v>736</v>
      </c>
      <c r="O251" s="32" t="s">
        <v>758</v>
      </c>
      <c r="P251">
        <v>0</v>
      </c>
      <c r="Q251">
        <v>0</v>
      </c>
      <c r="R251">
        <v>1</v>
      </c>
      <c r="S251">
        <v>1</v>
      </c>
      <c r="T251">
        <v>0</v>
      </c>
      <c r="U251">
        <f>Table4[[#This Row],[Report]]*$P$321+Table4[[#This Row],[Journals]]*$Q$321+Table4[[#This Row],[Databases]]*$R$321+Table4[[#This Row],[Websites]]*$S$321+Table4[[#This Row],[Newspaper]]*$T$321</f>
        <v>30</v>
      </c>
      <c r="V251">
        <f>SUM(Table4[[#This Row],[Report]:[Websites]])</f>
        <v>2</v>
      </c>
      <c r="W251">
        <f>IF(Table4[[#This Row],[Insured Cost]]="",1,IF(Table4[[#This Row],[Reported cost]]="",2,""))</f>
        <v>2</v>
      </c>
      <c r="X251" s="68"/>
      <c r="Y251" s="68"/>
      <c r="Z251" s="68"/>
      <c r="AA251" s="68"/>
      <c r="AB251" s="68"/>
      <c r="AC251" s="68"/>
      <c r="AD251" s="68"/>
      <c r="AE251" s="76">
        <v>5000000</v>
      </c>
      <c r="AF251" s="2"/>
      <c r="AG251" s="68"/>
      <c r="AH251" s="68"/>
      <c r="AI251" s="68"/>
      <c r="AJ251" s="68"/>
      <c r="AK251" s="68"/>
      <c r="AL251" s="68"/>
      <c r="AM251" s="68"/>
      <c r="AN251" s="68"/>
      <c r="AO251" s="68"/>
      <c r="AP251" s="68"/>
      <c r="AQ251" s="68"/>
      <c r="AR251" s="68"/>
      <c r="AS251" s="68"/>
      <c r="AT251" s="68"/>
      <c r="AU251" s="68"/>
      <c r="AV251" s="68"/>
      <c r="AW251" s="68"/>
      <c r="AX251" s="68"/>
      <c r="AY251" s="68"/>
      <c r="AZ251" s="68"/>
      <c r="BA251" s="68"/>
      <c r="BB251" s="68"/>
      <c r="BC251" s="68"/>
      <c r="BD251" s="68"/>
      <c r="BE251" s="68"/>
      <c r="BF251" s="68"/>
      <c r="BG251" s="68"/>
      <c r="BH251" s="68"/>
      <c r="BI251" s="68"/>
      <c r="BJ251" s="68"/>
      <c r="BK251" s="68"/>
      <c r="BL251" s="68"/>
      <c r="BM251" s="68"/>
      <c r="BN251" s="68"/>
      <c r="BP251" t="str">
        <f>IFERROR(LEFT(Table4[[#This Row],[reference/s]],SEARCH(";",Table4[[#This Row],[reference/s]])-1),"")</f>
        <v>ICA</v>
      </c>
    </row>
    <row r="252" spans="1:68">
      <c r="B252" t="s">
        <v>1564</v>
      </c>
      <c r="C252" t="s">
        <v>642</v>
      </c>
      <c r="F252" s="4">
        <v>35783</v>
      </c>
      <c r="G252" s="4">
        <v>35783</v>
      </c>
      <c r="H252" t="s">
        <v>660</v>
      </c>
      <c r="I252" s="68">
        <v>1997</v>
      </c>
      <c r="K252" t="s">
        <v>945</v>
      </c>
      <c r="L252" t="s">
        <v>37</v>
      </c>
      <c r="M252" t="s">
        <v>37</v>
      </c>
      <c r="N252" t="s">
        <v>736</v>
      </c>
      <c r="O252" s="32" t="s">
        <v>1308</v>
      </c>
      <c r="P252">
        <v>0</v>
      </c>
      <c r="Q252">
        <v>0</v>
      </c>
      <c r="R252">
        <v>1</v>
      </c>
      <c r="S252">
        <v>1</v>
      </c>
      <c r="T252">
        <v>0</v>
      </c>
      <c r="U252">
        <f>Table4[[#This Row],[Report]]*$P$321+Table4[[#This Row],[Journals]]*$Q$321+Table4[[#This Row],[Databases]]*$R$321+Table4[[#This Row],[Websites]]*$S$321+Table4[[#This Row],[Newspaper]]*$T$321</f>
        <v>30</v>
      </c>
      <c r="V252">
        <f>SUM(Table4[[#This Row],[Report]:[Websites]])</f>
        <v>2</v>
      </c>
      <c r="W252">
        <f>IF(Table4[[#This Row],[Insured Cost]]="",1,IF(Table4[[#This Row],[Reported cost]]="",2,""))</f>
        <v>2</v>
      </c>
      <c r="X252" s="68"/>
      <c r="Y252" s="68"/>
      <c r="Z252" s="68"/>
      <c r="AA252" s="68"/>
      <c r="AB252" s="68"/>
      <c r="AC252" s="68"/>
      <c r="AD252" s="68"/>
      <c r="AE252" s="76">
        <v>40000000</v>
      </c>
      <c r="AF252" s="2"/>
      <c r="AG252" s="68"/>
      <c r="AH252" s="68"/>
      <c r="AI252" s="68"/>
      <c r="AJ252" s="68"/>
      <c r="AK252" s="68"/>
      <c r="AL252" s="68"/>
      <c r="AM252" s="68"/>
      <c r="AN252" s="68"/>
      <c r="AO252" s="68"/>
      <c r="AP252" s="68"/>
      <c r="AQ252" s="68"/>
      <c r="AR252" s="68"/>
      <c r="AS252" s="68"/>
      <c r="AT252" s="68"/>
      <c r="AU252" s="68"/>
      <c r="AV252" s="68"/>
      <c r="AW252" s="68"/>
      <c r="AX252" s="68"/>
      <c r="AY252" s="68"/>
      <c r="AZ252" s="68"/>
      <c r="BA252" s="68"/>
      <c r="BB252" s="68"/>
      <c r="BC252" s="68"/>
      <c r="BD252" s="68"/>
      <c r="BE252" s="68"/>
      <c r="BF252" s="68"/>
      <c r="BG252" s="68"/>
      <c r="BH252" s="68"/>
      <c r="BI252" s="68"/>
      <c r="BJ252" s="68"/>
      <c r="BK252" s="68"/>
      <c r="BL252" s="68"/>
      <c r="BM252" s="68"/>
      <c r="BN252" s="68"/>
      <c r="BP252" t="str">
        <f>IFERROR(LEFT(Table4[[#This Row],[reference/s]],SEARCH(";",Table4[[#This Row],[reference/s]])-1),"")</f>
        <v>ICA</v>
      </c>
    </row>
    <row r="253" spans="1:68">
      <c r="B253" t="s">
        <v>1564</v>
      </c>
      <c r="C253" t="s">
        <v>642</v>
      </c>
      <c r="F253" s="13">
        <v>36013</v>
      </c>
      <c r="G253" s="13">
        <v>36015</v>
      </c>
      <c r="H253" t="s">
        <v>669</v>
      </c>
      <c r="I253" s="68">
        <v>1998</v>
      </c>
      <c r="K253" t="s">
        <v>768</v>
      </c>
      <c r="L253" t="s">
        <v>37</v>
      </c>
      <c r="M253" t="s">
        <v>37</v>
      </c>
      <c r="N253" t="s">
        <v>736</v>
      </c>
      <c r="O253" s="32" t="s">
        <v>1172</v>
      </c>
      <c r="P253">
        <v>0</v>
      </c>
      <c r="Q253">
        <v>0</v>
      </c>
      <c r="R253">
        <v>1</v>
      </c>
      <c r="S253">
        <v>0</v>
      </c>
      <c r="T253">
        <v>2</v>
      </c>
      <c r="U253">
        <f>Table4[[#This Row],[Report]]*$P$321+Table4[[#This Row],[Journals]]*$Q$321+Table4[[#This Row],[Databases]]*$R$321+Table4[[#This Row],[Websites]]*$S$321+Table4[[#This Row],[Newspaper]]*$T$321</f>
        <v>22</v>
      </c>
      <c r="V253">
        <f>SUM(Table4[[#This Row],[Report]:[Websites]])</f>
        <v>1</v>
      </c>
      <c r="W253">
        <f>IF(Table4[[#This Row],[Insured Cost]]="",1,IF(Table4[[#This Row],[Reported cost]]="",2,""))</f>
        <v>2</v>
      </c>
      <c r="X253" s="68">
        <v>500</v>
      </c>
      <c r="Y253" s="68">
        <v>20000</v>
      </c>
      <c r="Z253" s="68"/>
      <c r="AA253" s="68">
        <v>19</v>
      </c>
      <c r="AB253" s="68"/>
      <c r="AC253" s="68"/>
      <c r="AD253" s="68">
        <v>9</v>
      </c>
      <c r="AE253" s="76">
        <v>10000000</v>
      </c>
      <c r="AF253" s="2"/>
      <c r="AG253" s="68">
        <v>25000</v>
      </c>
      <c r="AH253" s="68"/>
      <c r="AI253" s="68"/>
      <c r="AJ253" s="68"/>
      <c r="AK253" s="68"/>
      <c r="AL253" s="68"/>
      <c r="AM253" s="68"/>
      <c r="AN253" s="68"/>
      <c r="AO253" s="68"/>
      <c r="AP253" s="68"/>
      <c r="AQ253" s="68"/>
      <c r="AR253" s="68"/>
      <c r="AS253" s="68"/>
      <c r="AT253" s="68"/>
      <c r="AU253" s="68"/>
      <c r="AV253" s="68"/>
      <c r="AW253" s="68"/>
      <c r="AX253" s="68"/>
      <c r="AY253" s="68"/>
      <c r="AZ253" s="68"/>
      <c r="BA253" s="68"/>
      <c r="BB253" s="68"/>
      <c r="BC253" s="68"/>
      <c r="BD253" s="68"/>
      <c r="BE253" s="68"/>
      <c r="BF253" s="68"/>
      <c r="BG253" s="68"/>
      <c r="BH253" s="68"/>
      <c r="BI253" s="68"/>
      <c r="BJ253" s="68">
        <v>1</v>
      </c>
      <c r="BK253" s="68"/>
      <c r="BL253" s="68"/>
      <c r="BM253" s="68">
        <v>1</v>
      </c>
      <c r="BN253" s="68"/>
      <c r="BP253" t="str">
        <f>IFERROR(LEFT(Table4[[#This Row],[reference/s]],SEARCH(";",Table4[[#This Row],[reference/s]])-1),"")</f>
        <v>ICA</v>
      </c>
    </row>
    <row r="254" spans="1:68">
      <c r="A254">
        <v>313</v>
      </c>
      <c r="B254" t="s">
        <v>1564</v>
      </c>
      <c r="C254" t="s">
        <v>642</v>
      </c>
      <c r="D254" t="s">
        <v>214</v>
      </c>
      <c r="E254" t="s">
        <v>215</v>
      </c>
      <c r="F254" s="13">
        <v>35830</v>
      </c>
      <c r="G254" s="13">
        <v>35830</v>
      </c>
      <c r="H254" t="s">
        <v>661</v>
      </c>
      <c r="I254" s="68">
        <v>1998</v>
      </c>
      <c r="K254" t="s">
        <v>527</v>
      </c>
      <c r="L254" t="s">
        <v>37</v>
      </c>
      <c r="M254" t="s">
        <v>37</v>
      </c>
      <c r="N254" t="s">
        <v>736</v>
      </c>
      <c r="O254" s="10" t="s">
        <v>950</v>
      </c>
      <c r="P254">
        <v>0</v>
      </c>
      <c r="Q254">
        <v>0</v>
      </c>
      <c r="R254">
        <v>2</v>
      </c>
      <c r="S254">
        <v>0</v>
      </c>
      <c r="T254">
        <v>1</v>
      </c>
      <c r="U254">
        <f>Table4[[#This Row],[Report]]*$P$321+Table4[[#This Row],[Journals]]*$Q$321+Table4[[#This Row],[Databases]]*$R$321+Table4[[#This Row],[Websites]]*$S$321+Table4[[#This Row],[Newspaper]]*$T$321</f>
        <v>41</v>
      </c>
      <c r="V254">
        <f>SUM(Table4[[#This Row],[Report]:[Websites]])</f>
        <v>2</v>
      </c>
      <c r="W254">
        <f>IF(Table4[[#This Row],[Insured Cost]]="",1,IF(Table4[[#This Row],[Reported cost]]="",2,""))</f>
        <v>2</v>
      </c>
      <c r="X254" s="68"/>
      <c r="Y254" s="68"/>
      <c r="Z254" s="68"/>
      <c r="AA254" s="68">
        <v>1</v>
      </c>
      <c r="AB254" s="68"/>
      <c r="AC254" s="68"/>
      <c r="AD254" s="68"/>
      <c r="AE254" s="76">
        <v>12000000</v>
      </c>
      <c r="AF254" s="2"/>
      <c r="AG254" s="68"/>
      <c r="AH254" s="68"/>
      <c r="AI254" s="68"/>
      <c r="AJ254" s="68"/>
      <c r="AK254" s="68"/>
      <c r="AL254" s="68"/>
      <c r="AM254" s="68"/>
      <c r="AN254" s="68"/>
      <c r="AO254" s="68"/>
      <c r="AP254" s="68"/>
      <c r="AQ254" s="68"/>
      <c r="AR254" s="68"/>
      <c r="AS254" s="68"/>
      <c r="AT254" s="68"/>
      <c r="AU254" s="68"/>
      <c r="AV254" s="68"/>
      <c r="AW254" s="68"/>
      <c r="AX254" s="68"/>
      <c r="AY254" s="68"/>
      <c r="AZ254" s="68"/>
      <c r="BA254" s="68"/>
      <c r="BB254" s="68"/>
      <c r="BC254" s="68"/>
      <c r="BD254" s="68"/>
      <c r="BE254" s="68"/>
      <c r="BF254" s="68"/>
      <c r="BG254" s="68"/>
      <c r="BH254" s="68"/>
      <c r="BI254" s="68"/>
      <c r="BJ254" s="68"/>
      <c r="BK254" s="68"/>
      <c r="BL254" s="68"/>
      <c r="BM254" s="68"/>
      <c r="BN254" s="68"/>
      <c r="BO254" t="s">
        <v>216</v>
      </c>
      <c r="BP254" t="str">
        <f>IFERROR(LEFT(Table4[[#This Row],[reference/s]],SEARCH(";",Table4[[#This Row],[reference/s]])-1),"")</f>
        <v>ICA</v>
      </c>
    </row>
    <row r="255" spans="1:68">
      <c r="A255">
        <v>428</v>
      </c>
      <c r="B255" t="s">
        <v>1564</v>
      </c>
      <c r="C255" t="s">
        <v>642</v>
      </c>
      <c r="D255" t="s">
        <v>298</v>
      </c>
      <c r="E255" t="s">
        <v>299</v>
      </c>
      <c r="F255" s="4">
        <v>35894</v>
      </c>
      <c r="G255" s="4">
        <v>35895</v>
      </c>
      <c r="H255" t="s">
        <v>662</v>
      </c>
      <c r="I255" s="68">
        <v>1998</v>
      </c>
      <c r="K255" t="s">
        <v>528</v>
      </c>
      <c r="L255" t="s">
        <v>37</v>
      </c>
      <c r="M255" t="s">
        <v>37</v>
      </c>
      <c r="N255" t="s">
        <v>736</v>
      </c>
      <c r="O255" s="10" t="s">
        <v>947</v>
      </c>
      <c r="P255">
        <v>0</v>
      </c>
      <c r="Q255">
        <v>0</v>
      </c>
      <c r="R255">
        <v>2</v>
      </c>
      <c r="S255">
        <v>0</v>
      </c>
      <c r="T255">
        <v>1</v>
      </c>
      <c r="U255">
        <f>Table4[[#This Row],[Report]]*$P$321+Table4[[#This Row],[Journals]]*$Q$321+Table4[[#This Row],[Databases]]*$R$321+Table4[[#This Row],[Websites]]*$S$321+Table4[[#This Row],[Newspaper]]*$T$321</f>
        <v>41</v>
      </c>
      <c r="V255">
        <f>SUM(Table4[[#This Row],[Report]:[Websites]])</f>
        <v>2</v>
      </c>
      <c r="W255">
        <f>IF(Table4[[#This Row],[Insured Cost]]="",1,IF(Table4[[#This Row],[Reported cost]]="",2,""))</f>
        <v>2</v>
      </c>
      <c r="X255" s="68"/>
      <c r="Y255" s="68"/>
      <c r="Z255" s="68"/>
      <c r="AA255" s="68"/>
      <c r="AB255" s="68"/>
      <c r="AC255" s="68"/>
      <c r="AD255" s="68">
        <v>1</v>
      </c>
      <c r="AE255" s="76">
        <v>10000000</v>
      </c>
      <c r="AF255" s="2"/>
      <c r="AG255" s="68"/>
      <c r="AH255" s="68"/>
      <c r="AI255" s="68"/>
      <c r="AJ255" s="68"/>
      <c r="AK255" s="68">
        <v>80</v>
      </c>
      <c r="AL255" s="68"/>
      <c r="AM255" s="68"/>
      <c r="AN255" s="68"/>
      <c r="AO255" s="68"/>
      <c r="AP255" s="68"/>
      <c r="AQ255" s="68">
        <v>15</v>
      </c>
      <c r="AR255" s="68"/>
      <c r="AS255" s="68"/>
      <c r="AT255" s="68"/>
      <c r="AU255" s="68"/>
      <c r="AV255" s="68"/>
      <c r="AW255" s="68"/>
      <c r="AX255" s="68"/>
      <c r="AY255" s="68"/>
      <c r="AZ255" s="68"/>
      <c r="BA255" s="68"/>
      <c r="BB255" s="68"/>
      <c r="BC255" s="68"/>
      <c r="BD255" s="68"/>
      <c r="BE255" s="68"/>
      <c r="BF255" s="68"/>
      <c r="BG255" s="68"/>
      <c r="BH255" s="68"/>
      <c r="BI255" s="68"/>
      <c r="BJ255" s="68"/>
      <c r="BK255" s="68"/>
      <c r="BL255" s="68"/>
      <c r="BM255" s="68"/>
      <c r="BN255" s="68"/>
      <c r="BO255" t="s">
        <v>300</v>
      </c>
      <c r="BP255" t="str">
        <f>IFERROR(LEFT(Table4[[#This Row],[reference/s]],SEARCH(";",Table4[[#This Row],[reference/s]])-1),"")</f>
        <v>ICA</v>
      </c>
    </row>
    <row r="256" spans="1:68">
      <c r="A256">
        <v>32</v>
      </c>
      <c r="B256" t="s">
        <v>1564</v>
      </c>
      <c r="C256" t="s">
        <v>642</v>
      </c>
      <c r="D256" t="s">
        <v>57</v>
      </c>
      <c r="E256" t="s">
        <v>769</v>
      </c>
      <c r="F256" s="4">
        <v>35969</v>
      </c>
      <c r="G256" s="4">
        <v>35970</v>
      </c>
      <c r="H256" t="s">
        <v>666</v>
      </c>
      <c r="I256" s="68">
        <v>1998</v>
      </c>
      <c r="K256" t="s">
        <v>529</v>
      </c>
      <c r="L256" t="s">
        <v>37</v>
      </c>
      <c r="M256" t="s">
        <v>37</v>
      </c>
      <c r="N256" t="s">
        <v>736</v>
      </c>
      <c r="O256" s="10" t="s">
        <v>949</v>
      </c>
      <c r="P256">
        <v>1</v>
      </c>
      <c r="Q256">
        <v>0</v>
      </c>
      <c r="R256">
        <v>2</v>
      </c>
      <c r="S256">
        <v>1</v>
      </c>
      <c r="T256">
        <v>2</v>
      </c>
      <c r="U256">
        <f>Table4[[#This Row],[Report]]*$P$321+Table4[[#This Row],[Journals]]*$Q$321+Table4[[#This Row],[Databases]]*$R$321+Table4[[#This Row],[Websites]]*$S$321+Table4[[#This Row],[Newspaper]]*$T$321</f>
        <v>92</v>
      </c>
      <c r="V256">
        <f>SUM(Table4[[#This Row],[Report]:[Websites]])</f>
        <v>4</v>
      </c>
      <c r="W256">
        <f>IF(Table4[[#This Row],[Insured Cost]]="",1,IF(Table4[[#This Row],[Reported cost]]="",2,""))</f>
        <v>2</v>
      </c>
      <c r="X256" s="68"/>
      <c r="Y256" s="68"/>
      <c r="Z256" s="68"/>
      <c r="AA256" s="68"/>
      <c r="AB256" s="68"/>
      <c r="AC256" s="68"/>
      <c r="AD256" s="68">
        <v>1</v>
      </c>
      <c r="AE256" s="76">
        <v>12000000</v>
      </c>
      <c r="AF256" s="2"/>
      <c r="AG256" s="68">
        <v>2500</v>
      </c>
      <c r="AH256" s="68"/>
      <c r="AI256" s="68"/>
      <c r="AJ256" s="68"/>
      <c r="AK256" s="68"/>
      <c r="AL256" s="68"/>
      <c r="AM256" s="68"/>
      <c r="AN256" s="68"/>
      <c r="AO256" s="68"/>
      <c r="AP256" s="68"/>
      <c r="AQ256" s="68"/>
      <c r="AR256" s="68"/>
      <c r="AS256" s="68"/>
      <c r="AT256" s="68"/>
      <c r="AU256" s="68"/>
      <c r="AV256" s="68"/>
      <c r="AW256" s="68"/>
      <c r="AX256" s="68"/>
      <c r="AY256" s="68"/>
      <c r="AZ256" s="68"/>
      <c r="BA256" s="68"/>
      <c r="BB256" s="68"/>
      <c r="BC256" s="68"/>
      <c r="BD256" s="68"/>
      <c r="BE256" s="68"/>
      <c r="BF256" s="68"/>
      <c r="BG256" s="68"/>
      <c r="BH256" s="68"/>
      <c r="BI256" s="68"/>
      <c r="BJ256" s="68"/>
      <c r="BK256" s="68"/>
      <c r="BL256" s="68"/>
      <c r="BM256" s="68"/>
      <c r="BN256" s="68"/>
      <c r="BO256" t="s">
        <v>58</v>
      </c>
      <c r="BP256" s="2" t="str">
        <f>IFERROR(LEFT(Table4[[#This Row],[reference/s]],SEARCH(";",Table4[[#This Row],[reference/s]])-1),"")</f>
        <v>ICA</v>
      </c>
    </row>
    <row r="257" spans="1:68">
      <c r="B257" t="s">
        <v>1564</v>
      </c>
      <c r="C257" t="s">
        <v>642</v>
      </c>
      <c r="D257" t="s">
        <v>811</v>
      </c>
      <c r="E257" t="s">
        <v>812</v>
      </c>
      <c r="F257" s="4">
        <v>36379</v>
      </c>
      <c r="G257" s="4">
        <v>36383</v>
      </c>
      <c r="H257" t="s">
        <v>669</v>
      </c>
      <c r="I257" s="68">
        <v>1999</v>
      </c>
      <c r="J257" t="s">
        <v>1461</v>
      </c>
      <c r="K257" t="s">
        <v>813</v>
      </c>
      <c r="L257" t="s">
        <v>37</v>
      </c>
      <c r="M257" t="s">
        <v>37</v>
      </c>
      <c r="O257" s="50" t="s">
        <v>1504</v>
      </c>
      <c r="P257">
        <v>0</v>
      </c>
      <c r="Q257">
        <v>0</v>
      </c>
      <c r="R257">
        <v>1</v>
      </c>
      <c r="S257">
        <v>0</v>
      </c>
      <c r="T257">
        <v>15</v>
      </c>
      <c r="U257">
        <f>Table4[[#This Row],[Report]]*$P$321+Table4[[#This Row],[Journals]]*$Q$321+Table4[[#This Row],[Databases]]*$R$321+Table4[[#This Row],[Websites]]*$S$321+Table4[[#This Row],[Newspaper]]*$T$321</f>
        <v>35</v>
      </c>
      <c r="V257">
        <f>SUM(Table4[[#This Row],[Report]:[Websites]])</f>
        <v>1</v>
      </c>
      <c r="W257">
        <f>IF(Table4[[#This Row],[Insured Cost]]="",1,IF(Table4[[#This Row],[Reported cost]]="",2,""))</f>
        <v>2</v>
      </c>
      <c r="X257" s="68"/>
      <c r="Y257" s="68"/>
      <c r="Z257" s="68"/>
      <c r="AA257" s="68"/>
      <c r="AB257" s="68"/>
      <c r="AC257" s="68"/>
      <c r="AD257" s="68">
        <v>4</v>
      </c>
      <c r="AE257" s="76" t="s">
        <v>1358</v>
      </c>
      <c r="AF257" s="8"/>
      <c r="AG257" s="68"/>
      <c r="AH257" s="68"/>
      <c r="AI257" s="68"/>
      <c r="AJ257" s="68"/>
      <c r="AK257" s="68"/>
      <c r="AL257" s="68"/>
      <c r="AM257" s="68"/>
      <c r="AN257" s="68"/>
      <c r="AO257" s="68"/>
      <c r="AP257" s="68"/>
      <c r="AQ257" s="68"/>
      <c r="AR257" s="68"/>
      <c r="AS257" s="68"/>
      <c r="AT257" s="68"/>
      <c r="AU257" s="68"/>
      <c r="AV257" s="68"/>
      <c r="AW257" s="68"/>
      <c r="AX257" s="68"/>
      <c r="AY257" s="68"/>
      <c r="AZ257" s="68"/>
      <c r="BA257" s="68"/>
      <c r="BB257" s="68"/>
      <c r="BC257" s="68"/>
      <c r="BD257" s="68"/>
      <c r="BE257" s="68"/>
      <c r="BF257" s="68"/>
      <c r="BG257" s="68"/>
      <c r="BH257" s="68"/>
      <c r="BI257" s="68"/>
      <c r="BJ257" s="68"/>
      <c r="BK257" s="68"/>
      <c r="BL257" s="68"/>
      <c r="BM257" s="68"/>
      <c r="BN257" s="68"/>
      <c r="BP257" t="str">
        <f>IFERROR(LEFT(Table4[[#This Row],[reference/s]],SEARCH(";",Table4[[#This Row],[reference/s]])-1),"")</f>
        <v>PDF newspaper</v>
      </c>
    </row>
    <row r="258" spans="1:68">
      <c r="A258">
        <v>424</v>
      </c>
      <c r="B258" t="s">
        <v>1564</v>
      </c>
      <c r="C258" t="s">
        <v>642</v>
      </c>
      <c r="D258" t="s">
        <v>294</v>
      </c>
      <c r="E258" t="s">
        <v>295</v>
      </c>
      <c r="F258" s="13">
        <v>37213</v>
      </c>
      <c r="G258" s="13">
        <v>37216</v>
      </c>
      <c r="H258" t="s">
        <v>659</v>
      </c>
      <c r="I258" s="68">
        <v>2001</v>
      </c>
      <c r="K258" t="s">
        <v>537</v>
      </c>
      <c r="L258" t="s">
        <v>37</v>
      </c>
      <c r="M258" t="s">
        <v>37</v>
      </c>
      <c r="N258" t="s">
        <v>736</v>
      </c>
      <c r="O258" s="10" t="s">
        <v>1034</v>
      </c>
      <c r="P258">
        <v>0</v>
      </c>
      <c r="Q258">
        <v>0</v>
      </c>
      <c r="R258">
        <v>2</v>
      </c>
      <c r="S258">
        <v>2</v>
      </c>
      <c r="T258">
        <v>0</v>
      </c>
      <c r="U258">
        <f>Table4[[#This Row],[Report]]*$P$321+Table4[[#This Row],[Journals]]*$Q$321+Table4[[#This Row],[Databases]]*$R$321+Table4[[#This Row],[Websites]]*$S$321+Table4[[#This Row],[Newspaper]]*$T$321</f>
        <v>60</v>
      </c>
      <c r="V258">
        <f>SUM(Table4[[#This Row],[Report]:[Websites]])</f>
        <v>4</v>
      </c>
      <c r="W258">
        <f>IF(Table4[[#This Row],[Insured Cost]]="",1,IF(Table4[[#This Row],[Reported cost]]="",2,""))</f>
        <v>2</v>
      </c>
      <c r="X258" s="68"/>
      <c r="Y258" s="68">
        <v>370000</v>
      </c>
      <c r="Z258" s="68">
        <v>100</v>
      </c>
      <c r="AA258" s="68">
        <v>50</v>
      </c>
      <c r="AB258" s="68"/>
      <c r="AC258" s="68"/>
      <c r="AD258" s="68">
        <v>3</v>
      </c>
      <c r="AE258" s="76">
        <v>30000000</v>
      </c>
      <c r="AF258" s="2"/>
      <c r="AG258" s="68"/>
      <c r="AH258" s="68"/>
      <c r="AI258" s="68"/>
      <c r="AJ258" s="68"/>
      <c r="AK258" s="68">
        <v>2000</v>
      </c>
      <c r="AL258" s="68"/>
      <c r="AM258" s="68"/>
      <c r="AN258" s="68"/>
      <c r="AO258" s="68">
        <v>200</v>
      </c>
      <c r="AP258" s="68"/>
      <c r="AQ258" s="68"/>
      <c r="AR258" s="68">
        <v>100</v>
      </c>
      <c r="AS258" s="68"/>
      <c r="AT258" s="68"/>
      <c r="AU258" s="68"/>
      <c r="AV258" s="68"/>
      <c r="AW258" s="68"/>
      <c r="AX258" s="68"/>
      <c r="AY258" s="68"/>
      <c r="AZ258" s="68"/>
      <c r="BA258" s="68"/>
      <c r="BB258" s="68"/>
      <c r="BC258" s="68"/>
      <c r="BD258" s="68"/>
      <c r="BE258" s="68"/>
      <c r="BF258" s="68"/>
      <c r="BG258" s="68"/>
      <c r="BH258" s="68"/>
      <c r="BI258" s="68"/>
      <c r="BJ258" s="68"/>
      <c r="BK258" s="68"/>
      <c r="BL258" s="68"/>
      <c r="BM258" s="68"/>
      <c r="BN258" s="68"/>
      <c r="BO258" t="s">
        <v>296</v>
      </c>
      <c r="BP258" t="str">
        <f>IFERROR(LEFT(Table4[[#This Row],[reference/s]],SEARCH(";",Table4[[#This Row],[reference/s]])-1),"")</f>
        <v>wiki</v>
      </c>
    </row>
    <row r="259" spans="1:68">
      <c r="A259">
        <v>88</v>
      </c>
      <c r="B259" t="s">
        <v>1564</v>
      </c>
      <c r="C259" t="s">
        <v>642</v>
      </c>
      <c r="D259" t="s">
        <v>1179</v>
      </c>
      <c r="E259" t="s">
        <v>96</v>
      </c>
      <c r="F259" s="13">
        <v>36906</v>
      </c>
      <c r="G259" s="13">
        <v>36906</v>
      </c>
      <c r="H259" t="s">
        <v>657</v>
      </c>
      <c r="I259" s="68">
        <v>2001</v>
      </c>
      <c r="J259" t="s">
        <v>1486</v>
      </c>
      <c r="K259" t="s">
        <v>486</v>
      </c>
      <c r="L259" t="s">
        <v>37</v>
      </c>
      <c r="M259" t="s">
        <v>37</v>
      </c>
      <c r="N259" t="s">
        <v>736</v>
      </c>
      <c r="O259" s="10" t="s">
        <v>1175</v>
      </c>
      <c r="P259">
        <v>0</v>
      </c>
      <c r="Q259">
        <v>0</v>
      </c>
      <c r="R259">
        <v>3</v>
      </c>
      <c r="S259">
        <v>1</v>
      </c>
      <c r="T259">
        <v>0</v>
      </c>
      <c r="U259">
        <f>Table4[[#This Row],[Report]]*$P$321+Table4[[#This Row],[Journals]]*$Q$321+Table4[[#This Row],[Databases]]*$R$321+Table4[[#This Row],[Websites]]*$S$321+Table4[[#This Row],[Newspaper]]*$T$321</f>
        <v>70</v>
      </c>
      <c r="V259">
        <f>SUM(Table4[[#This Row],[Report]:[Websites]])</f>
        <v>4</v>
      </c>
      <c r="W259">
        <f>IF(Table4[[#This Row],[Insured Cost]]="",1,IF(Table4[[#This Row],[Reported cost]]="",2,""))</f>
        <v>2</v>
      </c>
      <c r="X259" s="68"/>
      <c r="Y259" s="68">
        <v>230000</v>
      </c>
      <c r="Z259" s="68"/>
      <c r="AA259" s="68">
        <v>50</v>
      </c>
      <c r="AB259" s="68"/>
      <c r="AC259" s="68"/>
      <c r="AD259" s="68">
        <v>1</v>
      </c>
      <c r="AE259" s="76">
        <v>12000000</v>
      </c>
      <c r="AF259" s="2"/>
      <c r="AG259" s="68"/>
      <c r="AH259" s="68"/>
      <c r="AI259" s="68"/>
      <c r="AJ259" s="68"/>
      <c r="AK259" s="68"/>
      <c r="AL259" s="68"/>
      <c r="AM259" s="68"/>
      <c r="AN259" s="68"/>
      <c r="AO259" s="68"/>
      <c r="AP259" s="68"/>
      <c r="AQ259" s="68"/>
      <c r="AR259" s="68"/>
      <c r="AS259" s="68"/>
      <c r="AT259" s="68"/>
      <c r="AU259" s="68"/>
      <c r="AV259" s="68"/>
      <c r="AW259" s="68"/>
      <c r="AX259" s="68"/>
      <c r="AY259" s="68"/>
      <c r="AZ259" s="68"/>
      <c r="BA259" s="68"/>
      <c r="BB259" s="68"/>
      <c r="BC259" s="68"/>
      <c r="BD259" s="68"/>
      <c r="BE259" s="68"/>
      <c r="BF259" s="68"/>
      <c r="BG259" s="68"/>
      <c r="BH259" s="68"/>
      <c r="BI259" s="68"/>
      <c r="BJ259" s="68"/>
      <c r="BK259" s="68"/>
      <c r="BL259" s="68"/>
      <c r="BM259" s="68"/>
      <c r="BN259" s="68"/>
      <c r="BO259" t="s">
        <v>97</v>
      </c>
      <c r="BP259" t="str">
        <f>IFERROR(LEFT(Table4[[#This Row],[reference/s]],SEARCH(";",Table4[[#This Row],[reference/s]])-1),"")</f>
        <v>wiki</v>
      </c>
    </row>
    <row r="260" spans="1:68">
      <c r="A260">
        <v>354</v>
      </c>
      <c r="B260" t="s">
        <v>1564</v>
      </c>
      <c r="C260" t="s">
        <v>642</v>
      </c>
      <c r="D260" t="s">
        <v>245</v>
      </c>
      <c r="E260" t="s">
        <v>246</v>
      </c>
      <c r="F260" s="4">
        <v>36908</v>
      </c>
      <c r="G260" s="4">
        <v>36908</v>
      </c>
      <c r="H260" t="s">
        <v>657</v>
      </c>
      <c r="I260" s="68">
        <v>2001</v>
      </c>
      <c r="J260" t="s">
        <v>1487</v>
      </c>
      <c r="K260" t="s">
        <v>535</v>
      </c>
      <c r="L260" t="s">
        <v>37</v>
      </c>
      <c r="M260" t="s">
        <v>37</v>
      </c>
      <c r="N260" t="s">
        <v>736</v>
      </c>
      <c r="O260" s="10" t="s">
        <v>1215</v>
      </c>
      <c r="P260">
        <v>0</v>
      </c>
      <c r="Q260">
        <v>0</v>
      </c>
      <c r="R260">
        <v>3</v>
      </c>
      <c r="S260">
        <v>3</v>
      </c>
      <c r="T260">
        <v>0</v>
      </c>
      <c r="U260">
        <f>Table4[[#This Row],[Report]]*$P$321+Table4[[#This Row],[Journals]]*$Q$321+Table4[[#This Row],[Databases]]*$R$321+Table4[[#This Row],[Websites]]*$S$321+Table4[[#This Row],[Newspaper]]*$T$321</f>
        <v>90</v>
      </c>
      <c r="V260">
        <f>SUM(Table4[[#This Row],[Report]:[Websites]])</f>
        <v>6</v>
      </c>
      <c r="W260">
        <f>IF(Table4[[#This Row],[Insured Cost]]="",1,IF(Table4[[#This Row],[Reported cost]]="",2,""))</f>
        <v>2</v>
      </c>
      <c r="X260" s="68"/>
      <c r="Y260" s="68">
        <v>10000</v>
      </c>
      <c r="Z260" s="68">
        <v>100</v>
      </c>
      <c r="AA260" s="68">
        <v>30</v>
      </c>
      <c r="AB260" s="68"/>
      <c r="AC260" s="68"/>
      <c r="AD260" s="68"/>
      <c r="AE260" s="76">
        <v>35000000</v>
      </c>
      <c r="AF260" s="2"/>
      <c r="AG260" s="68"/>
      <c r="AH260" s="68"/>
      <c r="AI260" s="68"/>
      <c r="AJ260" s="68"/>
      <c r="AK260" s="68">
        <v>800</v>
      </c>
      <c r="AL260" s="68"/>
      <c r="AM260" s="68"/>
      <c r="AN260" s="68"/>
      <c r="AO260" s="68">
        <v>300</v>
      </c>
      <c r="AP260" s="68"/>
      <c r="AQ260" s="68"/>
      <c r="AR260" s="68"/>
      <c r="AS260" s="68"/>
      <c r="AT260" s="68"/>
      <c r="AU260" s="68"/>
      <c r="AV260" s="68"/>
      <c r="AW260" s="68"/>
      <c r="AX260" s="68"/>
      <c r="AY260" s="68"/>
      <c r="AZ260" s="68"/>
      <c r="BA260" s="68"/>
      <c r="BB260" s="68"/>
      <c r="BC260" s="68"/>
      <c r="BD260" s="68"/>
      <c r="BE260" s="68"/>
      <c r="BF260" s="68"/>
      <c r="BG260" s="68"/>
      <c r="BH260" s="68"/>
      <c r="BI260" s="68"/>
      <c r="BJ260" s="68"/>
      <c r="BK260" s="68"/>
      <c r="BL260" s="68"/>
      <c r="BM260" s="68"/>
      <c r="BN260" s="68"/>
      <c r="BO260" t="s">
        <v>247</v>
      </c>
      <c r="BP260" t="str">
        <f>IFERROR(LEFT(Table4[[#This Row],[reference/s]],SEARCH(";",Table4[[#This Row],[reference/s]])-1),"")</f>
        <v>wiki</v>
      </c>
    </row>
    <row r="261" spans="1:68">
      <c r="A261">
        <v>522</v>
      </c>
      <c r="B261" t="s">
        <v>1564</v>
      </c>
      <c r="C261" t="s">
        <v>642</v>
      </c>
      <c r="D261" t="s">
        <v>395</v>
      </c>
      <c r="E261" t="s">
        <v>396</v>
      </c>
      <c r="F261" s="4">
        <v>37272</v>
      </c>
      <c r="G261" s="4">
        <v>37272</v>
      </c>
      <c r="H261" t="s">
        <v>657</v>
      </c>
      <c r="I261" s="68">
        <v>2002</v>
      </c>
      <c r="J261" t="s">
        <v>1515</v>
      </c>
      <c r="K261" t="s">
        <v>1041</v>
      </c>
      <c r="L261" t="s">
        <v>763</v>
      </c>
      <c r="M261" t="s">
        <v>37</v>
      </c>
      <c r="N261" t="s">
        <v>50</v>
      </c>
      <c r="O261" s="10" t="s">
        <v>1034</v>
      </c>
      <c r="P261">
        <v>0</v>
      </c>
      <c r="Q261">
        <v>0</v>
      </c>
      <c r="R261">
        <v>2</v>
      </c>
      <c r="S261">
        <v>2</v>
      </c>
      <c r="T261">
        <v>0</v>
      </c>
      <c r="U261">
        <f>Table4[[#This Row],[Report]]*$P$321+Table4[[#This Row],[Journals]]*$Q$321+Table4[[#This Row],[Databases]]*$R$321+Table4[[#This Row],[Websites]]*$S$321+Table4[[#This Row],[Newspaper]]*$T$321</f>
        <v>60</v>
      </c>
      <c r="V261">
        <f>SUM(Table4[[#This Row],[Report]:[Websites]])</f>
        <v>4</v>
      </c>
      <c r="W261">
        <f>IF(Table4[[#This Row],[Insured Cost]]="",1,IF(Table4[[#This Row],[Reported cost]]="",2,""))</f>
        <v>2</v>
      </c>
      <c r="X261" s="68"/>
      <c r="Y261" s="68"/>
      <c r="Z261" s="68"/>
      <c r="AA261" s="68"/>
      <c r="AB261" s="68"/>
      <c r="AC261" s="68"/>
      <c r="AD261" s="68"/>
      <c r="AE261" s="76">
        <v>10000000</v>
      </c>
      <c r="AF261" s="2"/>
      <c r="AG261" s="68"/>
      <c r="AH261" s="68"/>
      <c r="AI261" s="68"/>
      <c r="AJ261" s="68"/>
      <c r="AK261" s="68"/>
      <c r="AL261" s="68"/>
      <c r="AM261" s="68"/>
      <c r="AN261" s="68"/>
      <c r="AO261" s="68"/>
      <c r="AP261" s="68"/>
      <c r="AQ261" s="68"/>
      <c r="AR261" s="68"/>
      <c r="AS261" s="68"/>
      <c r="AT261" s="68"/>
      <c r="AU261" s="68"/>
      <c r="AV261" s="68"/>
      <c r="AW261" s="68"/>
      <c r="AX261" s="68"/>
      <c r="AY261" s="68"/>
      <c r="AZ261" s="68"/>
      <c r="BA261" s="68"/>
      <c r="BB261" s="68"/>
      <c r="BC261" s="68"/>
      <c r="BD261" s="68"/>
      <c r="BE261" s="68"/>
      <c r="BF261" s="68"/>
      <c r="BG261" s="68"/>
      <c r="BH261" s="68"/>
      <c r="BI261" s="68"/>
      <c r="BJ261" s="68"/>
      <c r="BK261" s="68"/>
      <c r="BL261" s="68"/>
      <c r="BM261" s="68"/>
      <c r="BN261" s="68"/>
      <c r="BO261" t="s">
        <v>397</v>
      </c>
      <c r="BP261" t="str">
        <f>IFERROR(LEFT(Table4[[#This Row],[reference/s]],SEARCH(";",Table4[[#This Row],[reference/s]])-1),"")</f>
        <v>wiki</v>
      </c>
    </row>
    <row r="262" spans="1:68">
      <c r="A262">
        <v>384</v>
      </c>
      <c r="B262" t="s">
        <v>1564</v>
      </c>
      <c r="C262" t="s">
        <v>642</v>
      </c>
      <c r="D262" t="s">
        <v>271</v>
      </c>
      <c r="E262" t="s">
        <v>272</v>
      </c>
      <c r="F262" s="13">
        <v>37303</v>
      </c>
      <c r="G262" s="13">
        <v>37303</v>
      </c>
      <c r="H262" t="s">
        <v>661</v>
      </c>
      <c r="I262" s="68">
        <v>2002</v>
      </c>
      <c r="J262" t="s">
        <v>539</v>
      </c>
      <c r="K262" t="s">
        <v>539</v>
      </c>
      <c r="L262" t="s">
        <v>37</v>
      </c>
      <c r="M262" t="s">
        <v>37</v>
      </c>
      <c r="N262" t="s">
        <v>736</v>
      </c>
      <c r="O262" s="10" t="s">
        <v>1180</v>
      </c>
      <c r="P262">
        <v>0</v>
      </c>
      <c r="Q262">
        <v>1</v>
      </c>
      <c r="R262">
        <v>3</v>
      </c>
      <c r="S262">
        <v>2</v>
      </c>
      <c r="T262">
        <v>17</v>
      </c>
      <c r="U262">
        <f>Table4[[#This Row],[Report]]*$P$321+Table4[[#This Row],[Journals]]*$Q$321+Table4[[#This Row],[Databases]]*$R$321+Table4[[#This Row],[Websites]]*$S$321+Table4[[#This Row],[Newspaper]]*$T$321</f>
        <v>127</v>
      </c>
      <c r="V262">
        <f>SUM(Table4[[#This Row],[Report]:[Websites]])</f>
        <v>6</v>
      </c>
      <c r="W262" t="str">
        <f>IF(Table4[[#This Row],[Insured Cost]]="",1,IF(Table4[[#This Row],[Reported cost]]="",2,""))</f>
        <v/>
      </c>
      <c r="X262" s="68"/>
      <c r="Y262" s="68">
        <v>120000</v>
      </c>
      <c r="Z262" s="68"/>
      <c r="AA262" s="68"/>
      <c r="AB262" s="68"/>
      <c r="AC262" s="68"/>
      <c r="AD262" s="68">
        <v>4</v>
      </c>
      <c r="AE262" s="76">
        <v>10000000</v>
      </c>
      <c r="AF262" s="2">
        <v>19000000</v>
      </c>
      <c r="AG262" s="68">
        <v>8000</v>
      </c>
      <c r="AH262" s="68"/>
      <c r="AI262" s="68"/>
      <c r="AJ262" s="68"/>
      <c r="AK262" s="68">
        <v>900</v>
      </c>
      <c r="AL262" s="68"/>
      <c r="AM262" s="68"/>
      <c r="AN262" s="68"/>
      <c r="AO262" s="68"/>
      <c r="AP262" s="68"/>
      <c r="AQ262" s="68"/>
      <c r="AR262" s="68"/>
      <c r="AS262" s="68"/>
      <c r="AT262" s="68"/>
      <c r="AU262" s="68"/>
      <c r="AV262" s="68"/>
      <c r="AW262" s="68"/>
      <c r="AX262" s="68"/>
      <c r="AY262" s="68"/>
      <c r="AZ262" s="68"/>
      <c r="BA262" s="68"/>
      <c r="BB262" s="68"/>
      <c r="BC262" s="68"/>
      <c r="BD262" s="68"/>
      <c r="BE262" s="68"/>
      <c r="BF262" s="68"/>
      <c r="BG262" s="68"/>
      <c r="BH262" s="68"/>
      <c r="BI262" s="68"/>
      <c r="BJ262" s="68"/>
      <c r="BK262" s="68"/>
      <c r="BL262" s="68"/>
      <c r="BM262" s="68"/>
      <c r="BN262" s="68"/>
      <c r="BO262" t="s">
        <v>273</v>
      </c>
      <c r="BP262" t="str">
        <f>IFERROR(LEFT(Table4[[#This Row],[reference/s]],SEARCH(";",Table4[[#This Row],[reference/s]])-1),"")</f>
        <v>wiki</v>
      </c>
    </row>
    <row r="263" spans="1:68">
      <c r="B263" t="s">
        <v>1564</v>
      </c>
      <c r="C263" t="s">
        <v>642</v>
      </c>
      <c r="D263" t="s">
        <v>597</v>
      </c>
      <c r="E263" t="s">
        <v>671</v>
      </c>
      <c r="F263" s="4">
        <v>38334</v>
      </c>
      <c r="G263" s="4">
        <v>38334</v>
      </c>
      <c r="H263" t="s">
        <v>660</v>
      </c>
      <c r="I263" s="68">
        <v>2004</v>
      </c>
      <c r="K263" t="s">
        <v>629</v>
      </c>
      <c r="L263" t="s">
        <v>37</v>
      </c>
      <c r="M263" t="s">
        <v>37</v>
      </c>
      <c r="N263" t="s">
        <v>736</v>
      </c>
      <c r="O263" s="10" t="s">
        <v>773</v>
      </c>
      <c r="P263">
        <v>0</v>
      </c>
      <c r="Q263">
        <v>0</v>
      </c>
      <c r="R263">
        <v>1</v>
      </c>
      <c r="S263">
        <v>1</v>
      </c>
      <c r="T263">
        <v>2</v>
      </c>
      <c r="U263">
        <f>Table4[[#This Row],[Report]]*$P$321+Table4[[#This Row],[Journals]]*$Q$321+Table4[[#This Row],[Databases]]*$R$321+Table4[[#This Row],[Websites]]*$S$321+Table4[[#This Row],[Newspaper]]*$T$321</f>
        <v>32</v>
      </c>
      <c r="V263">
        <f>SUM(Table4[[#This Row],[Report]:[Websites]])</f>
        <v>2</v>
      </c>
      <c r="W263">
        <f>IF(Table4[[#This Row],[Insured Cost]]="",1,IF(Table4[[#This Row],[Reported cost]]="",2,""))</f>
        <v>2</v>
      </c>
      <c r="X263" s="68"/>
      <c r="Y263" s="68"/>
      <c r="Z263" s="68"/>
      <c r="AA263" s="68"/>
      <c r="AB263" s="68"/>
      <c r="AC263" s="68"/>
      <c r="AD263" s="68"/>
      <c r="AE263" s="76">
        <v>32300000</v>
      </c>
      <c r="AF263" s="2"/>
      <c r="AG263" s="68"/>
      <c r="AH263" s="68"/>
      <c r="AI263" s="68"/>
      <c r="AJ263" s="68"/>
      <c r="AK263" s="68"/>
      <c r="AL263" s="68"/>
      <c r="AM263" s="68"/>
      <c r="AN263" s="68"/>
      <c r="AO263" s="68"/>
      <c r="AP263" s="68"/>
      <c r="AQ263" s="68"/>
      <c r="AR263" s="68"/>
      <c r="AS263" s="68"/>
      <c r="AT263" s="68"/>
      <c r="AU263" s="68"/>
      <c r="AV263" s="68"/>
      <c r="AW263" s="68"/>
      <c r="AX263" s="68"/>
      <c r="AY263" s="68"/>
      <c r="AZ263" s="68"/>
      <c r="BA263" s="68"/>
      <c r="BB263" s="68"/>
      <c r="BC263" s="68"/>
      <c r="BD263" s="68"/>
      <c r="BE263" s="68"/>
      <c r="BF263" s="68"/>
      <c r="BG263" s="68"/>
      <c r="BH263" s="68"/>
      <c r="BI263" s="68"/>
      <c r="BJ263" s="68"/>
      <c r="BK263" s="68"/>
      <c r="BL263" s="68"/>
      <c r="BM263" s="68"/>
      <c r="BN263" s="68"/>
      <c r="BP263" t="str">
        <f>IFERROR(LEFT(Table4[[#This Row],[reference/s]],SEARCH(";",Table4[[#This Row],[reference/s]])-1),"")</f>
        <v>ICA</v>
      </c>
    </row>
    <row r="264" spans="1:68">
      <c r="A264">
        <v>379</v>
      </c>
      <c r="B264" t="s">
        <v>1564</v>
      </c>
      <c r="C264" t="s">
        <v>642</v>
      </c>
      <c r="D264" t="s">
        <v>268</v>
      </c>
      <c r="E264" t="s">
        <v>269</v>
      </c>
      <c r="F264" s="4">
        <v>38384</v>
      </c>
      <c r="G264" s="4">
        <v>38386</v>
      </c>
      <c r="H264" t="s">
        <v>661</v>
      </c>
      <c r="I264" s="68">
        <v>2005</v>
      </c>
      <c r="K264" t="s">
        <v>546</v>
      </c>
      <c r="L264" t="s">
        <v>683</v>
      </c>
      <c r="M264" t="s">
        <v>184</v>
      </c>
      <c r="N264" t="s">
        <v>744</v>
      </c>
      <c r="O264" s="10" t="s">
        <v>1056</v>
      </c>
      <c r="P264">
        <v>0</v>
      </c>
      <c r="Q264">
        <v>0</v>
      </c>
      <c r="R264">
        <v>2</v>
      </c>
      <c r="S264">
        <v>2</v>
      </c>
      <c r="T264">
        <v>4</v>
      </c>
      <c r="U264">
        <f>Table4[[#This Row],[Report]]*$P$321+Table4[[#This Row],[Journals]]*$Q$321+Table4[[#This Row],[Databases]]*$R$321+Table4[[#This Row],[Websites]]*$S$321+Table4[[#This Row],[Newspaper]]*$T$321</f>
        <v>64</v>
      </c>
      <c r="V264">
        <f>SUM(Table4[[#This Row],[Report]:[Websites]])</f>
        <v>4</v>
      </c>
      <c r="W264">
        <f>IF(Table4[[#This Row],[Insured Cost]]="",1,IF(Table4[[#This Row],[Reported cost]]="",2,""))</f>
        <v>2</v>
      </c>
      <c r="X264" s="68">
        <v>15</v>
      </c>
      <c r="Y264" s="68">
        <v>300000</v>
      </c>
      <c r="Z264" s="68"/>
      <c r="AA264" s="68">
        <v>12</v>
      </c>
      <c r="AB264" s="68"/>
      <c r="AC264" s="68"/>
      <c r="AD264" s="68">
        <v>3</v>
      </c>
      <c r="AE264" s="76">
        <v>216700000</v>
      </c>
      <c r="AF264" s="2"/>
      <c r="AG264" s="68">
        <v>6300</v>
      </c>
      <c r="AH264" s="68"/>
      <c r="AI264" s="68"/>
      <c r="AJ264" s="68"/>
      <c r="AK264" s="68">
        <v>9</v>
      </c>
      <c r="AL264" s="68">
        <v>1</v>
      </c>
      <c r="AM264" s="68"/>
      <c r="AN264" s="68"/>
      <c r="AO264" s="68" t="s">
        <v>1572</v>
      </c>
      <c r="AP264" s="68" t="s">
        <v>1573</v>
      </c>
      <c r="AQ264" s="68"/>
      <c r="AR264" s="68"/>
      <c r="AS264" s="68"/>
      <c r="AT264" s="68"/>
      <c r="AU264" s="68"/>
      <c r="AV264" s="68"/>
      <c r="AW264" s="68"/>
      <c r="AX264" s="68"/>
      <c r="AY264" s="68"/>
      <c r="AZ264" s="68"/>
      <c r="BA264" s="68" t="s">
        <v>685</v>
      </c>
      <c r="BB264" s="68"/>
      <c r="BC264" s="68"/>
      <c r="BD264" s="68"/>
      <c r="BE264" s="68"/>
      <c r="BF264" s="68"/>
      <c r="BG264" s="68"/>
      <c r="BH264" s="68"/>
      <c r="BI264" s="68"/>
      <c r="BJ264" s="68"/>
      <c r="BK264" s="68"/>
      <c r="BL264" s="68"/>
      <c r="BM264" s="68"/>
      <c r="BN264" s="68"/>
      <c r="BO264" t="s">
        <v>270</v>
      </c>
      <c r="BP264" t="str">
        <f>IFERROR(LEFT(Table4[[#This Row],[reference/s]],SEARCH(";",Table4[[#This Row],[reference/s]])-1),"")</f>
        <v>ICA</v>
      </c>
    </row>
    <row r="265" spans="1:68">
      <c r="A265">
        <v>500</v>
      </c>
      <c r="B265" t="s">
        <v>1564</v>
      </c>
      <c r="C265" t="s">
        <v>642</v>
      </c>
      <c r="D265" t="s">
        <v>1093</v>
      </c>
      <c r="E265" t="s">
        <v>365</v>
      </c>
      <c r="F265" s="4">
        <v>39425</v>
      </c>
      <c r="G265" s="4">
        <v>39425</v>
      </c>
      <c r="H265" t="s">
        <v>660</v>
      </c>
      <c r="I265" s="68">
        <v>2007</v>
      </c>
      <c r="J265" t="s">
        <v>1089</v>
      </c>
      <c r="K265" t="s">
        <v>1089</v>
      </c>
      <c r="L265" t="s">
        <v>37</v>
      </c>
      <c r="M265" t="s">
        <v>37</v>
      </c>
      <c r="N265" t="s">
        <v>736</v>
      </c>
      <c r="O265" s="10" t="s">
        <v>1094</v>
      </c>
      <c r="P265">
        <v>0</v>
      </c>
      <c r="Q265">
        <v>0</v>
      </c>
      <c r="R265">
        <v>2</v>
      </c>
      <c r="S265">
        <v>0</v>
      </c>
      <c r="T265">
        <v>0</v>
      </c>
      <c r="U265">
        <f>Table4[[#This Row],[Report]]*$P$321+Table4[[#This Row],[Journals]]*$Q$321+Table4[[#This Row],[Databases]]*$R$321+Table4[[#This Row],[Websites]]*$S$321+Table4[[#This Row],[Newspaper]]*$T$321</f>
        <v>40</v>
      </c>
      <c r="V265">
        <f>SUM(Table4[[#This Row],[Report]:[Websites]])</f>
        <v>2</v>
      </c>
      <c r="W265">
        <f>IF(Table4[[#This Row],[Insured Cost]]="",1,IF(Table4[[#This Row],[Reported cost]]="",2,""))</f>
        <v>2</v>
      </c>
      <c r="X265" s="68"/>
      <c r="Y265" s="68">
        <v>20000</v>
      </c>
      <c r="Z265" s="68"/>
      <c r="AA265" s="68">
        <v>30</v>
      </c>
      <c r="AB265" s="68"/>
      <c r="AC265" s="68"/>
      <c r="AD265" s="68"/>
      <c r="AE265" s="76">
        <v>415000000</v>
      </c>
      <c r="AF265" s="2"/>
      <c r="AG265" s="68"/>
      <c r="AH265" s="68"/>
      <c r="AI265" s="68"/>
      <c r="AJ265" s="68"/>
      <c r="AK265" s="68"/>
      <c r="AL265" s="68"/>
      <c r="AM265" s="68"/>
      <c r="AN265" s="68"/>
      <c r="AO265" s="68"/>
      <c r="AP265" s="68"/>
      <c r="AQ265" s="68"/>
      <c r="AR265" s="68"/>
      <c r="AS265" s="68"/>
      <c r="AT265" s="68"/>
      <c r="AU265" s="68"/>
      <c r="AV265" s="68"/>
      <c r="AW265" s="68"/>
      <c r="AX265" s="68"/>
      <c r="AY265" s="68"/>
      <c r="AZ265" s="68"/>
      <c r="BA265" s="68"/>
      <c r="BB265" s="68"/>
      <c r="BC265" s="68"/>
      <c r="BD265" s="68"/>
      <c r="BE265" s="68"/>
      <c r="BF265" s="68"/>
      <c r="BG265" s="68"/>
      <c r="BH265" s="68"/>
      <c r="BI265" s="68"/>
      <c r="BJ265" s="68"/>
      <c r="BK265" s="68"/>
      <c r="BL265" s="68"/>
      <c r="BM265" s="68"/>
      <c r="BN265" s="68"/>
      <c r="BO265" t="s">
        <v>366</v>
      </c>
      <c r="BP265" t="str">
        <f>IFERROR(LEFT(Table4[[#This Row],[reference/s]],SEARCH(";",Table4[[#This Row],[reference/s]])-1),"")</f>
        <v>EM-Track</v>
      </c>
    </row>
    <row r="266" spans="1:68">
      <c r="A266">
        <v>17</v>
      </c>
      <c r="B266" t="s">
        <v>1564</v>
      </c>
      <c r="C266" t="s">
        <v>642</v>
      </c>
      <c r="D266" t="s">
        <v>39</v>
      </c>
      <c r="E266" t="s">
        <v>40</v>
      </c>
      <c r="F266" s="4">
        <v>39241</v>
      </c>
      <c r="G266" s="4">
        <v>39243</v>
      </c>
      <c r="H266" t="s">
        <v>666</v>
      </c>
      <c r="I266" s="68">
        <v>2007</v>
      </c>
      <c r="K266" t="s">
        <v>1091</v>
      </c>
      <c r="L266" t="s">
        <v>37</v>
      </c>
      <c r="M266" t="s">
        <v>37</v>
      </c>
      <c r="N266" t="s">
        <v>736</v>
      </c>
      <c r="O266" s="10" t="s">
        <v>1524</v>
      </c>
      <c r="P266">
        <v>1</v>
      </c>
      <c r="Q266">
        <v>3</v>
      </c>
      <c r="R266">
        <v>3</v>
      </c>
      <c r="S266">
        <v>1</v>
      </c>
      <c r="T266">
        <v>17</v>
      </c>
      <c r="U266">
        <f>Table4[[#This Row],[Report]]*$P$321+Table4[[#This Row],[Journals]]*$Q$321+Table4[[#This Row],[Databases]]*$R$321+Table4[[#This Row],[Websites]]*$S$321+Table4[[#This Row],[Newspaper]]*$T$321</f>
        <v>217</v>
      </c>
      <c r="V266">
        <f>SUM(Table4[[#This Row],[Report]:[Websites]])</f>
        <v>8</v>
      </c>
      <c r="W266" t="str">
        <f>IF(Table4[[#This Row],[Insured Cost]]="",1,IF(Table4[[#This Row],[Reported cost]]="",2,""))</f>
        <v/>
      </c>
      <c r="X266" s="68">
        <v>6000</v>
      </c>
      <c r="Y266" s="68">
        <v>1000000</v>
      </c>
      <c r="Z266" s="68"/>
      <c r="AA266" s="68"/>
      <c r="AB266" s="68"/>
      <c r="AC266" s="68"/>
      <c r="AD266" s="68">
        <v>9</v>
      </c>
      <c r="AE266" s="76">
        <v>1480000000</v>
      </c>
      <c r="AF266" s="2">
        <v>1500000000</v>
      </c>
      <c r="AG266" s="68">
        <v>20000</v>
      </c>
      <c r="AH266" s="68"/>
      <c r="AI266" s="68"/>
      <c r="AJ266" s="68"/>
      <c r="AK266" s="68"/>
      <c r="AL266" s="68"/>
      <c r="AM266" s="68"/>
      <c r="AN266" s="68"/>
      <c r="AO266" s="68" t="s">
        <v>1427</v>
      </c>
      <c r="AP266" s="68"/>
      <c r="AQ266" s="68"/>
      <c r="AR266" s="68"/>
      <c r="AS266" s="68"/>
      <c r="AT266" s="68"/>
      <c r="AU266" s="68"/>
      <c r="AV266" s="68"/>
      <c r="AW266" s="68"/>
      <c r="AX266" s="68"/>
      <c r="AY266" s="68"/>
      <c r="AZ266" s="68"/>
      <c r="BA266" s="68"/>
      <c r="BB266" s="68"/>
      <c r="BC266" s="68"/>
      <c r="BD266" s="68"/>
      <c r="BE266" s="68"/>
      <c r="BF266" s="68"/>
      <c r="BG266" s="68"/>
      <c r="BH266" s="68"/>
      <c r="BI266" s="68"/>
      <c r="BJ266" s="68"/>
      <c r="BK266" s="68"/>
      <c r="BL266" s="68"/>
      <c r="BM266" s="68"/>
      <c r="BN266" s="68"/>
      <c r="BO266" t="s">
        <v>41</v>
      </c>
      <c r="BP266" t="str">
        <f>IFERROR(LEFT(Table4[[#This Row],[reference/s]],SEARCH(";",Table4[[#This Row],[reference/s]])-1),"")</f>
        <v>EM-Track</v>
      </c>
    </row>
    <row r="267" spans="1:68">
      <c r="A267">
        <v>496</v>
      </c>
      <c r="B267" t="s">
        <v>1564</v>
      </c>
      <c r="C267" t="s">
        <v>606</v>
      </c>
      <c r="D267" t="s">
        <v>353</v>
      </c>
      <c r="E267" t="s">
        <v>354</v>
      </c>
      <c r="F267" s="4">
        <v>39451</v>
      </c>
      <c r="G267" s="4">
        <v>39458</v>
      </c>
      <c r="H267" t="s">
        <v>657</v>
      </c>
      <c r="I267" s="68">
        <v>2008</v>
      </c>
      <c r="K267" t="s">
        <v>557</v>
      </c>
      <c r="L267" t="s">
        <v>37</v>
      </c>
      <c r="M267" t="s">
        <v>37</v>
      </c>
      <c r="N267" t="s">
        <v>736</v>
      </c>
      <c r="O267" s="10" t="s">
        <v>1525</v>
      </c>
      <c r="P267">
        <v>0</v>
      </c>
      <c r="Q267">
        <v>0</v>
      </c>
      <c r="R267">
        <v>2</v>
      </c>
      <c r="S267">
        <v>0</v>
      </c>
      <c r="T267">
        <v>0</v>
      </c>
      <c r="U267">
        <f>Table4[[#This Row],[Report]]*$P$321+Table4[[#This Row],[Journals]]*$Q$321+Table4[[#This Row],[Databases]]*$R$321+Table4[[#This Row],[Websites]]*$S$321+Table4[[#This Row],[Newspaper]]*$T$321</f>
        <v>40</v>
      </c>
      <c r="V267">
        <f>SUM(Table4[[#This Row],[Report]:[Websites]])</f>
        <v>2</v>
      </c>
      <c r="W267">
        <f>IF(Table4[[#This Row],[Insured Cost]]="",1,IF(Table4[[#This Row],[Reported cost]]="",2,""))</f>
        <v>2</v>
      </c>
      <c r="X267" s="68">
        <v>30</v>
      </c>
      <c r="Y267" s="68"/>
      <c r="Z267" s="68"/>
      <c r="AA267" s="68"/>
      <c r="AB267" s="68"/>
      <c r="AC267" s="68"/>
      <c r="AD267" s="68"/>
      <c r="AE267" s="76">
        <v>15000000</v>
      </c>
      <c r="AF267" s="2"/>
      <c r="AG267" s="68">
        <v>80</v>
      </c>
      <c r="AH267" s="68"/>
      <c r="AI267" s="68"/>
      <c r="AJ267" s="68"/>
      <c r="AK267" s="68"/>
      <c r="AL267" s="68"/>
      <c r="AM267" s="68"/>
      <c r="AN267" s="68"/>
      <c r="AO267" s="68"/>
      <c r="AP267" s="68"/>
      <c r="AQ267" s="68"/>
      <c r="AR267" s="68"/>
      <c r="AS267" s="68"/>
      <c r="AT267" s="68"/>
      <c r="AU267" s="68"/>
      <c r="AV267" s="68"/>
      <c r="AW267" s="68"/>
      <c r="AX267" s="68"/>
      <c r="AY267" s="68"/>
      <c r="AZ267" s="68"/>
      <c r="BA267" s="68"/>
      <c r="BB267" s="68"/>
      <c r="BC267" s="68"/>
      <c r="BD267" s="68"/>
      <c r="BE267" s="68"/>
      <c r="BF267" s="68"/>
      <c r="BG267" s="68"/>
      <c r="BH267" s="68"/>
      <c r="BI267" s="68"/>
      <c r="BJ267" s="68"/>
      <c r="BK267" s="68"/>
      <c r="BL267" s="68"/>
      <c r="BM267" s="68"/>
      <c r="BN267" s="68"/>
      <c r="BO267" t="s">
        <v>355</v>
      </c>
      <c r="BP267" t="str">
        <f>IFERROR(LEFT(Table4[[#This Row],[reference/s]],SEARCH(";",Table4[[#This Row],[reference/s]])-1),"")</f>
        <v>EM-Track</v>
      </c>
    </row>
    <row r="268" spans="1:68">
      <c r="A268">
        <v>484</v>
      </c>
      <c r="B268" t="s">
        <v>1564</v>
      </c>
      <c r="C268" t="s">
        <v>606</v>
      </c>
      <c r="D268" t="s">
        <v>337</v>
      </c>
      <c r="E268" t="s">
        <v>338</v>
      </c>
      <c r="F268" s="4">
        <v>39953</v>
      </c>
      <c r="G268" s="4">
        <v>39956</v>
      </c>
      <c r="H268" t="s">
        <v>674</v>
      </c>
      <c r="I268" s="68">
        <v>2009</v>
      </c>
      <c r="K268" t="s">
        <v>1226</v>
      </c>
      <c r="L268" t="s">
        <v>763</v>
      </c>
      <c r="M268" t="s">
        <v>37</v>
      </c>
      <c r="N268" t="s">
        <v>50</v>
      </c>
      <c r="O268" s="10" t="s">
        <v>1249</v>
      </c>
      <c r="P268">
        <v>0</v>
      </c>
      <c r="Q268">
        <v>0</v>
      </c>
      <c r="R268">
        <v>3</v>
      </c>
      <c r="S268">
        <v>0</v>
      </c>
      <c r="T268">
        <v>0</v>
      </c>
      <c r="U268">
        <f>Table4[[#This Row],[Report]]*$P$321+Table4[[#This Row],[Journals]]*$Q$321+Table4[[#This Row],[Databases]]*$R$321+Table4[[#This Row],[Websites]]*$S$321+Table4[[#This Row],[Newspaper]]*$T$321</f>
        <v>60</v>
      </c>
      <c r="V268">
        <f>SUM(Table4[[#This Row],[Report]:[Websites]])</f>
        <v>3</v>
      </c>
      <c r="W268">
        <f>IF(Table4[[#This Row],[Insured Cost]]="",1,IF(Table4[[#This Row],[Reported cost]]="",2,""))</f>
        <v>2</v>
      </c>
      <c r="X268" s="68"/>
      <c r="Y268" s="68"/>
      <c r="Z268" s="68"/>
      <c r="AA268" s="68"/>
      <c r="AB268" s="68"/>
      <c r="AC268" s="68"/>
      <c r="AD268" s="68">
        <v>1</v>
      </c>
      <c r="AE268" s="76">
        <v>48000000</v>
      </c>
      <c r="AF268" s="2"/>
      <c r="AG268" s="68"/>
      <c r="AH268" s="68"/>
      <c r="AI268" s="68"/>
      <c r="AJ268" s="68"/>
      <c r="AK268" s="68"/>
      <c r="AL268" s="68"/>
      <c r="AM268" s="68"/>
      <c r="AN268" s="68"/>
      <c r="AO268" s="68"/>
      <c r="AP268" s="68"/>
      <c r="AQ268" s="68"/>
      <c r="AR268" s="68"/>
      <c r="AS268" s="68"/>
      <c r="AT268" s="68"/>
      <c r="AU268" s="68"/>
      <c r="AV268" s="68"/>
      <c r="AW268" s="68"/>
      <c r="AX268" s="68"/>
      <c r="AY268" s="68"/>
      <c r="AZ268" s="68"/>
      <c r="BA268" s="68"/>
      <c r="BB268" s="68"/>
      <c r="BC268" s="68"/>
      <c r="BD268" s="68"/>
      <c r="BE268" s="68"/>
      <c r="BF268" s="68"/>
      <c r="BG268" s="68"/>
      <c r="BH268" s="68"/>
      <c r="BI268" s="68"/>
      <c r="BJ268" s="68"/>
      <c r="BK268" s="68"/>
      <c r="BL268" s="68"/>
      <c r="BM268" s="68"/>
      <c r="BN268" s="68"/>
      <c r="BO268" t="s">
        <v>339</v>
      </c>
      <c r="BP268" t="str">
        <f>IFERROR(LEFT(Table4[[#This Row],[reference/s]],SEARCH(";",Table4[[#This Row],[reference/s]])-1),"")</f>
        <v>EM-Track</v>
      </c>
    </row>
    <row r="269" spans="1:68" s="6" customFormat="1">
      <c r="A269"/>
      <c r="B269" t="s">
        <v>1564</v>
      </c>
      <c r="C269" t="s">
        <v>642</v>
      </c>
      <c r="D269"/>
      <c r="E269"/>
      <c r="F269" s="13">
        <v>41295</v>
      </c>
      <c r="G269" s="13">
        <v>41304</v>
      </c>
      <c r="H269" t="s">
        <v>657</v>
      </c>
      <c r="I269" s="68">
        <v>2013</v>
      </c>
      <c r="J269"/>
      <c r="K269" t="s">
        <v>631</v>
      </c>
      <c r="L269" t="s">
        <v>37</v>
      </c>
      <c r="M269" t="s">
        <v>37</v>
      </c>
      <c r="N269" t="s">
        <v>736</v>
      </c>
      <c r="O269" s="32" t="s">
        <v>1260</v>
      </c>
      <c r="P269">
        <v>0</v>
      </c>
      <c r="Q269">
        <v>0</v>
      </c>
      <c r="R269">
        <v>1</v>
      </c>
      <c r="S269">
        <v>0</v>
      </c>
      <c r="T269">
        <v>0</v>
      </c>
      <c r="U269">
        <f>Table4[[#This Row],[Report]]*$P$321+Table4[[#This Row],[Journals]]*$Q$321+Table4[[#This Row],[Databases]]*$R$321+Table4[[#This Row],[Websites]]*$S$321+Table4[[#This Row],[Newspaper]]*$T$321</f>
        <v>20</v>
      </c>
      <c r="V269">
        <f>SUM(Table4[[#This Row],[Report]:[Websites]])</f>
        <v>1</v>
      </c>
      <c r="W269">
        <f>IF(Table4[[#This Row],[Insured Cost]]="",1,IF(Table4[[#This Row],[Reported cost]]="",2,""))</f>
        <v>2</v>
      </c>
      <c r="X269" s="68"/>
      <c r="Y269" s="68"/>
      <c r="Z269" s="68"/>
      <c r="AA269" s="68"/>
      <c r="AB269" s="68"/>
      <c r="AC269" s="68"/>
      <c r="AD269" s="68"/>
      <c r="AE269" s="76">
        <v>121300000</v>
      </c>
      <c r="AF269" s="2"/>
      <c r="AG269" s="68"/>
      <c r="AH269" s="68"/>
      <c r="AI269" s="68"/>
      <c r="AJ269" s="68"/>
      <c r="AK269" s="68"/>
      <c r="AL269" s="68"/>
      <c r="AM269" s="68"/>
      <c r="AN269" s="68"/>
      <c r="AO269" s="68"/>
      <c r="AP269" s="68"/>
      <c r="AQ269" s="68"/>
      <c r="AR269" s="68"/>
      <c r="AS269" s="68"/>
      <c r="AT269" s="68"/>
      <c r="AU269" s="68"/>
      <c r="AV269" s="68"/>
      <c r="AW269" s="68"/>
      <c r="AX269" s="68"/>
      <c r="AY269" s="68"/>
      <c r="AZ269" s="68"/>
      <c r="BA269" s="68"/>
      <c r="BB269" s="68"/>
      <c r="BC269" s="68"/>
      <c r="BD269" s="68"/>
      <c r="BE269" s="68"/>
      <c r="BF269" s="68"/>
      <c r="BG269" s="68"/>
      <c r="BH269" s="68"/>
      <c r="BI269" s="68"/>
      <c r="BJ269" s="68"/>
      <c r="BK269" s="68"/>
      <c r="BL269" s="68"/>
      <c r="BM269" s="68"/>
      <c r="BN269" s="68"/>
      <c r="BO269"/>
      <c r="BP269" t="str">
        <f>IFERROR(LEFT(Table4[[#This Row],[reference/s]],SEARCH(";",Table4[[#This Row],[reference/s]])-1),"")</f>
        <v/>
      </c>
    </row>
    <row r="270" spans="1:68">
      <c r="B270" t="s">
        <v>1558</v>
      </c>
      <c r="C270" t="s">
        <v>475</v>
      </c>
      <c r="D270" t="s">
        <v>67</v>
      </c>
      <c r="E270" t="s">
        <v>878</v>
      </c>
      <c r="F270" s="4">
        <v>24564</v>
      </c>
      <c r="G270" s="4">
        <v>24566</v>
      </c>
      <c r="H270" t="s">
        <v>662</v>
      </c>
      <c r="I270" s="68">
        <v>1967</v>
      </c>
      <c r="J270" s="1" t="s">
        <v>1345</v>
      </c>
      <c r="K270" t="s">
        <v>1560</v>
      </c>
      <c r="L270" t="s">
        <v>50</v>
      </c>
      <c r="M270" t="s">
        <v>50</v>
      </c>
      <c r="O270" s="10" t="s">
        <v>1086</v>
      </c>
      <c r="P270">
        <v>1</v>
      </c>
      <c r="Q270">
        <v>0</v>
      </c>
      <c r="R270">
        <v>0</v>
      </c>
      <c r="S270">
        <v>0</v>
      </c>
      <c r="T270">
        <v>4</v>
      </c>
      <c r="U270">
        <f>Table4[[#This Row],[Report]]*$P$321+Table4[[#This Row],[Journals]]*$Q$321+Table4[[#This Row],[Databases]]*$R$321+Table4[[#This Row],[Websites]]*$S$321+Table4[[#This Row],[Newspaper]]*$T$321</f>
        <v>44</v>
      </c>
      <c r="V270">
        <f>SUM(Table4[[#This Row],[Report]:[Websites]])</f>
        <v>1</v>
      </c>
      <c r="W270">
        <f>IF(Table4[[#This Row],[Insured Cost]]="",1,IF(Table4[[#This Row],[Reported cost]]="",2,""))</f>
        <v>2</v>
      </c>
      <c r="X270" s="68" t="s">
        <v>736</v>
      </c>
      <c r="Y270" s="68"/>
      <c r="Z270" s="68"/>
      <c r="AA270" s="68"/>
      <c r="AB270" s="68"/>
      <c r="AC270" s="68"/>
      <c r="AD270" s="68">
        <v>6</v>
      </c>
      <c r="AE270" s="76" t="s">
        <v>1358</v>
      </c>
      <c r="AF270" s="8"/>
      <c r="AG270" s="68"/>
      <c r="AH270" s="68"/>
      <c r="AI270" s="68"/>
      <c r="AJ270" s="68"/>
      <c r="AK270" s="68"/>
      <c r="AL270" s="68"/>
      <c r="AM270" s="68"/>
      <c r="AN270" s="68"/>
      <c r="AO270" s="68"/>
      <c r="AP270" s="68"/>
      <c r="AQ270" s="68"/>
      <c r="AR270" s="68"/>
      <c r="AS270" s="68"/>
      <c r="AT270" s="68"/>
      <c r="AU270" s="68"/>
      <c r="AV270" s="68"/>
      <c r="AW270" s="68"/>
      <c r="AX270" s="68"/>
      <c r="AY270" s="68"/>
      <c r="AZ270" s="68"/>
      <c r="BA270" s="68" t="s">
        <v>1357</v>
      </c>
      <c r="BB270" s="68"/>
      <c r="BC270" s="68"/>
      <c r="BD270" s="68"/>
      <c r="BE270" s="68"/>
      <c r="BF270" s="68"/>
      <c r="BG270" s="68"/>
      <c r="BH270" s="68"/>
      <c r="BI270" s="68"/>
      <c r="BJ270" s="68"/>
      <c r="BK270" s="68"/>
      <c r="BL270" s="68"/>
      <c r="BM270" s="68"/>
      <c r="BN270" s="68"/>
      <c r="BP270" t="str">
        <f>IFERROR(LEFT(Table4[[#This Row],[reference/s]],SEARCH(";",Table4[[#This Row],[reference/s]])-1),"")</f>
        <v>PDF - report</v>
      </c>
    </row>
    <row r="271" spans="1:68">
      <c r="B271" t="s">
        <v>1558</v>
      </c>
      <c r="C271" t="s">
        <v>642</v>
      </c>
      <c r="D271" t="s">
        <v>879</v>
      </c>
      <c r="F271" s="4">
        <v>25164</v>
      </c>
      <c r="G271" s="4">
        <v>25164</v>
      </c>
      <c r="H271" t="s">
        <v>659</v>
      </c>
      <c r="I271" s="68">
        <v>1968</v>
      </c>
      <c r="J271" t="s">
        <v>880</v>
      </c>
      <c r="K271" t="s">
        <v>880</v>
      </c>
      <c r="L271" t="s">
        <v>50</v>
      </c>
      <c r="M271" t="s">
        <v>50</v>
      </c>
      <c r="N271" t="s">
        <v>736</v>
      </c>
      <c r="O271" s="10" t="s">
        <v>1292</v>
      </c>
      <c r="P271">
        <v>1</v>
      </c>
      <c r="Q271">
        <v>0</v>
      </c>
      <c r="R271">
        <v>0</v>
      </c>
      <c r="S271">
        <v>0</v>
      </c>
      <c r="T271">
        <v>4</v>
      </c>
      <c r="U271">
        <f>Table4[[#This Row],[Report]]*$P$321+Table4[[#This Row],[Journals]]*$Q$321+Table4[[#This Row],[Databases]]*$R$321+Table4[[#This Row],[Websites]]*$S$321+Table4[[#This Row],[Newspaper]]*$T$321</f>
        <v>44</v>
      </c>
      <c r="V271">
        <f>SUM(Table4[[#This Row],[Report]:[Websites]])</f>
        <v>1</v>
      </c>
      <c r="W271">
        <f>IF(Table4[[#This Row],[Insured Cost]]="",1,IF(Table4[[#This Row],[Reported cost]]="",2,""))</f>
        <v>2</v>
      </c>
      <c r="X271" s="68"/>
      <c r="Y271" s="68"/>
      <c r="Z271" s="68">
        <v>800</v>
      </c>
      <c r="AA271" s="68">
        <v>60</v>
      </c>
      <c r="AB271" s="68"/>
      <c r="AC271" s="68"/>
      <c r="AD271" s="68">
        <v>1</v>
      </c>
      <c r="AE271" s="76">
        <v>1000000</v>
      </c>
      <c r="AF271" s="2"/>
      <c r="AG271" s="68"/>
      <c r="AH271" s="68"/>
      <c r="AI271" s="68"/>
      <c r="AJ271" s="68"/>
      <c r="AK271" s="68"/>
      <c r="AL271" s="68"/>
      <c r="AM271" s="68"/>
      <c r="AN271" s="68"/>
      <c r="AO271" s="68"/>
      <c r="AP271" s="68"/>
      <c r="AQ271" s="68"/>
      <c r="AR271" s="68"/>
      <c r="AS271" s="68"/>
      <c r="AT271" s="68"/>
      <c r="AU271" s="68">
        <v>205</v>
      </c>
      <c r="AV271" s="68">
        <v>15</v>
      </c>
      <c r="AW271" s="68"/>
      <c r="AX271" s="68"/>
      <c r="AY271" s="68"/>
      <c r="AZ271" s="68"/>
      <c r="BA271" s="68"/>
      <c r="BB271" s="68"/>
      <c r="BC271" s="68"/>
      <c r="BD271" s="68"/>
      <c r="BE271" s="68"/>
      <c r="BF271" s="68"/>
      <c r="BG271" s="68"/>
      <c r="BH271" s="68"/>
      <c r="BI271" s="68"/>
      <c r="BJ271" s="68"/>
      <c r="BK271" s="68"/>
      <c r="BL271" s="68"/>
      <c r="BM271" s="68"/>
      <c r="BN271" s="68"/>
      <c r="BP271" t="str">
        <f>IFERROR(LEFT(Table4[[#This Row],[reference/s]],SEARCH(";",Table4[[#This Row],[reference/s]])-1),"")</f>
        <v>Dexter (1969)</v>
      </c>
    </row>
    <row r="272" spans="1:68">
      <c r="A272" s="6">
        <v>303</v>
      </c>
      <c r="B272" s="6" t="s">
        <v>1558</v>
      </c>
      <c r="C272" t="s">
        <v>475</v>
      </c>
      <c r="D272" s="6" t="s">
        <v>204</v>
      </c>
      <c r="E272" s="6" t="s">
        <v>1062</v>
      </c>
      <c r="F272" s="26">
        <v>25585</v>
      </c>
      <c r="G272" s="26">
        <v>25587</v>
      </c>
      <c r="H272" s="6" t="s">
        <v>657</v>
      </c>
      <c r="I272" s="70">
        <v>1970</v>
      </c>
      <c r="J272" s="6" t="s">
        <v>1384</v>
      </c>
      <c r="K272" s="6" t="s">
        <v>1063</v>
      </c>
      <c r="L272" s="6" t="s">
        <v>50</v>
      </c>
      <c r="M272" s="6" t="s">
        <v>50</v>
      </c>
      <c r="N272" s="6" t="s">
        <v>736</v>
      </c>
      <c r="O272" s="49" t="s">
        <v>1293</v>
      </c>
      <c r="P272" s="6">
        <v>1</v>
      </c>
      <c r="Q272" s="6">
        <v>0</v>
      </c>
      <c r="R272" s="6">
        <v>2</v>
      </c>
      <c r="S272" s="6">
        <v>2</v>
      </c>
      <c r="T272" s="6">
        <v>0</v>
      </c>
      <c r="U272" s="6">
        <f>Table4[[#This Row],[Report]]*$P$321+Table4[[#This Row],[Journals]]*$Q$321+Table4[[#This Row],[Databases]]*$R$321+Table4[[#This Row],[Websites]]*$S$321+Table4[[#This Row],[Newspaper]]*$T$321</f>
        <v>100</v>
      </c>
      <c r="V272" s="6">
        <f>SUM(Table4[[#This Row],[Report]:[Websites]])</f>
        <v>5</v>
      </c>
      <c r="W272" s="6">
        <f>IF(Table4[[#This Row],[Insured Cost]]="",1,IF(Table4[[#This Row],[Reported cost]]="",2,""))</f>
        <v>2</v>
      </c>
      <c r="X272" s="70"/>
      <c r="Y272" s="70">
        <v>4000</v>
      </c>
      <c r="Z272" s="70">
        <v>200</v>
      </c>
      <c r="AA272" s="70">
        <v>100</v>
      </c>
      <c r="AB272" s="70"/>
      <c r="AC272" s="70"/>
      <c r="AD272" s="74">
        <v>13</v>
      </c>
      <c r="AE272" s="78">
        <v>12000000</v>
      </c>
      <c r="AF272" s="27"/>
      <c r="AG272" s="70"/>
      <c r="AH272" s="70"/>
      <c r="AI272" s="70"/>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6" t="s">
        <v>205</v>
      </c>
      <c r="BP272" s="6" t="str">
        <f>IFERROR(LEFT(Table4[[#This Row],[reference/s]],SEARCH(";",Table4[[#This Row],[reference/s]])-1),"")</f>
        <v>EM-Track</v>
      </c>
    </row>
    <row r="273" spans="1:68">
      <c r="B273" t="s">
        <v>1558</v>
      </c>
      <c r="C273" t="s">
        <v>475</v>
      </c>
      <c r="D273" t="s">
        <v>902</v>
      </c>
      <c r="E273" t="s">
        <v>903</v>
      </c>
      <c r="F273" s="4">
        <v>27013</v>
      </c>
      <c r="G273" s="4">
        <v>27018</v>
      </c>
      <c r="H273" t="s">
        <v>660</v>
      </c>
      <c r="I273" s="68">
        <v>1973</v>
      </c>
      <c r="J273" t="s">
        <v>525</v>
      </c>
      <c r="K273" t="s">
        <v>525</v>
      </c>
      <c r="L273" t="s">
        <v>50</v>
      </c>
      <c r="M273" t="s">
        <v>50</v>
      </c>
      <c r="O273" s="10" t="s">
        <v>1555</v>
      </c>
      <c r="P273">
        <v>0</v>
      </c>
      <c r="Q273">
        <v>1</v>
      </c>
      <c r="R273">
        <v>0</v>
      </c>
      <c r="S273">
        <v>1</v>
      </c>
      <c r="T273">
        <v>1</v>
      </c>
      <c r="U273">
        <f>Table4[[#This Row],[Report]]*$P$321+Table4[[#This Row],[Journals]]*$Q$321+Table4[[#This Row],[Databases]]*$R$321+Table4[[#This Row],[Websites]]*$S$321+Table4[[#This Row],[Newspaper]]*$T$321</f>
        <v>41</v>
      </c>
      <c r="V273">
        <f>SUM(Table4[[#This Row],[Report]:[Websites]])</f>
        <v>2</v>
      </c>
      <c r="W273">
        <f>IF(Table4[[#This Row],[Insured Cost]]="",1,IF(Table4[[#This Row],[Reported cost]]="",2,""))</f>
        <v>2</v>
      </c>
      <c r="X273" s="68"/>
      <c r="Y273" s="68"/>
      <c r="Z273" s="68"/>
      <c r="AA273" s="68"/>
      <c r="AB273" s="68"/>
      <c r="AC273" s="68"/>
      <c r="AD273" s="68">
        <v>4</v>
      </c>
      <c r="AE273" s="76" t="s">
        <v>1358</v>
      </c>
      <c r="AF273" s="2"/>
      <c r="AG273" s="68"/>
      <c r="AH273" s="68"/>
      <c r="AI273" s="68"/>
      <c r="AJ273" s="68"/>
      <c r="AK273" s="68"/>
      <c r="AL273" s="68"/>
      <c r="AM273" s="68"/>
      <c r="AN273" s="68"/>
      <c r="AO273" s="68"/>
      <c r="AP273" s="68"/>
      <c r="AQ273" s="68"/>
      <c r="AR273" s="68"/>
      <c r="AS273" s="68"/>
      <c r="AT273" s="68"/>
      <c r="AU273" s="68"/>
      <c r="AV273" s="68"/>
      <c r="AW273" s="68"/>
      <c r="AX273" s="68"/>
      <c r="AY273" s="68"/>
      <c r="AZ273" s="68"/>
      <c r="BA273" s="68"/>
      <c r="BB273" s="68"/>
      <c r="BC273" s="68"/>
      <c r="BD273" s="68"/>
      <c r="BE273" s="68"/>
      <c r="BF273" s="68"/>
      <c r="BG273" s="68"/>
      <c r="BH273" s="68"/>
      <c r="BI273" s="68"/>
      <c r="BJ273" s="68"/>
      <c r="BK273" s="68"/>
      <c r="BL273" s="68"/>
      <c r="BM273" s="68"/>
      <c r="BN273" s="68"/>
      <c r="BP273" t="str">
        <f>IFERROR(LEFT(Table4[[#This Row],[reference/s]],SEARCH(";",Table4[[#This Row],[reference/s]])-1),"")</f>
        <v>PDF - newspaper</v>
      </c>
    </row>
    <row r="274" spans="1:68" s="53" customFormat="1">
      <c r="A274">
        <v>334</v>
      </c>
      <c r="B274" t="s">
        <v>1558</v>
      </c>
      <c r="C274" t="s">
        <v>606</v>
      </c>
      <c r="D274" t="s">
        <v>1412</v>
      </c>
      <c r="E274" t="s">
        <v>1261</v>
      </c>
      <c r="F274" s="13">
        <v>26725</v>
      </c>
      <c r="G274" s="13">
        <v>26753</v>
      </c>
      <c r="H274" t="s">
        <v>658</v>
      </c>
      <c r="I274" s="68">
        <v>1973</v>
      </c>
      <c r="J274" t="s">
        <v>1411</v>
      </c>
      <c r="K274" t="s">
        <v>479</v>
      </c>
      <c r="L274" t="s">
        <v>1064</v>
      </c>
      <c r="M274" t="s">
        <v>50</v>
      </c>
      <c r="N274" t="s">
        <v>1065</v>
      </c>
      <c r="O274" s="32" t="s">
        <v>1413</v>
      </c>
      <c r="P274">
        <v>0</v>
      </c>
      <c r="Q274">
        <v>0</v>
      </c>
      <c r="R274">
        <v>3</v>
      </c>
      <c r="S274">
        <v>1</v>
      </c>
      <c r="T274">
        <v>0</v>
      </c>
      <c r="U274">
        <f>Table4[[#This Row],[Report]]*$P$321+Table4[[#This Row],[Journals]]*$Q$321+Table4[[#This Row],[Databases]]*$R$321+Table4[[#This Row],[Websites]]*$S$321+Table4[[#This Row],[Newspaper]]*$T$321</f>
        <v>70</v>
      </c>
      <c r="V274">
        <f>SUM(Table4[[#This Row],[Report]:[Websites]])</f>
        <v>4</v>
      </c>
      <c r="W274">
        <f>IF(Table4[[#This Row],[Insured Cost]]="",1,IF(Table4[[#This Row],[Reported cost]]="",2,""))</f>
        <v>2</v>
      </c>
      <c r="X274" s="68"/>
      <c r="Y274" s="68">
        <v>25000</v>
      </c>
      <c r="Z274" s="68">
        <v>100</v>
      </c>
      <c r="AA274" s="68">
        <v>10</v>
      </c>
      <c r="AB274" s="68"/>
      <c r="AC274" s="68"/>
      <c r="AD274" s="68">
        <v>3</v>
      </c>
      <c r="AE274" s="76">
        <v>30000000</v>
      </c>
      <c r="AF274" s="2"/>
      <c r="AG274" s="68"/>
      <c r="AH274" s="68"/>
      <c r="AI274" s="68"/>
      <c r="AJ274" s="68"/>
      <c r="AK274" s="68"/>
      <c r="AL274" s="68"/>
      <c r="AM274" s="68"/>
      <c r="AN274" s="68"/>
      <c r="AO274" s="68"/>
      <c r="AP274" s="68"/>
      <c r="AQ274" s="68"/>
      <c r="AR274" s="68"/>
      <c r="AS274" s="68"/>
      <c r="AT274" s="68"/>
      <c r="AU274" s="68"/>
      <c r="AV274" s="68"/>
      <c r="AW274" s="68"/>
      <c r="AX274" s="68"/>
      <c r="AY274" s="68"/>
      <c r="AZ274" s="68"/>
      <c r="BA274" s="68"/>
      <c r="BB274" s="68"/>
      <c r="BC274" s="68"/>
      <c r="BD274" s="68"/>
      <c r="BE274" s="68"/>
      <c r="BF274" s="68"/>
      <c r="BG274" s="68"/>
      <c r="BH274" s="68"/>
      <c r="BI274" s="68"/>
      <c r="BJ274" s="68"/>
      <c r="BK274" s="68"/>
      <c r="BL274" s="68"/>
      <c r="BM274" s="68"/>
      <c r="BN274" s="68"/>
      <c r="BO274" t="s">
        <v>227</v>
      </c>
      <c r="BP274" t="str">
        <f>IFERROR(LEFT(Table4[[#This Row],[reference/s]],SEARCH(";",Table4[[#This Row],[reference/s]])-1),"")</f>
        <v>EM-Track</v>
      </c>
    </row>
    <row r="275" spans="1:68">
      <c r="B275" t="s">
        <v>1558</v>
      </c>
      <c r="C275" t="s">
        <v>642</v>
      </c>
      <c r="F275" s="4">
        <v>36113</v>
      </c>
      <c r="G275" s="4">
        <v>36113</v>
      </c>
      <c r="H275" t="s">
        <v>659</v>
      </c>
      <c r="I275" s="68">
        <v>1998</v>
      </c>
      <c r="K275" t="s">
        <v>548</v>
      </c>
      <c r="L275" t="s">
        <v>50</v>
      </c>
      <c r="M275" t="s">
        <v>50</v>
      </c>
      <c r="N275" t="s">
        <v>736</v>
      </c>
      <c r="O275" s="10" t="s">
        <v>770</v>
      </c>
      <c r="P275">
        <v>0</v>
      </c>
      <c r="Q275">
        <v>0</v>
      </c>
      <c r="R275">
        <v>1</v>
      </c>
      <c r="S275">
        <v>0</v>
      </c>
      <c r="T275">
        <v>0</v>
      </c>
      <c r="U275">
        <f>Table4[[#This Row],[Report]]*$P$321+Table4[[#This Row],[Journals]]*$Q$321+Table4[[#This Row],[Databases]]*$R$321+Table4[[#This Row],[Websites]]*$S$321+Table4[[#This Row],[Newspaper]]*$T$321</f>
        <v>20</v>
      </c>
      <c r="V275">
        <f>SUM(Table4[[#This Row],[Report]:[Websites]])</f>
        <v>1</v>
      </c>
      <c r="W275">
        <f>IF(Table4[[#This Row],[Insured Cost]]="",1,IF(Table4[[#This Row],[Reported cost]]="",2,""))</f>
        <v>2</v>
      </c>
      <c r="X275" s="68"/>
      <c r="Y275" s="68"/>
      <c r="Z275" s="68"/>
      <c r="AA275" s="68"/>
      <c r="AB275" s="68"/>
      <c r="AC275" s="68"/>
      <c r="AD275" s="68"/>
      <c r="AE275" s="76">
        <v>7000000</v>
      </c>
      <c r="AF275" s="2"/>
      <c r="AG275" s="68"/>
      <c r="AH275" s="68"/>
      <c r="AI275" s="68"/>
      <c r="AJ275" s="68"/>
      <c r="AK275" s="68"/>
      <c r="AL275" s="68"/>
      <c r="AM275" s="68"/>
      <c r="AN275" s="68"/>
      <c r="AO275" s="68"/>
      <c r="AP275" s="68"/>
      <c r="AQ275" s="68"/>
      <c r="AR275" s="68"/>
      <c r="AS275" s="68"/>
      <c r="AT275" s="68"/>
      <c r="AU275" s="68"/>
      <c r="AV275" s="68"/>
      <c r="AW275" s="68"/>
      <c r="AX275" s="68"/>
      <c r="AY275" s="68"/>
      <c r="AZ275" s="68"/>
      <c r="BA275" s="68"/>
      <c r="BB275" s="68"/>
      <c r="BC275" s="68"/>
      <c r="BD275" s="68"/>
      <c r="BE275" s="68"/>
      <c r="BF275" s="68"/>
      <c r="BG275" s="68"/>
      <c r="BH275" s="68"/>
      <c r="BI275" s="68"/>
      <c r="BJ275" s="68"/>
      <c r="BK275" s="68"/>
      <c r="BL275" s="68"/>
      <c r="BM275" s="68"/>
      <c r="BN275" s="68"/>
      <c r="BP275" t="str">
        <f>IFERROR(LEFT(Table4[[#This Row],[reference/s]],SEARCH(";",Table4[[#This Row],[reference/s]])-1),"")</f>
        <v>ICA</v>
      </c>
    </row>
    <row r="276" spans="1:68">
      <c r="A276">
        <v>186</v>
      </c>
      <c r="B276" t="s">
        <v>1558</v>
      </c>
      <c r="C276" t="s">
        <v>606</v>
      </c>
      <c r="D276" t="s">
        <v>137</v>
      </c>
      <c r="E276" t="s">
        <v>138</v>
      </c>
      <c r="F276" s="4">
        <v>36959</v>
      </c>
      <c r="G276" s="4">
        <v>36961</v>
      </c>
      <c r="H276" t="s">
        <v>658</v>
      </c>
      <c r="I276" s="68">
        <v>2001</v>
      </c>
      <c r="J276" t="s">
        <v>1485</v>
      </c>
      <c r="K276" t="s">
        <v>536</v>
      </c>
      <c r="L276" t="s">
        <v>50</v>
      </c>
      <c r="M276" t="s">
        <v>50</v>
      </c>
      <c r="N276" t="s">
        <v>736</v>
      </c>
      <c r="O276" s="10" t="s">
        <v>1165</v>
      </c>
      <c r="P276">
        <v>1</v>
      </c>
      <c r="Q276">
        <v>0</v>
      </c>
      <c r="R276">
        <v>2</v>
      </c>
      <c r="S276">
        <v>0</v>
      </c>
      <c r="T276">
        <v>1</v>
      </c>
      <c r="U276">
        <f>Table4[[#This Row],[Report]]*$P$321+Table4[[#This Row],[Journals]]*$Q$321+Table4[[#This Row],[Databases]]*$R$321+Table4[[#This Row],[Websites]]*$S$321+Table4[[#This Row],[Newspaper]]*$T$321</f>
        <v>81</v>
      </c>
      <c r="V276">
        <f>SUM(Table4[[#This Row],[Report]:[Websites]])</f>
        <v>3</v>
      </c>
      <c r="W276">
        <f>IF(Table4[[#This Row],[Insured Cost]]="",1,IF(Table4[[#This Row],[Reported cost]]="",2,""))</f>
        <v>2</v>
      </c>
      <c r="X276" s="68">
        <v>50</v>
      </c>
      <c r="Y276" s="68"/>
      <c r="Z276" s="68"/>
      <c r="AA276" s="68">
        <v>10</v>
      </c>
      <c r="AB276" s="68"/>
      <c r="AC276" s="68"/>
      <c r="AD276" s="68">
        <v>2</v>
      </c>
      <c r="AE276" s="76">
        <v>37000000</v>
      </c>
      <c r="AF276" s="2"/>
      <c r="AG276" s="68"/>
      <c r="AH276" s="68"/>
      <c r="AI276" s="68"/>
      <c r="AJ276" s="68"/>
      <c r="AK276" s="68"/>
      <c r="AL276" s="68"/>
      <c r="AM276" s="68"/>
      <c r="AN276" s="68"/>
      <c r="AO276" s="68">
        <v>166</v>
      </c>
      <c r="AP276" s="68"/>
      <c r="AQ276" s="68"/>
      <c r="AR276" s="68"/>
      <c r="AS276" s="68">
        <v>707</v>
      </c>
      <c r="AT276" s="68"/>
      <c r="AU276" s="68"/>
      <c r="AV276" s="68"/>
      <c r="AW276" s="68"/>
      <c r="AX276" s="68"/>
      <c r="AY276" s="68"/>
      <c r="AZ276" s="68"/>
      <c r="BA276" s="68"/>
      <c r="BB276" s="68"/>
      <c r="BC276" s="68"/>
      <c r="BD276" s="68"/>
      <c r="BE276" s="68"/>
      <c r="BF276" s="68"/>
      <c r="BG276" s="68"/>
      <c r="BH276" s="68"/>
      <c r="BI276" s="68"/>
      <c r="BJ276" s="68"/>
      <c r="BK276" s="68"/>
      <c r="BL276" s="68"/>
      <c r="BM276" s="68"/>
      <c r="BN276" s="68"/>
      <c r="BO276" t="s">
        <v>139</v>
      </c>
      <c r="BP276" t="str">
        <f>IFERROR(LEFT(Table4[[#This Row],[reference/s]],SEARCH(";",Table4[[#This Row],[reference/s]])-1),"")</f>
        <v>EM-Track</v>
      </c>
    </row>
    <row r="277" spans="1:68">
      <c r="B277" t="s">
        <v>1558</v>
      </c>
      <c r="C277" t="s">
        <v>475</v>
      </c>
      <c r="D277" t="s">
        <v>741</v>
      </c>
      <c r="E277" t="s">
        <v>842</v>
      </c>
      <c r="F277" s="4">
        <v>37671</v>
      </c>
      <c r="G277" s="4">
        <v>37685</v>
      </c>
      <c r="H277" t="s">
        <v>658</v>
      </c>
      <c r="I277" s="68">
        <v>2003</v>
      </c>
      <c r="K277" t="s">
        <v>548</v>
      </c>
      <c r="L277" t="s">
        <v>50</v>
      </c>
      <c r="M277" t="s">
        <v>50</v>
      </c>
      <c r="O277" s="10" t="s">
        <v>1044</v>
      </c>
      <c r="P277">
        <v>1</v>
      </c>
      <c r="Q277">
        <v>0</v>
      </c>
      <c r="R277">
        <v>0</v>
      </c>
      <c r="S277">
        <v>1</v>
      </c>
      <c r="T277">
        <v>21</v>
      </c>
      <c r="U277">
        <f>Table4[[#This Row],[Report]]*$P$321+Table4[[#This Row],[Journals]]*$Q$321+Table4[[#This Row],[Databases]]*$R$321+Table4[[#This Row],[Websites]]*$S$321+Table4[[#This Row],[Newspaper]]*$T$321</f>
        <v>71</v>
      </c>
      <c r="V277">
        <f>SUM(Table4[[#This Row],[Report]:[Websites]])</f>
        <v>2</v>
      </c>
      <c r="W277">
        <f>IF(Table4[[#This Row],[Insured Cost]]="",1,IF(Table4[[#This Row],[Reported cost]]="",2,""))</f>
        <v>1</v>
      </c>
      <c r="X277" s="68"/>
      <c r="Y277" s="68"/>
      <c r="Z277" s="68"/>
      <c r="AA277" s="68"/>
      <c r="AB277" s="68"/>
      <c r="AC277" s="68"/>
      <c r="AD277" s="68">
        <v>1</v>
      </c>
      <c r="AE277" s="76"/>
      <c r="AF277" s="2">
        <v>10000000</v>
      </c>
      <c r="AG277" s="68"/>
      <c r="AH277" s="68"/>
      <c r="AI277" s="68"/>
      <c r="AJ277" s="68"/>
      <c r="AK277" s="68"/>
      <c r="AL277" s="68"/>
      <c r="AM277" s="68"/>
      <c r="AN277" s="68"/>
      <c r="AO277" s="68"/>
      <c r="AP277" s="68"/>
      <c r="AQ277" s="68"/>
      <c r="AR277" s="68"/>
      <c r="AS277" s="68"/>
      <c r="AT277" s="68"/>
      <c r="AU277" s="68"/>
      <c r="AV277" s="68"/>
      <c r="AW277" s="68"/>
      <c r="AX277" s="68"/>
      <c r="AY277" s="68"/>
      <c r="AZ277" s="68"/>
      <c r="BA277" s="68"/>
      <c r="BB277" s="68"/>
      <c r="BC277" s="68"/>
      <c r="BD277" s="68"/>
      <c r="BE277" s="68"/>
      <c r="BF277" s="68"/>
      <c r="BG277" s="68"/>
      <c r="BH277" s="68"/>
      <c r="BI277" s="68"/>
      <c r="BJ277" s="68">
        <v>1</v>
      </c>
      <c r="BK277" s="68"/>
      <c r="BL277" s="68"/>
      <c r="BM277" s="68"/>
      <c r="BN277" s="68"/>
      <c r="BP277" t="str">
        <f>IFERROR(LEFT(Table4[[#This Row],[reference/s]],SEARCH(";",Table4[[#This Row],[reference/s]])-1),"")</f>
        <v>wiki (page)</v>
      </c>
    </row>
    <row r="278" spans="1:68" s="6" customFormat="1">
      <c r="A278">
        <v>497</v>
      </c>
      <c r="B278" t="s">
        <v>1558</v>
      </c>
      <c r="C278" t="s">
        <v>606</v>
      </c>
      <c r="D278" t="s">
        <v>356</v>
      </c>
      <c r="E278" t="s">
        <v>357</v>
      </c>
      <c r="F278" s="13">
        <v>39448</v>
      </c>
      <c r="G278" s="13">
        <v>39478</v>
      </c>
      <c r="H278" t="s">
        <v>657</v>
      </c>
      <c r="I278" s="68">
        <v>2008</v>
      </c>
      <c r="J278"/>
      <c r="K278" t="s">
        <v>1194</v>
      </c>
      <c r="L278" t="s">
        <v>50</v>
      </c>
      <c r="M278" t="s">
        <v>50</v>
      </c>
      <c r="N278" t="s">
        <v>736</v>
      </c>
      <c r="O278" s="10" t="s">
        <v>1156</v>
      </c>
      <c r="P278">
        <v>0</v>
      </c>
      <c r="Q278">
        <v>1</v>
      </c>
      <c r="R278">
        <v>3</v>
      </c>
      <c r="S278">
        <v>0</v>
      </c>
      <c r="T278">
        <v>0</v>
      </c>
      <c r="U278">
        <f>Table4[[#This Row],[Report]]*$P$321+Table4[[#This Row],[Journals]]*$Q$321+Table4[[#This Row],[Databases]]*$R$321+Table4[[#This Row],[Websites]]*$S$321+Table4[[#This Row],[Newspaper]]*$T$321</f>
        <v>90</v>
      </c>
      <c r="V278">
        <f>SUM(Table4[[#This Row],[Report]:[Websites]])</f>
        <v>4</v>
      </c>
      <c r="W278">
        <f>IF(Table4[[#This Row],[Insured Cost]]="",1,IF(Table4[[#This Row],[Reported cost]]="",2,""))</f>
        <v>2</v>
      </c>
      <c r="X278" s="68"/>
      <c r="Y278" s="68"/>
      <c r="Z278" s="68"/>
      <c r="AA278" s="68"/>
      <c r="AB278" s="68"/>
      <c r="AC278" s="68"/>
      <c r="AD278" s="68"/>
      <c r="AE278" s="76">
        <v>70000000</v>
      </c>
      <c r="AF278" s="2"/>
      <c r="AG278" s="68"/>
      <c r="AH278" s="68"/>
      <c r="AI278" s="68"/>
      <c r="AJ278" s="68"/>
      <c r="AK278" s="68"/>
      <c r="AL278" s="68"/>
      <c r="AM278" s="68"/>
      <c r="AN278" s="68"/>
      <c r="AO278" s="68"/>
      <c r="AP278" s="68"/>
      <c r="AQ278" s="68"/>
      <c r="AR278" s="68"/>
      <c r="AS278" s="68"/>
      <c r="AT278" s="68"/>
      <c r="AU278" s="68"/>
      <c r="AV278" s="68"/>
      <c r="AW278" s="68"/>
      <c r="AX278" s="68"/>
      <c r="AY278" s="68"/>
      <c r="AZ278" s="68"/>
      <c r="BA278" s="68"/>
      <c r="BB278" s="68"/>
      <c r="BC278" s="68"/>
      <c r="BD278" s="68"/>
      <c r="BE278" s="68"/>
      <c r="BF278" s="68"/>
      <c r="BG278" s="68"/>
      <c r="BH278" s="68"/>
      <c r="BI278" s="68"/>
      <c r="BJ278" s="68"/>
      <c r="BK278" s="68"/>
      <c r="BL278" s="68"/>
      <c r="BM278" s="68"/>
      <c r="BN278" s="68"/>
      <c r="BO278" t="s">
        <v>358</v>
      </c>
      <c r="BP278" t="str">
        <f>IFERROR(LEFT(Table4[[#This Row],[reference/s]],SEARCH(";",Table4[[#This Row],[reference/s]])-1),"")</f>
        <v>EM-Track</v>
      </c>
    </row>
    <row r="279" spans="1:68">
      <c r="A279">
        <v>499</v>
      </c>
      <c r="B279" t="s">
        <v>1558</v>
      </c>
      <c r="C279" t="s">
        <v>606</v>
      </c>
      <c r="D279" t="s">
        <v>362</v>
      </c>
      <c r="E279" t="s">
        <v>363</v>
      </c>
      <c r="F279" s="4">
        <v>39443</v>
      </c>
      <c r="G279" s="4">
        <v>39454</v>
      </c>
      <c r="H279" t="s">
        <v>657</v>
      </c>
      <c r="I279" s="68">
        <v>2008</v>
      </c>
      <c r="K279" t="s">
        <v>555</v>
      </c>
      <c r="L279" t="s">
        <v>50</v>
      </c>
      <c r="M279" t="s">
        <v>50</v>
      </c>
      <c r="N279" t="s">
        <v>736</v>
      </c>
      <c r="O279" s="10" t="s">
        <v>1526</v>
      </c>
      <c r="P279">
        <v>1</v>
      </c>
      <c r="Q279">
        <v>0</v>
      </c>
      <c r="R279">
        <v>3</v>
      </c>
      <c r="S279">
        <v>0</v>
      </c>
      <c r="T279">
        <v>0</v>
      </c>
      <c r="U279">
        <f>Table4[[#This Row],[Report]]*$P$321+Table4[[#This Row],[Journals]]*$Q$321+Table4[[#This Row],[Databases]]*$R$321+Table4[[#This Row],[Websites]]*$S$321+Table4[[#This Row],[Newspaper]]*$T$321</f>
        <v>100</v>
      </c>
      <c r="V279">
        <f>SUM(Table4[[#This Row],[Report]:[Websites]])</f>
        <v>4</v>
      </c>
      <c r="W279">
        <f>IF(Table4[[#This Row],[Insured Cost]]="",1,IF(Table4[[#This Row],[Reported cost]]="",2,""))</f>
        <v>2</v>
      </c>
      <c r="X279" s="68"/>
      <c r="Y279" s="68"/>
      <c r="Z279" s="68"/>
      <c r="AA279" s="68"/>
      <c r="AB279" s="68"/>
      <c r="AC279" s="68"/>
      <c r="AD279" s="68"/>
      <c r="AE279" s="76">
        <v>15000000</v>
      </c>
      <c r="AF279" s="2"/>
      <c r="AG279" s="68"/>
      <c r="AH279" s="68"/>
      <c r="AI279" s="68"/>
      <c r="AJ279" s="68"/>
      <c r="AK279" s="68"/>
      <c r="AL279" s="68"/>
      <c r="AM279" s="68"/>
      <c r="AN279" s="68"/>
      <c r="AO279" s="68"/>
      <c r="AP279" s="68"/>
      <c r="AQ279" s="68"/>
      <c r="AR279" s="68"/>
      <c r="AS279" s="68"/>
      <c r="AT279" s="68"/>
      <c r="AU279" s="68"/>
      <c r="AV279" s="68"/>
      <c r="AW279" s="68"/>
      <c r="AX279" s="68"/>
      <c r="AY279" s="68"/>
      <c r="AZ279" s="68"/>
      <c r="BA279" s="68"/>
      <c r="BB279" s="68"/>
      <c r="BC279" s="68"/>
      <c r="BD279" s="68"/>
      <c r="BE279" s="68"/>
      <c r="BF279" s="68"/>
      <c r="BG279" s="68"/>
      <c r="BH279" s="68"/>
      <c r="BI279" s="68"/>
      <c r="BJ279" s="68"/>
      <c r="BK279" s="68"/>
      <c r="BL279" s="68"/>
      <c r="BM279" s="68"/>
      <c r="BN279" s="68"/>
      <c r="BO279" t="s">
        <v>364</v>
      </c>
      <c r="BP279" t="str">
        <f>IFERROR(LEFT(Table4[[#This Row],[reference/s]],SEARCH(";",Table4[[#This Row],[reference/s]])-1),"")</f>
        <v>EM-Track</v>
      </c>
    </row>
    <row r="280" spans="1:68">
      <c r="A280">
        <v>510</v>
      </c>
      <c r="B280" t="s">
        <v>1558</v>
      </c>
      <c r="C280" t="s">
        <v>606</v>
      </c>
      <c r="D280" t="s">
        <v>385</v>
      </c>
      <c r="E280" t="s">
        <v>386</v>
      </c>
      <c r="F280" s="4">
        <v>40237</v>
      </c>
      <c r="G280" s="4">
        <v>40242</v>
      </c>
      <c r="H280" t="s">
        <v>658</v>
      </c>
      <c r="I280" s="68">
        <v>2010</v>
      </c>
      <c r="K280" t="s">
        <v>1245</v>
      </c>
      <c r="L280" t="s">
        <v>623</v>
      </c>
      <c r="M280" t="s">
        <v>50</v>
      </c>
      <c r="N280" t="s">
        <v>37</v>
      </c>
      <c r="O280" s="10" t="s">
        <v>1246</v>
      </c>
      <c r="P280">
        <v>2</v>
      </c>
      <c r="Q280">
        <v>0</v>
      </c>
      <c r="R280">
        <v>3</v>
      </c>
      <c r="S280">
        <v>0</v>
      </c>
      <c r="T280">
        <v>0</v>
      </c>
      <c r="U280">
        <f>Table4[[#This Row],[Report]]*$P$321+Table4[[#This Row],[Journals]]*$Q$321+Table4[[#This Row],[Databases]]*$R$321+Table4[[#This Row],[Websites]]*$S$321+Table4[[#This Row],[Newspaper]]*$T$321</f>
        <v>140</v>
      </c>
      <c r="V280">
        <f>SUM(Table4[[#This Row],[Report]:[Websites]])</f>
        <v>5</v>
      </c>
      <c r="W280">
        <f>IF(Table4[[#This Row],[Insured Cost]]="",1,IF(Table4[[#This Row],[Reported cost]]="",2,""))</f>
        <v>2</v>
      </c>
      <c r="X280" s="68"/>
      <c r="Y280" s="68"/>
      <c r="Z280" s="68"/>
      <c r="AA280" s="68"/>
      <c r="AB280" s="68"/>
      <c r="AC280" s="68"/>
      <c r="AD280" s="68"/>
      <c r="AE280" s="76">
        <v>46700000</v>
      </c>
      <c r="AF280" s="2"/>
      <c r="AG280" s="68"/>
      <c r="AH280" s="68"/>
      <c r="AI280" s="68"/>
      <c r="AJ280" s="68"/>
      <c r="AK280" s="68"/>
      <c r="AL280" s="68"/>
      <c r="AM280" s="68"/>
      <c r="AN280" s="68"/>
      <c r="AO280" s="68"/>
      <c r="AP280" s="68"/>
      <c r="AQ280" s="68"/>
      <c r="AR280" s="68"/>
      <c r="AS280" s="68"/>
      <c r="AT280" s="68"/>
      <c r="AU280" s="68"/>
      <c r="AV280" s="68"/>
      <c r="AW280" s="68"/>
      <c r="AX280" s="68"/>
      <c r="AY280" s="68"/>
      <c r="AZ280" s="68"/>
      <c r="BA280" s="68"/>
      <c r="BB280" s="68"/>
      <c r="BC280" s="68"/>
      <c r="BD280" s="68"/>
      <c r="BE280" s="68"/>
      <c r="BF280" s="68"/>
      <c r="BG280" s="68"/>
      <c r="BH280" s="68"/>
      <c r="BI280" s="68"/>
      <c r="BJ280" s="68"/>
      <c r="BK280" s="68"/>
      <c r="BL280" s="68"/>
      <c r="BM280" s="68"/>
      <c r="BN280" s="68"/>
      <c r="BO280" t="s">
        <v>387</v>
      </c>
      <c r="BP280" t="str">
        <f>IFERROR(LEFT(Table4[[#This Row],[reference/s]],SEARCH(";",Table4[[#This Row],[reference/s]])-1),"")</f>
        <v>EM-Track</v>
      </c>
    </row>
    <row r="281" spans="1:68">
      <c r="A281">
        <v>613</v>
      </c>
      <c r="B281" t="s">
        <v>1558</v>
      </c>
      <c r="C281" t="s">
        <v>606</v>
      </c>
      <c r="D281" t="s">
        <v>438</v>
      </c>
      <c r="E281" t="s">
        <v>439</v>
      </c>
      <c r="F281" s="4">
        <v>40932</v>
      </c>
      <c r="G281" s="4">
        <v>40981</v>
      </c>
      <c r="H281" t="s">
        <v>658</v>
      </c>
      <c r="I281" s="68">
        <v>2012</v>
      </c>
      <c r="K281" t="s">
        <v>572</v>
      </c>
      <c r="L281" t="s">
        <v>50</v>
      </c>
      <c r="M281" t="s">
        <v>50</v>
      </c>
      <c r="N281" t="s">
        <v>736</v>
      </c>
      <c r="O281" s="10" t="s">
        <v>1249</v>
      </c>
      <c r="P281">
        <v>0</v>
      </c>
      <c r="Q281">
        <v>0</v>
      </c>
      <c r="R281">
        <v>3</v>
      </c>
      <c r="S281">
        <v>0</v>
      </c>
      <c r="T281">
        <v>0</v>
      </c>
      <c r="U281">
        <f>Table4[[#This Row],[Report]]*$P$321+Table4[[#This Row],[Journals]]*$Q$321+Table4[[#This Row],[Databases]]*$R$321+Table4[[#This Row],[Websites]]*$S$321+Table4[[#This Row],[Newspaper]]*$T$321</f>
        <v>60</v>
      </c>
      <c r="V281">
        <f>SUM(Table4[[#This Row],[Report]:[Websites]])</f>
        <v>3</v>
      </c>
      <c r="W281">
        <f>IF(Table4[[#This Row],[Insured Cost]]="",1,IF(Table4[[#This Row],[Reported cost]]="",2,""))</f>
        <v>2</v>
      </c>
      <c r="X281" s="68"/>
      <c r="Y281" s="68"/>
      <c r="Z281" s="68"/>
      <c r="AA281" s="68"/>
      <c r="AB281" s="68"/>
      <c r="AC281" s="68"/>
      <c r="AD281" s="68">
        <v>2</v>
      </c>
      <c r="AE281" s="76">
        <v>131432000</v>
      </c>
      <c r="AF281" s="2"/>
      <c r="AG281" s="68"/>
      <c r="AH281" s="68"/>
      <c r="AI281" s="68"/>
      <c r="AJ281" s="68"/>
      <c r="AK281" s="68"/>
      <c r="AL281" s="68"/>
      <c r="AM281" s="68"/>
      <c r="AN281" s="68"/>
      <c r="AO281" s="68"/>
      <c r="AP281" s="68"/>
      <c r="AQ281" s="68"/>
      <c r="AR281" s="68"/>
      <c r="AS281" s="68"/>
      <c r="AT281" s="68"/>
      <c r="AU281" s="68"/>
      <c r="AV281" s="68"/>
      <c r="AW281" s="68"/>
      <c r="AX281" s="68"/>
      <c r="AY281" s="68"/>
      <c r="AZ281" s="68"/>
      <c r="BA281" s="68"/>
      <c r="BB281" s="68"/>
      <c r="BC281" s="68"/>
      <c r="BD281" s="68"/>
      <c r="BE281" s="68"/>
      <c r="BF281" s="68"/>
      <c r="BG281" s="68"/>
      <c r="BH281" s="68"/>
      <c r="BI281" s="68"/>
      <c r="BJ281" s="68"/>
      <c r="BK281" s="68"/>
      <c r="BL281" s="68"/>
      <c r="BM281" s="68"/>
      <c r="BN281" s="68"/>
      <c r="BO281" t="s">
        <v>440</v>
      </c>
      <c r="BP281" t="str">
        <f>IFERROR(LEFT(Table4[[#This Row],[reference/s]],SEARCH(";",Table4[[#This Row],[reference/s]])-1),"")</f>
        <v>EM-Track</v>
      </c>
    </row>
    <row r="282" spans="1:68">
      <c r="B282" t="s">
        <v>1558</v>
      </c>
      <c r="C282" t="s">
        <v>642</v>
      </c>
      <c r="F282" s="4">
        <v>41301</v>
      </c>
      <c r="G282" s="4">
        <v>41305</v>
      </c>
      <c r="H282" t="s">
        <v>657</v>
      </c>
      <c r="I282" s="68">
        <v>2013</v>
      </c>
      <c r="L282" t="s">
        <v>50</v>
      </c>
      <c r="M282" t="s">
        <v>50</v>
      </c>
      <c r="N282" t="s">
        <v>736</v>
      </c>
      <c r="O282" s="32" t="s">
        <v>1260</v>
      </c>
      <c r="P282">
        <v>0</v>
      </c>
      <c r="Q282">
        <v>0</v>
      </c>
      <c r="R282">
        <v>1</v>
      </c>
      <c r="S282">
        <v>0</v>
      </c>
      <c r="T282">
        <v>0</v>
      </c>
      <c r="U282">
        <f>Table4[[#This Row],[Report]]*$P$321+Table4[[#This Row],[Journals]]*$Q$321+Table4[[#This Row],[Databases]]*$R$321+Table4[[#This Row],[Websites]]*$S$321+Table4[[#This Row],[Newspaper]]*$T$321</f>
        <v>20</v>
      </c>
      <c r="V282">
        <f>SUM(Table4[[#This Row],[Report]:[Websites]])</f>
        <v>1</v>
      </c>
      <c r="W282">
        <f>IF(Table4[[#This Row],[Insured Cost]]="",1,IF(Table4[[#This Row],[Reported cost]]="",2,""))</f>
        <v>2</v>
      </c>
      <c r="X282" s="68"/>
      <c r="Y282" s="68"/>
      <c r="Z282" s="68"/>
      <c r="AA282" s="68"/>
      <c r="AB282" s="68"/>
      <c r="AC282" s="68"/>
      <c r="AD282" s="68"/>
      <c r="AE282" s="76">
        <v>977000000</v>
      </c>
      <c r="AF282" s="2"/>
      <c r="AG282" s="68"/>
      <c r="AH282" s="68"/>
      <c r="AI282" s="68"/>
      <c r="AJ282" s="68"/>
      <c r="AK282" s="68"/>
      <c r="AL282" s="68"/>
      <c r="AM282" s="68"/>
      <c r="AN282" s="68"/>
      <c r="AO282" s="68"/>
      <c r="AP282" s="68"/>
      <c r="AQ282" s="68"/>
      <c r="AR282" s="68"/>
      <c r="AS282" s="68"/>
      <c r="AT282" s="68"/>
      <c r="AU282" s="68"/>
      <c r="AV282" s="68"/>
      <c r="AW282" s="68"/>
      <c r="AX282" s="68"/>
      <c r="AY282" s="68"/>
      <c r="AZ282" s="68"/>
      <c r="BA282" s="68"/>
      <c r="BB282" s="68"/>
      <c r="BC282" s="68"/>
      <c r="BD282" s="68"/>
      <c r="BE282" s="68"/>
      <c r="BF282" s="68"/>
      <c r="BG282" s="68"/>
      <c r="BH282" s="68"/>
      <c r="BI282" s="68"/>
      <c r="BJ282" s="68"/>
      <c r="BK282" s="68"/>
      <c r="BL282" s="68"/>
      <c r="BM282" s="68"/>
      <c r="BN282" s="68"/>
      <c r="BP282" t="str">
        <f>IFERROR(LEFT(Table4[[#This Row],[reference/s]],SEARCH(";",Table4[[#This Row],[reference/s]])-1),"")</f>
        <v/>
      </c>
    </row>
    <row r="283" spans="1:68">
      <c r="A283">
        <v>3487</v>
      </c>
      <c r="B283" t="s">
        <v>1558</v>
      </c>
      <c r="C283" t="s">
        <v>475</v>
      </c>
      <c r="D283" t="s">
        <v>465</v>
      </c>
      <c r="E283" t="s">
        <v>466</v>
      </c>
      <c r="F283" s="13">
        <v>41295.409490740742</v>
      </c>
      <c r="G283" s="13">
        <v>41303.409490740742</v>
      </c>
      <c r="H283" t="s">
        <v>657</v>
      </c>
      <c r="I283" s="68">
        <v>2013</v>
      </c>
      <c r="K283" t="s">
        <v>578</v>
      </c>
      <c r="L283" t="s">
        <v>467</v>
      </c>
      <c r="M283" t="s">
        <v>50</v>
      </c>
      <c r="N283" t="s">
        <v>37</v>
      </c>
      <c r="O283" s="10" t="s">
        <v>1535</v>
      </c>
      <c r="P283">
        <v>1</v>
      </c>
      <c r="Q283">
        <v>0</v>
      </c>
      <c r="R283">
        <v>3</v>
      </c>
      <c r="S283">
        <v>0</v>
      </c>
      <c r="T283">
        <v>0</v>
      </c>
      <c r="U283">
        <f>Table4[[#This Row],[Report]]*$P$321+Table4[[#This Row],[Journals]]*$Q$321+Table4[[#This Row],[Databases]]*$R$321+Table4[[#This Row],[Websites]]*$S$321+Table4[[#This Row],[Newspaper]]*$T$321</f>
        <v>100</v>
      </c>
      <c r="V283">
        <f>SUM(Table4[[#This Row],[Report]:[Websites]])</f>
        <v>4</v>
      </c>
      <c r="W283">
        <f>IF(Table4[[#This Row],[Insured Cost]]="",1,IF(Table4[[#This Row],[Reported cost]]="",2,""))</f>
        <v>2</v>
      </c>
      <c r="X283" s="68">
        <v>9000</v>
      </c>
      <c r="Y283" s="68"/>
      <c r="Z283" s="68"/>
      <c r="AA283" s="68"/>
      <c r="AB283" s="68"/>
      <c r="AC283" s="68"/>
      <c r="AD283" s="68">
        <v>6</v>
      </c>
      <c r="AE283" s="76">
        <v>843000000</v>
      </c>
      <c r="AF283" s="2"/>
      <c r="AG283" s="68"/>
      <c r="AH283" s="68"/>
      <c r="AI283" s="68"/>
      <c r="AJ283" s="68"/>
      <c r="AK283" s="68"/>
      <c r="AL283" s="68"/>
      <c r="AM283" s="68"/>
      <c r="AN283" s="68"/>
      <c r="AO283" s="68"/>
      <c r="AP283" s="68"/>
      <c r="AQ283" s="68"/>
      <c r="AR283" s="68"/>
      <c r="AS283" s="68"/>
      <c r="AT283" s="68"/>
      <c r="AU283" s="68"/>
      <c r="AV283" s="68"/>
      <c r="AW283" s="68"/>
      <c r="AX283" s="68"/>
      <c r="AY283" s="68"/>
      <c r="AZ283" s="68"/>
      <c r="BA283" s="68"/>
      <c r="BB283" s="68"/>
      <c r="BC283" s="68"/>
      <c r="BD283" s="68"/>
      <c r="BE283" s="68"/>
      <c r="BF283" s="68"/>
      <c r="BG283" s="68"/>
      <c r="BH283" s="68"/>
      <c r="BI283" s="68"/>
      <c r="BJ283" s="68"/>
      <c r="BK283" s="68"/>
      <c r="BL283" s="68"/>
      <c r="BM283" s="68"/>
      <c r="BN283" s="68"/>
      <c r="BO283" t="s">
        <v>468</v>
      </c>
      <c r="BP283" t="str">
        <f>IFERROR(LEFT(Table4[[#This Row],[reference/s]],SEARCH(";",Table4[[#This Row],[reference/s]])-1),"")</f>
        <v>EM-Track</v>
      </c>
    </row>
    <row r="284" spans="1:68">
      <c r="B284" t="s">
        <v>1557</v>
      </c>
      <c r="C284" t="s">
        <v>475</v>
      </c>
      <c r="D284" t="s">
        <v>653</v>
      </c>
      <c r="E284" t="s">
        <v>652</v>
      </c>
      <c r="F284" s="13">
        <v>24500</v>
      </c>
      <c r="G284" s="13">
        <v>24500</v>
      </c>
      <c r="H284" t="s">
        <v>661</v>
      </c>
      <c r="I284" s="68">
        <v>1967</v>
      </c>
      <c r="J284" s="1" t="s">
        <v>1344</v>
      </c>
      <c r="K284" t="s">
        <v>651</v>
      </c>
      <c r="L284" t="s">
        <v>91</v>
      </c>
      <c r="M284" t="s">
        <v>37</v>
      </c>
      <c r="N284" t="s">
        <v>50</v>
      </c>
      <c r="O284" s="10" t="s">
        <v>1353</v>
      </c>
      <c r="P284">
        <v>0</v>
      </c>
      <c r="Q284">
        <v>0</v>
      </c>
      <c r="R284">
        <v>0</v>
      </c>
      <c r="S284">
        <v>3</v>
      </c>
      <c r="T284">
        <v>5</v>
      </c>
      <c r="U284">
        <f>Table4[[#This Row],[Report]]*$P$321+Table4[[#This Row],[Journals]]*$Q$321+Table4[[#This Row],[Databases]]*$R$321+Table4[[#This Row],[Websites]]*$S$321+Table4[[#This Row],[Newspaper]]*$T$321</f>
        <v>35</v>
      </c>
      <c r="V284">
        <f>SUM(Table4[[#This Row],[Report]:[Websites]])</f>
        <v>3</v>
      </c>
      <c r="W284">
        <f>IF(Table4[[#This Row],[Insured Cost]]="",1,IF(Table4[[#This Row],[Reported cost]]="",2,""))</f>
        <v>1</v>
      </c>
      <c r="X284" s="68"/>
      <c r="Y284" s="68">
        <v>3000</v>
      </c>
      <c r="Z284" s="68">
        <v>5</v>
      </c>
      <c r="AA284" s="68">
        <v>20</v>
      </c>
      <c r="AB284" s="68"/>
      <c r="AC284" s="68"/>
      <c r="AD284" s="68"/>
      <c r="AE284" s="76"/>
      <c r="AF284" s="2">
        <v>250000000</v>
      </c>
      <c r="AG284" s="68"/>
      <c r="AH284" s="68"/>
      <c r="AI284" s="68"/>
      <c r="AJ284" s="68"/>
      <c r="AK284" s="68"/>
      <c r="AL284" s="68"/>
      <c r="AM284" s="68"/>
      <c r="AN284" s="68"/>
      <c r="AO284" s="68">
        <v>20</v>
      </c>
      <c r="AP284" s="68"/>
      <c r="AQ284" s="68">
        <v>1</v>
      </c>
      <c r="AR284" s="68"/>
      <c r="AS284" s="68">
        <v>3000</v>
      </c>
      <c r="AT284" s="68">
        <v>5</v>
      </c>
      <c r="AU284" s="68">
        <v>100</v>
      </c>
      <c r="AV284" s="68"/>
      <c r="AW284" s="68"/>
      <c r="AX284" s="68"/>
      <c r="AY284" s="68"/>
      <c r="AZ284" s="68"/>
      <c r="BA284" s="68"/>
      <c r="BB284" s="68"/>
      <c r="BC284" s="68"/>
      <c r="BD284" s="68"/>
      <c r="BE284" s="68"/>
      <c r="BF284" s="68"/>
      <c r="BG284" s="68"/>
      <c r="BH284" s="68"/>
      <c r="BI284" s="68"/>
      <c r="BJ284" s="68"/>
      <c r="BK284" s="68"/>
      <c r="BL284" s="68"/>
      <c r="BM284" s="68"/>
      <c r="BN284" s="68"/>
      <c r="BP284" t="str">
        <f>IFERROR(LEFT(Table4[[#This Row],[reference/s]],SEARCH(";",Table4[[#This Row],[reference/s]])-1),"")</f>
        <v>PDF - newspaper</v>
      </c>
    </row>
    <row r="285" spans="1:68">
      <c r="A285" s="6"/>
      <c r="B285" s="6" t="s">
        <v>1557</v>
      </c>
      <c r="C285" s="6" t="s">
        <v>606</v>
      </c>
      <c r="D285" s="6"/>
      <c r="E285" s="6"/>
      <c r="F285" s="26">
        <v>25974</v>
      </c>
      <c r="G285" s="26">
        <v>25986</v>
      </c>
      <c r="H285" s="6" t="s">
        <v>661</v>
      </c>
      <c r="I285" s="70">
        <v>1971</v>
      </c>
      <c r="J285" s="6"/>
      <c r="K285" s="6" t="s">
        <v>1397</v>
      </c>
      <c r="L285" s="6" t="s">
        <v>1396</v>
      </c>
      <c r="M285" s="6" t="s">
        <v>30</v>
      </c>
      <c r="N285" s="6" t="s">
        <v>763</v>
      </c>
      <c r="O285" s="32" t="s">
        <v>1398</v>
      </c>
      <c r="P285" s="6">
        <v>0</v>
      </c>
      <c r="Q285" s="6">
        <v>0</v>
      </c>
      <c r="R285" s="6">
        <v>1</v>
      </c>
      <c r="S285" s="6">
        <v>1</v>
      </c>
      <c r="T285" s="6">
        <v>1</v>
      </c>
      <c r="U285" s="6">
        <f>Table4[[#This Row],[Report]]*$P$321+Table4[[#This Row],[Journals]]*$Q$321+Table4[[#This Row],[Databases]]*$R$321+Table4[[#This Row],[Websites]]*$S$321+Table4[[#This Row],[Newspaper]]*$T$321</f>
        <v>31</v>
      </c>
      <c r="V285" s="6">
        <f>SUM(Table4[[#This Row],[Report]:[Websites]])</f>
        <v>2</v>
      </c>
      <c r="W285" s="6" t="str">
        <f>IF(Table4[[#This Row],[Insured Cost]]="",1,IF(Table4[[#This Row],[Reported cost]]="",2,""))</f>
        <v/>
      </c>
      <c r="X285" s="70"/>
      <c r="Y285" s="70">
        <v>1000</v>
      </c>
      <c r="Z285" s="70">
        <v>500</v>
      </c>
      <c r="AA285" s="70">
        <v>5</v>
      </c>
      <c r="AB285" s="70"/>
      <c r="AC285" s="70"/>
      <c r="AD285" s="70">
        <v>3</v>
      </c>
      <c r="AE285" s="78">
        <v>2000000</v>
      </c>
      <c r="AF285" s="27">
        <v>22000000</v>
      </c>
      <c r="AG285" s="70"/>
      <c r="AH285" s="70"/>
      <c r="AI285" s="70"/>
      <c r="AJ285" s="70" t="s">
        <v>1374</v>
      </c>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6"/>
      <c r="BP285" s="6" t="str">
        <f>IFERROR(LEFT(Table4[[#This Row],[reference/s]],SEARCH(";",Table4[[#This Row],[reference/s]])-1),"")</f>
        <v>wiki</v>
      </c>
    </row>
    <row r="286" spans="1:68">
      <c r="A286">
        <v>386</v>
      </c>
      <c r="B286" t="s">
        <v>1557</v>
      </c>
      <c r="C286" t="s">
        <v>475</v>
      </c>
      <c r="D286" t="s">
        <v>274</v>
      </c>
      <c r="E286" t="s">
        <v>275</v>
      </c>
      <c r="F286" s="4">
        <v>27388</v>
      </c>
      <c r="G286" s="4">
        <v>27388</v>
      </c>
      <c r="H286" t="s">
        <v>660</v>
      </c>
      <c r="I286" s="68">
        <v>1974</v>
      </c>
      <c r="J286" t="s">
        <v>1191</v>
      </c>
      <c r="K286" t="s">
        <v>1191</v>
      </c>
      <c r="L286" t="s">
        <v>163</v>
      </c>
      <c r="M286" t="s">
        <v>163</v>
      </c>
      <c r="N286" t="s">
        <v>736</v>
      </c>
      <c r="O286" s="32" t="s">
        <v>1423</v>
      </c>
      <c r="P286">
        <v>0</v>
      </c>
      <c r="Q286">
        <v>0</v>
      </c>
      <c r="R286">
        <v>3</v>
      </c>
      <c r="S286">
        <v>0</v>
      </c>
      <c r="T286">
        <v>0</v>
      </c>
      <c r="U286">
        <f>Table4[[#This Row],[Report]]*$P$321+Table4[[#This Row],[Journals]]*$Q$321+Table4[[#This Row],[Databases]]*$R$321+Table4[[#This Row],[Websites]]*$S$321+Table4[[#This Row],[Newspaper]]*$T$321</f>
        <v>60</v>
      </c>
      <c r="V286">
        <f>SUM(Table4[[#This Row],[Report]:[Websites]])</f>
        <v>3</v>
      </c>
      <c r="W286">
        <f>IF(Table4[[#This Row],[Insured Cost]]="",1,IF(Table4[[#This Row],[Reported cost]]="",2,""))</f>
        <v>2</v>
      </c>
      <c r="X286" s="68">
        <v>35362</v>
      </c>
      <c r="Y286" s="68"/>
      <c r="Z286" s="68">
        <v>41000</v>
      </c>
      <c r="AA286" s="68">
        <v>650</v>
      </c>
      <c r="AB286" s="68"/>
      <c r="AC286" s="68"/>
      <c r="AD286" s="68">
        <v>71</v>
      </c>
      <c r="AE286" s="76">
        <v>200000000</v>
      </c>
      <c r="AF286" s="2"/>
      <c r="AG286" s="68"/>
      <c r="AH286" s="68"/>
      <c r="AI286" s="68"/>
      <c r="AJ286" s="68"/>
      <c r="AK286" s="68"/>
      <c r="AL286" s="68"/>
      <c r="AM286" s="68" t="s">
        <v>1421</v>
      </c>
      <c r="AN286" s="68" t="s">
        <v>1422</v>
      </c>
      <c r="AO286" s="68" t="s">
        <v>1419</v>
      </c>
      <c r="AP286" s="68" t="s">
        <v>1420</v>
      </c>
      <c r="AQ286" s="68"/>
      <c r="AR286" s="68"/>
      <c r="AS286" s="68">
        <v>5000</v>
      </c>
      <c r="AT286" s="68">
        <v>5000</v>
      </c>
      <c r="AU286" s="68"/>
      <c r="AV286" s="68"/>
      <c r="AW286" s="68"/>
      <c r="AX286" s="68"/>
      <c r="AY286" s="68"/>
      <c r="AZ286" s="68"/>
      <c r="BA286" s="68"/>
      <c r="BB286" s="68"/>
      <c r="BC286" s="68"/>
      <c r="BD286" s="68"/>
      <c r="BE286" s="68"/>
      <c r="BF286" s="68"/>
      <c r="BG286" s="68"/>
      <c r="BH286" s="68"/>
      <c r="BI286" s="68"/>
      <c r="BJ286" s="68"/>
      <c r="BK286" s="68"/>
      <c r="BL286" s="68"/>
      <c r="BM286" s="68"/>
      <c r="BN286" s="68"/>
      <c r="BO286" t="s">
        <v>276</v>
      </c>
      <c r="BP286" t="str">
        <f>IFERROR(LEFT(Table4[[#This Row],[reference/s]],SEARCH(";",Table4[[#This Row],[reference/s]])-1),"")</f>
        <v>EM-Track</v>
      </c>
    </row>
    <row r="287" spans="1:68">
      <c r="A287">
        <v>212</v>
      </c>
      <c r="B287" t="s">
        <v>1557</v>
      </c>
      <c r="C287" t="s">
        <v>606</v>
      </c>
      <c r="D287" t="s">
        <v>695</v>
      </c>
      <c r="E287" t="s">
        <v>158</v>
      </c>
      <c r="F287" s="7">
        <v>27022</v>
      </c>
      <c r="G287" s="7">
        <v>27058</v>
      </c>
      <c r="H287" t="s">
        <v>657</v>
      </c>
      <c r="I287" s="68">
        <v>1974</v>
      </c>
      <c r="J287" t="s">
        <v>1436</v>
      </c>
      <c r="K287" t="s">
        <v>1404</v>
      </c>
      <c r="L287" t="s">
        <v>1418</v>
      </c>
      <c r="M287" t="s">
        <v>50</v>
      </c>
      <c r="N287" t="s">
        <v>37</v>
      </c>
      <c r="O287" s="32" t="s">
        <v>1451</v>
      </c>
      <c r="P287">
        <v>0</v>
      </c>
      <c r="Q287">
        <v>1</v>
      </c>
      <c r="R287">
        <v>2</v>
      </c>
      <c r="S287">
        <v>3</v>
      </c>
      <c r="T287">
        <v>0</v>
      </c>
      <c r="U287">
        <f>Table4[[#This Row],[Report]]*$P$321+Table4[[#This Row],[Journals]]*$Q$321+Table4[[#This Row],[Databases]]*$R$321+Table4[[#This Row],[Websites]]*$S$321+Table4[[#This Row],[Newspaper]]*$T$321</f>
        <v>100</v>
      </c>
      <c r="V287">
        <f>SUM(Table4[[#This Row],[Report]:[Websites]])</f>
        <v>6</v>
      </c>
      <c r="W287" t="str">
        <f>IF(Table4[[#This Row],[Insured Cost]]="",1,IF(Table4[[#This Row],[Reported cost]]="",2,""))</f>
        <v/>
      </c>
      <c r="X287" s="68">
        <v>9000</v>
      </c>
      <c r="Y287" s="68">
        <v>35000</v>
      </c>
      <c r="Z287" s="68">
        <v>12000</v>
      </c>
      <c r="AA287" s="68">
        <v>300</v>
      </c>
      <c r="AB287" s="68"/>
      <c r="AC287" s="68"/>
      <c r="AD287" s="68">
        <v>14</v>
      </c>
      <c r="AE287" s="76">
        <v>68000000</v>
      </c>
      <c r="AF287" s="2">
        <v>200000000</v>
      </c>
      <c r="AG287" s="68"/>
      <c r="AH287" s="68" t="s">
        <v>1443</v>
      </c>
      <c r="AI287" s="68"/>
      <c r="AJ287" s="70" t="s">
        <v>1446</v>
      </c>
      <c r="AK287" s="68"/>
      <c r="AL287" s="68" t="s">
        <v>1444</v>
      </c>
      <c r="AM287" s="68"/>
      <c r="AN287" s="68"/>
      <c r="AO287" s="68"/>
      <c r="AP287" s="68">
        <v>1000</v>
      </c>
      <c r="AQ287" s="68"/>
      <c r="AR287" s="68"/>
      <c r="AS287" s="68">
        <v>13000</v>
      </c>
      <c r="AT287" s="68" t="s">
        <v>1445</v>
      </c>
      <c r="AU287" s="68"/>
      <c r="AV287" s="68"/>
      <c r="AW287" s="68"/>
      <c r="AX287" s="68"/>
      <c r="AY287" s="68"/>
      <c r="AZ287" s="68"/>
      <c r="BA287" s="68"/>
      <c r="BB287" s="68"/>
      <c r="BC287" s="68"/>
      <c r="BD287" s="68"/>
      <c r="BE287" s="68"/>
      <c r="BF287" s="68"/>
      <c r="BG287" s="68"/>
      <c r="BH287" s="68"/>
      <c r="BI287" s="68"/>
      <c r="BJ287" s="68"/>
      <c r="BK287" s="68"/>
      <c r="BL287" s="68"/>
      <c r="BM287" s="68"/>
      <c r="BN287" s="68"/>
      <c r="BO287" t="s">
        <v>159</v>
      </c>
      <c r="BP287" t="str">
        <f>IFERROR(LEFT(Table4[[#This Row],[reference/s]],SEARCH(";",Table4[[#This Row],[reference/s]])-1),"")</f>
        <v>EM-DAT [14]</v>
      </c>
    </row>
    <row r="288" spans="1:68" s="53" customFormat="1">
      <c r="A288" t="s">
        <v>875</v>
      </c>
      <c r="B288" t="s">
        <v>1557</v>
      </c>
      <c r="C288" t="s">
        <v>642</v>
      </c>
      <c r="D288" t="s">
        <v>874</v>
      </c>
      <c r="E288"/>
      <c r="F288" s="13">
        <v>28550</v>
      </c>
      <c r="G288" s="13">
        <v>28551</v>
      </c>
      <c r="H288" t="s">
        <v>658</v>
      </c>
      <c r="I288" s="68">
        <v>1978</v>
      </c>
      <c r="J288"/>
      <c r="K288" t="s">
        <v>589</v>
      </c>
      <c r="L288" t="s">
        <v>37</v>
      </c>
      <c r="M288" t="s">
        <v>37</v>
      </c>
      <c r="N288" t="s">
        <v>736</v>
      </c>
      <c r="O288" s="32" t="s">
        <v>1323</v>
      </c>
      <c r="P288">
        <v>0</v>
      </c>
      <c r="Q288">
        <v>1</v>
      </c>
      <c r="R288">
        <v>2</v>
      </c>
      <c r="S288">
        <v>1</v>
      </c>
      <c r="T288">
        <v>0</v>
      </c>
      <c r="U288">
        <f>Table4[[#This Row],[Report]]*$P$321+Table4[[#This Row],[Journals]]*$Q$321+Table4[[#This Row],[Databases]]*$R$321+Table4[[#This Row],[Websites]]*$S$321+Table4[[#This Row],[Newspaper]]*$T$321</f>
        <v>80</v>
      </c>
      <c r="V288">
        <f>SUM(Table4[[#This Row],[Report]:[Websites]])</f>
        <v>4</v>
      </c>
      <c r="W288" t="str">
        <f>IF(Table4[[#This Row],[Insured Cost]]="",1,IF(Table4[[#This Row],[Reported cost]]="",2,""))</f>
        <v/>
      </c>
      <c r="X288" s="68">
        <v>1500</v>
      </c>
      <c r="Y288" s="68"/>
      <c r="Z288" s="68">
        <v>15</v>
      </c>
      <c r="AA288" s="68">
        <v>2</v>
      </c>
      <c r="AB288" s="68"/>
      <c r="AC288" s="68"/>
      <c r="AD288" s="68">
        <v>1</v>
      </c>
      <c r="AE288" s="76">
        <v>5000000</v>
      </c>
      <c r="AF288" s="2">
        <v>15000000</v>
      </c>
      <c r="AG288" s="68"/>
      <c r="AH288" s="68"/>
      <c r="AI288" s="68"/>
      <c r="AJ288" s="68"/>
      <c r="AK288" s="68"/>
      <c r="AL288" s="68"/>
      <c r="AM288" s="68"/>
      <c r="AN288" s="68"/>
      <c r="AO288" s="68"/>
      <c r="AP288" s="68"/>
      <c r="AQ288" s="68"/>
      <c r="AR288" s="68"/>
      <c r="AS288" s="68"/>
      <c r="AT288" s="68"/>
      <c r="AU288" s="68"/>
      <c r="AV288" s="68"/>
      <c r="AW288" s="68"/>
      <c r="AX288" s="68"/>
      <c r="AY288" s="68"/>
      <c r="AZ288" s="68"/>
      <c r="BA288" s="68"/>
      <c r="BB288" s="68"/>
      <c r="BC288" s="68"/>
      <c r="BD288" s="68"/>
      <c r="BE288" s="68"/>
      <c r="BF288" s="68"/>
      <c r="BG288" s="68"/>
      <c r="BH288" s="68"/>
      <c r="BI288" s="68"/>
      <c r="BJ288" s="68"/>
      <c r="BK288" s="68"/>
      <c r="BL288" s="68"/>
      <c r="BM288" s="68"/>
      <c r="BN288" s="68"/>
      <c r="BO288"/>
      <c r="BP288" t="str">
        <f>IFERROR(LEFT(Table4[[#This Row],[reference/s]],SEARCH(";",Table4[[#This Row],[reference/s]])-1),"")</f>
        <v>wiki</v>
      </c>
    </row>
    <row r="289" spans="1:68">
      <c r="B289" t="s">
        <v>1557</v>
      </c>
      <c r="C289" t="s">
        <v>475</v>
      </c>
      <c r="D289" t="s">
        <v>602</v>
      </c>
      <c r="E289" t="s">
        <v>837</v>
      </c>
      <c r="F289" s="7">
        <v>33225</v>
      </c>
      <c r="G289" s="7">
        <v>33234</v>
      </c>
      <c r="H289" t="s">
        <v>660</v>
      </c>
      <c r="I289" s="68">
        <v>1990</v>
      </c>
      <c r="J289" t="s">
        <v>558</v>
      </c>
      <c r="K289" t="s">
        <v>533</v>
      </c>
      <c r="L289" t="s">
        <v>50</v>
      </c>
      <c r="M289" t="s">
        <v>50</v>
      </c>
      <c r="N289" t="s">
        <v>736</v>
      </c>
      <c r="O289" s="32" t="s">
        <v>1425</v>
      </c>
      <c r="P289">
        <v>0</v>
      </c>
      <c r="Q289">
        <v>0</v>
      </c>
      <c r="R289">
        <v>2</v>
      </c>
      <c r="S289">
        <v>1</v>
      </c>
      <c r="T289">
        <v>13</v>
      </c>
      <c r="U289">
        <f>Table4[[#This Row],[Report]]*$P$321+Table4[[#This Row],[Journals]]*$Q$321+Table4[[#This Row],[Databases]]*$R$321+Table4[[#This Row],[Websites]]*$S$321+Table4[[#This Row],[Newspaper]]*$T$321</f>
        <v>63</v>
      </c>
      <c r="V289">
        <f>SUM(Table4[[#This Row],[Report]:[Websites]])</f>
        <v>3</v>
      </c>
      <c r="W289" t="str">
        <f>IF(Table4[[#This Row],[Insured Cost]]="",1,IF(Table4[[#This Row],[Reported cost]]="",2,""))</f>
        <v/>
      </c>
      <c r="X289" s="68"/>
      <c r="Y289" s="68"/>
      <c r="Z289" s="68"/>
      <c r="AA289" s="68"/>
      <c r="AB289" s="68"/>
      <c r="AC289" s="68"/>
      <c r="AD289" s="68">
        <v>6</v>
      </c>
      <c r="AE289" s="76">
        <v>62000000</v>
      </c>
      <c r="AF289" s="11">
        <v>155600000</v>
      </c>
      <c r="AG289" s="68"/>
      <c r="AH289" s="68"/>
      <c r="AI289" s="68"/>
      <c r="AJ289" s="68"/>
      <c r="AK289" s="68"/>
      <c r="AL289" s="68"/>
      <c r="AM289" s="68"/>
      <c r="AN289" s="68"/>
      <c r="AO289" s="68"/>
      <c r="AP289" s="68"/>
      <c r="AQ289" s="68"/>
      <c r="AR289" s="68"/>
      <c r="AS289" s="68">
        <v>40</v>
      </c>
      <c r="AT289" s="68">
        <v>2</v>
      </c>
      <c r="AU289" s="68"/>
      <c r="AV289" s="68"/>
      <c r="AW289" s="68"/>
      <c r="AX289" s="68"/>
      <c r="AY289" s="68"/>
      <c r="AZ289" s="68"/>
      <c r="BA289" s="68"/>
      <c r="BB289" s="68"/>
      <c r="BC289" s="68"/>
      <c r="BD289" s="68"/>
      <c r="BE289" s="68"/>
      <c r="BF289" s="68"/>
      <c r="BG289" s="68"/>
      <c r="BH289" s="68"/>
      <c r="BI289" s="68"/>
      <c r="BJ289" s="68"/>
      <c r="BK289" s="68"/>
      <c r="BL289" s="68"/>
      <c r="BM289" s="68"/>
      <c r="BN289" s="68"/>
      <c r="BP289" t="str">
        <f>IFERROR(LEFT(Table4[[#This Row],[reference/s]],SEARCH(";",Table4[[#This Row],[reference/s]])-1),"")</f>
        <v>ICA</v>
      </c>
    </row>
    <row r="290" spans="1:68">
      <c r="B290" t="s">
        <v>1557</v>
      </c>
      <c r="C290" t="s">
        <v>642</v>
      </c>
      <c r="D290" s="15" t="s">
        <v>939</v>
      </c>
      <c r="F290" s="7">
        <v>33958</v>
      </c>
      <c r="G290" s="7">
        <v>33962</v>
      </c>
      <c r="H290" t="s">
        <v>660</v>
      </c>
      <c r="I290" s="68">
        <v>1992</v>
      </c>
      <c r="K290" t="s">
        <v>30</v>
      </c>
      <c r="L290" t="s">
        <v>30</v>
      </c>
      <c r="M290" t="s">
        <v>30</v>
      </c>
      <c r="N290" t="s">
        <v>736</v>
      </c>
      <c r="O290" s="32" t="s">
        <v>735</v>
      </c>
      <c r="P290">
        <v>0</v>
      </c>
      <c r="Q290">
        <v>0</v>
      </c>
      <c r="R290">
        <v>1</v>
      </c>
      <c r="S290">
        <v>0</v>
      </c>
      <c r="T290">
        <v>3</v>
      </c>
      <c r="U290">
        <f>Table4[[#This Row],[Report]]*$P$321+Table4[[#This Row],[Journals]]*$Q$321+Table4[[#This Row],[Databases]]*$R$321+Table4[[#This Row],[Websites]]*$S$321+Table4[[#This Row],[Newspaper]]*$T$321</f>
        <v>23</v>
      </c>
      <c r="V290">
        <f>SUM(Table4[[#This Row],[Report]:[Websites]])</f>
        <v>1</v>
      </c>
      <c r="W290">
        <f>IF(Table4[[#This Row],[Insured Cost]]="",1,IF(Table4[[#This Row],[Reported cost]]="",2,""))</f>
        <v>1</v>
      </c>
      <c r="X290" s="68"/>
      <c r="Y290" s="68"/>
      <c r="Z290" s="68"/>
      <c r="AA290" s="68"/>
      <c r="AB290" s="68"/>
      <c r="AC290" s="68"/>
      <c r="AD290" s="68">
        <v>2</v>
      </c>
      <c r="AE290" s="76"/>
      <c r="AF290" s="2">
        <v>274900000</v>
      </c>
      <c r="AG290" s="68"/>
      <c r="AH290" s="68"/>
      <c r="AI290" s="68"/>
      <c r="AJ290" s="68"/>
      <c r="AK290" s="68"/>
      <c r="AL290" s="68"/>
      <c r="AM290" s="68"/>
      <c r="AN290" s="68"/>
      <c r="AO290" s="68"/>
      <c r="AP290" s="68"/>
      <c r="AQ290" s="68"/>
      <c r="AR290" s="68"/>
      <c r="AS290" s="68"/>
      <c r="AT290" s="68"/>
      <c r="AU290" s="68"/>
      <c r="AV290" s="68"/>
      <c r="AW290" s="68"/>
      <c r="AX290" s="68"/>
      <c r="AY290" s="68"/>
      <c r="AZ290" s="68"/>
      <c r="BA290" s="68"/>
      <c r="BB290" s="68"/>
      <c r="BC290" s="68"/>
      <c r="BD290" s="68"/>
      <c r="BE290" s="68"/>
      <c r="BF290" s="68"/>
      <c r="BG290" s="68"/>
      <c r="BH290" s="68"/>
      <c r="BI290" s="68"/>
      <c r="BJ290" s="68"/>
      <c r="BK290" s="68"/>
      <c r="BL290" s="68"/>
      <c r="BM290" s="68"/>
      <c r="BN290" s="68"/>
      <c r="BP290" t="str">
        <f>IFERROR(LEFT(Table4[[#This Row],[reference/s]],SEARCH(";",Table4[[#This Row],[reference/s]])-1),"")</f>
        <v>EM-DAT</v>
      </c>
    </row>
    <row r="291" spans="1:68">
      <c r="A291">
        <v>460</v>
      </c>
      <c r="B291" t="s">
        <v>1569</v>
      </c>
      <c r="C291" t="s">
        <v>642</v>
      </c>
      <c r="D291" t="s">
        <v>318</v>
      </c>
      <c r="E291" t="s">
        <v>319</v>
      </c>
      <c r="F291" s="13">
        <v>29173</v>
      </c>
      <c r="G291" s="13">
        <v>29173</v>
      </c>
      <c r="H291" t="s">
        <v>659</v>
      </c>
      <c r="I291" s="68">
        <v>1979</v>
      </c>
      <c r="K291" t="s">
        <v>485</v>
      </c>
      <c r="L291" t="s">
        <v>51</v>
      </c>
      <c r="M291" t="s">
        <v>51</v>
      </c>
      <c r="N291" t="s">
        <v>736</v>
      </c>
      <c r="O291" s="10" t="s">
        <v>1102</v>
      </c>
      <c r="P291">
        <v>0</v>
      </c>
      <c r="Q291">
        <v>0</v>
      </c>
      <c r="R291">
        <v>3</v>
      </c>
      <c r="S291">
        <v>1</v>
      </c>
      <c r="T291">
        <v>0</v>
      </c>
      <c r="U291">
        <f>Table4[[#This Row],[Report]]*$P$321+Table4[[#This Row],[Journals]]*$Q$321+Table4[[#This Row],[Databases]]*$R$321+Table4[[#This Row],[Websites]]*$S$321+Table4[[#This Row],[Newspaper]]*$T$321</f>
        <v>70</v>
      </c>
      <c r="V291">
        <f>SUM(Table4[[#This Row],[Report]:[Websites]])</f>
        <v>4</v>
      </c>
      <c r="W291">
        <f>IF(Table4[[#This Row],[Insured Cost]]="",1,IF(Table4[[#This Row],[Reported cost]]="",2,""))</f>
        <v>2</v>
      </c>
      <c r="X291" s="68"/>
      <c r="Y291" s="68">
        <v>5000</v>
      </c>
      <c r="Z291" s="68">
        <v>150</v>
      </c>
      <c r="AA291" s="68">
        <v>71</v>
      </c>
      <c r="AB291" s="68"/>
      <c r="AC291" s="68"/>
      <c r="AD291" s="68"/>
      <c r="AE291" s="76">
        <v>10000000</v>
      </c>
      <c r="AF291" s="2"/>
      <c r="AG291" s="68"/>
      <c r="AH291" s="68"/>
      <c r="AI291" s="68"/>
      <c r="AJ291" s="68"/>
      <c r="AK291" s="68"/>
      <c r="AL291" s="68"/>
      <c r="AM291" s="68"/>
      <c r="AN291" s="68"/>
      <c r="AO291" s="68"/>
      <c r="AP291" s="68"/>
      <c r="AQ291" s="68"/>
      <c r="AR291" s="68"/>
      <c r="AS291" s="68"/>
      <c r="AT291" s="68"/>
      <c r="AU291" s="68"/>
      <c r="AV291" s="68"/>
      <c r="AW291" s="68"/>
      <c r="AX291" s="68"/>
      <c r="AY291" s="68"/>
      <c r="AZ291" s="68"/>
      <c r="BA291" s="68"/>
      <c r="BB291" s="68"/>
      <c r="BC291" s="68"/>
      <c r="BD291" s="68"/>
      <c r="BE291" s="68"/>
      <c r="BF291" s="68"/>
      <c r="BG291" s="68"/>
      <c r="BH291" s="68"/>
      <c r="BI291" s="68"/>
      <c r="BJ291" s="68"/>
      <c r="BK291" s="68"/>
      <c r="BL291" s="68"/>
      <c r="BM291" s="68"/>
      <c r="BN291" s="68"/>
      <c r="BO291" t="s">
        <v>320</v>
      </c>
      <c r="BP291" t="str">
        <f>IFERROR(LEFT(Table4[[#This Row],[reference/s]],SEARCH(";",Table4[[#This Row],[reference/s]])-1),"")</f>
        <v>EM-Track</v>
      </c>
    </row>
    <row r="292" spans="1:68">
      <c r="A292">
        <v>188</v>
      </c>
      <c r="B292" t="s">
        <v>1569</v>
      </c>
      <c r="C292" t="s">
        <v>642</v>
      </c>
      <c r="D292" t="s">
        <v>140</v>
      </c>
      <c r="E292" t="s">
        <v>141</v>
      </c>
      <c r="F292" s="7">
        <v>31752</v>
      </c>
      <c r="G292" s="7">
        <v>31754</v>
      </c>
      <c r="H292" t="s">
        <v>660</v>
      </c>
      <c r="I292" s="68">
        <v>1986</v>
      </c>
      <c r="K292" t="s">
        <v>496</v>
      </c>
      <c r="L292" t="s">
        <v>51</v>
      </c>
      <c r="M292" t="s">
        <v>51</v>
      </c>
      <c r="N292" t="s">
        <v>736</v>
      </c>
      <c r="O292" s="10" t="s">
        <v>1122</v>
      </c>
      <c r="P292">
        <v>0</v>
      </c>
      <c r="Q292">
        <v>1</v>
      </c>
      <c r="R292">
        <v>3</v>
      </c>
      <c r="S292">
        <v>0</v>
      </c>
      <c r="T292">
        <v>0</v>
      </c>
      <c r="U292">
        <f>Table4[[#This Row],[Report]]*$P$321+Table4[[#This Row],[Journals]]*$Q$321+Table4[[#This Row],[Databases]]*$R$321+Table4[[#This Row],[Websites]]*$S$321+Table4[[#This Row],[Newspaper]]*$T$321</f>
        <v>90</v>
      </c>
      <c r="V292">
        <f>SUM(Table4[[#This Row],[Report]:[Websites]])</f>
        <v>4</v>
      </c>
      <c r="W292">
        <f>IF(Table4[[#This Row],[Insured Cost]]="",1,IF(Table4[[#This Row],[Reported cost]]="",2,""))</f>
        <v>2</v>
      </c>
      <c r="X292" s="68"/>
      <c r="Y292" s="68"/>
      <c r="Z292" s="68">
        <v>50</v>
      </c>
      <c r="AA292" s="68"/>
      <c r="AB292" s="68"/>
      <c r="AC292" s="68"/>
      <c r="AD292" s="68"/>
      <c r="AE292" s="76">
        <v>10000000</v>
      </c>
      <c r="AF292" s="2"/>
      <c r="AG292" s="68"/>
      <c r="AH292" s="68"/>
      <c r="AI292" s="68"/>
      <c r="AJ292" s="68"/>
      <c r="AK292" s="68"/>
      <c r="AL292" s="68"/>
      <c r="AM292" s="68"/>
      <c r="AN292" s="68"/>
      <c r="AO292" s="68"/>
      <c r="AP292" s="68"/>
      <c r="AQ292" s="68"/>
      <c r="AR292" s="68"/>
      <c r="AS292" s="68"/>
      <c r="AT292" s="68"/>
      <c r="AU292" s="68"/>
      <c r="AV292" s="68"/>
      <c r="AW292" s="68"/>
      <c r="AX292" s="68"/>
      <c r="AY292" s="68"/>
      <c r="AZ292" s="68"/>
      <c r="BA292" s="68"/>
      <c r="BB292" s="68"/>
      <c r="BC292" s="68"/>
      <c r="BD292" s="68"/>
      <c r="BE292" s="68"/>
      <c r="BF292" s="68"/>
      <c r="BG292" s="68"/>
      <c r="BH292" s="68"/>
      <c r="BI292" s="68"/>
      <c r="BJ292" s="68"/>
      <c r="BK292" s="68"/>
      <c r="BL292" s="68"/>
      <c r="BM292" s="68"/>
      <c r="BN292" s="68"/>
      <c r="BO292" t="s">
        <v>142</v>
      </c>
      <c r="BP292" t="str">
        <f>IFERROR(LEFT(Table4[[#This Row],[reference/s]],SEARCH(";",Table4[[#This Row],[reference/s]])-1),"")</f>
        <v>Pearman (1988)</v>
      </c>
    </row>
    <row r="293" spans="1:68">
      <c r="A293">
        <v>608</v>
      </c>
      <c r="B293" t="s">
        <v>1569</v>
      </c>
      <c r="C293" t="s">
        <v>642</v>
      </c>
      <c r="D293" t="s">
        <v>432</v>
      </c>
      <c r="E293" t="s">
        <v>433</v>
      </c>
      <c r="F293" s="7">
        <v>33260</v>
      </c>
      <c r="G293" s="7">
        <v>33260</v>
      </c>
      <c r="H293" t="s">
        <v>657</v>
      </c>
      <c r="I293" s="68">
        <v>1991</v>
      </c>
      <c r="K293" t="s">
        <v>496</v>
      </c>
      <c r="L293" t="s">
        <v>51</v>
      </c>
      <c r="M293" t="s">
        <v>51</v>
      </c>
      <c r="N293" t="s">
        <v>736</v>
      </c>
      <c r="O293" s="10" t="s">
        <v>1135</v>
      </c>
      <c r="P293">
        <v>0</v>
      </c>
      <c r="Q293">
        <v>1</v>
      </c>
      <c r="R293">
        <v>2</v>
      </c>
      <c r="S293">
        <v>0</v>
      </c>
      <c r="T293">
        <v>0</v>
      </c>
      <c r="U293">
        <f>Table4[[#This Row],[Report]]*$P$321+Table4[[#This Row],[Journals]]*$Q$321+Table4[[#This Row],[Databases]]*$R$321+Table4[[#This Row],[Websites]]*$S$321+Table4[[#This Row],[Newspaper]]*$T$321</f>
        <v>70</v>
      </c>
      <c r="V293">
        <f>SUM(Table4[[#This Row],[Report]:[Websites]])</f>
        <v>3</v>
      </c>
      <c r="W293">
        <f>IF(Table4[[#This Row],[Insured Cost]]="",1,IF(Table4[[#This Row],[Reported cost]]="",2,""))</f>
        <v>2</v>
      </c>
      <c r="X293" s="68"/>
      <c r="Y293" s="68"/>
      <c r="Z293" s="68"/>
      <c r="AA293" s="68"/>
      <c r="AB293" s="68"/>
      <c r="AC293" s="68"/>
      <c r="AD293" s="68"/>
      <c r="AE293" s="76">
        <v>30000000</v>
      </c>
      <c r="AF293" s="2"/>
      <c r="AG293" s="68"/>
      <c r="AH293" s="68"/>
      <c r="AI293" s="68"/>
      <c r="AJ293" s="68"/>
      <c r="AK293" s="68"/>
      <c r="AL293" s="68"/>
      <c r="AM293" s="68"/>
      <c r="AN293" s="68"/>
      <c r="AO293" s="68"/>
      <c r="AP293" s="68"/>
      <c r="AQ293" s="68"/>
      <c r="AR293" s="68"/>
      <c r="AS293" s="68"/>
      <c r="AT293" s="68"/>
      <c r="AU293" s="68"/>
      <c r="AV293" s="68"/>
      <c r="AW293" s="68"/>
      <c r="AX293" s="68"/>
      <c r="AY293" s="68"/>
      <c r="AZ293" s="68"/>
      <c r="BA293" s="68"/>
      <c r="BB293" s="68"/>
      <c r="BC293" s="68"/>
      <c r="BD293" s="68"/>
      <c r="BE293" s="68"/>
      <c r="BF293" s="68"/>
      <c r="BG293" s="68"/>
      <c r="BH293" s="68"/>
      <c r="BI293" s="68"/>
      <c r="BJ293" s="68"/>
      <c r="BK293" s="68"/>
      <c r="BL293" s="68"/>
      <c r="BM293" s="68"/>
      <c r="BN293" s="68"/>
      <c r="BO293" t="s">
        <v>434</v>
      </c>
      <c r="BP293" t="str">
        <f>IFERROR(LEFT(Table4[[#This Row],[reference/s]],SEARCH(";",Table4[[#This Row],[reference/s]])-1),"")</f>
        <v>ICA</v>
      </c>
    </row>
    <row r="294" spans="1:68">
      <c r="A294" s="6"/>
      <c r="B294" s="6" t="s">
        <v>1563</v>
      </c>
      <c r="C294" s="6" t="s">
        <v>606</v>
      </c>
      <c r="D294" s="6" t="s">
        <v>654</v>
      </c>
      <c r="E294" s="6" t="s">
        <v>690</v>
      </c>
      <c r="F294" s="26">
        <v>25804</v>
      </c>
      <c r="G294" s="26">
        <v>25804</v>
      </c>
      <c r="H294" s="6" t="s">
        <v>669</v>
      </c>
      <c r="I294" s="70">
        <v>1970</v>
      </c>
      <c r="J294" s="6" t="s">
        <v>1385</v>
      </c>
      <c r="K294" s="6" t="s">
        <v>1386</v>
      </c>
      <c r="L294" s="6" t="s">
        <v>44</v>
      </c>
      <c r="M294" s="6" t="s">
        <v>44</v>
      </c>
      <c r="N294" s="6" t="s">
        <v>736</v>
      </c>
      <c r="O294" s="49" t="s">
        <v>1546</v>
      </c>
      <c r="P294" s="6">
        <v>0</v>
      </c>
      <c r="Q294" s="6">
        <v>1</v>
      </c>
      <c r="R294" s="6">
        <v>0</v>
      </c>
      <c r="S294" s="6">
        <v>1</v>
      </c>
      <c r="T294" s="6">
        <v>1</v>
      </c>
      <c r="U294" s="6">
        <f>Table4[[#This Row],[Report]]*$P$321+Table4[[#This Row],[Journals]]*$Q$321+Table4[[#This Row],[Databases]]*$R$321+Table4[[#This Row],[Websites]]*$S$321+Table4[[#This Row],[Newspaper]]*$T$321</f>
        <v>41</v>
      </c>
      <c r="V294" s="6">
        <f>SUM(Table4[[#This Row],[Report]:[Websites]])</f>
        <v>2</v>
      </c>
      <c r="W294" s="6">
        <f>IF(Table4[[#This Row],[Insured Cost]]="",1,IF(Table4[[#This Row],[Reported cost]]="",2,""))</f>
        <v>2</v>
      </c>
      <c r="X294" s="70">
        <v>1500</v>
      </c>
      <c r="Y294" s="70"/>
      <c r="Z294" s="70">
        <v>70</v>
      </c>
      <c r="AA294" s="70">
        <v>5</v>
      </c>
      <c r="AB294" s="70"/>
      <c r="AC294" s="70"/>
      <c r="AD294" s="70">
        <v>1</v>
      </c>
      <c r="AE294" s="78">
        <v>5000000</v>
      </c>
      <c r="AF294" s="27"/>
      <c r="AG294" s="70"/>
      <c r="AH294" s="70"/>
      <c r="AI294" s="70"/>
      <c r="AJ294" s="70" t="s">
        <v>1387</v>
      </c>
      <c r="AK294" s="70" t="s">
        <v>1388</v>
      </c>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6"/>
      <c r="BP294" s="6" t="str">
        <f>IFERROR(LEFT(Table4[[#This Row],[reference/s]],SEARCH(";",Table4[[#This Row],[reference/s]])-1),"")</f>
        <v>Peele 1988</v>
      </c>
    </row>
    <row r="295" spans="1:68">
      <c r="A295">
        <v>493</v>
      </c>
      <c r="B295" t="s">
        <v>1563</v>
      </c>
      <c r="C295" t="s">
        <v>642</v>
      </c>
      <c r="D295" t="s">
        <v>346</v>
      </c>
      <c r="E295" t="s">
        <v>347</v>
      </c>
      <c r="F295" s="13">
        <v>39540</v>
      </c>
      <c r="G295" s="13">
        <v>39540</v>
      </c>
      <c r="H295" t="s">
        <v>662</v>
      </c>
      <c r="I295" s="68">
        <v>2008</v>
      </c>
      <c r="K295" t="s">
        <v>559</v>
      </c>
      <c r="L295" t="s">
        <v>348</v>
      </c>
      <c r="M295" t="s">
        <v>44</v>
      </c>
      <c r="N295" t="s">
        <v>746</v>
      </c>
      <c r="O295" s="10" t="s">
        <v>1252</v>
      </c>
      <c r="P295">
        <v>0</v>
      </c>
      <c r="Q295">
        <v>0</v>
      </c>
      <c r="R295">
        <v>2</v>
      </c>
      <c r="S295">
        <v>0</v>
      </c>
      <c r="T295">
        <v>1</v>
      </c>
      <c r="U295">
        <f>Table4[[#This Row],[Report]]*$P$321+Table4[[#This Row],[Journals]]*$Q$321+Table4[[#This Row],[Databases]]*$R$321+Table4[[#This Row],[Websites]]*$S$321+Table4[[#This Row],[Newspaper]]*$T$321</f>
        <v>41</v>
      </c>
      <c r="V295">
        <f>SUM(Table4[[#This Row],[Report]:[Websites]])</f>
        <v>2</v>
      </c>
      <c r="W295">
        <f>IF(Table4[[#This Row],[Insured Cost]]="",1,IF(Table4[[#This Row],[Reported cost]]="",2,""))</f>
        <v>2</v>
      </c>
      <c r="X295" s="68"/>
      <c r="Y295" s="68"/>
      <c r="Z295" s="68"/>
      <c r="AA295" s="68"/>
      <c r="AB295" s="68"/>
      <c r="AC295" s="68"/>
      <c r="AD295" s="68">
        <v>2</v>
      </c>
      <c r="AE295" s="76">
        <v>65000000</v>
      </c>
      <c r="AF295" s="2"/>
      <c r="AG295" s="68"/>
      <c r="AH295" s="68"/>
      <c r="AI295" s="68"/>
      <c r="AJ295" s="68"/>
      <c r="AK295" s="68"/>
      <c r="AL295" s="68"/>
      <c r="AM295" s="68"/>
      <c r="AN295" s="68"/>
      <c r="AO295" s="68"/>
      <c r="AP295" s="68"/>
      <c r="AQ295" s="68"/>
      <c r="AR295" s="68"/>
      <c r="AS295" s="68"/>
      <c r="AT295" s="68"/>
      <c r="AU295" s="68"/>
      <c r="AV295" s="68"/>
      <c r="AW295" s="68"/>
      <c r="AX295" s="68"/>
      <c r="AY295" s="68"/>
      <c r="AZ295" s="68"/>
      <c r="BA295" s="68"/>
      <c r="BB295" s="68"/>
      <c r="BC295" s="68"/>
      <c r="BD295" s="68"/>
      <c r="BE295" s="68"/>
      <c r="BF295" s="68"/>
      <c r="BG295" s="68"/>
      <c r="BH295" s="68"/>
      <c r="BI295" s="68"/>
      <c r="BJ295" s="68"/>
      <c r="BK295" s="68">
        <v>1</v>
      </c>
      <c r="BL295" s="68"/>
      <c r="BM295" s="68">
        <v>1</v>
      </c>
      <c r="BN295" s="68"/>
      <c r="BO295" t="s">
        <v>349</v>
      </c>
      <c r="BP295" t="str">
        <f>IFERROR(LEFT(Table4[[#This Row],[reference/s]],SEARCH(";",Table4[[#This Row],[reference/s]])-1),"")</f>
        <v>EM-Track</v>
      </c>
    </row>
    <row r="296" spans="1:68">
      <c r="B296" t="s">
        <v>1566</v>
      </c>
      <c r="C296" t="s">
        <v>606</v>
      </c>
      <c r="D296" t="s">
        <v>1313</v>
      </c>
      <c r="F296" s="7">
        <v>27164</v>
      </c>
      <c r="G296" s="7">
        <v>27165</v>
      </c>
      <c r="H296" t="s">
        <v>674</v>
      </c>
      <c r="I296" s="68">
        <v>1974</v>
      </c>
      <c r="J296" s="1" t="s">
        <v>1497</v>
      </c>
      <c r="K296" t="s">
        <v>1450</v>
      </c>
      <c r="L296" t="s">
        <v>30</v>
      </c>
      <c r="M296" t="s">
        <v>30</v>
      </c>
      <c r="O296" s="10" t="s">
        <v>1312</v>
      </c>
      <c r="P296">
        <v>1</v>
      </c>
      <c r="Q296">
        <v>1</v>
      </c>
      <c r="R296">
        <v>1</v>
      </c>
      <c r="S296">
        <v>0</v>
      </c>
      <c r="T296">
        <v>5</v>
      </c>
      <c r="U296">
        <f>Table4[[#This Row],[Report]]*$P$321+Table4[[#This Row],[Journals]]*$Q$321+Table4[[#This Row],[Databases]]*$R$321+Table4[[#This Row],[Websites]]*$S$321+Table4[[#This Row],[Newspaper]]*$T$321</f>
        <v>95</v>
      </c>
      <c r="V296">
        <f>SUM(Table4[[#This Row],[Report]:[Websites]])</f>
        <v>3</v>
      </c>
      <c r="W296" s="1">
        <f>IF(Table4[[#This Row],[Insured Cost]]="",1,IF(Table4[[#This Row],[Reported cost]]="",2,""))</f>
        <v>2</v>
      </c>
      <c r="X296" s="68">
        <v>330</v>
      </c>
      <c r="Y296" s="68">
        <v>3000</v>
      </c>
      <c r="Z296" s="68">
        <v>1000</v>
      </c>
      <c r="AA296" s="68">
        <v>1</v>
      </c>
      <c r="AB296" s="68"/>
      <c r="AC296" s="68"/>
      <c r="AD296" s="68"/>
      <c r="AE296" s="76">
        <v>4000000</v>
      </c>
      <c r="AF296" s="2"/>
      <c r="AG296" s="68"/>
      <c r="AH296" s="68" t="s">
        <v>1442</v>
      </c>
      <c r="AI296" s="68"/>
      <c r="AJ296" s="68"/>
      <c r="AK296" s="68"/>
      <c r="AL296" s="68"/>
      <c r="AM296" s="68"/>
      <c r="AN296" s="68"/>
      <c r="AO296" s="68"/>
      <c r="AP296" s="68"/>
      <c r="AQ296" s="68"/>
      <c r="AR296" s="68"/>
      <c r="AS296" s="68">
        <v>300</v>
      </c>
      <c r="AT296" s="68">
        <v>150</v>
      </c>
      <c r="AU296" s="68"/>
      <c r="AV296" s="68">
        <v>50</v>
      </c>
      <c r="AW296" s="68"/>
      <c r="AX296" s="68" t="s">
        <v>1498</v>
      </c>
      <c r="AY296" s="68"/>
      <c r="AZ296" s="68" t="s">
        <v>670</v>
      </c>
      <c r="BA296" s="68"/>
      <c r="BB296" s="68"/>
      <c r="BC296" s="68"/>
      <c r="BD296" s="68"/>
      <c r="BE296" s="68"/>
      <c r="BF296" s="68"/>
      <c r="BG296" s="68"/>
      <c r="BH296" s="68"/>
      <c r="BI296" s="68"/>
      <c r="BJ296" s="68"/>
      <c r="BK296" s="68"/>
      <c r="BL296" s="68"/>
      <c r="BM296" s="68"/>
      <c r="BN296" s="68"/>
      <c r="BP296" t="str">
        <f>IFERROR(LEFT(Table4[[#This Row],[reference/s]],SEARCH(";",Table4[[#This Row],[reference/s]])-1),"")</f>
        <v>ICA</v>
      </c>
    </row>
    <row r="297" spans="1:68">
      <c r="B297" t="s">
        <v>1566</v>
      </c>
      <c r="C297" t="s">
        <v>606</v>
      </c>
      <c r="D297" t="s">
        <v>908</v>
      </c>
      <c r="F297" s="13">
        <v>32090</v>
      </c>
      <c r="G297" s="13">
        <v>32091</v>
      </c>
      <c r="H297" t="s">
        <v>659</v>
      </c>
      <c r="I297" s="68">
        <v>1987</v>
      </c>
      <c r="K297" t="s">
        <v>515</v>
      </c>
      <c r="L297" t="s">
        <v>30</v>
      </c>
      <c r="M297" t="s">
        <v>30</v>
      </c>
      <c r="N297" t="s">
        <v>736</v>
      </c>
      <c r="O297" s="32" t="s">
        <v>719</v>
      </c>
      <c r="P297">
        <v>0</v>
      </c>
      <c r="Q297">
        <v>0</v>
      </c>
      <c r="R297">
        <v>1</v>
      </c>
      <c r="S297">
        <v>1</v>
      </c>
      <c r="T297">
        <v>0</v>
      </c>
      <c r="U297">
        <f>Table4[[#This Row],[Report]]*$P$321+Table4[[#This Row],[Journals]]*$Q$321+Table4[[#This Row],[Databases]]*$R$321+Table4[[#This Row],[Websites]]*$S$321+Table4[[#This Row],[Newspaper]]*$T$321</f>
        <v>30</v>
      </c>
      <c r="V297">
        <f>SUM(Table4[[#This Row],[Report]:[Websites]])</f>
        <v>2</v>
      </c>
      <c r="W297" t="str">
        <f>IF(Table4[[#This Row],[Insured Cost]]="",1,IF(Table4[[#This Row],[Reported cost]]="",2,""))</f>
        <v/>
      </c>
      <c r="X297" s="68"/>
      <c r="Y297" s="68">
        <v>100000</v>
      </c>
      <c r="Z297" s="68"/>
      <c r="AA297" s="68">
        <v>3</v>
      </c>
      <c r="AB297" s="68"/>
      <c r="AC297" s="68"/>
      <c r="AD297" s="68"/>
      <c r="AE297" s="76">
        <v>8000000</v>
      </c>
      <c r="AF297" s="2">
        <v>12000000</v>
      </c>
      <c r="AG297" s="68"/>
      <c r="AH297" s="68"/>
      <c r="AI297" s="68"/>
      <c r="AJ297" s="68"/>
      <c r="AK297" s="68"/>
      <c r="AL297" s="68"/>
      <c r="AM297" s="68"/>
      <c r="AN297" s="68"/>
      <c r="AO297" s="68"/>
      <c r="AP297" s="68"/>
      <c r="AQ297" s="68"/>
      <c r="AR297" s="68"/>
      <c r="AS297" s="68"/>
      <c r="AT297" s="68"/>
      <c r="AU297" s="68"/>
      <c r="AV297" s="68"/>
      <c r="AW297" s="68"/>
      <c r="AX297" s="68"/>
      <c r="AY297" s="68"/>
      <c r="AZ297" s="68"/>
      <c r="BA297" s="68"/>
      <c r="BB297" s="68"/>
      <c r="BC297" s="68"/>
      <c r="BD297" s="68"/>
      <c r="BE297" s="68"/>
      <c r="BF297" s="68"/>
      <c r="BG297" s="68"/>
      <c r="BH297" s="68"/>
      <c r="BI297" s="68"/>
      <c r="BJ297" s="68"/>
      <c r="BK297" s="68"/>
      <c r="BL297" s="68"/>
      <c r="BM297" s="68"/>
      <c r="BN297" s="68"/>
      <c r="BP297" t="str">
        <f>IFERROR(LEFT(Table4[[#This Row],[reference/s]],SEARCH(";",Table4[[#This Row],[reference/s]])-1),"")</f>
        <v>ICA</v>
      </c>
    </row>
    <row r="298" spans="1:68">
      <c r="A298">
        <v>429</v>
      </c>
      <c r="B298" t="s">
        <v>1566</v>
      </c>
      <c r="C298" t="s">
        <v>642</v>
      </c>
      <c r="D298" t="s">
        <v>301</v>
      </c>
      <c r="E298" t="s">
        <v>302</v>
      </c>
      <c r="F298" s="7">
        <v>33262</v>
      </c>
      <c r="G298" s="7">
        <v>33262</v>
      </c>
      <c r="H298" t="s">
        <v>657</v>
      </c>
      <c r="I298" s="68">
        <v>1991</v>
      </c>
      <c r="K298" t="s">
        <v>503</v>
      </c>
      <c r="L298" t="s">
        <v>30</v>
      </c>
      <c r="M298" t="s">
        <v>30</v>
      </c>
      <c r="N298" t="s">
        <v>736</v>
      </c>
      <c r="O298" s="10" t="s">
        <v>1133</v>
      </c>
      <c r="P298">
        <v>0</v>
      </c>
      <c r="Q298">
        <v>0</v>
      </c>
      <c r="R298">
        <v>2</v>
      </c>
      <c r="S298">
        <v>1</v>
      </c>
      <c r="T298">
        <v>0</v>
      </c>
      <c r="U298">
        <f>Table4[[#This Row],[Report]]*$P$321+Table4[[#This Row],[Journals]]*$Q$321+Table4[[#This Row],[Databases]]*$R$321+Table4[[#This Row],[Websites]]*$S$321+Table4[[#This Row],[Newspaper]]*$T$321</f>
        <v>50</v>
      </c>
      <c r="V298">
        <f>SUM(Table4[[#This Row],[Report]:[Websites]])</f>
        <v>3</v>
      </c>
      <c r="W298">
        <f>IF(Table4[[#This Row],[Insured Cost]]="",1,IF(Table4[[#This Row],[Reported cost]]="",2,""))</f>
        <v>2</v>
      </c>
      <c r="X298" s="68"/>
      <c r="Y298" s="68"/>
      <c r="Z298" s="68"/>
      <c r="AA298" s="68"/>
      <c r="AB298" s="68"/>
      <c r="AC298" s="68"/>
      <c r="AD298" s="68"/>
      <c r="AE298" s="76">
        <v>12000000</v>
      </c>
      <c r="AF298" s="2"/>
      <c r="AG298" s="68"/>
      <c r="AH298" s="68"/>
      <c r="AI298" s="68"/>
      <c r="AJ298" s="68"/>
      <c r="AK298" s="68"/>
      <c r="AL298" s="68"/>
      <c r="AM298" s="68"/>
      <c r="AN298" s="68"/>
      <c r="AO298" s="68"/>
      <c r="AP298" s="68"/>
      <c r="AQ298" s="68"/>
      <c r="AR298" s="68"/>
      <c r="AS298" s="68"/>
      <c r="AT298" s="68"/>
      <c r="AU298" s="68"/>
      <c r="AV298" s="68"/>
      <c r="AW298" s="68"/>
      <c r="AX298" s="68"/>
      <c r="AY298" s="68"/>
      <c r="AZ298" s="68"/>
      <c r="BA298" s="68"/>
      <c r="BB298" s="68"/>
      <c r="BC298" s="68"/>
      <c r="BD298" s="68"/>
      <c r="BE298" s="68"/>
      <c r="BF298" s="68"/>
      <c r="BG298" s="68"/>
      <c r="BH298" s="68"/>
      <c r="BI298" s="68"/>
      <c r="BJ298" s="68"/>
      <c r="BK298" s="68"/>
      <c r="BL298" s="68"/>
      <c r="BM298" s="68"/>
      <c r="BN298" s="68"/>
      <c r="BO298" t="s">
        <v>303</v>
      </c>
      <c r="BP298" t="str">
        <f>IFERROR(LEFT(Table4[[#This Row],[reference/s]],SEARCH(";",Table4[[#This Row],[reference/s]])-1),"")</f>
        <v>ICA</v>
      </c>
    </row>
    <row r="299" spans="1:68" s="53" customFormat="1">
      <c r="A299">
        <v>265</v>
      </c>
      <c r="B299" t="s">
        <v>1566</v>
      </c>
      <c r="C299" t="s">
        <v>606</v>
      </c>
      <c r="D299" t="s">
        <v>189</v>
      </c>
      <c r="E299" t="s">
        <v>190</v>
      </c>
      <c r="F299" s="13">
        <v>33588</v>
      </c>
      <c r="G299" s="13">
        <v>33590</v>
      </c>
      <c r="H299" t="s">
        <v>660</v>
      </c>
      <c r="I299" s="68">
        <v>1991</v>
      </c>
      <c r="J299"/>
      <c r="K299" t="s">
        <v>640</v>
      </c>
      <c r="L299" t="s">
        <v>30</v>
      </c>
      <c r="M299" t="s">
        <v>30</v>
      </c>
      <c r="N299" t="s">
        <v>736</v>
      </c>
      <c r="O299" s="10" t="s">
        <v>1134</v>
      </c>
      <c r="P299">
        <v>1</v>
      </c>
      <c r="Q299">
        <v>0</v>
      </c>
      <c r="R299">
        <v>1</v>
      </c>
      <c r="S299">
        <v>1</v>
      </c>
      <c r="T299">
        <v>0</v>
      </c>
      <c r="U299">
        <f>Table4[[#This Row],[Report]]*$P$321+Table4[[#This Row],[Journals]]*$Q$321+Table4[[#This Row],[Databases]]*$R$321+Table4[[#This Row],[Websites]]*$S$321+Table4[[#This Row],[Newspaper]]*$T$321</f>
        <v>70</v>
      </c>
      <c r="V299">
        <f>SUM(Table4[[#This Row],[Report]:[Websites]])</f>
        <v>3</v>
      </c>
      <c r="W299">
        <f>IF(Table4[[#This Row],[Insured Cost]]="",1,IF(Table4[[#This Row],[Reported cost]]="",2,""))</f>
        <v>2</v>
      </c>
      <c r="X299" s="68"/>
      <c r="Y299" s="68">
        <v>20000</v>
      </c>
      <c r="Z299" s="68">
        <v>220</v>
      </c>
      <c r="AA299" s="68">
        <v>5</v>
      </c>
      <c r="AB299" s="68"/>
      <c r="AC299" s="68"/>
      <c r="AD299" s="68"/>
      <c r="AE299" s="76">
        <v>24000000</v>
      </c>
      <c r="AF299" s="2"/>
      <c r="AG299" s="68"/>
      <c r="AH299" s="68"/>
      <c r="AI299" s="68"/>
      <c r="AJ299" s="68"/>
      <c r="AK299" s="68"/>
      <c r="AL299" s="68"/>
      <c r="AM299" s="68"/>
      <c r="AN299" s="68"/>
      <c r="AO299" s="68"/>
      <c r="AP299" s="68"/>
      <c r="AQ299" s="68"/>
      <c r="AR299" s="68"/>
      <c r="AS299" s="68"/>
      <c r="AT299" s="68"/>
      <c r="AU299" s="68"/>
      <c r="AV299" s="68"/>
      <c r="AW299" s="68"/>
      <c r="AX299" s="68"/>
      <c r="AY299" s="68"/>
      <c r="AZ299" s="68"/>
      <c r="BA299" s="68"/>
      <c r="BB299" s="68"/>
      <c r="BC299" s="68"/>
      <c r="BD299" s="68"/>
      <c r="BE299" s="68"/>
      <c r="BF299" s="68"/>
      <c r="BG299" s="68"/>
      <c r="BH299" s="68"/>
      <c r="BI299" s="68"/>
      <c r="BJ299" s="68"/>
      <c r="BK299" s="68"/>
      <c r="BL299" s="68"/>
      <c r="BM299" s="68"/>
      <c r="BN299" s="68"/>
      <c r="BO299" t="s">
        <v>191</v>
      </c>
      <c r="BP299" t="str">
        <f>IFERROR(LEFT(Table4[[#This Row],[reference/s]],SEARCH(";",Table4[[#This Row],[reference/s]])-1),"")</f>
        <v>EM-TRACK</v>
      </c>
    </row>
    <row r="300" spans="1:68">
      <c r="A300">
        <v>549</v>
      </c>
      <c r="B300" t="s">
        <v>1566</v>
      </c>
      <c r="C300" t="s">
        <v>606</v>
      </c>
      <c r="D300" t="s">
        <v>411</v>
      </c>
      <c r="E300" t="s">
        <v>750</v>
      </c>
      <c r="F300" s="7">
        <v>34245</v>
      </c>
      <c r="G300" s="7">
        <v>34246</v>
      </c>
      <c r="H300" t="s">
        <v>663</v>
      </c>
      <c r="I300" s="68">
        <v>1993</v>
      </c>
      <c r="K300" t="s">
        <v>506</v>
      </c>
      <c r="L300" t="s">
        <v>30</v>
      </c>
      <c r="M300" t="s">
        <v>30</v>
      </c>
      <c r="N300" t="s">
        <v>736</v>
      </c>
      <c r="O300" s="10" t="s">
        <v>1140</v>
      </c>
      <c r="P300">
        <v>0</v>
      </c>
      <c r="Q300">
        <v>0</v>
      </c>
      <c r="R300">
        <v>3</v>
      </c>
      <c r="S300">
        <v>1</v>
      </c>
      <c r="T300">
        <v>5</v>
      </c>
      <c r="U300">
        <f>Table4[[#This Row],[Report]]*$P$321+Table4[[#This Row],[Journals]]*$Q$321+Table4[[#This Row],[Databases]]*$R$321+Table4[[#This Row],[Websites]]*$S$321+Table4[[#This Row],[Newspaper]]*$T$321</f>
        <v>75</v>
      </c>
      <c r="V300">
        <f>SUM(Table4[[#This Row],[Report]:[Websites]])</f>
        <v>4</v>
      </c>
      <c r="W300">
        <f>IF(Table4[[#This Row],[Insured Cost]]="",1,IF(Table4[[#This Row],[Reported cost]]="",2,""))</f>
        <v>2</v>
      </c>
      <c r="X300" s="68">
        <v>1500</v>
      </c>
      <c r="Y300" s="68">
        <v>20530</v>
      </c>
      <c r="Z300" s="68">
        <v>3000</v>
      </c>
      <c r="AA300" s="68">
        <v>30</v>
      </c>
      <c r="AB300" s="68"/>
      <c r="AC300" s="68"/>
      <c r="AD300" s="68">
        <v>1</v>
      </c>
      <c r="AE300" s="76">
        <v>12000000</v>
      </c>
      <c r="AF300" s="2"/>
      <c r="AG300" s="68"/>
      <c r="AH300" s="68"/>
      <c r="AI300" s="68" t="s">
        <v>1574</v>
      </c>
      <c r="AJ300" s="68"/>
      <c r="AK300" s="68">
        <v>3000</v>
      </c>
      <c r="AL300" s="68">
        <v>70</v>
      </c>
      <c r="AM300" s="68"/>
      <c r="AN300" s="68"/>
      <c r="AO300" s="68"/>
      <c r="AP300" s="68"/>
      <c r="AQ300" s="68">
        <v>2500</v>
      </c>
      <c r="AR300" s="68"/>
      <c r="AS300" s="68"/>
      <c r="AT300" s="68"/>
      <c r="AU300" s="68"/>
      <c r="AV300" s="68"/>
      <c r="AW300" s="68"/>
      <c r="AX300" s="68"/>
      <c r="AY300" s="68"/>
      <c r="AZ300" s="68">
        <v>6000</v>
      </c>
      <c r="BA300" s="68"/>
      <c r="BB300" s="68"/>
      <c r="BC300" s="68"/>
      <c r="BD300" s="68"/>
      <c r="BE300" s="68"/>
      <c r="BF300" s="68">
        <v>2000</v>
      </c>
      <c r="BG300" s="68"/>
      <c r="BH300" s="68"/>
      <c r="BI300" s="68"/>
      <c r="BJ300" s="68"/>
      <c r="BK300" s="68"/>
      <c r="BL300" s="68"/>
      <c r="BM300" s="68"/>
      <c r="BN300" s="68"/>
      <c r="BO300" t="s">
        <v>412</v>
      </c>
      <c r="BP300" t="str">
        <f>IFERROR(LEFT(Table4[[#This Row],[reference/s]],SEARCH(";",Table4[[#This Row],[reference/s]])-1),"")</f>
        <v>EM-DAT</v>
      </c>
    </row>
    <row r="301" spans="1:68">
      <c r="B301" t="s">
        <v>1566</v>
      </c>
      <c r="C301" t="s">
        <v>642</v>
      </c>
      <c r="F301" s="7">
        <v>34317</v>
      </c>
      <c r="G301" s="7">
        <v>34318</v>
      </c>
      <c r="H301" t="s">
        <v>660</v>
      </c>
      <c r="I301" s="68">
        <v>1993</v>
      </c>
      <c r="K301" t="s">
        <v>515</v>
      </c>
      <c r="L301" t="s">
        <v>30</v>
      </c>
      <c r="M301" t="s">
        <v>30</v>
      </c>
      <c r="N301" t="s">
        <v>736</v>
      </c>
      <c r="O301" s="10" t="s">
        <v>1141</v>
      </c>
      <c r="P301">
        <v>0</v>
      </c>
      <c r="Q301">
        <v>1</v>
      </c>
      <c r="R301">
        <v>2</v>
      </c>
      <c r="S301">
        <v>1</v>
      </c>
      <c r="T301">
        <v>0</v>
      </c>
      <c r="U301">
        <f>Table4[[#This Row],[Report]]*$P$321+Table4[[#This Row],[Journals]]*$Q$321+Table4[[#This Row],[Databases]]*$R$321+Table4[[#This Row],[Websites]]*$S$321+Table4[[#This Row],[Newspaper]]*$T$321</f>
        <v>80</v>
      </c>
      <c r="V301">
        <f>SUM(Table4[[#This Row],[Report]:[Websites]])</f>
        <v>4</v>
      </c>
      <c r="W301">
        <f>IF(Table4[[#This Row],[Insured Cost]]="",1,IF(Table4[[#This Row],[Reported cost]]="",2,""))</f>
        <v>2</v>
      </c>
      <c r="X301" s="68"/>
      <c r="Y301" s="68">
        <v>2000</v>
      </c>
      <c r="Z301" s="68">
        <v>20</v>
      </c>
      <c r="AA301" s="68">
        <v>5</v>
      </c>
      <c r="AB301" s="68"/>
      <c r="AC301" s="68"/>
      <c r="AD301" s="68"/>
      <c r="AE301" s="76">
        <v>12000000</v>
      </c>
      <c r="AF301" s="2"/>
      <c r="AG301" s="68"/>
      <c r="AH301" s="68"/>
      <c r="AI301" s="68"/>
      <c r="AJ301" s="68"/>
      <c r="AK301" s="68"/>
      <c r="AL301" s="68"/>
      <c r="AM301" s="68"/>
      <c r="AN301" s="68"/>
      <c r="AO301" s="68"/>
      <c r="AP301" s="68"/>
      <c r="AQ301" s="68"/>
      <c r="AR301" s="68"/>
      <c r="AS301" s="68"/>
      <c r="AT301" s="68"/>
      <c r="AU301" s="68"/>
      <c r="AV301" s="68"/>
      <c r="AW301" s="68"/>
      <c r="AX301" s="68"/>
      <c r="AY301" s="68"/>
      <c r="AZ301" s="68"/>
      <c r="BA301" s="68"/>
      <c r="BB301" s="68"/>
      <c r="BC301" s="68"/>
      <c r="BD301" s="68"/>
      <c r="BE301" s="68"/>
      <c r="BF301" s="68"/>
      <c r="BG301" s="68"/>
      <c r="BH301" s="68"/>
      <c r="BI301" s="68"/>
      <c r="BJ301" s="68"/>
      <c r="BK301" s="68"/>
      <c r="BL301" s="68"/>
      <c r="BM301" s="68"/>
      <c r="BN301" s="68"/>
      <c r="BP301" t="str">
        <f>IFERROR(LEFT(Table4[[#This Row],[reference/s]],SEARCH(";",Table4[[#This Row],[reference/s]])-1),"")</f>
        <v>ICA</v>
      </c>
    </row>
    <row r="302" spans="1:68">
      <c r="A302">
        <v>117</v>
      </c>
      <c r="B302" t="s">
        <v>1566</v>
      </c>
      <c r="C302" t="s">
        <v>606</v>
      </c>
      <c r="D302" t="s">
        <v>102</v>
      </c>
      <c r="E302" t="s">
        <v>103</v>
      </c>
      <c r="F302" s="7">
        <v>36520</v>
      </c>
      <c r="G302" s="7">
        <v>36522</v>
      </c>
      <c r="H302" t="s">
        <v>660</v>
      </c>
      <c r="I302" s="68">
        <v>1999</v>
      </c>
      <c r="J302" t="s">
        <v>515</v>
      </c>
      <c r="K302" t="s">
        <v>532</v>
      </c>
      <c r="L302" t="s">
        <v>30</v>
      </c>
      <c r="M302" t="s">
        <v>30</v>
      </c>
      <c r="N302" t="s">
        <v>736</v>
      </c>
      <c r="O302" s="10" t="s">
        <v>1503</v>
      </c>
      <c r="P302" s="10">
        <v>0</v>
      </c>
      <c r="Q302" s="10">
        <v>0</v>
      </c>
      <c r="R302" s="10">
        <v>2</v>
      </c>
      <c r="S302" s="10">
        <v>1</v>
      </c>
      <c r="T302" s="10">
        <v>10</v>
      </c>
      <c r="U302" s="10">
        <f>Table4[[#This Row],[Report]]*$P$321+Table4[[#This Row],[Journals]]*$Q$321+Table4[[#This Row],[Databases]]*$R$321+Table4[[#This Row],[Websites]]*$S$321+Table4[[#This Row],[Newspaper]]*$T$321</f>
        <v>60</v>
      </c>
      <c r="V302" s="10">
        <f>SUM(Table4[[#This Row],[Report]:[Websites]])</f>
        <v>3</v>
      </c>
      <c r="W302">
        <f>IF(Table4[[#This Row],[Insured Cost]]="",1,IF(Table4[[#This Row],[Reported cost]]="",2,""))</f>
        <v>2</v>
      </c>
      <c r="X302" s="68"/>
      <c r="Y302" s="68"/>
      <c r="Z302" s="68">
        <v>100</v>
      </c>
      <c r="AA302" s="68"/>
      <c r="AB302" s="68"/>
      <c r="AC302" s="68"/>
      <c r="AD302" s="68"/>
      <c r="AE302" s="76">
        <v>10000000</v>
      </c>
      <c r="AF302" s="2"/>
      <c r="AG302" s="68"/>
      <c r="AH302" s="68"/>
      <c r="AI302" s="68"/>
      <c r="AJ302" s="68"/>
      <c r="AK302" s="68"/>
      <c r="AL302" s="68"/>
      <c r="AM302" s="68"/>
      <c r="AN302" s="68"/>
      <c r="AO302" s="68"/>
      <c r="AP302" s="68"/>
      <c r="AQ302" s="68"/>
      <c r="AR302" s="68"/>
      <c r="AS302" s="68">
        <v>300</v>
      </c>
      <c r="AT302" s="68"/>
      <c r="AU302" s="68"/>
      <c r="AV302" s="68"/>
      <c r="AW302" s="68"/>
      <c r="AX302" s="68"/>
      <c r="AY302" s="68"/>
      <c r="AZ302" s="68"/>
      <c r="BA302" s="68"/>
      <c r="BB302" s="68"/>
      <c r="BC302" s="68"/>
      <c r="BD302" s="68"/>
      <c r="BE302" s="68"/>
      <c r="BF302" s="68"/>
      <c r="BG302" s="68"/>
      <c r="BH302" s="68"/>
      <c r="BI302" s="68"/>
      <c r="BJ302" s="68"/>
      <c r="BK302" s="68"/>
      <c r="BL302" s="68"/>
      <c r="BM302" s="68"/>
      <c r="BN302" s="68"/>
      <c r="BO302" t="s">
        <v>104</v>
      </c>
      <c r="BP302" t="str">
        <f>IFERROR(LEFT(Table4[[#This Row],[reference/s]],SEARCH(";",Table4[[#This Row],[reference/s]])-1),"")</f>
        <v>ICA</v>
      </c>
    </row>
    <row r="303" spans="1:68">
      <c r="B303" t="s">
        <v>1566</v>
      </c>
      <c r="C303" t="s">
        <v>642</v>
      </c>
      <c r="F303" s="13">
        <v>38015</v>
      </c>
      <c r="G303" s="13">
        <v>38015</v>
      </c>
      <c r="H303" t="s">
        <v>657</v>
      </c>
      <c r="I303" s="68">
        <v>2004</v>
      </c>
      <c r="K303" t="s">
        <v>515</v>
      </c>
      <c r="L303" t="s">
        <v>30</v>
      </c>
      <c r="M303" t="s">
        <v>30</v>
      </c>
      <c r="N303" t="s">
        <v>736</v>
      </c>
      <c r="O303" s="10" t="s">
        <v>1181</v>
      </c>
      <c r="P303">
        <v>0</v>
      </c>
      <c r="Q303">
        <v>0</v>
      </c>
      <c r="R303">
        <v>2</v>
      </c>
      <c r="S303">
        <v>1</v>
      </c>
      <c r="T303">
        <v>3</v>
      </c>
      <c r="U303">
        <f>Table4[[#This Row],[Report]]*$P$321+Table4[[#This Row],[Journals]]*$Q$321+Table4[[#This Row],[Databases]]*$R$321+Table4[[#This Row],[Websites]]*$S$321+Table4[[#This Row],[Newspaper]]*$T$321</f>
        <v>53</v>
      </c>
      <c r="V303">
        <f>SUM(Table4[[#This Row],[Report]:[Websites]])</f>
        <v>3</v>
      </c>
      <c r="W303">
        <f>IF(Table4[[#This Row],[Insured Cost]]="",1,IF(Table4[[#This Row],[Reported cost]]="",2,""))</f>
        <v>2</v>
      </c>
      <c r="X303" s="68"/>
      <c r="Y303" s="68"/>
      <c r="Z303" s="68"/>
      <c r="AA303" s="68"/>
      <c r="AB303" s="68"/>
      <c r="AC303" s="68"/>
      <c r="AD303" s="68"/>
      <c r="AE303" s="76">
        <v>18000000</v>
      </c>
      <c r="AF303" s="2"/>
      <c r="AG303" s="68"/>
      <c r="AH303" s="68"/>
      <c r="AI303" s="68"/>
      <c r="AJ303" s="68"/>
      <c r="AK303" s="68"/>
      <c r="AL303" s="68"/>
      <c r="AM303" s="68"/>
      <c r="AN303" s="68"/>
      <c r="AO303" s="68"/>
      <c r="AP303" s="68"/>
      <c r="AQ303" s="68"/>
      <c r="AR303" s="68"/>
      <c r="AS303" s="68"/>
      <c r="AT303" s="68"/>
      <c r="AU303" s="68"/>
      <c r="AV303" s="68"/>
      <c r="AW303" s="68"/>
      <c r="AX303" s="68"/>
      <c r="AY303" s="68"/>
      <c r="AZ303" s="68"/>
      <c r="BA303" s="68"/>
      <c r="BB303" s="68"/>
      <c r="BC303" s="68"/>
      <c r="BD303" s="68"/>
      <c r="BE303" s="68"/>
      <c r="BF303" s="68"/>
      <c r="BG303" s="68"/>
      <c r="BH303" s="68"/>
      <c r="BI303" s="68"/>
      <c r="BJ303" s="68"/>
      <c r="BK303" s="68"/>
      <c r="BL303" s="68"/>
      <c r="BM303" s="68"/>
      <c r="BN303" s="68"/>
      <c r="BP303" t="str">
        <f>IFERROR(LEFT(Table4[[#This Row],[reference/s]],SEARCH(";",Table4[[#This Row],[reference/s]])-1),"")</f>
        <v>ICA</v>
      </c>
    </row>
    <row r="304" spans="1:68">
      <c r="A304">
        <v>18</v>
      </c>
      <c r="B304" t="s">
        <v>1566</v>
      </c>
      <c r="C304" t="s">
        <v>606</v>
      </c>
      <c r="D304" t="s">
        <v>42</v>
      </c>
      <c r="E304" t="s">
        <v>679</v>
      </c>
      <c r="F304" s="13">
        <v>39260</v>
      </c>
      <c r="G304" s="13">
        <v>39265</v>
      </c>
      <c r="H304" t="s">
        <v>666</v>
      </c>
      <c r="I304" s="68">
        <v>2007</v>
      </c>
      <c r="K304" t="s">
        <v>553</v>
      </c>
      <c r="L304" t="s">
        <v>30</v>
      </c>
      <c r="M304" t="s">
        <v>30</v>
      </c>
      <c r="N304" t="s">
        <v>736</v>
      </c>
      <c r="O304" s="10" t="s">
        <v>1523</v>
      </c>
      <c r="P304">
        <v>1</v>
      </c>
      <c r="Q304">
        <v>0</v>
      </c>
      <c r="R304">
        <v>2</v>
      </c>
      <c r="S304">
        <v>2</v>
      </c>
      <c r="T304">
        <v>1</v>
      </c>
      <c r="U304">
        <f>Table4[[#This Row],[Report]]*$P$321+Table4[[#This Row],[Journals]]*$Q$321+Table4[[#This Row],[Databases]]*$R$321+Table4[[#This Row],[Websites]]*$S$321+Table4[[#This Row],[Newspaper]]*$T$321</f>
        <v>101</v>
      </c>
      <c r="V304">
        <f>SUM(Table4[[#This Row],[Report]:[Websites]])</f>
        <v>5</v>
      </c>
      <c r="W304">
        <f>IF(Table4[[#This Row],[Insured Cost]]="",1,IF(Table4[[#This Row],[Reported cost]]="",2,""))</f>
        <v>2</v>
      </c>
      <c r="X304" s="68">
        <v>360</v>
      </c>
      <c r="Y304" s="68"/>
      <c r="Z304" s="68"/>
      <c r="AA304" s="68"/>
      <c r="AB304" s="68"/>
      <c r="AC304" s="68"/>
      <c r="AD304" s="68">
        <v>1</v>
      </c>
      <c r="AE304" s="76">
        <v>15000000</v>
      </c>
      <c r="AF304" s="2"/>
      <c r="AG304" s="68">
        <v>300</v>
      </c>
      <c r="AH304" s="68"/>
      <c r="AI304" s="68"/>
      <c r="AJ304" s="68"/>
      <c r="AK304" s="68"/>
      <c r="AL304" s="68"/>
      <c r="AM304" s="68"/>
      <c r="AN304" s="68"/>
      <c r="AO304" s="68"/>
      <c r="AP304" s="68"/>
      <c r="AQ304" s="68"/>
      <c r="AR304" s="68"/>
      <c r="AS304" s="68"/>
      <c r="AT304" s="68"/>
      <c r="AU304" s="68"/>
      <c r="AV304" s="68"/>
      <c r="AW304" s="68"/>
      <c r="AX304" s="68"/>
      <c r="AY304" s="68"/>
      <c r="AZ304" s="68"/>
      <c r="BA304" s="68"/>
      <c r="BB304" s="68"/>
      <c r="BC304" s="68"/>
      <c r="BD304" s="68"/>
      <c r="BE304" s="68"/>
      <c r="BF304" s="68"/>
      <c r="BG304" s="68"/>
      <c r="BH304" s="68"/>
      <c r="BI304" s="68"/>
      <c r="BJ304" s="68"/>
      <c r="BK304" s="68"/>
      <c r="BL304" s="68"/>
      <c r="BM304" s="68"/>
      <c r="BN304" s="68"/>
      <c r="BO304" t="s">
        <v>43</v>
      </c>
      <c r="BP304" t="str">
        <f>IFERROR(LEFT(Table4[[#This Row],[reference/s]],SEARCH(";",Table4[[#This Row],[reference/s]])-1),"")</f>
        <v>EM-Track</v>
      </c>
    </row>
    <row r="305" spans="1:68">
      <c r="A305">
        <v>506</v>
      </c>
      <c r="B305" t="s">
        <v>1566</v>
      </c>
      <c r="C305" t="s">
        <v>642</v>
      </c>
      <c r="D305" t="s">
        <v>376</v>
      </c>
      <c r="E305" t="s">
        <v>377</v>
      </c>
      <c r="F305" s="13">
        <v>40243</v>
      </c>
      <c r="G305" s="13">
        <v>40244</v>
      </c>
      <c r="H305" t="s">
        <v>658</v>
      </c>
      <c r="I305" s="68">
        <v>2010</v>
      </c>
      <c r="K305" t="s">
        <v>515</v>
      </c>
      <c r="L305" t="s">
        <v>30</v>
      </c>
      <c r="M305" t="s">
        <v>30</v>
      </c>
      <c r="N305" t="s">
        <v>736</v>
      </c>
      <c r="O305" s="32" t="s">
        <v>1238</v>
      </c>
      <c r="P305">
        <v>0</v>
      </c>
      <c r="Q305">
        <v>1</v>
      </c>
      <c r="R305">
        <v>3</v>
      </c>
      <c r="S305">
        <v>1</v>
      </c>
      <c r="T305">
        <v>0</v>
      </c>
      <c r="U305">
        <f>Table4[[#This Row],[Report]]*$P$321+Table4[[#This Row],[Journals]]*$Q$321+Table4[[#This Row],[Databases]]*$R$321+Table4[[#This Row],[Websites]]*$S$321+Table4[[#This Row],[Newspaper]]*$T$321</f>
        <v>100</v>
      </c>
      <c r="V305">
        <f>SUM(Table4[[#This Row],[Report]:[Websites]])</f>
        <v>5</v>
      </c>
      <c r="W305">
        <f>IF(Table4[[#This Row],[Insured Cost]]="",1,IF(Table4[[#This Row],[Reported cost]]="",2,""))</f>
        <v>2</v>
      </c>
      <c r="X305" s="68"/>
      <c r="Y305" s="68">
        <v>20000</v>
      </c>
      <c r="Z305" s="68"/>
      <c r="AA305" s="68">
        <v>100</v>
      </c>
      <c r="AB305" s="68"/>
      <c r="AC305" s="68"/>
      <c r="AD305" s="68"/>
      <c r="AE305" s="76">
        <v>1044000000</v>
      </c>
      <c r="AF305" s="2"/>
      <c r="AG305" s="68">
        <v>2200</v>
      </c>
      <c r="AH305" s="68"/>
      <c r="AI305" s="68" t="s">
        <v>1234</v>
      </c>
      <c r="AJ305" s="68"/>
      <c r="AK305" s="68">
        <v>2200</v>
      </c>
      <c r="AL305" s="68"/>
      <c r="AM305" s="68"/>
      <c r="AN305" s="68"/>
      <c r="AO305" s="68"/>
      <c r="AP305" s="68"/>
      <c r="AQ305" s="68">
        <v>100</v>
      </c>
      <c r="AR305" s="68"/>
      <c r="AS305" s="68"/>
      <c r="AT305" s="68"/>
      <c r="AU305" s="68"/>
      <c r="AV305" s="68"/>
      <c r="AW305" s="68"/>
      <c r="AX305" s="68"/>
      <c r="AY305" s="68"/>
      <c r="AZ305" s="68"/>
      <c r="BA305" s="68"/>
      <c r="BB305" s="68"/>
      <c r="BC305" s="68"/>
      <c r="BD305" s="68"/>
      <c r="BE305" s="68"/>
      <c r="BF305" s="68"/>
      <c r="BG305" s="68"/>
      <c r="BH305" s="68"/>
      <c r="BI305" s="68"/>
      <c r="BJ305" s="68"/>
      <c r="BK305" s="68"/>
      <c r="BL305" s="68"/>
      <c r="BM305" s="68"/>
      <c r="BN305" s="68"/>
      <c r="BO305" t="s">
        <v>378</v>
      </c>
      <c r="BP305" t="str">
        <f>IFERROR(LEFT(Table4[[#This Row],[reference/s]],SEARCH(";",Table4[[#This Row],[reference/s]])-1),"")</f>
        <v>EM-Track</v>
      </c>
    </row>
    <row r="306" spans="1:68">
      <c r="A306">
        <v>505</v>
      </c>
      <c r="B306" t="s">
        <v>1566</v>
      </c>
      <c r="C306" t="s">
        <v>642</v>
      </c>
      <c r="D306" t="s">
        <v>429</v>
      </c>
      <c r="E306" t="s">
        <v>1552</v>
      </c>
      <c r="F306" s="7">
        <v>40578</v>
      </c>
      <c r="G306" s="7">
        <v>40580</v>
      </c>
      <c r="H306" t="s">
        <v>661</v>
      </c>
      <c r="I306" s="68">
        <v>2011</v>
      </c>
      <c r="K306" t="s">
        <v>515</v>
      </c>
      <c r="L306" t="s">
        <v>30</v>
      </c>
      <c r="M306" t="s">
        <v>30</v>
      </c>
      <c r="N306" t="s">
        <v>736</v>
      </c>
      <c r="O306" s="10" t="s">
        <v>1243</v>
      </c>
      <c r="P306">
        <v>1</v>
      </c>
      <c r="Q306">
        <v>0</v>
      </c>
      <c r="R306">
        <v>2</v>
      </c>
      <c r="S306">
        <v>0</v>
      </c>
      <c r="T306">
        <v>1</v>
      </c>
      <c r="U306">
        <f>Table4[[#This Row],[Report]]*$P$321+Table4[[#This Row],[Journals]]*$Q$321+Table4[[#This Row],[Databases]]*$R$321+Table4[[#This Row],[Websites]]*$S$321+Table4[[#This Row],[Newspaper]]*$T$321</f>
        <v>81</v>
      </c>
      <c r="V306">
        <f>SUM(Table4[[#This Row],[Report]:[Websites]])</f>
        <v>3</v>
      </c>
      <c r="W306">
        <f>IF(Table4[[#This Row],[Insured Cost]]="",1,IF(Table4[[#This Row],[Reported cost]]="",2,""))</f>
        <v>2</v>
      </c>
      <c r="X306" s="68">
        <v>6000</v>
      </c>
      <c r="Y306" s="68"/>
      <c r="Z306" s="68"/>
      <c r="AA306" s="68">
        <v>1</v>
      </c>
      <c r="AB306" s="68"/>
      <c r="AC306" s="68"/>
      <c r="AD306" s="68"/>
      <c r="AE306" s="76">
        <v>487615000</v>
      </c>
      <c r="AF306" s="2"/>
      <c r="AG306" s="68"/>
      <c r="AH306" s="68"/>
      <c r="AI306" s="68"/>
      <c r="AJ306" s="68"/>
      <c r="AK306" s="68"/>
      <c r="AL306" s="68"/>
      <c r="AM306" s="68"/>
      <c r="AN306" s="68"/>
      <c r="AO306" s="68"/>
      <c r="AP306" s="68"/>
      <c r="AQ306" s="68">
        <v>20</v>
      </c>
      <c r="AR306" s="68"/>
      <c r="AS306" s="68"/>
      <c r="AT306" s="68"/>
      <c r="AU306" s="68"/>
      <c r="AV306" s="68"/>
      <c r="AW306" s="68"/>
      <c r="AX306" s="68"/>
      <c r="AY306" s="68"/>
      <c r="AZ306" s="68"/>
      <c r="BA306" s="68"/>
      <c r="BB306" s="68"/>
      <c r="BC306" s="68"/>
      <c r="BD306" s="68"/>
      <c r="BE306" s="68"/>
      <c r="BF306" s="68"/>
      <c r="BG306" s="68"/>
      <c r="BH306" s="68"/>
      <c r="BI306" s="68"/>
      <c r="BJ306" s="68"/>
      <c r="BK306" s="68"/>
      <c r="BL306" s="68"/>
      <c r="BM306" s="68"/>
      <c r="BN306" s="68"/>
      <c r="BO306" t="s">
        <v>375</v>
      </c>
      <c r="BP306" t="str">
        <f>IFERROR(LEFT(Table4[[#This Row],[reference/s]],SEARCH(";",Table4[[#This Row],[reference/s]])-1),"")</f>
        <v>EM-Track</v>
      </c>
    </row>
    <row r="307" spans="1:68">
      <c r="A307">
        <v>594</v>
      </c>
      <c r="B307" t="s">
        <v>1566</v>
      </c>
      <c r="C307" t="s">
        <v>642</v>
      </c>
      <c r="D307" t="s">
        <v>429</v>
      </c>
      <c r="E307" t="s">
        <v>430</v>
      </c>
      <c r="F307" s="7">
        <v>40902</v>
      </c>
      <c r="G307" s="7">
        <v>40903</v>
      </c>
      <c r="H307" t="s">
        <v>660</v>
      </c>
      <c r="I307" s="68">
        <v>2011</v>
      </c>
      <c r="K307" t="s">
        <v>515</v>
      </c>
      <c r="L307" t="s">
        <v>30</v>
      </c>
      <c r="M307" t="s">
        <v>30</v>
      </c>
      <c r="N307" t="s">
        <v>736</v>
      </c>
      <c r="O307" s="10" t="s">
        <v>1254</v>
      </c>
      <c r="P307">
        <v>1</v>
      </c>
      <c r="Q307">
        <v>0</v>
      </c>
      <c r="R307">
        <v>2</v>
      </c>
      <c r="S307">
        <v>1</v>
      </c>
      <c r="T307">
        <v>1</v>
      </c>
      <c r="U307">
        <f>Table4[[#This Row],[Report]]*$P$321+Table4[[#This Row],[Journals]]*$Q$321+Table4[[#This Row],[Databases]]*$R$321+Table4[[#This Row],[Websites]]*$S$321+Table4[[#This Row],[Newspaper]]*$T$321</f>
        <v>91</v>
      </c>
      <c r="V307">
        <f>SUM(Table4[[#This Row],[Report]:[Websites]])</f>
        <v>4</v>
      </c>
      <c r="W307">
        <f>IF(Table4[[#This Row],[Insured Cost]]="",1,IF(Table4[[#This Row],[Reported cost]]="",2,""))</f>
        <v>2</v>
      </c>
      <c r="X307" s="68"/>
      <c r="Y307" s="68"/>
      <c r="Z307" s="68"/>
      <c r="AA307" s="68"/>
      <c r="AB307" s="68"/>
      <c r="AC307" s="68"/>
      <c r="AD307" s="68"/>
      <c r="AE307" s="76">
        <v>728640000</v>
      </c>
      <c r="AF307" s="2"/>
      <c r="AG307" s="68"/>
      <c r="AH307" s="68"/>
      <c r="AI307" s="68"/>
      <c r="AJ307" s="68"/>
      <c r="AK307" s="68"/>
      <c r="AL307" s="68"/>
      <c r="AM307" s="68"/>
      <c r="AN307" s="68"/>
      <c r="AO307" s="68"/>
      <c r="AP307" s="68"/>
      <c r="AQ307" s="68"/>
      <c r="AR307" s="68"/>
      <c r="AS307" s="68"/>
      <c r="AT307" s="68"/>
      <c r="AU307" s="68"/>
      <c r="AV307" s="68"/>
      <c r="AW307" s="68"/>
      <c r="AX307" s="68"/>
      <c r="AY307" s="68"/>
      <c r="AZ307" s="68"/>
      <c r="BA307" s="68"/>
      <c r="BB307" s="68"/>
      <c r="BC307" s="68"/>
      <c r="BD307" s="68"/>
      <c r="BE307" s="68"/>
      <c r="BF307" s="68"/>
      <c r="BG307" s="68"/>
      <c r="BH307" s="68"/>
      <c r="BI307" s="68"/>
      <c r="BJ307" s="68"/>
      <c r="BK307" s="68"/>
      <c r="BL307" s="68"/>
      <c r="BM307" s="68"/>
      <c r="BN307" s="68"/>
      <c r="BO307" t="s">
        <v>431</v>
      </c>
      <c r="BP307" t="str">
        <f>IFERROR(LEFT(Table4[[#This Row],[reference/s]],SEARCH(";",Table4[[#This Row],[reference/s]])-1),"")</f>
        <v>EM-Track</v>
      </c>
    </row>
    <row r="308" spans="1:68" ht="15" thickBot="1">
      <c r="A308">
        <v>615</v>
      </c>
      <c r="B308" t="s">
        <v>1566</v>
      </c>
      <c r="C308" t="s">
        <v>606</v>
      </c>
      <c r="D308" t="s">
        <v>441</v>
      </c>
      <c r="E308" t="s">
        <v>442</v>
      </c>
      <c r="F308" s="7">
        <v>40965</v>
      </c>
      <c r="G308" s="7">
        <v>40983</v>
      </c>
      <c r="H308" t="s">
        <v>658</v>
      </c>
      <c r="I308" s="68">
        <v>2012</v>
      </c>
      <c r="K308" t="s">
        <v>573</v>
      </c>
      <c r="L308" t="s">
        <v>30</v>
      </c>
      <c r="M308" t="s">
        <v>30</v>
      </c>
      <c r="N308" t="s">
        <v>736</v>
      </c>
      <c r="O308" s="10" t="s">
        <v>1534</v>
      </c>
      <c r="P308">
        <v>2</v>
      </c>
      <c r="Q308">
        <v>0</v>
      </c>
      <c r="R308">
        <v>2</v>
      </c>
      <c r="S308">
        <v>0</v>
      </c>
      <c r="T308">
        <v>0</v>
      </c>
      <c r="U308">
        <f>Table4[[#This Row],[Report]]*$P$321+Table4[[#This Row],[Journals]]*$Q$321+Table4[[#This Row],[Databases]]*$R$321+Table4[[#This Row],[Websites]]*$S$321+Table4[[#This Row],[Newspaper]]*$T$321</f>
        <v>120</v>
      </c>
      <c r="V308">
        <f>SUM(Table4[[#This Row],[Report]:[Websites]])</f>
        <v>4</v>
      </c>
      <c r="W308">
        <f>IF(Table4[[#This Row],[Insured Cost]]="",1,IF(Table4[[#This Row],[Reported cost]]="",2,""))</f>
        <v>2</v>
      </c>
      <c r="X308" s="68"/>
      <c r="Y308" s="68"/>
      <c r="Z308" s="68"/>
      <c r="AA308" s="68"/>
      <c r="AB308" s="68"/>
      <c r="AC308" s="68"/>
      <c r="AD308" s="73">
        <v>1</v>
      </c>
      <c r="AE308" s="76">
        <v>108212000</v>
      </c>
      <c r="AF308" s="2"/>
      <c r="AG308" s="68">
        <v>1090</v>
      </c>
      <c r="AH308" s="68"/>
      <c r="AI308" s="68"/>
      <c r="AJ308" s="68"/>
      <c r="AK308" s="68">
        <v>250</v>
      </c>
      <c r="AL308" s="68"/>
      <c r="AM308" s="68"/>
      <c r="AN308" s="68"/>
      <c r="AO308" s="68"/>
      <c r="AP308" s="68"/>
      <c r="AQ308" s="68"/>
      <c r="AR308" s="68"/>
      <c r="AS308" s="68"/>
      <c r="AT308" s="68"/>
      <c r="AU308" s="68"/>
      <c r="AV308" s="68"/>
      <c r="AW308" s="68"/>
      <c r="AX308" s="68"/>
      <c r="AY308" s="68"/>
      <c r="AZ308" s="68"/>
      <c r="BA308" s="68"/>
      <c r="BB308" s="68"/>
      <c r="BC308" s="68"/>
      <c r="BD308" s="68"/>
      <c r="BE308" s="68"/>
      <c r="BF308" s="68"/>
      <c r="BG308" s="68"/>
      <c r="BH308" s="68"/>
      <c r="BI308" s="68"/>
      <c r="BJ308" s="68"/>
      <c r="BK308" s="68"/>
      <c r="BL308" s="68"/>
      <c r="BM308" s="68"/>
      <c r="BN308" s="68"/>
      <c r="BO308" t="s">
        <v>443</v>
      </c>
      <c r="BP308" t="str">
        <f>IFERROR(LEFT(Table4[[#This Row],[reference/s]],SEARCH(";",Table4[[#This Row],[reference/s]])-1),"")</f>
        <v>EM-Track</v>
      </c>
    </row>
    <row r="309" spans="1:68" ht="16" thickTop="1" thickBot="1">
      <c r="B309" t="s">
        <v>1568</v>
      </c>
      <c r="C309" t="s">
        <v>642</v>
      </c>
      <c r="D309" t="s">
        <v>648</v>
      </c>
      <c r="F309" s="7">
        <v>30471</v>
      </c>
      <c r="G309" s="7">
        <v>30563</v>
      </c>
      <c r="H309" t="s">
        <v>693</v>
      </c>
      <c r="I309" s="68">
        <v>1983</v>
      </c>
      <c r="K309" t="s">
        <v>596</v>
      </c>
      <c r="L309" t="s">
        <v>33</v>
      </c>
      <c r="M309" t="s">
        <v>33</v>
      </c>
      <c r="N309" t="s">
        <v>736</v>
      </c>
      <c r="O309" s="32" t="s">
        <v>1113</v>
      </c>
      <c r="P309">
        <v>2</v>
      </c>
      <c r="Q309">
        <v>0</v>
      </c>
      <c r="R309">
        <v>2</v>
      </c>
      <c r="S309">
        <v>0</v>
      </c>
      <c r="T309">
        <v>1</v>
      </c>
      <c r="U309">
        <f>Table4[[#This Row],[Report]]*$P$321+Table4[[#This Row],[Journals]]*$Q$321+Table4[[#This Row],[Databases]]*$R$321+Table4[[#This Row],[Websites]]*$S$321+Table4[[#This Row],[Newspaper]]*$T$321</f>
        <v>121</v>
      </c>
      <c r="V309">
        <f>SUM(Table4[[#This Row],[Report]:[Websites]])</f>
        <v>4</v>
      </c>
      <c r="W309">
        <f>IF(Table4[[#This Row],[Insured Cost]]="",1,IF(Table4[[#This Row],[Reported cost]]="",2,""))</f>
        <v>2</v>
      </c>
      <c r="X309" s="68">
        <v>100000</v>
      </c>
      <c r="Y309" s="68"/>
      <c r="Z309" s="68"/>
      <c r="AA309" s="68">
        <v>8</v>
      </c>
      <c r="AB309" s="68"/>
      <c r="AC309" s="68"/>
      <c r="AD309" s="75"/>
      <c r="AE309" s="76">
        <v>5773000</v>
      </c>
      <c r="AF309" s="2"/>
      <c r="AG309" s="68"/>
      <c r="AH309" s="68"/>
      <c r="AI309" s="68"/>
      <c r="AJ309" s="68"/>
      <c r="AK309" s="68"/>
      <c r="AL309" s="68"/>
      <c r="AM309" s="68"/>
      <c r="AN309" s="68"/>
      <c r="AO309" s="68"/>
      <c r="AP309" s="68"/>
      <c r="AQ309" s="68"/>
      <c r="AR309" s="68"/>
      <c r="AS309" s="68">
        <v>50</v>
      </c>
      <c r="AT309" s="68"/>
      <c r="AU309" s="68"/>
      <c r="AV309" s="68"/>
      <c r="AW309" s="68"/>
      <c r="AX309" s="68"/>
      <c r="AY309" s="68"/>
      <c r="AZ309" s="68"/>
      <c r="BA309" s="68"/>
      <c r="BB309" s="68"/>
      <c r="BC309" s="68"/>
      <c r="BD309" s="68"/>
      <c r="BE309" s="68"/>
      <c r="BF309" s="68"/>
      <c r="BG309" s="68"/>
      <c r="BH309" s="68"/>
      <c r="BI309" s="68"/>
      <c r="BJ309" s="68"/>
      <c r="BK309" s="68"/>
      <c r="BL309" s="68"/>
      <c r="BM309" s="68"/>
      <c r="BN309" s="68"/>
      <c r="BP309" t="str">
        <f>IFERROR(LEFT(Table4[[#This Row],[reference/s]],SEARCH(";",Table4[[#This Row],[reference/s]])-1),"")</f>
        <v>Pearman (1988)</v>
      </c>
    </row>
    <row r="310" spans="1:68" ht="15" thickTop="1">
      <c r="B310" t="s">
        <v>1568</v>
      </c>
      <c r="C310" t="s">
        <v>642</v>
      </c>
      <c r="D310" t="s">
        <v>908</v>
      </c>
      <c r="F310" s="7">
        <v>31987</v>
      </c>
      <c r="G310" s="7">
        <v>31987</v>
      </c>
      <c r="H310" t="s">
        <v>722</v>
      </c>
      <c r="I310" s="68">
        <v>1987</v>
      </c>
      <c r="K310" t="s">
        <v>721</v>
      </c>
      <c r="L310" t="s">
        <v>720</v>
      </c>
      <c r="M310" t="s">
        <v>33</v>
      </c>
      <c r="N310" t="s">
        <v>736</v>
      </c>
      <c r="O310" s="10" t="s">
        <v>584</v>
      </c>
      <c r="P310">
        <v>0</v>
      </c>
      <c r="Q310">
        <v>0</v>
      </c>
      <c r="R310">
        <v>1</v>
      </c>
      <c r="S310">
        <v>1</v>
      </c>
      <c r="T310">
        <v>0</v>
      </c>
      <c r="U310">
        <f>Table4[[#This Row],[Report]]*$P$321+Table4[[#This Row],[Journals]]*$Q$321+Table4[[#This Row],[Databases]]*$R$321+Table4[[#This Row],[Websites]]*$S$321+Table4[[#This Row],[Newspaper]]*$T$321</f>
        <v>30</v>
      </c>
      <c r="V310">
        <f>SUM(Table4[[#This Row],[Report]:[Websites]])</f>
        <v>2</v>
      </c>
      <c r="W310">
        <f>IF(Table4[[#This Row],[Insured Cost]]="",1,IF(Table4[[#This Row],[Reported cost]]="",2,""))</f>
        <v>2</v>
      </c>
      <c r="X310" s="68"/>
      <c r="Y310" s="68"/>
      <c r="Z310" s="68"/>
      <c r="AA310" s="68"/>
      <c r="AB310" s="68"/>
      <c r="AC310" s="68"/>
      <c r="AD310" s="68"/>
      <c r="AE310" s="76">
        <v>2000000</v>
      </c>
      <c r="AF310" s="2"/>
      <c r="AG310" s="68"/>
      <c r="AH310" s="68"/>
      <c r="AI310" s="68"/>
      <c r="AJ310" s="68"/>
      <c r="AK310" s="68"/>
      <c r="AL310" s="68"/>
      <c r="AM310" s="68"/>
      <c r="AN310" s="68"/>
      <c r="AO310" s="68"/>
      <c r="AP310" s="68"/>
      <c r="AQ310" s="68"/>
      <c r="AR310" s="68"/>
      <c r="AS310" s="68"/>
      <c r="AT310" s="68"/>
      <c r="AU310" s="68"/>
      <c r="AV310" s="68"/>
      <c r="AW310" s="68"/>
      <c r="AX310" s="68"/>
      <c r="AY310" s="68"/>
      <c r="AZ310" s="68"/>
      <c r="BA310" s="68"/>
      <c r="BB310" s="68"/>
      <c r="BC310" s="68"/>
      <c r="BD310" s="68"/>
      <c r="BE310" s="68"/>
      <c r="BF310" s="68"/>
      <c r="BG310" s="68"/>
      <c r="BH310" s="68"/>
      <c r="BI310" s="68"/>
      <c r="BJ310" s="68"/>
      <c r="BK310" s="68"/>
      <c r="BL310" s="68"/>
      <c r="BM310" s="68"/>
      <c r="BN310" s="68"/>
      <c r="BP310" t="str">
        <f>IFERROR(LEFT(Table4[[#This Row],[reference/s]],SEARCH(";",Table4[[#This Row],[reference/s]])-1),"")</f>
        <v>ICA</v>
      </c>
    </row>
    <row r="311" spans="1:68">
      <c r="A311">
        <v>616</v>
      </c>
      <c r="B311" t="s">
        <v>1568</v>
      </c>
      <c r="C311" t="s">
        <v>475</v>
      </c>
      <c r="D311" t="s">
        <v>444</v>
      </c>
      <c r="E311" t="s">
        <v>445</v>
      </c>
      <c r="F311" s="4">
        <v>32284</v>
      </c>
      <c r="G311" s="4">
        <v>32285</v>
      </c>
      <c r="H311" t="s">
        <v>674</v>
      </c>
      <c r="I311" s="68">
        <v>1988</v>
      </c>
      <c r="K311" t="s">
        <v>619</v>
      </c>
      <c r="L311" t="s">
        <v>33</v>
      </c>
      <c r="M311" t="s">
        <v>33</v>
      </c>
      <c r="N311" t="s">
        <v>736</v>
      </c>
      <c r="O311" s="10" t="s">
        <v>1124</v>
      </c>
      <c r="P311">
        <v>0</v>
      </c>
      <c r="Q311">
        <v>0</v>
      </c>
      <c r="R311">
        <v>2</v>
      </c>
      <c r="S311">
        <v>1</v>
      </c>
      <c r="T311">
        <v>5</v>
      </c>
      <c r="U311">
        <f>Table4[[#This Row],[Report]]*$P$321+Table4[[#This Row],[Journals]]*$Q$321+Table4[[#This Row],[Databases]]*$R$321+Table4[[#This Row],[Websites]]*$S$321+Table4[[#This Row],[Newspaper]]*$T$321</f>
        <v>55</v>
      </c>
      <c r="V311">
        <f>SUM(Table4[[#This Row],[Report]:[Websites]])</f>
        <v>3</v>
      </c>
      <c r="W311">
        <f>IF(Table4[[#This Row],[Insured Cost]]="",1,IF(Table4[[#This Row],[Reported cost]]="",2,""))</f>
        <v>2</v>
      </c>
      <c r="X311" s="68"/>
      <c r="Y311" s="68"/>
      <c r="Z311" s="68"/>
      <c r="AA311" s="68"/>
      <c r="AB311" s="68"/>
      <c r="AC311" s="68"/>
      <c r="AD311" s="68"/>
      <c r="AE311" s="76">
        <v>20000000</v>
      </c>
      <c r="AF311" s="2"/>
      <c r="AG311" s="68"/>
      <c r="AH311" s="68"/>
      <c r="AI311" s="68"/>
      <c r="AJ311" s="68" t="s">
        <v>1571</v>
      </c>
      <c r="AK311" s="68" t="s">
        <v>1427</v>
      </c>
      <c r="AL311" s="68"/>
      <c r="AM311" s="68"/>
      <c r="AN311" s="68"/>
      <c r="AO311" s="68"/>
      <c r="AP311" s="68"/>
      <c r="AQ311" s="68"/>
      <c r="AR311" s="68"/>
      <c r="AS311" s="68">
        <v>18</v>
      </c>
      <c r="AT311" s="68"/>
      <c r="AU311" s="68"/>
      <c r="AV311" s="68"/>
      <c r="AW311" s="68"/>
      <c r="AX311" s="68"/>
      <c r="AY311" s="68"/>
      <c r="AZ311" s="68"/>
      <c r="BA311" s="68"/>
      <c r="BB311" s="68"/>
      <c r="BC311" s="68"/>
      <c r="BD311" s="68"/>
      <c r="BE311" s="68"/>
      <c r="BF311" s="68"/>
      <c r="BG311" s="68"/>
      <c r="BH311" s="68"/>
      <c r="BI311" s="68"/>
      <c r="BJ311" s="68"/>
      <c r="BK311" s="68"/>
      <c r="BL311" s="68"/>
      <c r="BM311" s="68"/>
      <c r="BN311" s="68"/>
      <c r="BO311" t="s">
        <v>446</v>
      </c>
      <c r="BP311" t="str">
        <f>IFERROR(LEFT(Table4[[#This Row],[reference/s]],SEARCH(";",Table4[[#This Row],[reference/s]])-1),"")</f>
        <v>EM-Track</v>
      </c>
    </row>
    <row r="312" spans="1:68">
      <c r="B312" t="s">
        <v>1568</v>
      </c>
      <c r="C312" t="s">
        <v>642</v>
      </c>
      <c r="E312" t="s">
        <v>843</v>
      </c>
      <c r="F312" s="4">
        <v>32408</v>
      </c>
      <c r="G312" s="4">
        <v>32408</v>
      </c>
      <c r="H312" t="s">
        <v>693</v>
      </c>
      <c r="I312" s="68">
        <v>1988</v>
      </c>
      <c r="K312" t="s">
        <v>599</v>
      </c>
      <c r="L312" t="s">
        <v>33</v>
      </c>
      <c r="M312" t="s">
        <v>33</v>
      </c>
      <c r="N312" t="s">
        <v>736</v>
      </c>
      <c r="O312" s="10" t="s">
        <v>953</v>
      </c>
      <c r="P312">
        <v>0</v>
      </c>
      <c r="Q312">
        <v>2</v>
      </c>
      <c r="R312">
        <v>1</v>
      </c>
      <c r="S312">
        <v>1</v>
      </c>
      <c r="T312">
        <v>0</v>
      </c>
      <c r="U312">
        <f>Table4[[#This Row],[Report]]*$P$321+Table4[[#This Row],[Journals]]*$Q$321+Table4[[#This Row],[Databases]]*$R$321+Table4[[#This Row],[Websites]]*$S$321+Table4[[#This Row],[Newspaper]]*$T$321</f>
        <v>90</v>
      </c>
      <c r="V312">
        <f>SUM(Table4[[#This Row],[Report]:[Websites]])</f>
        <v>4</v>
      </c>
      <c r="W312">
        <f>IF(Table4[[#This Row],[Insured Cost]]="",1,IF(Table4[[#This Row],[Reported cost]]="",2,""))</f>
        <v>2</v>
      </c>
      <c r="X312" s="68"/>
      <c r="Y312" s="68">
        <v>100000</v>
      </c>
      <c r="Z312" s="68"/>
      <c r="AA312" s="68"/>
      <c r="AB312" s="68"/>
      <c r="AC312" s="68"/>
      <c r="AD312" s="68"/>
      <c r="AE312" s="76">
        <v>8000000</v>
      </c>
      <c r="AF312" s="2"/>
      <c r="AG312" s="68"/>
      <c r="AH312" s="68"/>
      <c r="AI312" s="68"/>
      <c r="AJ312" s="68"/>
      <c r="AK312" s="68" t="s">
        <v>1419</v>
      </c>
      <c r="AL312" s="68"/>
      <c r="AM312" s="68"/>
      <c r="AN312" s="68"/>
      <c r="AO312" s="68"/>
      <c r="AP312" s="68"/>
      <c r="AQ312" s="68"/>
      <c r="AR312" s="68"/>
      <c r="AS312" s="68">
        <v>200</v>
      </c>
      <c r="AT312" s="68"/>
      <c r="AU312" s="68"/>
      <c r="AV312" s="68"/>
      <c r="AW312" s="68"/>
      <c r="AX312" s="68"/>
      <c r="AY312" s="68"/>
      <c r="AZ312" s="68"/>
      <c r="BA312" s="68"/>
      <c r="BB312" s="68"/>
      <c r="BC312" s="68"/>
      <c r="BD312" s="68"/>
      <c r="BE312" s="68"/>
      <c r="BF312" s="68"/>
      <c r="BG312" s="68"/>
      <c r="BH312" s="68"/>
      <c r="BI312" s="68"/>
      <c r="BJ312" s="68"/>
      <c r="BK312" s="68"/>
      <c r="BL312" s="68"/>
      <c r="BM312" s="68"/>
      <c r="BN312" s="68"/>
      <c r="BP312" t="str">
        <f>IFERROR(LEFT(Table4[[#This Row],[reference/s]],SEARCH(";",Table4[[#This Row],[reference/s]])-1),"")</f>
        <v>ICA</v>
      </c>
    </row>
    <row r="313" spans="1:68">
      <c r="B313" t="s">
        <v>1568</v>
      </c>
      <c r="C313" t="s">
        <v>606</v>
      </c>
      <c r="E313" t="s">
        <v>925</v>
      </c>
      <c r="F313" s="4">
        <v>33642</v>
      </c>
      <c r="G313" s="4">
        <v>33643</v>
      </c>
      <c r="H313" t="s">
        <v>661</v>
      </c>
      <c r="I313" s="68">
        <v>1992</v>
      </c>
      <c r="K313" t="s">
        <v>564</v>
      </c>
      <c r="L313" t="s">
        <v>33</v>
      </c>
      <c r="M313" t="s">
        <v>33</v>
      </c>
      <c r="N313" t="s">
        <v>736</v>
      </c>
      <c r="O313" s="10" t="s">
        <v>924</v>
      </c>
      <c r="P313">
        <v>0</v>
      </c>
      <c r="Q313">
        <v>1</v>
      </c>
      <c r="R313">
        <v>1</v>
      </c>
      <c r="S313">
        <v>0</v>
      </c>
      <c r="T313">
        <v>0</v>
      </c>
      <c r="U313">
        <f>Table4[[#This Row],[Report]]*$P$321+Table4[[#This Row],[Journals]]*$Q$321+Table4[[#This Row],[Databases]]*$R$321+Table4[[#This Row],[Websites]]*$S$321+Table4[[#This Row],[Newspaper]]*$T$321</f>
        <v>50</v>
      </c>
      <c r="V313">
        <f>SUM(Table4[[#This Row],[Report]:[Websites]])</f>
        <v>2</v>
      </c>
      <c r="W313">
        <f>IF(Table4[[#This Row],[Insured Cost]]="",1,IF(Table4[[#This Row],[Reported cost]]="",2,""))</f>
        <v>2</v>
      </c>
      <c r="X313" s="68"/>
      <c r="Y313" s="68"/>
      <c r="Z313" s="68"/>
      <c r="AA313" s="68"/>
      <c r="AB313" s="68"/>
      <c r="AC313" s="68"/>
      <c r="AD313" s="68"/>
      <c r="AE313" s="76">
        <v>4000000</v>
      </c>
      <c r="AF313" s="2"/>
      <c r="AG313" s="68"/>
      <c r="AH313" s="68"/>
      <c r="AI313" s="68"/>
      <c r="AJ313" s="68"/>
      <c r="AK313" s="68"/>
      <c r="AL313" s="68"/>
      <c r="AM313" s="68"/>
      <c r="AN313" s="68"/>
      <c r="AO313" s="68"/>
      <c r="AP313" s="68"/>
      <c r="AQ313" s="68"/>
      <c r="AR313" s="68"/>
      <c r="AS313" s="68"/>
      <c r="AT313" s="68"/>
      <c r="AU313" s="68"/>
      <c r="AV313" s="68"/>
      <c r="AW313" s="68"/>
      <c r="AX313" s="68"/>
      <c r="AY313" s="68"/>
      <c r="AZ313" s="68"/>
      <c r="BA313" s="68"/>
      <c r="BB313" s="68"/>
      <c r="BC313" s="68"/>
      <c r="BD313" s="68"/>
      <c r="BE313" s="68"/>
      <c r="BF313" s="68"/>
      <c r="BG313" s="68"/>
      <c r="BH313" s="68"/>
      <c r="BI313" s="68"/>
      <c r="BJ313" s="68"/>
      <c r="BK313" s="68"/>
      <c r="BL313" s="68"/>
      <c r="BM313" s="68"/>
      <c r="BN313" s="68"/>
      <c r="BP313" t="str">
        <f>IFERROR(LEFT(Table4[[#This Row],[reference/s]],SEARCH(";",Table4[[#This Row],[reference/s]])-1),"")</f>
        <v>ICA</v>
      </c>
    </row>
    <row r="314" spans="1:68">
      <c r="A314">
        <v>237</v>
      </c>
      <c r="B314" t="s">
        <v>1568</v>
      </c>
      <c r="C314" t="s">
        <v>475</v>
      </c>
      <c r="D314" t="s">
        <v>170</v>
      </c>
      <c r="E314" t="s">
        <v>171</v>
      </c>
      <c r="F314" s="4">
        <v>34754</v>
      </c>
      <c r="G314" s="4">
        <v>34757</v>
      </c>
      <c r="H314" t="s">
        <v>661</v>
      </c>
      <c r="I314" s="68">
        <v>1995</v>
      </c>
      <c r="K314" t="s">
        <v>624</v>
      </c>
      <c r="L314" t="s">
        <v>33</v>
      </c>
      <c r="M314" t="s">
        <v>33</v>
      </c>
      <c r="N314" t="s">
        <v>736</v>
      </c>
      <c r="O314" s="10" t="s">
        <v>1148</v>
      </c>
      <c r="P314">
        <v>0</v>
      </c>
      <c r="Q314">
        <v>0</v>
      </c>
      <c r="R314">
        <v>3</v>
      </c>
      <c r="S314">
        <v>1</v>
      </c>
      <c r="T314">
        <v>0</v>
      </c>
      <c r="U314">
        <f>Table4[[#This Row],[Report]]*$P$321+Table4[[#This Row],[Journals]]*$Q$321+Table4[[#This Row],[Databases]]*$R$321+Table4[[#This Row],[Websites]]*$S$321+Table4[[#This Row],[Newspaper]]*$T$321</f>
        <v>70</v>
      </c>
      <c r="V314">
        <f>SUM(Table4[[#This Row],[Report]:[Websites]])</f>
        <v>4</v>
      </c>
      <c r="W314">
        <f>IF(Table4[[#This Row],[Insured Cost]]="",1,IF(Table4[[#This Row],[Reported cost]]="",2,""))</f>
        <v>2</v>
      </c>
      <c r="X314" s="68"/>
      <c r="Y314" s="68">
        <v>7000</v>
      </c>
      <c r="Z314" s="68">
        <v>30</v>
      </c>
      <c r="AA314" s="68">
        <v>15</v>
      </c>
      <c r="AB314" s="68"/>
      <c r="AC314" s="68"/>
      <c r="AD314" s="68">
        <v>7</v>
      </c>
      <c r="AE314" s="76">
        <v>11000000</v>
      </c>
      <c r="AF314" s="2"/>
      <c r="AG314" s="68"/>
      <c r="AH314" s="68"/>
      <c r="AI314" s="68"/>
      <c r="AJ314" s="68"/>
      <c r="AK314" s="68"/>
      <c r="AL314" s="68"/>
      <c r="AM314" s="68"/>
      <c r="AN314" s="68"/>
      <c r="AO314" s="68"/>
      <c r="AP314" s="68"/>
      <c r="AQ314" s="68"/>
      <c r="AR314" s="68"/>
      <c r="AS314" s="68">
        <v>20</v>
      </c>
      <c r="AT314" s="68"/>
      <c r="AU314" s="68"/>
      <c r="AV314" s="68"/>
      <c r="AW314" s="68"/>
      <c r="AX314" s="68"/>
      <c r="AY314" s="68"/>
      <c r="AZ314" s="68"/>
      <c r="BA314" s="68"/>
      <c r="BB314" s="68"/>
      <c r="BC314" s="68"/>
      <c r="BD314" s="68"/>
      <c r="BE314" s="68"/>
      <c r="BF314" s="68"/>
      <c r="BG314" s="68"/>
      <c r="BH314" s="68"/>
      <c r="BI314" s="68"/>
      <c r="BJ314" s="68"/>
      <c r="BK314" s="68"/>
      <c r="BL314" s="68"/>
      <c r="BM314" s="68"/>
      <c r="BN314" s="68"/>
      <c r="BO314" t="s">
        <v>172</v>
      </c>
      <c r="BP314" t="str">
        <f>IFERROR(LEFT(Table4[[#This Row],[reference/s]],SEARCH(";",Table4[[#This Row],[reference/s]])-1),"")</f>
        <v>ICA</v>
      </c>
    </row>
    <row r="315" spans="1:68">
      <c r="B315" t="s">
        <v>1568</v>
      </c>
      <c r="C315" t="s">
        <v>475</v>
      </c>
      <c r="D315" t="s">
        <v>738</v>
      </c>
      <c r="E315" t="s">
        <v>840</v>
      </c>
      <c r="F315" s="4">
        <v>36588</v>
      </c>
      <c r="G315" s="4">
        <v>36595</v>
      </c>
      <c r="H315" t="s">
        <v>660</v>
      </c>
      <c r="I315" s="68">
        <v>2000</v>
      </c>
      <c r="J315" t="s">
        <v>1470</v>
      </c>
      <c r="K315" t="s">
        <v>1434</v>
      </c>
      <c r="L315" t="s">
        <v>33</v>
      </c>
      <c r="M315" t="s">
        <v>33</v>
      </c>
      <c r="O315" s="10" t="s">
        <v>1469</v>
      </c>
      <c r="P315">
        <v>0</v>
      </c>
      <c r="Q315">
        <v>0</v>
      </c>
      <c r="R315">
        <v>2</v>
      </c>
      <c r="S315">
        <v>1</v>
      </c>
      <c r="T315">
        <v>0</v>
      </c>
      <c r="U315">
        <f>Table4[[#This Row],[Report]]*$P$321+Table4[[#This Row],[Journals]]*$Q$321+Table4[[#This Row],[Databases]]*$R$321+Table4[[#This Row],[Websites]]*$S$321+Table4[[#This Row],[Newspaper]]*$T$321</f>
        <v>50</v>
      </c>
      <c r="V315">
        <f>SUM(Table4[[#This Row],[Report]:[Websites]])</f>
        <v>3</v>
      </c>
      <c r="W315">
        <f>IF(Table4[[#This Row],[Insured Cost]]="",1,IF(Table4[[#This Row],[Reported cost]]="",2,""))</f>
        <v>2</v>
      </c>
      <c r="X315" s="68"/>
      <c r="Y315" s="68"/>
      <c r="Z315" s="68"/>
      <c r="AA315" s="68"/>
      <c r="AB315" s="68"/>
      <c r="AC315" s="68"/>
      <c r="AD315" s="68">
        <v>3</v>
      </c>
      <c r="AE315" s="76">
        <v>5000000</v>
      </c>
      <c r="AF315" s="2"/>
      <c r="AG315" s="68"/>
      <c r="AH315" s="68"/>
      <c r="AI315" s="68"/>
      <c r="AJ315" s="68"/>
      <c r="AK315" s="68"/>
      <c r="AL315" s="68"/>
      <c r="AM315" s="68"/>
      <c r="AN315" s="68"/>
      <c r="AO315" s="68"/>
      <c r="AP315" s="68"/>
      <c r="AQ315" s="68"/>
      <c r="AR315" s="68"/>
      <c r="AS315" s="68"/>
      <c r="AT315" s="68"/>
      <c r="AU315" s="68"/>
      <c r="AV315" s="68"/>
      <c r="AW315" s="68"/>
      <c r="AX315" s="68"/>
      <c r="AY315" s="68"/>
      <c r="AZ315" s="68"/>
      <c r="BA315" s="68"/>
      <c r="BB315" s="68"/>
      <c r="BC315" s="68"/>
      <c r="BD315" s="68"/>
      <c r="BE315" s="68"/>
      <c r="BF315" s="68"/>
      <c r="BG315" s="68"/>
      <c r="BH315" s="68"/>
      <c r="BI315" s="68"/>
      <c r="BJ315" s="68"/>
      <c r="BK315" s="68"/>
      <c r="BL315" s="68"/>
      <c r="BM315" s="68"/>
      <c r="BN315" s="68"/>
      <c r="BP315" t="str">
        <f>IFERROR(LEFT(Table4[[#This Row],[reference/s]],SEARCH(";",Table4[[#This Row],[reference/s]])-1),"")</f>
        <v>ICA</v>
      </c>
    </row>
    <row r="316" spans="1:68">
      <c r="B316" t="s">
        <v>1568</v>
      </c>
      <c r="C316" t="s">
        <v>475</v>
      </c>
      <c r="D316" t="s">
        <v>737</v>
      </c>
      <c r="E316" t="s">
        <v>839</v>
      </c>
      <c r="F316" s="4">
        <v>36628</v>
      </c>
      <c r="G316" s="4">
        <v>36636</v>
      </c>
      <c r="H316" t="s">
        <v>662</v>
      </c>
      <c r="I316" s="68">
        <v>2000</v>
      </c>
      <c r="J316" t="s">
        <v>1472</v>
      </c>
      <c r="K316" t="s">
        <v>1434</v>
      </c>
      <c r="L316" t="s">
        <v>33</v>
      </c>
      <c r="M316" t="s">
        <v>33</v>
      </c>
      <c r="O316" s="10" t="s">
        <v>1507</v>
      </c>
      <c r="P316">
        <v>2</v>
      </c>
      <c r="Q316">
        <v>0</v>
      </c>
      <c r="R316">
        <v>1</v>
      </c>
      <c r="S316">
        <v>0</v>
      </c>
      <c r="T316">
        <v>9</v>
      </c>
      <c r="U316">
        <f>Table4[[#This Row],[Report]]*$P$321+Table4[[#This Row],[Journals]]*$Q$321+Table4[[#This Row],[Databases]]*$R$321+Table4[[#This Row],[Websites]]*$S$321+Table4[[#This Row],[Newspaper]]*$T$321</f>
        <v>109</v>
      </c>
      <c r="V316">
        <f>SUM(Table4[[#This Row],[Report]:[Websites]])</f>
        <v>3</v>
      </c>
      <c r="W316">
        <f>IF(Table4[[#This Row],[Insured Cost]]="",1,IF(Table4[[#This Row],[Reported cost]]="",2,""))</f>
        <v>2</v>
      </c>
      <c r="X316" s="68"/>
      <c r="Y316" s="68"/>
      <c r="Z316" s="68"/>
      <c r="AA316" s="68"/>
      <c r="AB316" s="68"/>
      <c r="AC316" s="68"/>
      <c r="AD316" s="68"/>
      <c r="AE316" s="76">
        <v>11000000</v>
      </c>
      <c r="AF316" s="2"/>
      <c r="AG316" s="68">
        <v>300</v>
      </c>
      <c r="AH316" s="68"/>
      <c r="AI316" s="68"/>
      <c r="AJ316" s="68" t="s">
        <v>1476</v>
      </c>
      <c r="AK316" s="68"/>
      <c r="AL316" s="68" t="s">
        <v>1473</v>
      </c>
      <c r="AM316" s="68"/>
      <c r="AN316" s="68"/>
      <c r="AO316" s="68" t="s">
        <v>1475</v>
      </c>
      <c r="AP316" s="68" t="s">
        <v>1474</v>
      </c>
      <c r="AQ316" s="68"/>
      <c r="AR316" s="68" t="s">
        <v>1477</v>
      </c>
      <c r="AS316" s="68"/>
      <c r="AT316" s="68"/>
      <c r="AU316" s="68"/>
      <c r="AV316" s="68"/>
      <c r="AW316" s="68"/>
      <c r="AX316" s="68"/>
      <c r="AY316" s="68"/>
      <c r="AZ316" s="68"/>
      <c r="BA316" s="68"/>
      <c r="BB316" s="68"/>
      <c r="BC316" s="68"/>
      <c r="BD316" s="68"/>
      <c r="BE316" s="68"/>
      <c r="BF316" s="68"/>
      <c r="BG316" s="68"/>
      <c r="BH316" s="68"/>
      <c r="BI316" s="68"/>
      <c r="BJ316" s="68"/>
      <c r="BK316" s="68"/>
      <c r="BL316" s="68"/>
      <c r="BM316" s="68"/>
      <c r="BN316" s="68"/>
      <c r="BP316" t="str">
        <f>IFERROR(LEFT(Table4[[#This Row],[reference/s]],SEARCH(";",Table4[[#This Row],[reference/s]])-1),"")</f>
        <v>ICA</v>
      </c>
    </row>
    <row r="317" spans="1:68" s="53" customFormat="1">
      <c r="A317">
        <v>404</v>
      </c>
      <c r="B317" t="s">
        <v>1568</v>
      </c>
      <c r="C317" t="s">
        <v>642</v>
      </c>
      <c r="D317" t="s">
        <v>288</v>
      </c>
      <c r="E317" t="s">
        <v>289</v>
      </c>
      <c r="F317" s="13">
        <v>38641</v>
      </c>
      <c r="G317" s="13">
        <v>38641</v>
      </c>
      <c r="H317" t="s">
        <v>663</v>
      </c>
      <c r="I317" s="68">
        <v>2005</v>
      </c>
      <c r="J317"/>
      <c r="K317" t="s">
        <v>550</v>
      </c>
      <c r="L317" t="s">
        <v>33</v>
      </c>
      <c r="M317" t="s">
        <v>33</v>
      </c>
      <c r="N317" t="s">
        <v>736</v>
      </c>
      <c r="O317" s="10" t="s">
        <v>1055</v>
      </c>
      <c r="P317">
        <v>0</v>
      </c>
      <c r="Q317">
        <v>0</v>
      </c>
      <c r="R317">
        <v>2</v>
      </c>
      <c r="S317">
        <v>2</v>
      </c>
      <c r="T317">
        <v>0</v>
      </c>
      <c r="U317">
        <f>Table4[[#This Row],[Report]]*$P$321+Table4[[#This Row],[Journals]]*$Q$321+Table4[[#This Row],[Databases]]*$R$321+Table4[[#This Row],[Websites]]*$S$321+Table4[[#This Row],[Newspaper]]*$T$321</f>
        <v>60</v>
      </c>
      <c r="V317">
        <f>SUM(Table4[[#This Row],[Report]:[Websites]])</f>
        <v>4</v>
      </c>
      <c r="W317">
        <f>IF(Table4[[#This Row],[Insured Cost]]="",1,IF(Table4[[#This Row],[Reported cost]]="",2,""))</f>
        <v>2</v>
      </c>
      <c r="X317" s="68"/>
      <c r="Y317" s="68"/>
      <c r="Z317" s="68"/>
      <c r="AA317" s="68"/>
      <c r="AB317" s="68"/>
      <c r="AC317" s="68"/>
      <c r="AD317" s="68"/>
      <c r="AE317" s="76">
        <v>10000000</v>
      </c>
      <c r="AF317" s="2"/>
      <c r="AG317" s="68"/>
      <c r="AH317" s="68"/>
      <c r="AI317" s="68"/>
      <c r="AJ317" s="68"/>
      <c r="AK317" s="68"/>
      <c r="AL317" s="68"/>
      <c r="AM317" s="68"/>
      <c r="AN317" s="68"/>
      <c r="AO317" s="68"/>
      <c r="AP317" s="68"/>
      <c r="AQ317" s="68"/>
      <c r="AR317" s="68">
        <v>200</v>
      </c>
      <c r="AS317" s="68"/>
      <c r="AT317" s="68"/>
      <c r="AU317" s="68"/>
      <c r="AV317" s="68"/>
      <c r="AW317" s="68"/>
      <c r="AX317" s="68"/>
      <c r="AY317" s="68"/>
      <c r="AZ317" s="68"/>
      <c r="BA317" s="68"/>
      <c r="BB317" s="68"/>
      <c r="BC317" s="68"/>
      <c r="BD317" s="68"/>
      <c r="BE317" s="68"/>
      <c r="BF317" s="68"/>
      <c r="BG317" s="68"/>
      <c r="BH317" s="68"/>
      <c r="BI317" s="68"/>
      <c r="BJ317" s="68"/>
      <c r="BK317" s="68"/>
      <c r="BL317" s="68"/>
      <c r="BM317" s="68"/>
      <c r="BN317" s="68"/>
      <c r="BO317" t="s">
        <v>290</v>
      </c>
      <c r="BP317" t="str">
        <f>IFERROR(LEFT(Table4[[#This Row],[reference/s]],SEARCH(";",Table4[[#This Row],[reference/s]])-1),"")</f>
        <v>wiki</v>
      </c>
    </row>
    <row r="318" spans="1:68">
      <c r="A318">
        <v>12</v>
      </c>
      <c r="B318" t="s">
        <v>1568</v>
      </c>
      <c r="C318" t="s">
        <v>475</v>
      </c>
      <c r="D318" t="s">
        <v>31</v>
      </c>
      <c r="E318" t="s">
        <v>32</v>
      </c>
      <c r="F318" s="4">
        <v>39144</v>
      </c>
      <c r="G318" s="4">
        <v>39149</v>
      </c>
      <c r="H318" t="s">
        <v>658</v>
      </c>
      <c r="I318" s="68">
        <v>2007</v>
      </c>
      <c r="K318" t="s">
        <v>593</v>
      </c>
      <c r="L318" t="s">
        <v>33</v>
      </c>
      <c r="M318" t="s">
        <v>33</v>
      </c>
      <c r="N318" t="s">
        <v>736</v>
      </c>
      <c r="O318" s="10" t="s">
        <v>1522</v>
      </c>
      <c r="P318">
        <v>2</v>
      </c>
      <c r="Q318">
        <v>0</v>
      </c>
      <c r="R318">
        <v>3</v>
      </c>
      <c r="S318">
        <v>1</v>
      </c>
      <c r="T318">
        <v>20</v>
      </c>
      <c r="U318">
        <f>Table4[[#This Row],[Report]]*$P$321+Table4[[#This Row],[Journals]]*$Q$321+Table4[[#This Row],[Databases]]*$R$321+Table4[[#This Row],[Websites]]*$S$321+Table4[[#This Row],[Newspaper]]*$T$321</f>
        <v>170</v>
      </c>
      <c r="V318">
        <f>SUM(Table4[[#This Row],[Report]:[Websites]])</f>
        <v>6</v>
      </c>
      <c r="W318">
        <f>IF(Table4[[#This Row],[Insured Cost]]="",1,IF(Table4[[#This Row],[Reported cost]]="",2,""))</f>
        <v>2</v>
      </c>
      <c r="X318" s="68"/>
      <c r="Y318" s="68">
        <v>1000</v>
      </c>
      <c r="Z318" s="68"/>
      <c r="AA318" s="68">
        <v>20</v>
      </c>
      <c r="AB318" s="68"/>
      <c r="AC318" s="68"/>
      <c r="AD318" s="68">
        <v>3</v>
      </c>
      <c r="AE318" s="76">
        <v>8000000</v>
      </c>
      <c r="AF318" s="2"/>
      <c r="AG318" s="68"/>
      <c r="AH318" s="68"/>
      <c r="AI318" s="68"/>
      <c r="AJ318" s="68"/>
      <c r="AK318" s="68"/>
      <c r="AL318" s="68"/>
      <c r="AM318" s="68"/>
      <c r="AN318" s="68"/>
      <c r="AO318" s="68"/>
      <c r="AP318" s="68"/>
      <c r="AQ318" s="68"/>
      <c r="AR318" s="68"/>
      <c r="AS318" s="68"/>
      <c r="AT318" s="68"/>
      <c r="AU318" s="68"/>
      <c r="AV318" s="68"/>
      <c r="AW318" s="68"/>
      <c r="AX318" s="68"/>
      <c r="AY318" s="68"/>
      <c r="AZ318" s="68"/>
      <c r="BA318" s="68"/>
      <c r="BB318" s="68"/>
      <c r="BC318" s="68"/>
      <c r="BD318" s="68"/>
      <c r="BE318" s="68"/>
      <c r="BF318" s="68"/>
      <c r="BG318" s="68"/>
      <c r="BH318" s="68"/>
      <c r="BI318" s="68"/>
      <c r="BJ318" s="68"/>
      <c r="BK318" s="68"/>
      <c r="BL318" s="68"/>
      <c r="BM318" s="68"/>
      <c r="BN318" s="68"/>
      <c r="BO318" t="s">
        <v>34</v>
      </c>
      <c r="BP318" t="str">
        <f>IFERROR(LEFT(Table4[[#This Row],[reference/s]],SEARCH(";",Table4[[#This Row],[reference/s]])-1),"")</f>
        <v>EM-Track</v>
      </c>
    </row>
    <row r="319" spans="1:68">
      <c r="A319">
        <v>509</v>
      </c>
      <c r="B319" t="s">
        <v>1568</v>
      </c>
      <c r="C319" t="s">
        <v>642</v>
      </c>
      <c r="D319" t="s">
        <v>382</v>
      </c>
      <c r="E319" t="s">
        <v>383</v>
      </c>
      <c r="F319" s="13">
        <v>40259</v>
      </c>
      <c r="G319" s="13">
        <v>40259</v>
      </c>
      <c r="H319" t="s">
        <v>658</v>
      </c>
      <c r="I319" s="68">
        <v>2010</v>
      </c>
      <c r="K319" t="s">
        <v>564</v>
      </c>
      <c r="L319" t="s">
        <v>33</v>
      </c>
      <c r="M319" t="s">
        <v>33</v>
      </c>
      <c r="N319" t="s">
        <v>736</v>
      </c>
      <c r="O319" s="10" t="s">
        <v>1237</v>
      </c>
      <c r="P319">
        <v>0</v>
      </c>
      <c r="Q319">
        <v>1</v>
      </c>
      <c r="R319">
        <v>3</v>
      </c>
      <c r="S319">
        <v>0</v>
      </c>
      <c r="T319">
        <v>0</v>
      </c>
      <c r="U319">
        <f>Table4[[#This Row],[Report]]*$P$321+Table4[[#This Row],[Journals]]*$Q$321+Table4[[#This Row],[Databases]]*$R$321+Table4[[#This Row],[Websites]]*$S$321+Table4[[#This Row],[Newspaper]]*$T$321</f>
        <v>90</v>
      </c>
      <c r="V319">
        <f>SUM(Table4[[#This Row],[Report]:[Websites]])</f>
        <v>4</v>
      </c>
      <c r="W319">
        <f>IF(Table4[[#This Row],[Insured Cost]]="",1,IF(Table4[[#This Row],[Reported cost]]="",2,""))</f>
        <v>2</v>
      </c>
      <c r="X319" s="68">
        <v>100</v>
      </c>
      <c r="Y319" s="68"/>
      <c r="Z319" s="68"/>
      <c r="AA319" s="68"/>
      <c r="AB319" s="68"/>
      <c r="AC319" s="68"/>
      <c r="AD319" s="68"/>
      <c r="AE319" s="76">
        <v>1053000000</v>
      </c>
      <c r="AF319" s="2"/>
      <c r="AG319" s="68"/>
      <c r="AH319" s="68"/>
      <c r="AI319" s="68"/>
      <c r="AJ319" s="68"/>
      <c r="AK319" s="68"/>
      <c r="AL319" s="68"/>
      <c r="AM319" s="68"/>
      <c r="AN319" s="68"/>
      <c r="AO319" s="68"/>
      <c r="AP319" s="68"/>
      <c r="AQ319" s="68"/>
      <c r="AR319" s="68"/>
      <c r="AS319" s="68"/>
      <c r="AT319" s="68"/>
      <c r="AU319" s="68"/>
      <c r="AV319" s="68"/>
      <c r="AW319" s="68"/>
      <c r="AX319" s="68"/>
      <c r="AY319" s="68"/>
      <c r="AZ319" s="68"/>
      <c r="BA319" s="68"/>
      <c r="BB319" s="68"/>
      <c r="BC319" s="68"/>
      <c r="BD319" s="68"/>
      <c r="BE319" s="68"/>
      <c r="BF319" s="68"/>
      <c r="BG319" s="68"/>
      <c r="BH319" s="68"/>
      <c r="BI319" s="68"/>
      <c r="BJ319" s="68"/>
      <c r="BK319" s="68"/>
      <c r="BL319" s="68"/>
      <c r="BM319" s="68"/>
      <c r="BN319" s="68"/>
      <c r="BO319" t="s">
        <v>384</v>
      </c>
      <c r="BP319" t="str">
        <f>IFERROR(LEFT(Table4[[#This Row],[reference/s]],SEARCH(";",Table4[[#This Row],[reference/s]])-1),"")</f>
        <v>EM-Track</v>
      </c>
    </row>
    <row r="320" spans="1:68">
      <c r="F320" s="4"/>
      <c r="G320" s="4"/>
      <c r="AF320" s="2"/>
      <c r="AG320" s="2"/>
      <c r="AH320" s="2"/>
      <c r="AI320" s="2"/>
      <c r="AJ320" s="2"/>
      <c r="AK320" s="2"/>
      <c r="AL320" s="2"/>
      <c r="AM320" s="2"/>
      <c r="AN320" s="2"/>
      <c r="AO320" s="2"/>
      <c r="AP320" s="2"/>
      <c r="AQ320" s="2"/>
      <c r="AR320" s="2"/>
      <c r="AS320" s="2"/>
      <c r="AT320" s="2"/>
      <c r="AU320" s="2"/>
      <c r="AV320" s="2"/>
      <c r="AW320" s="2"/>
      <c r="BA320" s="2"/>
    </row>
    <row r="321" spans="5:53" ht="15" thickBot="1">
      <c r="F321" s="4"/>
      <c r="G321" s="4"/>
      <c r="P321" s="46">
        <v>40</v>
      </c>
      <c r="Q321" s="46">
        <v>30</v>
      </c>
      <c r="R321" s="46">
        <v>20</v>
      </c>
      <c r="S321" s="46">
        <v>10</v>
      </c>
      <c r="T321" s="46">
        <v>1</v>
      </c>
      <c r="U321" s="46"/>
      <c r="V321" s="47"/>
      <c r="AF321" s="2"/>
      <c r="AG321" s="2"/>
      <c r="AH321" s="2"/>
      <c r="AI321" s="2"/>
      <c r="AJ321" s="2"/>
      <c r="AK321" s="2"/>
      <c r="AL321" s="2"/>
      <c r="AM321" s="2"/>
      <c r="AN321" s="2"/>
      <c r="AO321" s="2"/>
      <c r="AP321" s="2"/>
      <c r="AQ321" s="2"/>
      <c r="AR321" s="2"/>
      <c r="AS321" s="2"/>
      <c r="AT321" s="2"/>
      <c r="AU321" s="2"/>
      <c r="AV321" s="2"/>
      <c r="AW321" s="2"/>
      <c r="BA321" s="2"/>
    </row>
    <row r="322" spans="5:53">
      <c r="E322" s="31"/>
      <c r="F322" s="4"/>
      <c r="G322" s="4"/>
      <c r="P322">
        <v>1</v>
      </c>
      <c r="Q322">
        <v>49</v>
      </c>
      <c r="R322">
        <v>199</v>
      </c>
      <c r="AF322" s="2"/>
      <c r="AG322" s="2"/>
      <c r="AH322" s="2"/>
      <c r="AI322" s="2"/>
      <c r="AJ322" s="2"/>
      <c r="AK322" s="2"/>
      <c r="AL322" s="2"/>
      <c r="AM322" s="2"/>
      <c r="AN322" s="2"/>
      <c r="AO322" s="2"/>
      <c r="AP322" s="2"/>
      <c r="AQ322" s="2"/>
      <c r="AR322" s="2"/>
      <c r="AS322" s="2"/>
      <c r="AT322" s="2"/>
      <c r="AU322" s="2"/>
      <c r="AV322" s="2"/>
      <c r="AW322" s="2"/>
      <c r="BA322" s="2"/>
    </row>
    <row r="323" spans="5:53">
      <c r="F323" s="4"/>
      <c r="G323" s="4"/>
      <c r="AF323" s="2"/>
      <c r="AG323" s="2"/>
      <c r="AH323" s="2"/>
      <c r="AI323" s="2"/>
      <c r="AJ323" s="2"/>
      <c r="AK323" s="2"/>
      <c r="AL323" s="2"/>
      <c r="AM323" s="2"/>
      <c r="AN323" s="2"/>
      <c r="AO323" s="2"/>
      <c r="AP323" s="2"/>
      <c r="AQ323" s="2"/>
      <c r="AR323" s="2"/>
      <c r="AS323" s="2"/>
      <c r="AT323" s="2"/>
      <c r="AU323" s="2"/>
      <c r="AV323" s="2"/>
      <c r="AW323" s="2"/>
      <c r="BA323" s="2"/>
    </row>
    <row r="324" spans="5:53">
      <c r="F324" s="4"/>
      <c r="G324" s="4"/>
      <c r="AF324" s="2"/>
      <c r="AG324" s="2"/>
      <c r="AH324" s="2"/>
      <c r="AI324" s="2"/>
      <c r="AJ324" s="2"/>
      <c r="AK324" s="2"/>
      <c r="AL324" s="2"/>
      <c r="AM324" s="2"/>
      <c r="AN324" s="2"/>
      <c r="AO324" s="2"/>
      <c r="AP324" s="2"/>
      <c r="AQ324" s="2"/>
      <c r="AR324" s="2"/>
      <c r="AS324" s="2"/>
      <c r="AT324" s="2"/>
      <c r="AU324" s="2"/>
      <c r="AV324" s="2"/>
      <c r="AW324" s="2"/>
      <c r="BA324" s="2"/>
    </row>
    <row r="325" spans="5:53">
      <c r="F325" s="4"/>
      <c r="G325" s="4"/>
      <c r="AF325" s="2"/>
      <c r="AG325" s="2"/>
      <c r="AH325" s="2"/>
      <c r="AI325" s="2"/>
      <c r="AJ325" s="2"/>
      <c r="AK325" s="2"/>
      <c r="AL325" s="2"/>
      <c r="AM325" s="2"/>
      <c r="AN325" s="2"/>
      <c r="AO325" s="2"/>
      <c r="AP325" s="2"/>
      <c r="AQ325" s="2"/>
      <c r="AR325" s="2"/>
      <c r="AS325" s="2"/>
      <c r="AT325" s="2"/>
      <c r="AU325" s="2"/>
      <c r="AV325" s="2"/>
      <c r="AW325" s="2"/>
      <c r="BA325" s="2"/>
    </row>
    <row r="326" spans="5:53">
      <c r="F326" s="14"/>
    </row>
  </sheetData>
  <hyperlinks>
    <hyperlink ref="BO223" r:id="rId1"/>
    <hyperlink ref="BO21" r:id="rId2"/>
  </hyperlinks>
  <pageMargins left="0.7" right="0.7" top="0.75" bottom="0.75" header="0.3" footer="0.3"/>
  <pageSetup paperSize="9" orientation="portrait"/>
  <legacyDrawing r:id="rId3"/>
  <tableParts count="1">
    <tablePart r:id="rId4"/>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pane xSplit="1" ySplit="1" topLeftCell="C6" activePane="bottomRight" state="frozen"/>
      <selection pane="topRight" activeCell="B1" sqref="B1"/>
      <selection pane="bottomLeft" activeCell="A2" sqref="A2"/>
      <selection pane="bottomRight" activeCell="K35" sqref="K18:K35"/>
    </sheetView>
  </sheetViews>
  <sheetFormatPr baseColWidth="10" defaultColWidth="8.83203125" defaultRowHeight="14" x14ac:dyDescent="0"/>
  <cols>
    <col min="1" max="1" width="26" bestFit="1" customWidth="1"/>
    <col min="2" max="2" width="24.1640625" style="19" customWidth="1"/>
    <col min="3" max="3" width="21.5" style="19" customWidth="1"/>
    <col min="4" max="4" width="12.5" customWidth="1"/>
    <col min="5" max="5" width="20.5" style="19" customWidth="1"/>
    <col min="6" max="6" width="37.83203125" style="19" customWidth="1"/>
    <col min="7" max="7" width="15.1640625" style="19" bestFit="1" customWidth="1"/>
    <col min="11" max="11" width="34" customWidth="1"/>
    <col min="12" max="12" width="62.83203125" customWidth="1"/>
  </cols>
  <sheetData>
    <row r="1" spans="1:7" ht="15" thickBot="1">
      <c r="B1" s="16" t="s">
        <v>1002</v>
      </c>
      <c r="C1" s="24" t="s">
        <v>1010</v>
      </c>
      <c r="D1" s="16" t="s">
        <v>1003</v>
      </c>
      <c r="E1" s="21" t="s">
        <v>1011</v>
      </c>
      <c r="F1" s="19" t="s">
        <v>1067</v>
      </c>
      <c r="G1" s="19" t="s">
        <v>1069</v>
      </c>
    </row>
    <row r="2" spans="1:7" ht="29" thickBot="1">
      <c r="A2" s="16" t="s">
        <v>0</v>
      </c>
      <c r="B2" s="19" t="s">
        <v>959</v>
      </c>
      <c r="C2" s="25" t="s">
        <v>1021</v>
      </c>
      <c r="E2" s="22" t="s">
        <v>1022</v>
      </c>
    </row>
    <row r="3" spans="1:7" ht="57" thickBot="1">
      <c r="A3" s="16" t="s">
        <v>1</v>
      </c>
      <c r="B3" s="19" t="s">
        <v>960</v>
      </c>
      <c r="F3" s="19" t="s">
        <v>1070</v>
      </c>
    </row>
    <row r="4" spans="1:7" ht="57" thickBot="1">
      <c r="A4" s="16" t="s">
        <v>2</v>
      </c>
      <c r="B4" s="19" t="s">
        <v>961</v>
      </c>
      <c r="E4" s="19" t="s">
        <v>1071</v>
      </c>
    </row>
    <row r="5" spans="1:7" ht="85" thickBot="1">
      <c r="A5" s="16" t="s">
        <v>3</v>
      </c>
      <c r="B5" s="19" t="s">
        <v>962</v>
      </c>
      <c r="C5" s="25" t="s">
        <v>1021</v>
      </c>
      <c r="D5" s="20"/>
    </row>
    <row r="6" spans="1:7" ht="71" thickBot="1">
      <c r="A6" s="18" t="s">
        <v>4</v>
      </c>
      <c r="B6" s="19" t="s">
        <v>963</v>
      </c>
      <c r="F6" s="19" t="s">
        <v>1072</v>
      </c>
    </row>
    <row r="7" spans="1:7" ht="29" thickBot="1">
      <c r="A7" s="18" t="s">
        <v>5</v>
      </c>
      <c r="B7" s="19" t="s">
        <v>964</v>
      </c>
    </row>
    <row r="8" spans="1:7" ht="15" thickBot="1">
      <c r="A8" s="16" t="s">
        <v>697</v>
      </c>
      <c r="B8" s="19" t="s">
        <v>965</v>
      </c>
    </row>
    <row r="9" spans="1:7" ht="15" thickBot="1">
      <c r="A9" s="16" t="s">
        <v>473</v>
      </c>
      <c r="B9" s="19" t="s">
        <v>966</v>
      </c>
    </row>
    <row r="10" spans="1:7" ht="71" thickBot="1">
      <c r="A10" s="16" t="s">
        <v>757</v>
      </c>
      <c r="B10" s="19" t="s">
        <v>967</v>
      </c>
      <c r="F10" s="19" t="s">
        <v>1068</v>
      </c>
    </row>
    <row r="11" spans="1:7" ht="15" thickBot="1">
      <c r="A11" s="16" t="s">
        <v>472</v>
      </c>
      <c r="B11" s="19" t="s">
        <v>968</v>
      </c>
    </row>
    <row r="12" spans="1:7" ht="15" thickBot="1">
      <c r="A12" s="16" t="s">
        <v>868</v>
      </c>
      <c r="B12" s="19" t="s">
        <v>969</v>
      </c>
    </row>
    <row r="13" spans="1:7" ht="29" thickBot="1">
      <c r="A13" s="16" t="s">
        <v>869</v>
      </c>
      <c r="B13" s="19" t="s">
        <v>970</v>
      </c>
      <c r="E13" s="19" t="s">
        <v>971</v>
      </c>
      <c r="F13" s="19" t="s">
        <v>1073</v>
      </c>
    </row>
    <row r="14" spans="1:7" ht="43" thickBot="1">
      <c r="A14" s="16" t="s">
        <v>870</v>
      </c>
      <c r="B14" s="19" t="s">
        <v>972</v>
      </c>
      <c r="E14" s="19" t="s">
        <v>1074</v>
      </c>
    </row>
    <row r="15" spans="1:7" ht="43" thickBot="1">
      <c r="A15" s="16" t="s">
        <v>958</v>
      </c>
      <c r="B15" s="19" t="s">
        <v>973</v>
      </c>
    </row>
    <row r="16" spans="1:7" ht="43" thickBot="1">
      <c r="A16" s="16" t="s">
        <v>6</v>
      </c>
      <c r="B16" s="19" t="s">
        <v>974</v>
      </c>
      <c r="D16" t="s">
        <v>1004</v>
      </c>
      <c r="G16" s="19" t="s">
        <v>1075</v>
      </c>
    </row>
    <row r="17" spans="1:11" ht="71" thickBot="1">
      <c r="A17" s="16" t="s">
        <v>600</v>
      </c>
      <c r="B17" s="19" t="s">
        <v>1137</v>
      </c>
      <c r="C17" s="19" t="s">
        <v>1138</v>
      </c>
      <c r="D17" t="s">
        <v>1004</v>
      </c>
      <c r="E17" s="19" t="s">
        <v>975</v>
      </c>
      <c r="F17" s="19" t="s">
        <v>1077</v>
      </c>
      <c r="G17" s="19" t="s">
        <v>1076</v>
      </c>
    </row>
    <row r="18" spans="1:11" ht="43" thickBot="1">
      <c r="A18" s="16" t="s">
        <v>7</v>
      </c>
      <c r="B18" s="19" t="s">
        <v>977</v>
      </c>
      <c r="C18" s="19" t="s">
        <v>976</v>
      </c>
      <c r="D18" t="s">
        <v>1004</v>
      </c>
      <c r="E18" s="19" t="s">
        <v>975</v>
      </c>
      <c r="F18" s="19" t="s">
        <v>1078</v>
      </c>
      <c r="G18" s="19" t="s">
        <v>1075</v>
      </c>
      <c r="K18" s="16" t="s">
        <v>1267</v>
      </c>
    </row>
    <row r="19" spans="1:11" ht="71" thickBot="1">
      <c r="A19" s="16" t="s">
        <v>8</v>
      </c>
      <c r="B19" s="19" t="s">
        <v>1136</v>
      </c>
      <c r="C19" s="19" t="s">
        <v>1139</v>
      </c>
      <c r="D19" t="s">
        <v>1004</v>
      </c>
      <c r="E19" s="19" t="s">
        <v>975</v>
      </c>
      <c r="G19" s="19" t="s">
        <v>1075</v>
      </c>
      <c r="K19" s="16" t="s">
        <v>1268</v>
      </c>
    </row>
    <row r="20" spans="1:11" ht="71" thickBot="1">
      <c r="A20" s="16" t="s">
        <v>9</v>
      </c>
      <c r="B20" s="19" t="s">
        <v>978</v>
      </c>
      <c r="C20" s="19" t="s">
        <v>976</v>
      </c>
      <c r="D20" t="s">
        <v>1004</v>
      </c>
      <c r="E20" s="19" t="s">
        <v>979</v>
      </c>
      <c r="F20" s="19" t="s">
        <v>1171</v>
      </c>
      <c r="G20" s="19" t="s">
        <v>1075</v>
      </c>
      <c r="K20" s="16" t="s">
        <v>1269</v>
      </c>
    </row>
    <row r="21" spans="1:11" ht="99" thickBot="1">
      <c r="A21" s="17" t="s">
        <v>10</v>
      </c>
      <c r="B21" s="19" t="s">
        <v>980</v>
      </c>
      <c r="C21" s="19" t="s">
        <v>1023</v>
      </c>
      <c r="D21" t="s">
        <v>1005</v>
      </c>
      <c r="K21" s="16" t="s">
        <v>1270</v>
      </c>
    </row>
    <row r="22" spans="1:11" ht="43" thickBot="1">
      <c r="A22" s="17" t="s">
        <v>474</v>
      </c>
      <c r="B22" s="19" t="s">
        <v>981</v>
      </c>
      <c r="C22" s="19" t="s">
        <v>982</v>
      </c>
      <c r="D22" t="s">
        <v>1005</v>
      </c>
      <c r="E22" s="22" t="s">
        <v>1024</v>
      </c>
      <c r="G22" s="19" t="s">
        <v>1079</v>
      </c>
      <c r="K22" s="16" t="s">
        <v>1271</v>
      </c>
    </row>
    <row r="23" spans="1:11" ht="85" thickBot="1">
      <c r="A23" s="17" t="s">
        <v>650</v>
      </c>
      <c r="B23" s="19" t="s">
        <v>983</v>
      </c>
      <c r="C23" s="19" t="s">
        <v>1025</v>
      </c>
      <c r="D23" t="s">
        <v>1005</v>
      </c>
      <c r="K23" s="16" t="s">
        <v>1272</v>
      </c>
    </row>
    <row r="24" spans="1:11" ht="29" thickBot="1">
      <c r="A24" s="16" t="s">
        <v>680</v>
      </c>
      <c r="B24" s="19" t="s">
        <v>985</v>
      </c>
      <c r="C24" s="19" t="s">
        <v>984</v>
      </c>
      <c r="D24" s="20" t="s">
        <v>1026</v>
      </c>
      <c r="K24" s="16" t="s">
        <v>1273</v>
      </c>
    </row>
    <row r="25" spans="1:11" ht="15" thickBot="1">
      <c r="A25" s="16" t="s">
        <v>11</v>
      </c>
      <c r="B25" s="67" t="s">
        <v>986</v>
      </c>
      <c r="C25" s="67"/>
      <c r="D25" s="20" t="s">
        <v>1012</v>
      </c>
      <c r="E25" s="23"/>
      <c r="K25" s="16" t="s">
        <v>1274</v>
      </c>
    </row>
    <row r="26" spans="1:11" ht="15" thickBot="1">
      <c r="A26" s="16" t="s">
        <v>12</v>
      </c>
      <c r="B26" s="67"/>
      <c r="C26" s="67"/>
      <c r="D26" s="20" t="s">
        <v>1012</v>
      </c>
      <c r="E26" s="23"/>
      <c r="K26" s="16" t="s">
        <v>1275</v>
      </c>
    </row>
    <row r="27" spans="1:11" ht="15" thickBot="1">
      <c r="A27" s="16" t="s">
        <v>13</v>
      </c>
      <c r="B27" s="67"/>
      <c r="C27" s="67"/>
      <c r="D27" t="s">
        <v>1013</v>
      </c>
      <c r="E27" s="22" t="s">
        <v>1027</v>
      </c>
      <c r="K27" s="16" t="s">
        <v>1276</v>
      </c>
    </row>
    <row r="28" spans="1:11" ht="15" thickBot="1">
      <c r="A28" s="16" t="s">
        <v>14</v>
      </c>
      <c r="B28" s="67"/>
      <c r="C28" s="67"/>
      <c r="D28" t="s">
        <v>1013</v>
      </c>
      <c r="E28" s="22" t="s">
        <v>1027</v>
      </c>
      <c r="K28" s="16" t="s">
        <v>1277</v>
      </c>
    </row>
    <row r="29" spans="1:11" ht="29" thickBot="1">
      <c r="A29" s="16" t="s">
        <v>15</v>
      </c>
      <c r="B29" s="67"/>
      <c r="C29" s="67"/>
      <c r="D29" t="s">
        <v>1014</v>
      </c>
      <c r="E29" s="22" t="s">
        <v>1028</v>
      </c>
      <c r="K29" s="16" t="s">
        <v>1278</v>
      </c>
    </row>
    <row r="30" spans="1:11" ht="29" thickBot="1">
      <c r="A30" s="16" t="s">
        <v>16</v>
      </c>
      <c r="B30" s="67"/>
      <c r="C30" s="67"/>
      <c r="D30" t="s">
        <v>1014</v>
      </c>
      <c r="E30" s="22" t="s">
        <v>1028</v>
      </c>
      <c r="K30" s="34" t="s">
        <v>1326</v>
      </c>
    </row>
    <row r="31" spans="1:11" ht="15" thickBot="1">
      <c r="A31" s="16" t="s">
        <v>17</v>
      </c>
      <c r="B31" s="67"/>
      <c r="C31" s="67"/>
      <c r="D31" t="s">
        <v>1015</v>
      </c>
      <c r="K31" s="36" t="s">
        <v>1327</v>
      </c>
    </row>
    <row r="32" spans="1:11" ht="15" thickBot="1">
      <c r="A32" s="16" t="s">
        <v>18</v>
      </c>
      <c r="B32" s="67"/>
      <c r="C32" s="67"/>
      <c r="D32" t="s">
        <v>1015</v>
      </c>
      <c r="K32" s="35" t="s">
        <v>1328</v>
      </c>
    </row>
    <row r="33" spans="1:11" ht="15" thickBot="1">
      <c r="A33" s="16" t="s">
        <v>19</v>
      </c>
      <c r="B33" s="67"/>
      <c r="C33" s="67"/>
      <c r="D33" s="20" t="s">
        <v>1016</v>
      </c>
      <c r="E33" s="22" t="s">
        <v>1029</v>
      </c>
      <c r="K33" s="35" t="s">
        <v>1329</v>
      </c>
    </row>
    <row r="34" spans="1:11" ht="15" thickBot="1">
      <c r="A34" s="16" t="s">
        <v>20</v>
      </c>
      <c r="B34" s="67"/>
      <c r="C34" s="67"/>
      <c r="D34" s="20" t="s">
        <v>1016</v>
      </c>
      <c r="E34" s="22" t="s">
        <v>1029</v>
      </c>
      <c r="K34" s="37" t="s">
        <v>1330</v>
      </c>
    </row>
    <row r="35" spans="1:11" ht="29" thickBot="1">
      <c r="A35" s="16" t="s">
        <v>21</v>
      </c>
      <c r="B35" s="67"/>
      <c r="C35" s="67"/>
      <c r="D35" t="s">
        <v>1017</v>
      </c>
      <c r="E35" s="22" t="s">
        <v>1030</v>
      </c>
      <c r="K35" s="35" t="s">
        <v>1331</v>
      </c>
    </row>
    <row r="36" spans="1:11" ht="29" thickBot="1">
      <c r="A36" s="16" t="s">
        <v>22</v>
      </c>
      <c r="B36" s="67"/>
      <c r="C36" s="67"/>
      <c r="D36" t="s">
        <v>1017</v>
      </c>
      <c r="E36" s="22" t="s">
        <v>1030</v>
      </c>
    </row>
    <row r="37" spans="1:11" ht="29" thickBot="1">
      <c r="A37" s="16" t="s">
        <v>23</v>
      </c>
      <c r="B37" s="67"/>
      <c r="C37" s="67"/>
      <c r="D37" t="s">
        <v>1018</v>
      </c>
      <c r="E37" s="22" t="s">
        <v>1031</v>
      </c>
    </row>
    <row r="38" spans="1:11" ht="29" thickBot="1">
      <c r="A38" s="16" t="s">
        <v>24</v>
      </c>
      <c r="B38" s="67"/>
      <c r="C38" s="67"/>
      <c r="D38" t="s">
        <v>1018</v>
      </c>
      <c r="E38" s="22" t="s">
        <v>1031</v>
      </c>
    </row>
    <row r="39" spans="1:11" ht="15" thickBot="1">
      <c r="A39" s="16" t="s">
        <v>25</v>
      </c>
      <c r="B39" s="67"/>
      <c r="C39" s="67"/>
      <c r="D39" t="s">
        <v>1019</v>
      </c>
      <c r="E39" s="22" t="s">
        <v>1032</v>
      </c>
    </row>
    <row r="40" spans="1:11" ht="15" thickBot="1">
      <c r="A40" s="16" t="s">
        <v>26</v>
      </c>
      <c r="B40" s="67"/>
      <c r="C40" s="67"/>
      <c r="D40" t="s">
        <v>1019</v>
      </c>
      <c r="E40" s="22" t="s">
        <v>1032</v>
      </c>
    </row>
    <row r="41" spans="1:11" ht="29" thickBot="1">
      <c r="A41" s="16" t="s">
        <v>27</v>
      </c>
      <c r="B41" s="19" t="s">
        <v>987</v>
      </c>
      <c r="D41" s="20" t="s">
        <v>1006</v>
      </c>
    </row>
    <row r="42" spans="1:11" ht="15" thickBot="1">
      <c r="A42" s="16" t="s">
        <v>28</v>
      </c>
      <c r="B42" s="19" t="s">
        <v>988</v>
      </c>
      <c r="C42" s="19" t="s">
        <v>989</v>
      </c>
      <c r="D42" t="s">
        <v>1007</v>
      </c>
    </row>
    <row r="43" spans="1:11" ht="29" thickBot="1">
      <c r="A43" s="16" t="s">
        <v>682</v>
      </c>
      <c r="B43" s="19" t="s">
        <v>987</v>
      </c>
      <c r="D43" s="20" t="s">
        <v>1008</v>
      </c>
    </row>
    <row r="44" spans="1:11" ht="15" thickBot="1">
      <c r="A44" s="16" t="s">
        <v>681</v>
      </c>
      <c r="B44" s="19" t="s">
        <v>990</v>
      </c>
      <c r="D44" s="20" t="s">
        <v>1009</v>
      </c>
    </row>
    <row r="45" spans="1:11" ht="29" thickBot="1">
      <c r="A45" s="16" t="s">
        <v>684</v>
      </c>
      <c r="B45" s="19" t="s">
        <v>987</v>
      </c>
      <c r="D45" s="20" t="s">
        <v>1020</v>
      </c>
    </row>
    <row r="46" spans="1:11" ht="43" thickBot="1">
      <c r="A46" s="16" t="s">
        <v>776</v>
      </c>
      <c r="B46" s="19" t="s">
        <v>991</v>
      </c>
      <c r="C46" s="19" t="s">
        <v>993</v>
      </c>
      <c r="D46" s="5" t="s">
        <v>1004</v>
      </c>
    </row>
    <row r="47" spans="1:11" ht="43" thickBot="1">
      <c r="A47" s="16" t="s">
        <v>777</v>
      </c>
      <c r="B47" s="19" t="s">
        <v>992</v>
      </c>
      <c r="C47" s="19" t="s">
        <v>993</v>
      </c>
      <c r="D47" s="5" t="s">
        <v>1004</v>
      </c>
    </row>
    <row r="48" spans="1:11" ht="43" thickBot="1">
      <c r="A48" s="16" t="s">
        <v>828</v>
      </c>
      <c r="B48" s="19" t="s">
        <v>998</v>
      </c>
      <c r="C48" s="19" t="s">
        <v>994</v>
      </c>
      <c r="D48" s="5" t="s">
        <v>1004</v>
      </c>
      <c r="E48" s="19" t="s">
        <v>997</v>
      </c>
    </row>
    <row r="49" spans="1:5" ht="43" thickBot="1">
      <c r="A49" s="16" t="s">
        <v>829</v>
      </c>
      <c r="B49" s="19" t="s">
        <v>999</v>
      </c>
      <c r="C49" s="19" t="s">
        <v>995</v>
      </c>
      <c r="D49" s="5" t="s">
        <v>1004</v>
      </c>
      <c r="E49" s="19" t="s">
        <v>997</v>
      </c>
    </row>
    <row r="50" spans="1:5" ht="43" thickBot="1">
      <c r="A50" s="16" t="s">
        <v>830</v>
      </c>
      <c r="B50" s="19" t="s">
        <v>1000</v>
      </c>
      <c r="C50" s="19" t="s">
        <v>996</v>
      </c>
      <c r="D50" s="5" t="s">
        <v>1004</v>
      </c>
      <c r="E50" s="19" t="s">
        <v>997</v>
      </c>
    </row>
    <row r="51" spans="1:5" ht="29" thickBot="1">
      <c r="A51" s="16" t="s">
        <v>29</v>
      </c>
      <c r="B51" s="19" t="s">
        <v>1001</v>
      </c>
      <c r="D51" s="5"/>
    </row>
  </sheetData>
  <mergeCells count="1">
    <mergeCell ref="B25:C40"/>
  </mergeCells>
  <hyperlinks>
    <hyperlink ref="C2" r:id="rId1"/>
    <hyperlink ref="C5"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I15" sqref="I15"/>
    </sheetView>
  </sheetViews>
  <sheetFormatPr baseColWidth="10" defaultColWidth="8.83203125" defaultRowHeight="14" x14ac:dyDescent="0"/>
  <cols>
    <col min="1" max="1" width="34.6640625" customWidth="1"/>
    <col min="2" max="2" width="12" customWidth="1"/>
  </cols>
  <sheetData>
    <row r="1" spans="1:4" ht="15" thickBot="1">
      <c r="A1" t="s">
        <v>1338</v>
      </c>
      <c r="B1" t="s">
        <v>1337</v>
      </c>
      <c r="C1" t="s">
        <v>1003</v>
      </c>
      <c r="D1" t="s">
        <v>1339</v>
      </c>
    </row>
    <row r="2" spans="1:4" ht="15" thickBot="1">
      <c r="A2" s="16" t="s">
        <v>1285</v>
      </c>
    </row>
    <row r="3" spans="1:4" ht="15" thickBot="1">
      <c r="A3" s="16" t="s">
        <v>1286</v>
      </c>
    </row>
    <row r="4" spans="1:4" ht="15" thickBot="1">
      <c r="A4" s="16" t="s">
        <v>9</v>
      </c>
    </row>
    <row r="5" spans="1:4" ht="15" thickBot="1"/>
    <row r="6" spans="1:4" ht="15" thickBot="1">
      <c r="A6" s="16" t="s">
        <v>1267</v>
      </c>
    </row>
    <row r="7" spans="1:4" ht="15" thickBot="1">
      <c r="A7" s="16" t="s">
        <v>1268</v>
      </c>
    </row>
    <row r="8" spans="1:4" ht="15" thickBot="1">
      <c r="A8" s="16" t="s">
        <v>1269</v>
      </c>
    </row>
    <row r="9" spans="1:4" ht="15" thickBot="1">
      <c r="A9" s="16" t="s">
        <v>1270</v>
      </c>
    </row>
    <row r="10" spans="1:4" ht="15" thickBot="1">
      <c r="A10" s="16" t="s">
        <v>1332</v>
      </c>
    </row>
    <row r="11" spans="1:4" ht="15" thickBot="1">
      <c r="A11" s="16" t="s">
        <v>1334</v>
      </c>
    </row>
    <row r="12" spans="1:4" ht="15" thickBot="1">
      <c r="A12" s="16" t="s">
        <v>1333</v>
      </c>
    </row>
    <row r="13" spans="1:4" ht="15" thickBot="1">
      <c r="A13" s="16" t="s">
        <v>1336</v>
      </c>
    </row>
    <row r="14" spans="1:4" ht="15" thickBot="1">
      <c r="A14" s="16" t="s">
        <v>1271</v>
      </c>
    </row>
    <row r="15" spans="1:4" ht="15" thickBot="1">
      <c r="A15" s="16" t="s">
        <v>1272</v>
      </c>
    </row>
    <row r="16" spans="1:4" ht="15" thickBot="1">
      <c r="A16" s="16" t="s">
        <v>1273</v>
      </c>
    </row>
    <row r="17" spans="1:1" ht="15" thickBot="1">
      <c r="A17" s="16" t="s">
        <v>1274</v>
      </c>
    </row>
    <row r="18" spans="1:1" ht="15" thickBot="1">
      <c r="A18" s="16" t="s">
        <v>1275</v>
      </c>
    </row>
    <row r="19" spans="1:1" ht="15" thickBot="1">
      <c r="A19" s="16" t="s">
        <v>1276</v>
      </c>
    </row>
    <row r="20" spans="1:1" ht="15" thickBot="1">
      <c r="A20" s="16" t="s">
        <v>1277</v>
      </c>
    </row>
    <row r="21" spans="1:1" ht="15" thickBot="1">
      <c r="A21" s="16" t="s">
        <v>1278</v>
      </c>
    </row>
    <row r="22" spans="1:1" ht="15" thickBot="1">
      <c r="A22" s="34" t="s">
        <v>1326</v>
      </c>
    </row>
    <row r="23" spans="1:1" ht="15" thickBot="1">
      <c r="A23" s="36" t="s">
        <v>1327</v>
      </c>
    </row>
    <row r="24" spans="1:1" ht="15" thickBot="1">
      <c r="A24" s="35" t="s">
        <v>1328</v>
      </c>
    </row>
    <row r="25" spans="1:1" ht="15" thickBot="1">
      <c r="A25" s="35" t="s">
        <v>1329</v>
      </c>
    </row>
    <row r="26" spans="1:1" ht="15" thickBot="1">
      <c r="A26" s="37" t="s">
        <v>1330</v>
      </c>
    </row>
    <row r="27" spans="1:1" ht="15" thickBot="1">
      <c r="A27" s="35" t="s">
        <v>1331</v>
      </c>
    </row>
    <row r="28" spans="1:1">
      <c r="A28" s="33" t="s">
        <v>1335</v>
      </c>
    </row>
    <row r="30" spans="1:1">
      <c r="A30" s="33" t="s">
        <v>1340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Index</vt:lpstr>
      <vt:lpstr>Data dictionary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Liam Magee</cp:lastModifiedBy>
  <cp:lastPrinted>2013-11-29T00:50:10Z</cp:lastPrinted>
  <dcterms:created xsi:type="dcterms:W3CDTF">2013-09-28T01:03:11Z</dcterms:created>
  <dcterms:modified xsi:type="dcterms:W3CDTF">2014-08-17T07:07:47Z</dcterms:modified>
</cp:coreProperties>
</file>