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autoCompressPictures="0"/>
  <bookViews>
    <workbookView xWindow="18580" yWindow="5380" windowWidth="33760" windowHeight="23220"/>
  </bookViews>
  <sheets>
    <sheet name="Data" sheetId="15" r:id="rId1"/>
    <sheet name="Index" sheetId="17" r:id="rId2"/>
    <sheet name="Data dictionary" sheetId="19"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P294" i="15" l="1"/>
  <c r="W294" i="15"/>
  <c r="V294" i="15"/>
  <c r="U294" i="15"/>
  <c r="W7" i="15"/>
  <c r="W2" i="15"/>
  <c r="W6" i="15"/>
  <c r="W3" i="15"/>
  <c r="W4" i="15"/>
  <c r="W5" i="15"/>
  <c r="W9" i="15"/>
  <c r="W8" i="15"/>
  <c r="W10" i="15"/>
  <c r="W11" i="15"/>
  <c r="W13" i="15"/>
  <c r="W12" i="15"/>
  <c r="W14" i="15"/>
  <c r="W19" i="15"/>
  <c r="W15" i="15"/>
  <c r="W18" i="15"/>
  <c r="W16" i="15"/>
  <c r="W17" i="15"/>
  <c r="W20" i="15"/>
  <c r="W21" i="15"/>
  <c r="W22" i="15"/>
  <c r="W23" i="15"/>
  <c r="W24" i="15"/>
  <c r="W25" i="15"/>
  <c r="W26" i="15"/>
  <c r="W29" i="15"/>
  <c r="W27" i="15"/>
  <c r="W30" i="15"/>
  <c r="W28" i="15"/>
  <c r="W31" i="15"/>
  <c r="W34" i="15"/>
  <c r="W32" i="15"/>
  <c r="W36" i="15"/>
  <c r="W35" i="15"/>
  <c r="W33" i="15"/>
  <c r="W37" i="15"/>
  <c r="W39" i="15"/>
  <c r="W38" i="15"/>
  <c r="W40" i="15"/>
  <c r="W43" i="15"/>
  <c r="W42" i="15"/>
  <c r="W41" i="15"/>
  <c r="W44" i="15"/>
  <c r="W45" i="15"/>
  <c r="W46" i="15"/>
  <c r="W47" i="15"/>
  <c r="W48" i="15"/>
  <c r="W49" i="15"/>
  <c r="W50" i="15"/>
  <c r="W51" i="15"/>
  <c r="W52" i="15"/>
  <c r="W55" i="15"/>
  <c r="W53" i="15"/>
  <c r="W58" i="15"/>
  <c r="W57" i="15"/>
  <c r="W54" i="15"/>
  <c r="W56" i="15"/>
  <c r="W59" i="15"/>
  <c r="W61" i="15"/>
  <c r="W62" i="15"/>
  <c r="W64" i="15"/>
  <c r="W60" i="15"/>
  <c r="W63" i="15"/>
  <c r="W68" i="15"/>
  <c r="W69" i="15"/>
  <c r="W66" i="15"/>
  <c r="W70" i="15"/>
  <c r="W65" i="15"/>
  <c r="W71" i="15"/>
  <c r="W67" i="15"/>
  <c r="W72" i="15"/>
  <c r="W75" i="15"/>
  <c r="W76" i="15"/>
  <c r="W77" i="15"/>
  <c r="W73" i="15"/>
  <c r="W74" i="15"/>
  <c r="W79" i="15"/>
  <c r="W81" i="15"/>
  <c r="W83" i="15"/>
  <c r="W80" i="15"/>
  <c r="W78" i="15"/>
  <c r="W82" i="15"/>
  <c r="W87" i="15"/>
  <c r="W88" i="15"/>
  <c r="W92" i="15"/>
  <c r="W89" i="15"/>
  <c r="W86" i="15"/>
  <c r="W84" i="15"/>
  <c r="W85" i="15"/>
  <c r="W91" i="15"/>
  <c r="W90" i="15"/>
  <c r="W93" i="15"/>
  <c r="W97" i="15"/>
  <c r="W96" i="15"/>
  <c r="W95" i="15"/>
  <c r="W94" i="15"/>
  <c r="W98" i="15"/>
  <c r="W100" i="15"/>
  <c r="W101" i="15"/>
  <c r="W99" i="15"/>
  <c r="W102" i="15"/>
  <c r="W106" i="15"/>
  <c r="W107" i="15"/>
  <c r="W105" i="15"/>
  <c r="W104" i="15"/>
  <c r="W103" i="15"/>
  <c r="W108" i="15"/>
  <c r="W109" i="15"/>
  <c r="W111" i="15"/>
  <c r="W112" i="15"/>
  <c r="W110" i="15"/>
  <c r="W116" i="15"/>
  <c r="W117" i="15"/>
  <c r="W113" i="15"/>
  <c r="W114" i="15"/>
  <c r="W120" i="15"/>
  <c r="W118" i="15"/>
  <c r="W115" i="15"/>
  <c r="W119" i="15"/>
  <c r="W121" i="15"/>
  <c r="W125" i="15"/>
  <c r="W123" i="15"/>
  <c r="W127" i="15"/>
  <c r="W122" i="15"/>
  <c r="W126" i="15"/>
  <c r="W124" i="15"/>
  <c r="W128" i="15"/>
  <c r="W132" i="15"/>
  <c r="W133" i="15"/>
  <c r="W136" i="15"/>
  <c r="W137" i="15"/>
  <c r="W134" i="15"/>
  <c r="W129" i="15"/>
  <c r="W140" i="15"/>
  <c r="W135" i="15"/>
  <c r="W138" i="15"/>
  <c r="W139" i="15"/>
  <c r="W131" i="15"/>
  <c r="W130" i="15"/>
  <c r="W145" i="15"/>
  <c r="W147" i="15"/>
  <c r="W141" i="15"/>
  <c r="W148" i="15"/>
  <c r="W146" i="15"/>
  <c r="W143" i="15"/>
  <c r="W144" i="15"/>
  <c r="W142" i="15"/>
  <c r="W151" i="15"/>
  <c r="W152" i="15"/>
  <c r="W153" i="15"/>
  <c r="W150" i="15"/>
  <c r="W155" i="15"/>
  <c r="W149" i="15"/>
  <c r="W156" i="15"/>
  <c r="W154" i="15"/>
  <c r="W157" i="15"/>
  <c r="W158" i="15"/>
  <c r="W159" i="15"/>
  <c r="W164" i="15"/>
  <c r="W166" i="15"/>
  <c r="W161" i="15"/>
  <c r="W167" i="15"/>
  <c r="W165" i="15"/>
  <c r="W160" i="15"/>
  <c r="W162" i="15"/>
  <c r="W163" i="15"/>
  <c r="W170" i="15"/>
  <c r="W172" i="15"/>
  <c r="W168" i="15"/>
  <c r="W174" i="15"/>
  <c r="W173" i="15"/>
  <c r="W171" i="15"/>
  <c r="W169" i="15"/>
  <c r="W178" i="15"/>
  <c r="W181" i="15"/>
  <c r="W179" i="15"/>
  <c r="W182" i="15"/>
  <c r="W177" i="15"/>
  <c r="W175" i="15"/>
  <c r="W176" i="15"/>
  <c r="W180" i="15"/>
  <c r="W187" i="15"/>
  <c r="W188" i="15"/>
  <c r="W189" i="15"/>
  <c r="W186" i="15"/>
  <c r="W185" i="15"/>
  <c r="W183" i="15"/>
  <c r="W184" i="15"/>
  <c r="W199" i="15"/>
  <c r="W207" i="15"/>
  <c r="W203" i="15"/>
  <c r="W200" i="15"/>
  <c r="W202" i="15"/>
  <c r="W193" i="15"/>
  <c r="W194" i="15"/>
  <c r="W204" i="15"/>
  <c r="W205" i="15"/>
  <c r="W198" i="15"/>
  <c r="W201" i="15"/>
  <c r="W191" i="15"/>
  <c r="W196" i="15"/>
  <c r="W206" i="15"/>
  <c r="W190" i="15"/>
  <c r="W195" i="15"/>
  <c r="W192" i="15"/>
  <c r="W197" i="15"/>
  <c r="W214" i="15"/>
  <c r="W209" i="15"/>
  <c r="W212" i="15"/>
  <c r="W215" i="15"/>
  <c r="W208" i="15"/>
  <c r="W211" i="15"/>
  <c r="W210" i="15"/>
  <c r="W213" i="15"/>
  <c r="W216" i="15"/>
  <c r="W221" i="15"/>
  <c r="W217" i="15"/>
  <c r="W218" i="15"/>
  <c r="W219" i="15"/>
  <c r="W222" i="15"/>
  <c r="W220" i="15"/>
  <c r="W225" i="15"/>
  <c r="W223" i="15"/>
  <c r="W226" i="15"/>
  <c r="W224" i="15"/>
  <c r="W230" i="15"/>
  <c r="W227" i="15"/>
  <c r="W231" i="15"/>
  <c r="W228" i="15"/>
  <c r="W233" i="15"/>
  <c r="W232" i="15"/>
  <c r="W229" i="15"/>
  <c r="W237" i="15"/>
  <c r="W238" i="15"/>
  <c r="W234" i="15"/>
  <c r="W236" i="15"/>
  <c r="W235" i="15"/>
  <c r="W239" i="15"/>
  <c r="W245" i="15"/>
  <c r="W244" i="15"/>
  <c r="W241" i="15"/>
  <c r="W242" i="15"/>
  <c r="W246" i="15"/>
  <c r="W240" i="15"/>
  <c r="W243" i="15"/>
  <c r="W249" i="15"/>
  <c r="W250" i="15"/>
  <c r="W251" i="15"/>
  <c r="W254" i="15"/>
  <c r="W252" i="15"/>
  <c r="W255" i="15"/>
  <c r="W248" i="15"/>
  <c r="W247" i="15"/>
  <c r="W253" i="15"/>
  <c r="W260" i="15"/>
  <c r="W261" i="15"/>
  <c r="W262" i="15"/>
  <c r="W263" i="15"/>
  <c r="W259" i="15"/>
  <c r="W266" i="15"/>
  <c r="W265" i="15"/>
  <c r="W256" i="15"/>
  <c r="W264" i="15"/>
  <c r="W258" i="15"/>
  <c r="W257" i="15"/>
  <c r="W270" i="15"/>
  <c r="W269" i="15"/>
  <c r="W267" i="15"/>
  <c r="W268" i="15"/>
  <c r="W273" i="15"/>
  <c r="W272" i="15"/>
  <c r="W275" i="15"/>
  <c r="W271" i="15"/>
  <c r="W276" i="15"/>
  <c r="W274" i="15"/>
  <c r="W278" i="15"/>
  <c r="W279" i="15"/>
  <c r="W281" i="15"/>
  <c r="W284" i="15"/>
  <c r="W282" i="15"/>
  <c r="W277" i="15"/>
  <c r="W283" i="15"/>
  <c r="W280" i="15"/>
  <c r="W287" i="15"/>
  <c r="W288" i="15"/>
  <c r="W289" i="15"/>
  <c r="W285" i="15"/>
  <c r="W286" i="15"/>
  <c r="W291" i="15"/>
  <c r="W290" i="15"/>
  <c r="W293" i="15"/>
  <c r="W292" i="15"/>
  <c r="W301" i="15"/>
  <c r="W302" i="15"/>
  <c r="W298" i="15"/>
  <c r="W303" i="15"/>
  <c r="W304" i="15"/>
  <c r="W305" i="15"/>
  <c r="W306" i="15"/>
  <c r="W295" i="15"/>
  <c r="W300" i="15"/>
  <c r="W297" i="15"/>
  <c r="W296" i="15"/>
  <c r="W299" i="15"/>
  <c r="W309" i="15"/>
  <c r="W311" i="15"/>
  <c r="W310" i="15"/>
  <c r="W312" i="15"/>
  <c r="W308" i="15"/>
  <c r="W307" i="15"/>
  <c r="W316" i="15"/>
  <c r="W317" i="15"/>
  <c r="W318" i="15"/>
  <c r="W315" i="15"/>
  <c r="W314" i="15"/>
  <c r="W313" i="15"/>
  <c r="W319" i="15"/>
  <c r="U5" i="15"/>
  <c r="U7" i="15"/>
  <c r="U6" i="15"/>
  <c r="U2" i="15"/>
  <c r="U4" i="15"/>
  <c r="U3" i="15"/>
  <c r="U8" i="15"/>
  <c r="U9" i="15"/>
  <c r="U11" i="15"/>
  <c r="U10" i="15"/>
  <c r="U12" i="15"/>
  <c r="U13" i="15"/>
  <c r="U14" i="15"/>
  <c r="U18" i="15"/>
  <c r="U17" i="15"/>
  <c r="U19" i="15"/>
  <c r="U16" i="15"/>
  <c r="U15" i="15"/>
  <c r="U22" i="15"/>
  <c r="U23" i="15"/>
  <c r="U21" i="15"/>
  <c r="U20" i="15"/>
  <c r="U27" i="15"/>
  <c r="U29" i="15"/>
  <c r="U26" i="15"/>
  <c r="U30" i="15"/>
  <c r="U25" i="15"/>
  <c r="U24" i="15"/>
  <c r="U28" i="15"/>
  <c r="U35" i="15"/>
  <c r="U34" i="15"/>
  <c r="U33" i="15"/>
  <c r="U36" i="15"/>
  <c r="U32" i="15"/>
  <c r="U31" i="15"/>
  <c r="U38" i="15"/>
  <c r="U37" i="15"/>
  <c r="U39" i="15"/>
  <c r="U40" i="15"/>
  <c r="U43" i="15"/>
  <c r="U44" i="15"/>
  <c r="U45" i="15"/>
  <c r="U42" i="15"/>
  <c r="U46" i="15"/>
  <c r="U41" i="15"/>
  <c r="U47" i="15"/>
  <c r="U49" i="15"/>
  <c r="U52" i="15"/>
  <c r="U51" i="15"/>
  <c r="U50" i="15"/>
  <c r="U48" i="15"/>
  <c r="U56" i="15"/>
  <c r="U53" i="15"/>
  <c r="U59" i="15"/>
  <c r="U54" i="15"/>
  <c r="U57" i="15"/>
  <c r="U58" i="15"/>
  <c r="U55" i="15"/>
  <c r="U61" i="15"/>
  <c r="U63" i="15"/>
  <c r="U60" i="15"/>
  <c r="U62" i="15"/>
  <c r="U64" i="15"/>
  <c r="U67" i="15"/>
  <c r="U66" i="15"/>
  <c r="U69" i="15"/>
  <c r="U71" i="15"/>
  <c r="U72" i="15"/>
  <c r="U70" i="15"/>
  <c r="U65" i="15"/>
  <c r="U68" i="15"/>
  <c r="U76" i="15"/>
  <c r="U74" i="15"/>
  <c r="U77" i="15"/>
  <c r="U75" i="15"/>
  <c r="U73" i="15"/>
  <c r="U78" i="15"/>
  <c r="U80" i="15"/>
  <c r="U82" i="15"/>
  <c r="U83" i="15"/>
  <c r="U79" i="15"/>
  <c r="U81" i="15"/>
  <c r="U84" i="15"/>
  <c r="U85" i="15"/>
  <c r="U89" i="15"/>
  <c r="U88" i="15"/>
  <c r="U86" i="15"/>
  <c r="U91" i="15"/>
  <c r="U90" i="15"/>
  <c r="U93" i="15"/>
  <c r="U92" i="15"/>
  <c r="U87" i="15"/>
  <c r="U96" i="15"/>
  <c r="U94" i="15"/>
  <c r="U95" i="15"/>
  <c r="U97" i="15"/>
  <c r="U98" i="15"/>
  <c r="U102" i="15"/>
  <c r="U99" i="15"/>
  <c r="U101" i="15"/>
  <c r="U100" i="15"/>
  <c r="U104" i="15"/>
  <c r="U103" i="15"/>
  <c r="U105" i="15"/>
  <c r="U106" i="15"/>
  <c r="U107" i="15"/>
  <c r="U108" i="15"/>
  <c r="U110" i="15"/>
  <c r="U109" i="15"/>
  <c r="U111" i="15"/>
  <c r="U112" i="15"/>
  <c r="U113" i="15"/>
  <c r="U120" i="15"/>
  <c r="U118" i="15"/>
  <c r="U115" i="15"/>
  <c r="U119" i="15"/>
  <c r="U116" i="15"/>
  <c r="U117" i="15"/>
  <c r="U114" i="15"/>
  <c r="U121" i="15"/>
  <c r="U124" i="15"/>
  <c r="U127" i="15"/>
  <c r="U122" i="15"/>
  <c r="U126" i="15"/>
  <c r="U125" i="15"/>
  <c r="U128" i="15"/>
  <c r="U123" i="15"/>
  <c r="U129" i="15"/>
  <c r="U138" i="15"/>
  <c r="U135" i="15"/>
  <c r="U140" i="15"/>
  <c r="U130" i="15"/>
  <c r="U132" i="15"/>
  <c r="U133" i="15"/>
  <c r="U139" i="15"/>
  <c r="U136" i="15"/>
  <c r="U131" i="15"/>
  <c r="U137" i="15"/>
  <c r="U134" i="15"/>
  <c r="U141" i="15"/>
  <c r="U144" i="15"/>
  <c r="U145" i="15"/>
  <c r="U143" i="15"/>
  <c r="U148" i="15"/>
  <c r="U142" i="15"/>
  <c r="U146" i="15"/>
  <c r="U147" i="15"/>
  <c r="U149" i="15"/>
  <c r="U150" i="15"/>
  <c r="U156" i="15"/>
  <c r="U152" i="15"/>
  <c r="U153" i="15"/>
  <c r="U151" i="15"/>
  <c r="U154" i="15"/>
  <c r="U155" i="15"/>
  <c r="U158" i="15"/>
  <c r="U157" i="15"/>
  <c r="U159" i="15"/>
  <c r="U160" i="15"/>
  <c r="U162" i="15"/>
  <c r="U161" i="15"/>
  <c r="U167" i="15"/>
  <c r="U164" i="15"/>
  <c r="U163" i="15"/>
  <c r="U165" i="15"/>
  <c r="U166" i="15"/>
  <c r="U174" i="15"/>
  <c r="U170" i="15"/>
  <c r="U172" i="15"/>
  <c r="U168" i="15"/>
  <c r="U169" i="15"/>
  <c r="U173" i="15"/>
  <c r="U171" i="15"/>
  <c r="U180" i="15"/>
  <c r="U179" i="15"/>
  <c r="U178" i="15"/>
  <c r="U182" i="15"/>
  <c r="U175" i="15"/>
  <c r="U181" i="15"/>
  <c r="U176" i="15"/>
  <c r="U177" i="15"/>
  <c r="U185" i="15"/>
  <c r="U184" i="15"/>
  <c r="U187" i="15"/>
  <c r="U183" i="15"/>
  <c r="U186" i="15"/>
  <c r="U188" i="15"/>
  <c r="U189" i="15"/>
  <c r="U196" i="15"/>
  <c r="U201" i="15"/>
  <c r="U195" i="15"/>
  <c r="U192" i="15"/>
  <c r="U190" i="15"/>
  <c r="U191" i="15"/>
  <c r="U203" i="15"/>
  <c r="U197" i="15"/>
  <c r="U199" i="15"/>
  <c r="U194" i="15"/>
  <c r="U204" i="15"/>
  <c r="U205" i="15"/>
  <c r="U200" i="15"/>
  <c r="U206" i="15"/>
  <c r="U198" i="15"/>
  <c r="U207" i="15"/>
  <c r="U193" i="15"/>
  <c r="U202" i="15"/>
  <c r="U209" i="15"/>
  <c r="U210" i="15"/>
  <c r="U208" i="15"/>
  <c r="U211" i="15"/>
  <c r="U215" i="15"/>
  <c r="U213" i="15"/>
  <c r="U214" i="15"/>
  <c r="U212" i="15"/>
  <c r="U220" i="15"/>
  <c r="U221" i="15"/>
  <c r="U217" i="15"/>
  <c r="U222" i="15"/>
  <c r="U218" i="15"/>
  <c r="U219" i="15"/>
  <c r="U216" i="15"/>
  <c r="U227" i="15"/>
  <c r="U226" i="15"/>
  <c r="U233" i="15"/>
  <c r="U229" i="15"/>
  <c r="U225" i="15"/>
  <c r="U223" i="15"/>
  <c r="U224" i="15"/>
  <c r="U231" i="15"/>
  <c r="U232" i="15"/>
  <c r="U230" i="15"/>
  <c r="U228" i="15"/>
  <c r="U235" i="15"/>
  <c r="U236" i="15"/>
  <c r="U234" i="15"/>
  <c r="U237" i="15"/>
  <c r="U238" i="15"/>
  <c r="U239" i="15"/>
  <c r="U241" i="15"/>
  <c r="U240" i="15"/>
  <c r="U246" i="15"/>
  <c r="U244" i="15"/>
  <c r="U245" i="15"/>
  <c r="U242" i="15"/>
  <c r="U243" i="15"/>
  <c r="U249" i="15"/>
  <c r="U250" i="15"/>
  <c r="U251" i="15"/>
  <c r="U255" i="15"/>
  <c r="U248" i="15"/>
  <c r="U247" i="15"/>
  <c r="U253" i="15"/>
  <c r="U252" i="15"/>
  <c r="U254" i="15"/>
  <c r="U257" i="15"/>
  <c r="U261" i="15"/>
  <c r="U262" i="15"/>
  <c r="U260" i="15"/>
  <c r="U265" i="15"/>
  <c r="U256" i="15"/>
  <c r="U259" i="15"/>
  <c r="U264" i="15"/>
  <c r="U258" i="15"/>
  <c r="U266" i="15"/>
  <c r="U263" i="15"/>
  <c r="U267" i="15"/>
  <c r="U268" i="15"/>
  <c r="U269" i="15"/>
  <c r="U270" i="15"/>
  <c r="U271" i="15"/>
  <c r="U276" i="15"/>
  <c r="U275" i="15"/>
  <c r="U274" i="15"/>
  <c r="U272" i="15"/>
  <c r="U273" i="15"/>
  <c r="U279" i="15"/>
  <c r="U283" i="15"/>
  <c r="U281" i="15"/>
  <c r="U282" i="15"/>
  <c r="U277" i="15"/>
  <c r="U278" i="15"/>
  <c r="U284" i="15"/>
  <c r="U280" i="15"/>
  <c r="U285" i="15"/>
  <c r="U286" i="15"/>
  <c r="U288" i="15"/>
  <c r="U289" i="15"/>
  <c r="U287" i="15"/>
  <c r="U290" i="15"/>
  <c r="U291" i="15"/>
  <c r="U292" i="15"/>
  <c r="U293" i="15"/>
  <c r="U297" i="15"/>
  <c r="U295" i="15"/>
  <c r="U304" i="15"/>
  <c r="U300" i="15"/>
  <c r="U296" i="15"/>
  <c r="U299" i="15"/>
  <c r="U298" i="15"/>
  <c r="U302" i="15"/>
  <c r="U301" i="15"/>
  <c r="U303" i="15"/>
  <c r="U305" i="15"/>
  <c r="U306" i="15"/>
  <c r="U308" i="15"/>
  <c r="U311" i="15"/>
  <c r="U312" i="15"/>
  <c r="U307" i="15"/>
  <c r="U309" i="15"/>
  <c r="U310" i="15"/>
  <c r="U314" i="15"/>
  <c r="U315" i="15"/>
  <c r="U313" i="15"/>
  <c r="U319" i="15"/>
  <c r="U316" i="15"/>
  <c r="U317" i="15"/>
  <c r="U318" i="15"/>
  <c r="V303" i="15"/>
  <c r="BP303" i="15"/>
  <c r="V304" i="15"/>
  <c r="BP304" i="15"/>
  <c r="V5" i="15"/>
  <c r="V7" i="15"/>
  <c r="V6" i="15"/>
  <c r="V2" i="15"/>
  <c r="V4" i="15"/>
  <c r="V3" i="15"/>
  <c r="V8" i="15"/>
  <c r="V9" i="15"/>
  <c r="V11" i="15"/>
  <c r="V10" i="15"/>
  <c r="V12" i="15"/>
  <c r="V13" i="15"/>
  <c r="V14" i="15"/>
  <c r="V18" i="15"/>
  <c r="V17" i="15"/>
  <c r="V19" i="15"/>
  <c r="V16" i="15"/>
  <c r="V15" i="15"/>
  <c r="V22" i="15"/>
  <c r="V23" i="15"/>
  <c r="V21" i="15"/>
  <c r="V20" i="15"/>
  <c r="V27" i="15"/>
  <c r="V29" i="15"/>
  <c r="V26" i="15"/>
  <c r="V30" i="15"/>
  <c r="V25" i="15"/>
  <c r="V24" i="15"/>
  <c r="V28" i="15"/>
  <c r="V35" i="15"/>
  <c r="V34" i="15"/>
  <c r="V33" i="15"/>
  <c r="V36" i="15"/>
  <c r="V32" i="15"/>
  <c r="V31" i="15"/>
  <c r="V38" i="15"/>
  <c r="V37" i="15"/>
  <c r="V39" i="15"/>
  <c r="V40" i="15"/>
  <c r="V43" i="15"/>
  <c r="V44" i="15"/>
  <c r="V45" i="15"/>
  <c r="V42" i="15"/>
  <c r="V46" i="15"/>
  <c r="V41" i="15"/>
  <c r="V47" i="15"/>
  <c r="V49" i="15"/>
  <c r="V52" i="15"/>
  <c r="V51" i="15"/>
  <c r="V50" i="15"/>
  <c r="V48" i="15"/>
  <c r="V56" i="15"/>
  <c r="V53" i="15"/>
  <c r="V59" i="15"/>
  <c r="V54" i="15"/>
  <c r="V57" i="15"/>
  <c r="V58" i="15"/>
  <c r="V55" i="15"/>
  <c r="V61" i="15"/>
  <c r="V63" i="15"/>
  <c r="V60" i="15"/>
  <c r="V62" i="15"/>
  <c r="V64" i="15"/>
  <c r="V67" i="15"/>
  <c r="V66" i="15"/>
  <c r="V69" i="15"/>
  <c r="V71" i="15"/>
  <c r="V72" i="15"/>
  <c r="V70" i="15"/>
  <c r="V65" i="15"/>
  <c r="V68" i="15"/>
  <c r="V76" i="15"/>
  <c r="V74" i="15"/>
  <c r="V77" i="15"/>
  <c r="V75" i="15"/>
  <c r="V73" i="15"/>
  <c r="V78" i="15"/>
  <c r="V80" i="15"/>
  <c r="V82" i="15"/>
  <c r="V83" i="15"/>
  <c r="V79" i="15"/>
  <c r="V81" i="15"/>
  <c r="V84" i="15"/>
  <c r="V85" i="15"/>
  <c r="V89" i="15"/>
  <c r="V88" i="15"/>
  <c r="V86" i="15"/>
  <c r="V91" i="15"/>
  <c r="V90" i="15"/>
  <c r="V93" i="15"/>
  <c r="V92" i="15"/>
  <c r="V87" i="15"/>
  <c r="V96" i="15"/>
  <c r="V94" i="15"/>
  <c r="V95" i="15"/>
  <c r="V97" i="15"/>
  <c r="V98" i="15"/>
  <c r="V102" i="15"/>
  <c r="V99" i="15"/>
  <c r="V101" i="15"/>
  <c r="V100" i="15"/>
  <c r="V104" i="15"/>
  <c r="V103" i="15"/>
  <c r="V105" i="15"/>
  <c r="V106" i="15"/>
  <c r="V107" i="15"/>
  <c r="V108" i="15"/>
  <c r="V110" i="15"/>
  <c r="V109" i="15"/>
  <c r="V111" i="15"/>
  <c r="V112" i="15"/>
  <c r="V113" i="15"/>
  <c r="V120" i="15"/>
  <c r="V118" i="15"/>
  <c r="V115" i="15"/>
  <c r="V119" i="15"/>
  <c r="V116" i="15"/>
  <c r="V117" i="15"/>
  <c r="V114" i="15"/>
  <c r="V121" i="15"/>
  <c r="V124" i="15"/>
  <c r="V127" i="15"/>
  <c r="V122" i="15"/>
  <c r="V126" i="15"/>
  <c r="V125" i="15"/>
  <c r="V128" i="15"/>
  <c r="V123" i="15"/>
  <c r="V129" i="15"/>
  <c r="V138" i="15"/>
  <c r="V135" i="15"/>
  <c r="V140" i="15"/>
  <c r="V130" i="15"/>
  <c r="V132" i="15"/>
  <c r="V133" i="15"/>
  <c r="V139" i="15"/>
  <c r="V136" i="15"/>
  <c r="V131" i="15"/>
  <c r="V137" i="15"/>
  <c r="V134" i="15"/>
  <c r="V141" i="15"/>
  <c r="V144" i="15"/>
  <c r="V145" i="15"/>
  <c r="V143" i="15"/>
  <c r="V148" i="15"/>
  <c r="V142" i="15"/>
  <c r="V146" i="15"/>
  <c r="V147" i="15"/>
  <c r="V149" i="15"/>
  <c r="V150" i="15"/>
  <c r="V156" i="15"/>
  <c r="V152" i="15"/>
  <c r="V153" i="15"/>
  <c r="V151" i="15"/>
  <c r="V154" i="15"/>
  <c r="V155" i="15"/>
  <c r="V158" i="15"/>
  <c r="V157" i="15"/>
  <c r="V159" i="15"/>
  <c r="V160" i="15"/>
  <c r="V162" i="15"/>
  <c r="V161" i="15"/>
  <c r="V167" i="15"/>
  <c r="V164" i="15"/>
  <c r="V163" i="15"/>
  <c r="V165" i="15"/>
  <c r="V166" i="15"/>
  <c r="V174" i="15"/>
  <c r="V170" i="15"/>
  <c r="V172" i="15"/>
  <c r="V168" i="15"/>
  <c r="V169" i="15"/>
  <c r="V173" i="15"/>
  <c r="V171" i="15"/>
  <c r="V180" i="15"/>
  <c r="V179" i="15"/>
  <c r="V178" i="15"/>
  <c r="V182" i="15"/>
  <c r="V175" i="15"/>
  <c r="V181" i="15"/>
  <c r="V176" i="15"/>
  <c r="V177" i="15"/>
  <c r="V185" i="15"/>
  <c r="V184" i="15"/>
  <c r="V187" i="15"/>
  <c r="V183" i="15"/>
  <c r="V186" i="15"/>
  <c r="V188" i="15"/>
  <c r="V189" i="15"/>
  <c r="V196" i="15"/>
  <c r="V201" i="15"/>
  <c r="V195" i="15"/>
  <c r="V192" i="15"/>
  <c r="V190" i="15"/>
  <c r="V191" i="15"/>
  <c r="V203" i="15"/>
  <c r="V197" i="15"/>
  <c r="V199" i="15"/>
  <c r="V194" i="15"/>
  <c r="V204" i="15"/>
  <c r="V205" i="15"/>
  <c r="V200" i="15"/>
  <c r="V206" i="15"/>
  <c r="V198" i="15"/>
  <c r="V207" i="15"/>
  <c r="V193" i="15"/>
  <c r="V202" i="15"/>
  <c r="V209" i="15"/>
  <c r="V210" i="15"/>
  <c r="V208" i="15"/>
  <c r="V211" i="15"/>
  <c r="V215" i="15"/>
  <c r="V213" i="15"/>
  <c r="V214" i="15"/>
  <c r="V212" i="15"/>
  <c r="V220" i="15"/>
  <c r="V221" i="15"/>
  <c r="V217" i="15"/>
  <c r="V222" i="15"/>
  <c r="V218" i="15"/>
  <c r="V219" i="15"/>
  <c r="V216" i="15"/>
  <c r="V227" i="15"/>
  <c r="V226" i="15"/>
  <c r="V233" i="15"/>
  <c r="V229" i="15"/>
  <c r="V225" i="15"/>
  <c r="V223" i="15"/>
  <c r="V224" i="15"/>
  <c r="V231" i="15"/>
  <c r="V232" i="15"/>
  <c r="V230" i="15"/>
  <c r="V228" i="15"/>
  <c r="V235" i="15"/>
  <c r="V236" i="15"/>
  <c r="V234" i="15"/>
  <c r="V237" i="15"/>
  <c r="V238" i="15"/>
  <c r="V239" i="15"/>
  <c r="V241" i="15"/>
  <c r="V240" i="15"/>
  <c r="V246" i="15"/>
  <c r="V244" i="15"/>
  <c r="V245" i="15"/>
  <c r="V242" i="15"/>
  <c r="V243" i="15"/>
  <c r="V249" i="15"/>
  <c r="V250" i="15"/>
  <c r="V251" i="15"/>
  <c r="V255" i="15"/>
  <c r="V248" i="15"/>
  <c r="V247" i="15"/>
  <c r="V253" i="15"/>
  <c r="V252" i="15"/>
  <c r="V254" i="15"/>
  <c r="V257" i="15"/>
  <c r="V261" i="15"/>
  <c r="V262" i="15"/>
  <c r="V260" i="15"/>
  <c r="V265" i="15"/>
  <c r="V256" i="15"/>
  <c r="V259" i="15"/>
  <c r="V264" i="15"/>
  <c r="V258" i="15"/>
  <c r="V266" i="15"/>
  <c r="V263" i="15"/>
  <c r="V267" i="15"/>
  <c r="V268" i="15"/>
  <c r="V269" i="15"/>
  <c r="V270" i="15"/>
  <c r="V271" i="15"/>
  <c r="V276" i="15"/>
  <c r="V275" i="15"/>
  <c r="V274" i="15"/>
  <c r="V272" i="15"/>
  <c r="V273" i="15"/>
  <c r="V279" i="15"/>
  <c r="V283" i="15"/>
  <c r="V281" i="15"/>
  <c r="V282" i="15"/>
  <c r="V277" i="15"/>
  <c r="V278" i="15"/>
  <c r="V284" i="15"/>
  <c r="V280" i="15"/>
  <c r="V285" i="15"/>
  <c r="V286" i="15"/>
  <c r="V288" i="15"/>
  <c r="V289" i="15"/>
  <c r="V287" i="15"/>
  <c r="V290" i="15"/>
  <c r="V291" i="15"/>
  <c r="V292" i="15"/>
  <c r="V293" i="15"/>
  <c r="V297" i="15"/>
  <c r="V295" i="15"/>
  <c r="V300" i="15"/>
  <c r="V296" i="15"/>
  <c r="V299" i="15"/>
  <c r="V298" i="15"/>
  <c r="V302" i="15"/>
  <c r="V301" i="15"/>
  <c r="V305" i="15"/>
  <c r="V306" i="15"/>
  <c r="V308" i="15"/>
  <c r="V311" i="15"/>
  <c r="V312" i="15"/>
  <c r="V307" i="15"/>
  <c r="V309" i="15"/>
  <c r="V310" i="15"/>
  <c r="V314" i="15"/>
  <c r="V315" i="15"/>
  <c r="V313" i="15"/>
  <c r="V319" i="15"/>
  <c r="V316" i="15"/>
  <c r="V317" i="15"/>
  <c r="V318" i="15"/>
  <c r="BP226" i="15"/>
  <c r="AA85" i="15"/>
  <c r="BP291" i="15"/>
  <c r="BP251" i="15"/>
  <c r="BP208" i="15"/>
  <c r="BP170" i="15"/>
  <c r="BP61" i="15"/>
  <c r="BP54" i="15"/>
  <c r="BP5" i="15"/>
  <c r="BP7" i="15"/>
  <c r="BP6" i="15"/>
  <c r="BP2" i="15"/>
  <c r="BP4" i="15"/>
  <c r="BP3" i="15"/>
  <c r="BP8" i="15"/>
  <c r="BP9" i="15"/>
  <c r="BP11" i="15"/>
  <c r="BP10" i="15"/>
  <c r="BP12" i="15"/>
  <c r="BP13" i="15"/>
  <c r="BP14" i="15"/>
  <c r="BP18" i="15"/>
  <c r="BP17" i="15"/>
  <c r="BP19" i="15"/>
  <c r="BP16" i="15"/>
  <c r="BP15" i="15"/>
  <c r="BP22" i="15"/>
  <c r="BP23" i="15"/>
  <c r="BP21" i="15"/>
  <c r="BP20" i="15"/>
  <c r="BP27" i="15"/>
  <c r="BP29" i="15"/>
  <c r="BP26" i="15"/>
  <c r="BP30" i="15"/>
  <c r="BP25" i="15"/>
  <c r="BP24" i="15"/>
  <c r="BP28" i="15"/>
  <c r="BP35" i="15"/>
  <c r="BP34" i="15"/>
  <c r="BP33" i="15"/>
  <c r="BP36" i="15"/>
  <c r="BP32" i="15"/>
  <c r="BP31" i="15"/>
  <c r="BP38" i="15"/>
  <c r="BP37" i="15"/>
  <c r="BP39" i="15"/>
  <c r="BP40" i="15"/>
  <c r="BP43" i="15"/>
  <c r="BP44" i="15"/>
  <c r="BP45" i="15"/>
  <c r="BP42" i="15"/>
  <c r="BP46" i="15"/>
  <c r="BP41" i="15"/>
  <c r="BP47" i="15"/>
  <c r="BP49" i="15"/>
  <c r="BP52" i="15"/>
  <c r="BP51" i="15"/>
  <c r="BP50" i="15"/>
  <c r="BP48" i="15"/>
  <c r="BP56" i="15"/>
  <c r="BP53" i="15"/>
  <c r="BP59" i="15"/>
  <c r="BP57" i="15"/>
  <c r="BP58" i="15"/>
  <c r="BP55" i="15"/>
  <c r="BP63" i="15"/>
  <c r="BP60" i="15"/>
  <c r="BP62" i="15"/>
  <c r="BP64" i="15"/>
  <c r="BP67" i="15"/>
  <c r="BP66" i="15"/>
  <c r="BP69" i="15"/>
  <c r="BP71" i="15"/>
  <c r="BP72" i="15"/>
  <c r="BP70" i="15"/>
  <c r="BP65" i="15"/>
  <c r="BP68" i="15"/>
  <c r="BP76" i="15"/>
  <c r="BP74" i="15"/>
  <c r="BP77" i="15"/>
  <c r="BP75" i="15"/>
  <c r="BP73" i="15"/>
  <c r="BP78" i="15"/>
  <c r="BP80" i="15"/>
  <c r="BP82" i="15"/>
  <c r="BP83" i="15"/>
  <c r="BP79" i="15"/>
  <c r="BP81" i="15"/>
  <c r="BP84" i="15"/>
  <c r="BP85" i="15"/>
  <c r="BP89" i="15"/>
  <c r="BP88" i="15"/>
  <c r="BP86" i="15"/>
  <c r="BP91" i="15"/>
  <c r="BP90" i="15"/>
  <c r="BP93" i="15"/>
  <c r="BP92" i="15"/>
  <c r="BP87" i="15"/>
  <c r="BP96" i="15"/>
  <c r="BP94" i="15"/>
  <c r="BP95" i="15"/>
  <c r="BP97" i="15"/>
  <c r="BP98" i="15"/>
  <c r="BP102" i="15"/>
  <c r="BP99" i="15"/>
  <c r="BP101" i="15"/>
  <c r="BP100" i="15"/>
  <c r="BP104" i="15"/>
  <c r="BP103" i="15"/>
  <c r="BP105" i="15"/>
  <c r="BP106" i="15"/>
  <c r="BP107" i="15"/>
  <c r="BP108" i="15"/>
  <c r="BP110" i="15"/>
  <c r="BP109" i="15"/>
  <c r="BP111" i="15"/>
  <c r="BP112" i="15"/>
  <c r="BP113" i="15"/>
  <c r="BP120" i="15"/>
  <c r="BP118" i="15"/>
  <c r="BP115" i="15"/>
  <c r="BP119" i="15"/>
  <c r="BP116" i="15"/>
  <c r="BP117" i="15"/>
  <c r="BP114" i="15"/>
  <c r="BP121" i="15"/>
  <c r="BP124" i="15"/>
  <c r="BP127" i="15"/>
  <c r="BP122" i="15"/>
  <c r="BP126" i="15"/>
  <c r="BP125" i="15"/>
  <c r="BP128" i="15"/>
  <c r="BP123" i="15"/>
  <c r="BP129" i="15"/>
  <c r="BP141" i="15"/>
  <c r="BP138" i="15"/>
  <c r="BP135" i="15"/>
  <c r="BP140" i="15"/>
  <c r="BP130" i="15"/>
  <c r="BP132" i="15"/>
  <c r="BP133" i="15"/>
  <c r="BP139" i="15"/>
  <c r="BP136" i="15"/>
  <c r="BP131" i="15"/>
  <c r="BP137" i="15"/>
  <c r="BP134" i="15"/>
  <c r="BP144" i="15"/>
  <c r="BP145" i="15"/>
  <c r="BP143" i="15"/>
  <c r="BP148" i="15"/>
  <c r="BP142" i="15"/>
  <c r="BP146" i="15"/>
  <c r="BP147" i="15"/>
  <c r="BP149" i="15"/>
  <c r="BP150" i="15"/>
  <c r="BP156" i="15"/>
  <c r="BP152" i="15"/>
  <c r="BP153" i="15"/>
  <c r="BP151" i="15"/>
  <c r="BP154" i="15"/>
  <c r="BP155" i="15"/>
  <c r="BP158" i="15"/>
  <c r="BP157" i="15"/>
  <c r="BP159" i="15"/>
  <c r="BP160" i="15"/>
  <c r="BP162" i="15"/>
  <c r="BP161" i="15"/>
  <c r="BP167" i="15"/>
  <c r="BP164" i="15"/>
  <c r="BP163" i="15"/>
  <c r="BP165" i="15"/>
  <c r="BP166" i="15"/>
  <c r="BP174" i="15"/>
  <c r="BP172" i="15"/>
  <c r="BP168" i="15"/>
  <c r="BP169" i="15"/>
  <c r="BP173" i="15"/>
  <c r="BP171" i="15"/>
  <c r="BP180" i="15"/>
  <c r="BP179" i="15"/>
  <c r="BP178" i="15"/>
  <c r="BP182" i="15"/>
  <c r="BP175" i="15"/>
  <c r="BP181" i="15"/>
  <c r="BP176" i="15"/>
  <c r="BP177" i="15"/>
  <c r="BP185" i="15"/>
  <c r="BP196" i="15"/>
  <c r="BP184" i="15"/>
  <c r="BP187" i="15"/>
  <c r="BP183" i="15"/>
  <c r="BP186" i="15"/>
  <c r="BP188" i="15"/>
  <c r="BP189" i="15"/>
  <c r="BP201" i="15"/>
  <c r="BP195" i="15"/>
  <c r="BP192" i="15"/>
  <c r="BP190" i="15"/>
  <c r="BP191" i="15"/>
  <c r="BP203" i="15"/>
  <c r="BP197" i="15"/>
  <c r="BP199" i="15"/>
  <c r="BP194" i="15"/>
  <c r="BP204" i="15"/>
  <c r="BP205" i="15"/>
  <c r="BP200" i="15"/>
  <c r="BP206" i="15"/>
  <c r="BP198" i="15"/>
  <c r="BP207" i="15"/>
  <c r="BP193" i="15"/>
  <c r="BP202" i="15"/>
  <c r="BP209" i="15"/>
  <c r="BP210" i="15"/>
  <c r="BP211" i="15"/>
  <c r="BP215" i="15"/>
  <c r="BP213" i="15"/>
  <c r="BP214" i="15"/>
  <c r="BP212" i="15"/>
  <c r="BP220" i="15"/>
  <c r="BP221" i="15"/>
  <c r="BP217" i="15"/>
  <c r="BP222" i="15"/>
  <c r="BP218" i="15"/>
  <c r="BP219" i="15"/>
  <c r="BP216" i="15"/>
  <c r="BP235" i="15"/>
  <c r="BP227" i="15"/>
  <c r="BP233" i="15"/>
  <c r="BP229" i="15"/>
  <c r="BP225" i="15"/>
  <c r="BP223" i="15"/>
  <c r="BP224" i="15"/>
  <c r="BP231" i="15"/>
  <c r="BP232" i="15"/>
  <c r="BP230" i="15"/>
  <c r="BP228" i="15"/>
  <c r="BP236" i="15"/>
  <c r="BP234" i="15"/>
  <c r="BP237" i="15"/>
  <c r="BP238" i="15"/>
  <c r="BP239" i="15"/>
  <c r="BP241" i="15"/>
  <c r="BP240" i="15"/>
  <c r="BP246" i="15"/>
  <c r="BP244" i="15"/>
  <c r="BP245" i="15"/>
  <c r="BP242" i="15"/>
  <c r="BP243" i="15"/>
  <c r="BP249" i="15"/>
  <c r="BP250" i="15"/>
  <c r="BP255" i="15"/>
  <c r="BP248" i="15"/>
  <c r="BP247" i="15"/>
  <c r="BP253" i="15"/>
  <c r="BP252" i="15"/>
  <c r="BP254" i="15"/>
  <c r="BP257" i="15"/>
  <c r="BP261" i="15"/>
  <c r="BP262" i="15"/>
  <c r="BP260" i="15"/>
  <c r="BP265" i="15"/>
  <c r="BP256" i="15"/>
  <c r="BP259" i="15"/>
  <c r="BP264" i="15"/>
  <c r="BP258" i="15"/>
  <c r="BP266" i="15"/>
  <c r="BP263" i="15"/>
  <c r="BP267" i="15"/>
  <c r="BP268" i="15"/>
  <c r="BP269" i="15"/>
  <c r="BP270" i="15"/>
  <c r="BP271" i="15"/>
  <c r="BP276" i="15"/>
  <c r="BP275" i="15"/>
  <c r="BP274" i="15"/>
  <c r="BP272" i="15"/>
  <c r="BP273" i="15"/>
  <c r="BP279" i="15"/>
  <c r="BP283" i="15"/>
  <c r="BP281" i="15"/>
  <c r="BP282" i="15"/>
  <c r="BP277" i="15"/>
  <c r="BP278" i="15"/>
  <c r="BP284" i="15"/>
  <c r="BP280" i="15"/>
  <c r="BP285" i="15"/>
  <c r="BP286" i="15"/>
  <c r="BP288" i="15"/>
  <c r="BP289" i="15"/>
  <c r="BP287" i="15"/>
  <c r="BP290" i="15"/>
  <c r="BP292" i="15"/>
  <c r="BP293" i="15"/>
  <c r="BP297" i="15"/>
  <c r="BP295" i="15"/>
  <c r="BP300" i="15"/>
  <c r="BP296" i="15"/>
  <c r="BP299" i="15"/>
  <c r="BP298" i="15"/>
  <c r="BP302" i="15"/>
  <c r="BP301" i="15"/>
  <c r="BP305" i="15"/>
  <c r="BP306" i="15"/>
  <c r="BP308" i="15"/>
  <c r="BP311" i="15"/>
  <c r="BP312" i="15"/>
  <c r="BP307" i="15"/>
  <c r="BP309" i="15"/>
  <c r="BP310" i="15"/>
  <c r="BP314" i="15"/>
  <c r="BP315" i="15"/>
  <c r="BP313" i="15"/>
  <c r="BP319" i="15"/>
  <c r="BP316" i="15"/>
  <c r="BP317" i="15"/>
  <c r="BP318" i="15"/>
  <c r="AQ103" i="15"/>
  <c r="AK103" i="15"/>
</calcChain>
</file>

<file path=xl/comments1.xml><?xml version="1.0" encoding="utf-8"?>
<comments xmlns="http://schemas.openxmlformats.org/spreadsheetml/2006/main">
  <authors>
    <author>monique hides</author>
    <author>MoniqueL</author>
    <author>user</author>
  </authors>
  <commentList>
    <comment ref="AF4" authorId="0">
      <text>
        <r>
          <rPr>
            <b/>
            <sz val="9"/>
            <color indexed="81"/>
            <rFont val="Tahoma"/>
            <family val="2"/>
          </rPr>
          <t>monique hides:</t>
        </r>
        <r>
          <rPr>
            <sz val="9"/>
            <color indexed="81"/>
            <rFont val="Tahoma"/>
            <family val="2"/>
          </rPr>
          <t xml:space="preserve">
road and bridge damage only</t>
        </r>
      </text>
    </comment>
    <comment ref="AE7" authorId="0">
      <text>
        <r>
          <rPr>
            <b/>
            <sz val="9"/>
            <color indexed="81"/>
            <rFont val="Tahoma"/>
            <family val="2"/>
          </rPr>
          <t>monique hides:</t>
        </r>
        <r>
          <rPr>
            <sz val="9"/>
            <color indexed="81"/>
            <rFont val="Tahoma"/>
            <family val="2"/>
          </rPr>
          <t xml:space="preserve">
Normalised losses to 2006 $US6-10bn (Munich Re, 2006)
</t>
        </r>
      </text>
    </comment>
    <comment ref="AF41" authorId="0">
      <text>
        <r>
          <rPr>
            <b/>
            <sz val="9"/>
            <color indexed="81"/>
            <rFont val="Tahoma"/>
            <family val="2"/>
          </rPr>
          <t>monique hides:</t>
        </r>
        <r>
          <rPr>
            <sz val="9"/>
            <color indexed="81"/>
            <rFont val="Tahoma"/>
            <family val="2"/>
          </rPr>
          <t xml:space="preserve">
Taken from EM-DAT - in$US
</t>
        </r>
      </text>
    </comment>
    <comment ref="AF45" authorId="0">
      <text>
        <r>
          <rPr>
            <b/>
            <sz val="9"/>
            <color indexed="81"/>
            <rFont val="Tahoma"/>
            <family val="2"/>
          </rPr>
          <t>monique hides:</t>
        </r>
        <r>
          <rPr>
            <sz val="9"/>
            <color indexed="81"/>
            <rFont val="Tahoma"/>
            <family val="2"/>
          </rPr>
          <t xml:space="preserve">
Taken from EM-DAT - in$US
</t>
        </r>
      </text>
    </comment>
    <comment ref="AF49" authorId="0">
      <text>
        <r>
          <rPr>
            <b/>
            <sz val="9"/>
            <color indexed="81"/>
            <rFont val="Tahoma"/>
            <family val="2"/>
          </rPr>
          <t>monique hides:</t>
        </r>
        <r>
          <rPr>
            <sz val="9"/>
            <color indexed="81"/>
            <rFont val="Tahoma"/>
            <family val="2"/>
          </rPr>
          <t xml:space="preserve">
Taken from EM-DAT - in$US
</t>
        </r>
      </text>
    </comment>
    <comment ref="AF54" authorId="0">
      <text>
        <r>
          <rPr>
            <b/>
            <sz val="9"/>
            <color indexed="81"/>
            <rFont val="Tahoma"/>
            <family val="2"/>
          </rPr>
          <t>monique hides:</t>
        </r>
        <r>
          <rPr>
            <sz val="9"/>
            <color indexed="81"/>
            <rFont val="Tahoma"/>
            <family val="2"/>
          </rPr>
          <t xml:space="preserve">
from EM-DAT $US
</t>
        </r>
      </text>
    </comment>
    <comment ref="AF55" authorId="0">
      <text>
        <r>
          <rPr>
            <b/>
            <sz val="9"/>
            <color indexed="81"/>
            <rFont val="Tahoma"/>
            <family val="2"/>
          </rPr>
          <t>monique hides:</t>
        </r>
        <r>
          <rPr>
            <sz val="9"/>
            <color indexed="81"/>
            <rFont val="Tahoma"/>
            <family val="2"/>
          </rPr>
          <t xml:space="preserve">
from EM-DAT in $US
</t>
        </r>
      </text>
    </comment>
    <comment ref="AF67" authorId="0">
      <text>
        <r>
          <rPr>
            <b/>
            <sz val="9"/>
            <color indexed="81"/>
            <rFont val="Tahoma"/>
            <family val="2"/>
          </rPr>
          <t>monique hides:</t>
        </r>
        <r>
          <rPr>
            <sz val="9"/>
            <color indexed="81"/>
            <rFont val="Tahoma"/>
            <family val="2"/>
          </rPr>
          <t xml:space="preserve">
from EM-DAT $US
</t>
        </r>
      </text>
    </comment>
    <comment ref="AF73" authorId="0">
      <text>
        <r>
          <rPr>
            <b/>
            <sz val="9"/>
            <color indexed="81"/>
            <rFont val="Tahoma"/>
            <family val="2"/>
          </rPr>
          <t>monique hides:</t>
        </r>
        <r>
          <rPr>
            <sz val="9"/>
            <color indexed="81"/>
            <rFont val="Tahoma"/>
            <family val="2"/>
          </rPr>
          <t xml:space="preserve">
from EM-DAT $US
</t>
        </r>
      </text>
    </comment>
    <comment ref="AF77" authorId="0">
      <text>
        <r>
          <rPr>
            <b/>
            <sz val="9"/>
            <color indexed="81"/>
            <rFont val="Tahoma"/>
            <family val="2"/>
          </rPr>
          <t>monique hides:</t>
        </r>
        <r>
          <rPr>
            <sz val="9"/>
            <color indexed="81"/>
            <rFont val="Tahoma"/>
            <family val="2"/>
          </rPr>
          <t xml:space="preserve">
from EM-DAT $US
</t>
        </r>
      </text>
    </comment>
    <comment ref="AF81" authorId="0">
      <text>
        <r>
          <rPr>
            <b/>
            <sz val="9"/>
            <color indexed="81"/>
            <rFont val="Tahoma"/>
            <family val="2"/>
          </rPr>
          <t>monique hides:</t>
        </r>
        <r>
          <rPr>
            <sz val="9"/>
            <color indexed="81"/>
            <rFont val="Tahoma"/>
            <family val="2"/>
          </rPr>
          <t xml:space="preserve">
from EM-Dat $US
</t>
        </r>
      </text>
    </comment>
    <comment ref="AF103" authorId="1">
      <text>
        <r>
          <rPr>
            <b/>
            <sz val="9"/>
            <color indexed="81"/>
            <rFont val="Tahoma"/>
            <family val="2"/>
          </rPr>
          <t>MoniqueL:</t>
        </r>
        <r>
          <rPr>
            <sz val="9"/>
            <color indexed="81"/>
            <rFont val="Tahoma"/>
            <family val="2"/>
          </rPr>
          <t xml:space="preserve">
Total from Smith et al., $18,863,740 total and $3,809,123 insured</t>
        </r>
      </text>
    </comment>
    <comment ref="AY103" authorId="1">
      <text>
        <r>
          <rPr>
            <b/>
            <sz val="9"/>
            <color indexed="81"/>
            <rFont val="Tahoma"/>
            <family val="2"/>
          </rPr>
          <t>MoniqueL:</t>
        </r>
        <r>
          <rPr>
            <sz val="9"/>
            <color indexed="81"/>
            <rFont val="Tahoma"/>
            <family val="2"/>
          </rPr>
          <t xml:space="preserve">
$40mil cane $34.6mil bananna, $4.9 pawpaw, $3.8 rare fruit
</t>
        </r>
      </text>
    </comment>
    <comment ref="AF140" authorId="0">
      <text>
        <r>
          <rPr>
            <b/>
            <sz val="9"/>
            <color indexed="81"/>
            <rFont val="Tahoma"/>
            <family val="2"/>
          </rPr>
          <t>monique hides:</t>
        </r>
        <r>
          <rPr>
            <sz val="9"/>
            <color indexed="81"/>
            <rFont val="Tahoma"/>
            <family val="2"/>
          </rPr>
          <t xml:space="preserve">
FROM EM-DAT $US</t>
        </r>
      </text>
    </comment>
    <comment ref="AF142" authorId="1">
      <text>
        <r>
          <rPr>
            <b/>
            <sz val="9"/>
            <color indexed="81"/>
            <rFont val="Tahoma"/>
            <family val="2"/>
          </rPr>
          <t>MoniqueL:</t>
        </r>
        <r>
          <rPr>
            <sz val="9"/>
            <color indexed="81"/>
            <rFont val="Tahoma"/>
            <family val="2"/>
          </rPr>
          <t xml:space="preserve">
BoM report total =$560mil
</t>
        </r>
      </text>
    </comment>
    <comment ref="AF250" authorId="0">
      <text>
        <r>
          <rPr>
            <b/>
            <sz val="9"/>
            <color indexed="81"/>
            <rFont val="Tahoma"/>
            <family val="2"/>
          </rPr>
          <t>monique hides:</t>
        </r>
        <r>
          <rPr>
            <sz val="9"/>
            <color indexed="81"/>
            <rFont val="Tahoma"/>
            <family val="2"/>
          </rPr>
          <t xml:space="preserve">
cost from EM-DAT ($US)
</t>
        </r>
      </text>
    </comment>
    <comment ref="AF251" authorId="0">
      <text>
        <r>
          <rPr>
            <b/>
            <sz val="9"/>
            <color indexed="81"/>
            <rFont val="Tahoma"/>
            <family val="2"/>
          </rPr>
          <t>monique hides:</t>
        </r>
        <r>
          <rPr>
            <sz val="9"/>
            <color indexed="81"/>
            <rFont val="Tahoma"/>
            <family val="2"/>
          </rPr>
          <t xml:space="preserve">
cost from EM-DAT ($US)
</t>
        </r>
      </text>
    </comment>
    <comment ref="AF252" authorId="0">
      <text>
        <r>
          <rPr>
            <b/>
            <sz val="9"/>
            <color indexed="81"/>
            <rFont val="Tahoma"/>
            <family val="2"/>
          </rPr>
          <t>monique hides:</t>
        </r>
        <r>
          <rPr>
            <sz val="9"/>
            <color indexed="81"/>
            <rFont val="Tahoma"/>
            <family val="2"/>
          </rPr>
          <t xml:space="preserve">
cost from EM-DAT ($US)
</t>
        </r>
      </text>
    </comment>
    <comment ref="AF260" authorId="0">
      <text>
        <r>
          <rPr>
            <b/>
            <sz val="9"/>
            <color indexed="81"/>
            <rFont val="Tahoma"/>
            <family val="2"/>
          </rPr>
          <t>monique hides:</t>
        </r>
        <r>
          <rPr>
            <sz val="9"/>
            <color indexed="81"/>
            <rFont val="Tahoma"/>
            <family val="2"/>
          </rPr>
          <t xml:space="preserve">
EM-DAT cost ($US)
</t>
        </r>
      </text>
    </comment>
    <comment ref="AF268" authorId="0">
      <text>
        <r>
          <rPr>
            <b/>
            <sz val="9"/>
            <color indexed="81"/>
            <rFont val="Tahoma"/>
            <family val="2"/>
          </rPr>
          <t>monique hides:</t>
        </r>
        <r>
          <rPr>
            <sz val="9"/>
            <color indexed="81"/>
            <rFont val="Tahoma"/>
            <family val="2"/>
          </rPr>
          <t xml:space="preserve">
$US</t>
        </r>
      </text>
    </comment>
    <comment ref="AF280" authorId="0">
      <text>
        <r>
          <rPr>
            <b/>
            <sz val="9"/>
            <color indexed="81"/>
            <rFont val="Tahoma"/>
            <family val="2"/>
          </rPr>
          <t>monique hides:</t>
        </r>
        <r>
          <rPr>
            <sz val="9"/>
            <color indexed="81"/>
            <rFont val="Tahoma"/>
            <family val="2"/>
          </rPr>
          <t xml:space="preserve">
$US</t>
        </r>
      </text>
    </comment>
    <comment ref="AF307" authorId="2">
      <text>
        <r>
          <rPr>
            <b/>
            <sz val="9"/>
            <color indexed="81"/>
            <rFont val="Tahoma"/>
            <family val="2"/>
          </rPr>
          <t>user:</t>
        </r>
        <r>
          <rPr>
            <sz val="9"/>
            <color indexed="81"/>
            <rFont val="Tahoma"/>
            <family val="2"/>
          </rPr>
          <t xml:space="preserve">
Taken from newspaper
</t>
        </r>
      </text>
    </comment>
  </commentList>
</comments>
</file>

<file path=xl/sharedStrings.xml><?xml version="1.0" encoding="utf-8"?>
<sst xmlns="http://schemas.openxmlformats.org/spreadsheetml/2006/main" count="3632" uniqueCount="1585">
  <si>
    <t>id</t>
  </si>
  <si>
    <t>resourceType</t>
  </si>
  <si>
    <t>title</t>
  </si>
  <si>
    <t>description</t>
  </si>
  <si>
    <t>startDate</t>
  </si>
  <si>
    <t>endDate</t>
  </si>
  <si>
    <t>Evacuated</t>
  </si>
  <si>
    <t>Homeless</t>
  </si>
  <si>
    <t>Injuries</t>
  </si>
  <si>
    <t>Deaths</t>
  </si>
  <si>
    <t>Insured Cost</t>
  </si>
  <si>
    <t>Train(s) damaged</t>
  </si>
  <si>
    <t>Train(s) destroyed</t>
  </si>
  <si>
    <t>Home(s) damaged</t>
  </si>
  <si>
    <t>Home(s) destroyed</t>
  </si>
  <si>
    <t>Building(s) damaged</t>
  </si>
  <si>
    <t>Building(s) destroyed</t>
  </si>
  <si>
    <t>Bridge(s) damaged</t>
  </si>
  <si>
    <t>Bridge(s) destroyed</t>
  </si>
  <si>
    <t>Aircraft damaged</t>
  </si>
  <si>
    <t>Aircraft destroyed</t>
  </si>
  <si>
    <t>Motor Vehicle(s) damaged</t>
  </si>
  <si>
    <t>Motor Vehicle(s) destroyed</t>
  </si>
  <si>
    <t>Water vessel(s) damaged</t>
  </si>
  <si>
    <t>Water vessel(s) destroyed</t>
  </si>
  <si>
    <t>Business(es) damaged</t>
  </si>
  <si>
    <t>Business(es) destroyed</t>
  </si>
  <si>
    <t>Crop(s) destroyed</t>
  </si>
  <si>
    <t>Livestock destroyed</t>
  </si>
  <si>
    <t>url</t>
  </si>
  <si>
    <t>Victoria</t>
  </si>
  <si>
    <t>Cyclone George</t>
  </si>
  <si>
    <t>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two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The Insurance Council of Australia estimated the 2007 damage at $8 million, with the 2011 estimated normalised cost of $12 million.</t>
  </si>
  <si>
    <t>Western Australia</t>
  </si>
  <si>
    <t>http://www.emknowledge.gov.au/resource/?id=12</t>
  </si>
  <si>
    <t>Hail - Hunter Valley</t>
  </si>
  <si>
    <t>On 31 October 2006 at Hexham in the Hunter Valley, a thunderstorm produced hail 4 cm in diameter. The hail damaged up to 10,000 motor vehicles and stripped leaves off trees.  At Wallsend a thunderstorm produced 4 cm hail, at Kahibah strong winds and 2 cm hail was reported and at New Lambton hail 3-4 cm in diameter was reported. The SES received more than 257 calls for assistance in the Newcastle city area.  The Insurance Council of Australia estimated the 2006 damage at $51 million, with the 2011 estimated normalised cost of $60 million.</t>
  </si>
  <si>
    <t>New South Wales</t>
  </si>
  <si>
    <t>http://www.emknowledge.gov.au/resource/?id=14</t>
  </si>
  <si>
    <t>Severe Storm -  New South Wales East Coast Low</t>
  </si>
  <si>
    <t>In June 2007 there were five east coast lows off the coast of New South Wales. The first and most severe occurred over 8-9 June. Heavy rain, strong winds and large ocean swells resulted in widespread damage to coastal regions of the Hunter, Central Coast and Sydney Metropolitan areas. The Queen's birthday weekend east coast lows developed in a pre-existing trough of low pressure over the northern Tasman Sea. This trough was directing a humid north-east to south-east air stream across north-east New South Wales and there was a weak low analysed just off the coast near Coffs Harbour on 8 June. The low moved south along the New South Wales coast, before moving out into the Tasman Sea on 10 June 2007.  Thunderstorms caused record breaking flooding in Newcastle, with 164.6 mm of rain falling in 6 hours from 3 pm to 9 pm, causing many shops and businesses to flood and hundreds of cars to be stranded or swept away. This storm event is often associated with the grounding of the Pasha Bulker (a 40,000 tonne bulk carrier ship) which occurred on 8 June on Nobbys Beach in Newcastle and was not re-floated until 2 July. Approximately 6000 people were evacuated from Maitland (near Newcastle) when it was considered that a levee may have burst.  In the Hunter Valley it was reported as the worst flooding in 52 years. Major flooding in the Hunter River occurred from 8 to 13 June and in the Paterson and Williams River from the 8 to 9 June. Moderate flooding occurred in the Wyong, Colo and Nepean Rivers.  Ferry services were cancelled on Sydney Harbour due to the weather conditions. The Cremorne wharf collapsed and sank due to large ocean swells. Beaches were eroded at many Sydney locations, due to swells up to 14 metres high. High winds blew beach sand over 100 metres inland. Over 200,000 homes reportedly lost power in the Sydney - Newcastle area due to flooding and high winds. Many thousands of homes and businesses lost telephone services when telephone exchanges were flooded.  A natural disaster was declared in the Hunter Valley and the Central Coast areas. There were a total of nine fatalities associated with the storm. Nearly 20,000 calls for assistance were made to the State Emergency Service.  The Insurance Council of Australia estimated the 2007 damage at $1480 million, with the 2011 estimated normalised cost of $1742 million.</t>
  </si>
  <si>
    <t>http://www.emknowledge.gov.au/resource/?id=17</t>
  </si>
  <si>
    <t>Flood - Gippsland June 2007</t>
  </si>
  <si>
    <t>http://www.emknowledge.gov.au/resource/?id=18</t>
  </si>
  <si>
    <t>Tasmania</t>
  </si>
  <si>
    <t>Bushfire - Great Divide Complex</t>
  </si>
  <si>
    <t>Victoria experienced a very adverse fire season during 2006 - 2007. Lightning ignited a number of fires on 1 December 2006 and some later merged to form what is known as the 'Great Divide Complex' fires in eastern Victoria. The area burnt mostly public land and was estimated to be in the vicinity of 1.2 and 1.3 million hectares by the end of the season. On 7 February 2007, The Great Divide fires were finally contained after 69 days. There were also a number of other fires (Tawonga Gap burned 33,500 hectares and Tatong burned 33,000). Despite the severity of the fire season, housing and private asset losses were remarkably low. In total, 51 dwellings of which 21 were classified as primary residences were destroyed and hundreds of stock and farm fencing were lost in the fires. One man died in a vehicle accident while assisting a property owner to prepare for fire impact.  Thousands of community volunteers and career emergency service personnel across state, regional and community levels worked in partnership to ensure the fires were eventually brought under control. A further component to the response was the support and assistance from New Zealand, United States, Canadian and interstate colleagues.  By 7 February, more than 1400 firefighters had been injured in the fire fighting effort (including bruises, cuts, blisters, burns, dehydration, broken limbs and spider bites). More than 400 St John Ambulance volunteers, including doctors, nurses and first aid officers provided medical assistance. On 16 December, 11 New Zealand firefighters were injured while fighting the fire in the Howqua Valley in north-east Victoria.  On 16 January 2007 power lines were cut which severely disrupted Melbourne electricity supplies. On the same day, a fire threatened to close Tullamarine Airport. The Department of Sustainability and Environment (DSE) worked with Melbourne Water to keep the fires out of the water catchments.  A significant number of people were evacuated during the fires. Relief centres were established to accommodate evacuees. Some mountain tourist complexes were evacuated due to fires including Mount Buller and Thredbo Village in New South Wales, the latter due to a fire that started from a lightning strike at Hermit Mountain and crossed the border.  Victoria experienced widespread effects from the fires. Numerous schools in the high country and some parts of Gippsland were forced to close due to the fire threat and outside play at school was banned in some instances due to smoke haze. The smoke haze reportedly caused some respiratory symptoms and aggravated conditions such as asthma. Haze also ffected traffic and delayed flights in and out of Melbourne airport. On 20 December, the Environment Protection Authority recorded its worst bushfire smoke since records began, with visibility reduced to two km in Melbourne's central business district.  During the fire season, the Country Fire Authority, Department of Sustainability and Environment and Parks Victoria received operational assistance from other states and a significant international contingent:    ACT - 37 personnel  NSW - 1050 personnel  NT - 108 personnel  SA - 10 personnel  Qld - 14 personnel  WA - 20 personnel  Canada - 52 personnel  New Zealand - 115 personnel  USA - 114 personnel    The Victorian and Federal Government provided financial assistance to aid personal, physical and economic recovery from the fire disaster.  The Insurance Council of Australia did not report any cost for this particular fire.</t>
  </si>
  <si>
    <t>http://www.emknowledge.gov.au/resource/?id=22</t>
  </si>
  <si>
    <t>http://www.emknowledge.gov.au/resource/?id=23</t>
  </si>
  <si>
    <t>Severe Storm - South-East Queensland and Northern New South Wales</t>
  </si>
  <si>
    <t>Queensland</t>
  </si>
  <si>
    <t>South Australia</t>
  </si>
  <si>
    <t>Hail - Orange</t>
  </si>
  <si>
    <t>On 21 January 1986 a severe hailstorm caused extensive damage to homes, farms and crops in the Orange area of the Central Tablelands. Hail of up to 7 cm in diameter was reported and over 100 motor vehicles were damaged. The Insurance Council of Australia estimated the 1986 damage at $25 million, with the 2011 estimated normalised cost of $160 million.</t>
  </si>
  <si>
    <t>http://www.emknowledge.gov.au/resource/?id=28</t>
  </si>
  <si>
    <t>Cyclone Justin</t>
  </si>
  <si>
    <t>http://www.emknowledge.gov.au/resource/?id=29</t>
  </si>
  <si>
    <t>Severe Storm - Hunter Valley, Tablelands and Southern Highlands</t>
  </si>
  <si>
    <t>http://www.emknowledge.gov.au/resource/?id=32</t>
  </si>
  <si>
    <t>Hail - Western Sydney</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</si>
  <si>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  The Insurance Council of Australia estimated the 1999 damage at $319 million, with the 2011 estimated normalised cost of $1297 million.</t>
  </si>
  <si>
    <t>http://www.emknowledge.gov.au/resource/?id=34</t>
  </si>
  <si>
    <t>Bushfire - Dandenong Ranges and Mornington Peninsula</t>
  </si>
  <si>
    <t>http://www.emknowledge.gov.au/resource/?id=36</t>
  </si>
  <si>
    <t>Cyclone Winifred</t>
  </si>
  <si>
    <t>Tropical Cyclone Winifred registered as a category three cyclone and recorded wind gusts up to 175 km per hour, near Cowley Beach south of Innisfail. Damage and disruption extended from north of Cairns to Cardwell and inland on a narrow front to Ravenshoe. The areas that suffered flooding were between Babinda and Tully.  The tide gauge at Clump Point recorded a storm surge of 1.6 m, wave run-up on beaches was approximately 2 m above the astronomical tide. Significant 24 hour rainfalls during the period were Topaz 304 mm, Ravenshoe 373 mm, Tully 212 mm, lnnisfail 221 mm and Babinda 251 mm. There were three deaths.  The Insurance Council of Australia estimated the 1986 damage at $40 million, with the 2011 estimated normalised cost of $205 million.</t>
  </si>
  <si>
    <t>http://www.emknowledge.gov.au/resource/?id=41</t>
  </si>
  <si>
    <t>Cyclone Glenda</t>
  </si>
  <si>
    <t>Severe Storm - Newcastle, Sydney, Wollongong</t>
  </si>
  <si>
    <t>In February 1978 severe storms affected Sydney, Newcastle and Wollongong. Wind gusts reached 141 km per hour at Newcastle, causing extensive damage to buildings and the loss of power to many homes. In total eight people were injured as a result of this storm. A tornado accompanied a thunderstorm in the Drummoyne and Hunters Hill areas of Sydney.  The Insurance Council of Australia estimated the 1978 damage at $15 million, with the 2011 estimated normalised cost of $215 million.</t>
  </si>
  <si>
    <t>http://www.emknowledge.gov.au/resource/?id=48</t>
  </si>
  <si>
    <t>Flood - Queensland - Charleville, New South Wales - Nyngan, Victoria - Gippsland</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</si>
  <si>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ttempts to raise the levee banks by sand bagging, the levees could not withstand the flood and on the 23 April, as the river surged to 5.2 m,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considerable.Towns and houses flooded, infrastructure was destroyed or damaged, thousands of sheep and cattle drowned and thousands of hectares of ruined crops.  The floods claimed six lives.  The Insurance Council of Australia estimated the 1990 damage at $30 million with the 2011 estimated normalised cost of $99 million.</t>
  </si>
  <si>
    <t>New South Wales;Victoria;Queensland</t>
  </si>
  <si>
    <t>http://www.emknowledge.gov.au/resource/?id=50</t>
  </si>
  <si>
    <t>Earthquake - Newcastle</t>
  </si>
  <si>
    <t>On 28 December 1989 at 10.27 am, an earthquake measuring 5.6 on the Richter scale hit Newcastle. The&amp;nbsp;earthquake's epicentre was approximately 15 km from Newcastle's central business district.  The earthquake caused widespread damage to infrastructure including roads, bridges and power lines. It also caused damage to 50,000 buildings, including 40,000 homes. As a result 13 individuals lost their lives and 160 sustained various injuries.  The Insurance Council of Australia estimated the 1989 damage at $862 million, with the 2011 estimated normalised cost of $3240 million.</t>
  </si>
  <si>
    <t>http://www.emknowledge.gov.au/resource/?id=58</t>
  </si>
  <si>
    <t>Severe Storm - Nyngan</t>
  </si>
  <si>
    <t>On 5 January 1998 at 3.15pm, a severe storm with hail and strong winds struck the western New South Wales town of Nyngan. Damage to property included four houses destroyed and 77 houses sustaining significant damage. Public buildings, schools and shops were also damaged. There was widespread damage to infrastructure including electricity lines, water and sewage. One person was injured.  The Insurance Council of Australia estimated the 1998 damage at $12 million, with the 2011 estimated normalised cost of $27 million.</t>
  </si>
  <si>
    <t>http://www.emknowledge.gov.au/resource/?id=59</t>
  </si>
  <si>
    <t>Bushfire - North Coast, Hunter and Sydney</t>
  </si>
  <si>
    <t>http://www.emknowledge.gov.au/resource/?id=63</t>
  </si>
  <si>
    <t>Flood - Western Sydney</t>
  </si>
  <si>
    <t>http://www.emknowledge.gov.au/resource/?id=66</t>
  </si>
  <si>
    <t>Severe Storm - Ballarat</t>
  </si>
  <si>
    <t>On 16 November 1989, a hail storm hit Ballarat resulting in damage to houses and cars.  The Insurance Council of Australia estimated&amp;nbsp;the 1989 damage at $20 million, with the 2011 estimated normalised cost of $81 million.</t>
  </si>
  <si>
    <t>http://www.emknowledge.gov.au/resource/?id=69</t>
  </si>
  <si>
    <t>Flood - Sydney, Newcastle and Wollongong</t>
  </si>
  <si>
    <t>http://www.emknowledge.gov.au/resource/?id=70</t>
  </si>
  <si>
    <t>Flood - Southern Queensland and Northern New South Wales</t>
  </si>
  <si>
    <t>New South Wales;Queensland</t>
  </si>
  <si>
    <t>http://www.emknowledge.gov.au/resource/?id=74</t>
  </si>
  <si>
    <t>Bushfire - New South Wales and Other States</t>
  </si>
  <si>
    <t>During the summer between 1974 and 1975, Australia experienced its worst bushfire season in 30 years. Approximately 15 per cent of Australia's physical land mass sustained extensive fire damage. This equates to roughly around 117,000,000 ha.  New South Wales was badly affected and there was widespread damage to infrastructure, including communications, roads, railways and property fencing. There was also significant damage to agriculture and horticulture industries, as famers lost crops and livestock to the fires. The areas affected included Cobar Shire, Balranald, Glendale and regions around the Lower Hunter. Three people lost their lives in New South Wales. The overall damage cost was estimated at approximately $5 million.</t>
  </si>
  <si>
    <t>http://www.emknowledge.gov.au/resource/?id=87</t>
  </si>
  <si>
    <t>On 15 January 2001, maximum temperatures reached 46 &amp;deg;C degrees at the Sydney suburb of Penrith before a cool change moved through with accompanying wind gusts up to 113 km per hour. The wind impacted Sydney's metropolitan area, and caused considerable damage to property, trees and fences and thousands of homes lost electricity.  Affected regions of New South Wales were declared natural disaster areas. Residents from the regions of Shoalhaven to Sydney and the Lower Hunter met the criteria for emergency government assistance.  The Insurance Council of Australia estimated the 2001 damage at $12 million, with the 2011 estimated normalised cost of $24 million.</t>
  </si>
  <si>
    <t>http://www.emknowledge.gov.au/resource/?id=88</t>
  </si>
  <si>
    <t>http://www.emknowledge.gov.au/resource/?id=91</t>
  </si>
  <si>
    <t>Hail - Brisbane and South East Queensland</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</si>
  <si>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  The Insurance Council of Australia estimated the 1995 damage at $40 million, with the 2011 estimated normalised cost of $166 million.</t>
  </si>
  <si>
    <t>http://www.emknowledge.gov.au/resource/?id=93</t>
  </si>
  <si>
    <t>Flood - Melbourne and Central Victoria</t>
  </si>
  <si>
    <t>On 26 to 28 December 1999, high rainfall in the northern suburbs of Melbourne caused localised flooding. In Carisbrook, central Victoria, over the same period the local catchment area received the most significant rainfall totals in more than 100 years.  The Insurance Council of Australia estimated the 1999 damage at $10 million, with the 2011 estimated normalised cost of $23 million.</t>
  </si>
  <si>
    <t>http://www.emknowledge.gov.au/resource/?id=117</t>
  </si>
  <si>
    <t>Severe Storm - Illawarra and Sydney</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</si>
  <si>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  The Insurance Council of Australia estimated the 1996 damage at $10 million, with the 2011 estimated normalised cost of $30 million.</t>
  </si>
  <si>
    <t>http://www.emknowledge.gov.au/resource/?id=118</t>
  </si>
  <si>
    <t>Flood - Gulf Country</t>
  </si>
  <si>
    <t>http://www.emknowledge.gov.au/resource/?id=122</t>
  </si>
  <si>
    <t>Flood - North and Central Queensland</t>
  </si>
  <si>
    <t>Queensland's far north endured saturating rains, cutting major transport lines and flooding isolated towns, leaving motorists and tourists stranded north of Ingham. Cairns opened a disaster co-ordination centre after a record 208 mm deluge which turned suburban streets into creeks and shopping centre car parks into miniature lakes. More than 3000 sandbags were distributed to Cairns residents who fought to keep rising flood waters from their front doors and 10,000 residents experienced blackouts.  Apart from floods along the Barwon, Tully and Herbert Rivers, others to flood included Burdekin, Bulloo, Flinders, Thompson, Paroo, Diamantina, Georgina, Barcoo rivers and Cooper Creek.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This included $70 million to cane and banana industries compiled with $50 million to existing infrastructure.   The Insurance Council of Australia estimated the 2000 damage at $12 million, with the 2011 estimated normalised cost of $30 million.</t>
  </si>
  <si>
    <t>http://www.emknowledge.gov.au/resource/?id=127</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</si>
  <si>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  The Insurance Council of Australia estimated the 1971 damage at $25 million, with the 2012 estimated normalised cost of $648 million.</t>
  </si>
  <si>
    <t>http://www.emknowledge.gov.au/resource/?id=128</t>
  </si>
  <si>
    <t>Bushfire - Ash Wednesday</t>
  </si>
  <si>
    <t>Victoria;South Australia</t>
  </si>
  <si>
    <t>http://www.emknowledge.gov.au/resource/?id=131</t>
  </si>
  <si>
    <t>Flood - Gympie, Southern Queensland, and Eastern New South Wales</t>
  </si>
  <si>
    <t>http://www.emknowledge.gov.au/resource/?id=133</t>
  </si>
  <si>
    <t>Severe Storm - Sydney, Hunter Valley and Northern Regions</t>
  </si>
  <si>
    <t>On 3 December 2001, severe thunderstorms hit a wide area of New South Wales with the most impact occurring in Sydney. A storm event moving at 80-100 km per hour produced a wind gust of 174 km per hour at the north western suburb of Richmond, which set a record as the highest wind gust ever recorded in mainland New South Wales. Other significant squalls were recorded,109 km per hour at Kurnell, 102 km per hour at Hornsby and at Gunnedah (north-west slopes) wind gusts of 137 km per hour caused damage to trees and buildings. Hail estimated to be 3 cm in diameter was reported at Pymble and 2 cm in diameter was also reported at Swansea in the Hunter Valley.  Two people died when a branch of a tree fell on their tent at Crosslands Reserve, Hornsby Heights, North Sydney.  The Insurance Council of Australia estimated the 2001 damage at $30 million, with the 2011 estimated normalised cost of $57 million.</t>
  </si>
  <si>
    <t>http://www.emknowledge.gov.au/resource/?id=136</t>
  </si>
  <si>
    <t>Bushfire - Lara and Melbourne Fringe</t>
  </si>
  <si>
    <t>On 8 January 1969 a total fire ban day was declared with 230 fires breaking out burning more than 324,000 hectares. Twenty-one of these fires were highly destructive. The worst fires were on the urban fringe of Melbourne and several were serious grass fires. There had been a fire on the previous day at Anakie near the Geelong - Ballan Road. The fire was quickly extinguished though it broke out again early Wednesday. The terrain being flat grassland went up and the fire moved quickly in the direction of Lara where it destroyed a 90 year old gothic church and 40 houses. Seventeen people abandoned their cars and tried to outrun the fire when it crossed the highway, all died. This event was a catalyst in changing guidelines recommending people are safer staying in a car when fire is upon them. The fire burnt to the edge of suburban Melbourne including Altona, Diamond Valley and Kangaroo Ground. In total 23 people died, 100 were injured, and 230 homes and 21 buildings were destroyed.</t>
  </si>
  <si>
    <t>http://www.emknowledge.gov.au/resource/?id=140</t>
  </si>
  <si>
    <t>Bushfire - Blue Mountains and Illawarra</t>
  </si>
  <si>
    <t>http://www.emknowledge.gov.au/resource/?id=151</t>
  </si>
  <si>
    <t>Bushfire - Black Tuesday Tasmania</t>
  </si>
  <si>
    <t>On 7 February 1967 over 100 fires were burning across southern Tasmania, which was to be known as 'Black Tuesday'.  Combination of abundant forest litter created by the prolific growth in the Spring of 1966, strong northerly winds of up to 110 km per hour and extremely hot air created ideal conditions for bushfires. The bushfires swept across the south-east coast of Tasmania and burnt through 264,270 hectares in the state's south in the space of five hours coming within 2 km of central Hobart. Sixty two people lost their lives, and 1400 homes or buildings were destroyed. The fires killed thousands of chickens and sheep among other livestock.  A Royal Commission after the fires found there were 110 fires burning within a 56 km radius of Hobart.  The Insurance Council of Australia estimated the 1967 damage at $14 million, with the 2011 estimated normalised cost of $610 million.</t>
  </si>
  <si>
    <t>http://www.emknowledge.gov.au/resource/?id=154</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</si>
  <si>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</si>
  <si>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  The Insurance Council of Australia estimated the 1975 damage at $20 million, with the 2011 estimated normalised cost of $398 million.</t>
  </si>
  <si>
    <t>http://www.emknowledge.gov.au/resource/?id=177</t>
  </si>
  <si>
    <t>Hail - Toowoomba</t>
  </si>
  <si>
    <t>A severe storm caused extreme weather conditions in the Toowoomba region on 9 January 1976. Gale force winds combined with large hail produced widespread damage to infrastructure, buildings and houses.  The Insurance Council of Australia estimated the 1976 damage at $12 million, with the 2011 estimated normalised cost of $282 million.</t>
  </si>
  <si>
    <t>http://www.emknowledge.gov.au/resource/?id=180</t>
  </si>
  <si>
    <t>Flood - Brisbane, Sunshine Coast, and Gold Coast</t>
  </si>
  <si>
    <t>During the period 9 - 11 March 2001, thunderstorm activity brought intense rainfall to the Queensland south-east Coast district.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  Three flights were diverted from Brisbane Airport to the Amberley RAAF Base after lights along the Brisbane runway went out (due to lightning). A house boat, moored on Norman Creek in eastern Brisbane, was damaged.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  Rainfall recorded during the flash flooding:    On the Gold Coast centred around Carrara a total of 176 mm  At Beenleigh where 317 mm was recorded at the Bowling Club  In the northern suburbs of Brisbane where 187mm was recorded at Everton Hills  Approximately 200 mm between Landsbrough and Nambour  An area up to 230 mm centred between Ball Lookout and Cooroy    The Insurance Council of Australia estimated the 2001 damage at $37 million, with the 2011 estimated normalised cost of $99 million.</t>
  </si>
  <si>
    <t>http://www.emknowledge.gov.au/resource/?id=186</t>
  </si>
  <si>
    <t>Severe Storm - Adelaide</t>
  </si>
  <si>
    <t>On 6 December 1986 two severe storms occurred over Adelaide and region with strong winds heavy and rain. Most damage was caused by wind and there was some flooding reported. Some areas in Adelaide Hills and the Far-North of the state were flooded.  The Insurance Council of Australia estimated the 1986 damage at $10 million, with the 2011 estimated normalised cost of $50 million.</t>
  </si>
  <si>
    <t>http://www.emknowledge.gov.au/resource/?id=188</t>
  </si>
  <si>
    <t>Severe Storm - Western Sydney</t>
  </si>
  <si>
    <t>On 9 November 1976, a severe hailstorm spread across the Sydney metropolitan area, focusing on the western suburbs. Wind gusts reached 96 km per hour and large hailstones ranging between one and 4.4 cm in diameter were recorded. The storm caused extensive damage to homes and vehicles and ten people sustained injuries.  The Insurance Council of Australia estimated the 1976 damage at $40 million, with the 2011 estimated normalised cost of $650 million.</t>
  </si>
  <si>
    <t>http://www.emknowledge.gov.au/resource/?id=191</t>
  </si>
  <si>
    <t>Hail - Singleton</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</si>
  <si>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  The Insurance Council of Australia estimated the 1996 damage at $49 million, with the 2011 estimated normalised cost of $149 million.</t>
  </si>
  <si>
    <t>http://www.emknowledge.gov.au/resource/?id=192</t>
  </si>
  <si>
    <t>Bushfire - Western Sydney and Central Coast</t>
  </si>
  <si>
    <t>On 16 October 1991, a number of fires erupted on the coast of New South Wales many of which were believed to be deliberately lit. Major towns affected included Kenthurst, Hunter, Shoalhaven, Baulkham Hills, Gosford, Wyong Shire, Lake Macquarie and Cooma. Approximately 2500 firefighters were activated to control around thirty separate incidents across the state. A total of fourteen homes were completely destroyed and two people died via the fires at Kenthurst.</t>
  </si>
  <si>
    <t>http://www.emknowledge.gov.au/resource/?id=195</t>
  </si>
  <si>
    <t>Bushfire - Central Victoria and Alpine Fires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</si>
  <si>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including Avoca, Maryborough, and Little River. A large number of fires also started in the Victorian alpine areas, the largest at Mt Buffalo burning 51,400 hectares. Overall, 111 fires started on public land on and it took two weeks to bring the fires under control.</t>
  </si>
  <si>
    <t>http://www.emknowledge.gov.au/resource/?id=196</t>
  </si>
  <si>
    <t>Flood - Sydney and Wollongong</t>
  </si>
  <si>
    <t>During the period between 17-18 August, a low pressure trough moved along the central and southern New South Wales coast causing heavy rainfall. On 17 August between the hours 6:00 pm to 9:00 pm, a thunderstorm remained over the Wollongong area dumping heavy falls. Due to the flash flooding, many areas were isolated until 9:00 pm.  As a result, major roads and train lines to Wollongong were disrupted and mudslides were reported on some roads, including Bulli Pass. Fifty homes were flooded in north Wollongong, and it was reported homes along the coast were dislodged from their foundations. One person drowned in attempting to cross a flooded creek at Bellambi.  Damage recorded in Sydney suburbs included; erosion of beach side suburbs, 14 metropolitan roads blocked, power loss to thousands of homes, reports of winds reaching up to 92 km per hour which brought down trees and power lines.  Due to the impact of the flood, the State Emergency Services (SES) obtained access to the Natural Disaster Relief Arrangements (NDRA) funding which assisted in the response efforts. During the cleanup operation up to 450 personnel assisted and 41 SES volunteer units sent teams into Wollongong.  Rainfall recorded for 24 hours to 9:00am on 18 August were:  Mt Ousley: 445 mm  Bulli Pass: 410 mm  Keiraville: 337 mm  Figtree: 313 mm  Wollongong: 316 mm  The Insurance Council of Australia estimated the 1998 damage at $40 million, with the 2011 estimated normalised cost of $97 million.</t>
  </si>
  <si>
    <t>http://www.emknowledge.gov.au/resource/?id=201</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</si>
  <si>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  The Insurance Council of Australia estimated the 1974 damage at $68 million, with the 2011 estimated normalised cost of $2645 million.</t>
  </si>
  <si>
    <t>http://www.emknowledge.gov.au/resource/?id=212</t>
  </si>
  <si>
    <t>Hail - Sydney Apr 1999</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</si>
  <si>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One person died as a result of the storm.  The Insurance Council of Australia estimated the 1999 damage at $1700 million, with the 2011 estimated normalised cost of $4296 million.</t>
  </si>
  <si>
    <t>http://www.emknowledge.gov.au/resource/?id=213</t>
  </si>
  <si>
    <t>Northern Territory</t>
  </si>
  <si>
    <t>On 3 October 1986 a severe hailstorm spread over Western Sydney. Hail stones of up to 6 cm caused damage to hundreds of homes and ten people sustained injury.  The Insurance Council of Australia estimated the 1999 damage at $104 million, with the 2011 estimated normalised cost of $638 million.</t>
  </si>
  <si>
    <t>http://www.emknowledge.gov.au/resource/?id=219</t>
  </si>
  <si>
    <t>Tropical Cyclone Emily formed off the southern and central coasts of Queensland resulting in eight deaths (in three separate incidents).  Other damage recorded included flooding at Kingaroy and Brisbane.</t>
  </si>
  <si>
    <t>http://www.emknowledge.gov.au/resource/?id=222</t>
  </si>
  <si>
    <t>Bushfire - East Coast Queensland</t>
  </si>
  <si>
    <t>http://www.emknowledge.gov.au/resource/?id=224</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</si>
  <si>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</si>
  <si>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motorist&amp;nbsp;drowned while attempting to cross a flooded creek at Canarvon.  The Insurance Council of Australia estimated the 1995 damage at $11 million, with the 2012 estimated normalised cost of $48 million.</t>
  </si>
  <si>
    <t>http://www.emknowledge.gov.au/resource/?id=237</t>
  </si>
  <si>
    <t>Bushfire - Black Christmas</t>
  </si>
  <si>
    <t>From 24 December 2001, more than 100 fires burned through parts of New South Wales and the Australian Capital Territory. The first fires to break out were in the Cessnock, Blue Mountains, Hawkesbury and Penrith areas. The fires lasted for approximately 23 days and required over 20,000 regular and volunteer firefighters as well as 85 aircraft. The worst fires were in the Huskisson / Sussex Inlet area near Jervis Bay in the Illawarra and the Deua National Park west of Moruya.  The weather across all affected areas during this time included temperatures of up to 45&amp;ordm; C, winds in excess of 90 km per hour, relative humidity as low as 6 per cent and Fire Danger Ratings of up to 100.  Twenty-six bushfire emergency declarations were made, incorporating the 48 local government areas of Blue Mountains / Lithgow / Rylstone, Cessnock / Wyong, Hawkesbury, Kempsey, Mudgee, Oberon / Mulwarree, Richmond Valley / Maclean, Shoalhaven / Tallaganda, Gosford, Penrith / Fairfield / Blacktown / Liverpool, Singleton / Muswellbrook, Sutherland, Wollondilly / Campbelltown / Wingecarribee, Wollongong / Kiama / Shellharbour, Baulkham Hills / Hornsby / Ku-ring-gai / Ryde / Lane Cove, Grafton / Pristine Waters / Maclean / Copmanhurst, Eurobodalla, Warringah / Pittwater, Narrabri, Kempsey, Cabonne, Coffs Harbour, Richmond Valley, Greater Taree, Kempsey and Walcha.  The fires burnt approximately 753,314 hectares, destroyed 109 houses and damaged a further 40. They also destroyed 433 outbuildings, 222 vehicles, and 7043 stock and 33 commercial and industrial buildings. Vast stretches of forests were destroyed, including more than 60 per cent of the Royal National Park, and more than 510 hectares of pine plantation valued at several million dollars in the Australian Capital Territory. The smoke and smog from the fire caused the Environmental Protection Authority to record the worst ever air pollution in Sydney on 28 December.  Although major fire activity ended on 7 January, operations continued until 11 January. More than 11,000 people were evacuated from their homes, but there were no deaths or major injuries.  An estimated 20,000 properties were saved and the cost of operations was estimated at $106 million.  The Insurance Council of Australia estimated the 2001 damage at $69 million, with the 2011 estimated normalised cost of $131 million.</t>
  </si>
  <si>
    <t>New South Wales;Australian Capital Territory</t>
  </si>
  <si>
    <t>http://www.emknowledge.gov.au/resource/?id=245</t>
  </si>
  <si>
    <t>Earthquake - Hunter Valley, Ellalong and Cessnock</t>
  </si>
  <si>
    <t>On 6 August 1994, an earthquake measuring 5.4 on the Richter scale affected the Hunter region of New South Wales. Homes, hotels and other buildings suffered serious damage. There were also infrastructure, commercial and industrial losses.  The Insurance Council of Australia estimated the 1994 damage at $37.2 million, with the 2011 estimated normalised cost of $115 million.</t>
  </si>
  <si>
    <t>http://www.emknowledge.gov.au/resource/?id=247</t>
  </si>
  <si>
    <t>Flood - Sydney Nov 1984</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</si>
  <si>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  The Insurance Council of Australia estimated the 1984 damage at $80 million, with the 2011 estimated normalised cost of $578 million.</t>
  </si>
  <si>
    <t>http://www.emknowledge.gov.au/resource/?id=248</t>
  </si>
  <si>
    <t>On 26 January 1971 widespread flooding occurred in Woden Valley, south-east of Canberra, as a result of a super cell thunderstorm. Rainfall started at approximately 7.30 - 7.50 pm and up to 100 mm was recorded in one hour by private rain gauges in the suburb of Farrer and Torrens.  The rain waters filled the creek that ran beside the Woden Valley freeway, and as debris blocked the valley, the backup of water sent a flash flood onto the freeway. The 200 m wide, 1.5 m deep torrent engulfed more than a dozen cars, and caused the deaths of seven people aged between six and 20. A subsequent Coroner's Report found the deaths to be accidental drowning, and the Department of Interior found that approximately $120,000 of public/government owned property was damaged.  The Bureau of Meteorology estimated the total damage bill at $9 million.</t>
  </si>
  <si>
    <t>Australian Capital Territory</t>
  </si>
  <si>
    <t>http://www.emknowledge.gov.au/resource/?id=254</t>
  </si>
  <si>
    <t>Flood - Sydney Aug 1986</t>
  </si>
  <si>
    <t>On 4 August 1986, torrential rain fell within a 24 hour period with rainfall recorded at 327.6 mm.  The subsequent damage included; 10,000 homes damaged, roads flooded, bus, train and ferry services disrupted resulting in people being stranded in the city, electricity supply problems and property damage.  As the rain eased in Sydney the wind shifted more southerly early on 6 August. This caused the Blue Mountains to experience heavy rains, resulting in the largest floods on record on the Cox and Grose rivers. The rain moved south to the Illawarra and west of Wollongong, adding to the already high Georges River (recorded at 4.5 m); the Hawkesbury River peaked at 12.8 m. This resulted in flooding covering the bridge at Milperra. Six deaths were recorded.  The Insurance Council of Australia estimated the 1986 damage at $35 million, with the 2011 estimated normalised cost of $215 million.</t>
  </si>
  <si>
    <t>http://www.emknowledge.gov.au/resource/?id=262</t>
  </si>
  <si>
    <t>Flood - Gnarr Creek, Ballarat</t>
  </si>
  <si>
    <t>In December 1991, flood waters damaged homes and businesses in Ballarat due to the largest flood event recorded at the time for the Gnarr Creek system. Investment in storm water management systems occurred after this flood in an attempt to avoid a recurrence.  The Insurance Council of Australia estimated the 1991 damage at $24 million, with the 2011 estimated normalised cost of $90 million.</t>
  </si>
  <si>
    <t>http://www.emknowledge.gov.au/resource/?id=265</t>
  </si>
  <si>
    <t>Flood - Grafton, Kempsey and North Coast New South Wales</t>
  </si>
  <si>
    <t>The development of a low-pressure system off the New South Wales North Coast caused torrential rain on 2 March, and dissipated into Queensland. Heavy rainfalls intensified over the following days, particularly in the Coffs Harbour and Port Macquarie regions.  River systems in the region were at capacity and tidal systems in correlation with the king tides caused further complexities with rising flood water. The following river systems were affected; Richmond, Clarence, Bellinger, Nambucca, Macleay, Hastings, Manning, Paterson and Hunter. The rising water exceeded levees in Kempsey and the traffic bridge at Kempsey peaked at a height of 6.9 m. Other significant damage included; 94 businesses with an estimated direct cost of $28,000 per business, streets closed to traffic and 100 people evacuated from the Mirriwina Gardens settlement (50 km north-west of Kempsey).  The Clarence River also threatened to exceed levees causing precautionary evacuations of more than 1000 people, including 80 patients from the Grafton Hospital. The Grafton levee bank was able to hold the water within the river system, which finally peaked at 7.75 m.  The effects of the flooding were wide spread and inundations and dislocation of services affected up to 28 local government areas.The Pacific Highway, the main route in many of these regions, was cut for several days. Rail services were also reported as suspended. Furthermore, reports of damage included; Yamba becoming isolated, Gladstone and Smithtown where sewerage infrastructure failed and Ulmarra (population of 470) was ordered to evacuate. Bellingen, Thora, Kaland and Darkwood, South West Rocks, Hat Head, and Crescent Head were isolated and required food and medical drops by helicopter.  The response units included; State Emergency Services (SES) a contingent of 1300 volunteers from 83 units, Rural Fire Service (RFS), New South Wales Fire Brigade (NSWFB), Volunteer Rescue Association (VRA), Police, and Council workers. Additional supporting equipment used in the response included; ten heavy tankers, 12 flood boats, and 11 helicopters.  Estimated costs to roads and bridges was $3 million, water and sewerage infrastructure $500,000.  The enormity of the recovery resulted in the Premier establishing a Government Task Force to coordinate the operation. Brigadier Philip McNamara was appointed the regional coordinator for the recovery, and was based in Coffs Harbour. The Insurance Council of Australia estimated the 2001 damage at $25 million, with the 2011 estimated normalised cost of $45 million.</t>
  </si>
  <si>
    <t>http://www.emknowledge.gov.au/resource/?id=269</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</si>
  <si>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</si>
  <si>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  The Insurance Council of Australia estimated the 1979 damage at $15 million, with the 2011 estimated normalised cost of $202 million.</t>
  </si>
  <si>
    <t>http://www.emknowledge.gov.au/resource/?id=271</t>
  </si>
  <si>
    <t>Hail - Brisbane and Region</t>
  </si>
  <si>
    <t>On 16 December 1998, a severe storm crossed Brisbane suburbs causing extensive hail damage. The most affected suburbs were Clayfield, Windsor, Wilston, Albion, Northgate and Wavell Heights.  The Insurance Council of Australia estimated the 1998 damage at $76 million, with the 2011 estimated normalised&amp;nbsp;cost of $254 million.</t>
  </si>
  <si>
    <t>http://www.emknowledge.gov.au/resource/?id=280</t>
  </si>
  <si>
    <t>Severe Storm - Sydney and Blue Mountains</t>
  </si>
  <si>
    <t>A severe storm moved across the Blue Mountains and into Sydney, northern suburbs and beaches on the 20 November 1994 resulting in considerable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  Property damage was also reported from rural areas including Narromine and Dubbo where wind gusts were recorded up to 139 km per hour.  The Insurance Council of Australia estimated the 1994 damage at $29 million, with the 2011 estimated normalised cost of $100 million.</t>
  </si>
  <si>
    <t>http://www.emknowledge.gov.au/resource/?id=302</t>
  </si>
  <si>
    <t>Cyclone Ada</t>
  </si>
  <si>
    <t>http://www.emknowledge.gov.au/resource/?id=303</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</si>
  <si>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  Huge seas and tides caused significant erosion to beaches, and parts of the Perth river foreshore were inundated. Fremantle recorded 25 wind gusts of at least 129 km per hour, more than three times the number recorded for any other event since the 1960s.  The Insurance Council of Australia estimated the 1994 damage at $37 million, with the 2011 estimated normalised cost of $187 million.</t>
  </si>
  <si>
    <t>http://www.emknowledge.gov.au/resource/?id=304</t>
  </si>
  <si>
    <t>Flood - Alice Springs and Central Northern Territory</t>
  </si>
  <si>
    <t>Starting on 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  The Insurance Council of Australia estimated the 1988 damage at $10 million, with the 2011 estimated normalised cost of $68 million.</t>
  </si>
  <si>
    <t>http://www.emknowledge.gov.au/resource/?id=307</t>
  </si>
  <si>
    <t>Bushfire - Western Districts and Streatham</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</si>
  <si>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  The Insurance Council of Australia estimated the 1977 damage at $9 million, with the 2011 estimated normalised cost of $101 million.</t>
  </si>
  <si>
    <t>http://www.emknowledge.gov.au/resource/?id=309</t>
  </si>
  <si>
    <t>Severe Storm - Sydney and Region 1998</t>
  </si>
  <si>
    <t>On 4 February 1998, a thunderstorm with approximately 16,000 lightning strikes struck Sydney and regional areas. In Sydney 40,000 homes were without power. In regional areas there were several reports of severe wind gusts during the afternoon. The highest were: 106 km per hour at Dubbo, 104 km per hour at Coonamble, 83 km per hour at Orange and 76 km per hour at Armidale.  The Insurance Council of Australia estimated the 1998 damage at $12 million, with the 2011 estimated normalised cost of $34 million.</t>
  </si>
  <si>
    <t>http://www.emknowledge.gov.au/resource/?id=313</t>
  </si>
  <si>
    <t>Landslide - Thredbo</t>
  </si>
  <si>
    <t>http://www.emknowledge.gov.au/resource/?id=315</t>
  </si>
  <si>
    <t>Severe Storm - Sydney, Wollongong and South Coast</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</si>
  <si>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The Insurance Council of Australia estimated the 1999 damage at $45 million, with the 2011 estimated normalised cost of $100 million.</t>
  </si>
  <si>
    <t>http://www.emknowledge.gov.au/resource/?id=319</t>
  </si>
  <si>
    <t>Severe flooding resulted in damage to the areas of Gosford, Sydney and the Illawarra region.  The Insurance Council of Australia estimated the 1975 damage at $15 million, with the 2012 estimated normalised cost of $339 million.</t>
  </si>
  <si>
    <t>http://www.emknowledge.gov.au/resource/?id=328</t>
  </si>
  <si>
    <t>Severe Storm - New England and Hunter Valley</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</si>
  <si>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The Insurance Council of Australia estimated the 1996 damage at $10 million, with the 2011 estimated normalised cost of $28 million.</t>
  </si>
  <si>
    <t>http://www.emknowledge.gov.au/resource/?id=333</t>
  </si>
  <si>
    <t>http://www.emknowledge.gov.au/resource/?id=334</t>
  </si>
  <si>
    <t>Bushfire - Sydney and Region</t>
  </si>
  <si>
    <t>In December 1979, New South Wales experienced its driest period since 1972. A heatwave combined with dry conditions caused the outbreak of fires in the first week of December. In the following weeks a number of incidents were reported in towns such as Duffys Forest, Lucas Heights, Terry Hills, Ingleside, Belrose, Elanora Heights, Lithgow, Mount Wilson, Mount Tomah and Grose Valley. A number of these fires were deliberately lit by arsonists.  The fires caused widespread damage to millions of hectares of land. Critical infrastructure including communication equipment, roads, property fencing and railways were damaged or destroyed. Twenty-eight homes were destroyed, 20 homes were damaged. Five deaths were attributed to the fires.</t>
  </si>
  <si>
    <t>http://www.emknowledge.gov.au/resource/?id=336</t>
  </si>
  <si>
    <t>Flood - Katherine Floods</t>
  </si>
  <si>
    <t>On 24 January 1998, Tropical Cyclone Les developed over the Gulf of Carpentaria. As it made landfall it weakened into a rain depression which drifted towards Katherine.  Rain began to fall on 25 January and it continued to rain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many of them losing everything in the flood waters. Roads and transport links were extensively damaged and it took a number of days to repair. The Daly River was also affected by the flood as it moved downstream.  The Insurance Council of Australia estimated the 1998 damage at $70 million, with the 2011 estimated normalised cost of $201 million.</t>
  </si>
  <si>
    <t>http://www.emknowledge.gov.au/resource/?id=337</t>
  </si>
  <si>
    <t>Severe Storm - Hunter Valley and Mid-North Coast</t>
  </si>
  <si>
    <t>On the 30 November 1995, the areas of the Hunter Valley and mid-north coast experienced thunderstorms with high winds. The greatest damage occurred in Maitland, Metford, Thornton and Taree. More than 120 buildings were unroofed or seriously damaged.  The Insurance Council of Australia estimated the 1995 damage at $10 million, with the 2011 estimated normalised cost of $31 million.</t>
  </si>
  <si>
    <t>http://www.emknowledge.gov.au/resource/?id=338</t>
  </si>
  <si>
    <t>Severe Storm - Sydney Jan 1991</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</si>
  <si>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 The Insurance Council of Australia estimated the 1991 damage at $138.4 million, with the 2011 estimated normalised cost of $525 million.</t>
  </si>
  <si>
    <t>http://www.emknowledge.gov.au/resource/?id=340</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</si>
  <si>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</si>
  <si>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  The Insurance Council of Australia estimated the 1999 damage at $35 million, with the 2011 estimated normalised cost at $108 million.</t>
  </si>
  <si>
    <t>http://www.emknowledge.gov.au/resource/?id=345</t>
  </si>
  <si>
    <t>Bushfire - Sydney and Southern Regions</t>
  </si>
  <si>
    <t>http://www.emknowledge.gov.au/resource/?id=347</t>
  </si>
  <si>
    <t>Severe Storm - Casino and Region</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</si>
  <si>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The Insurance Council of Australia estimated the 2001 damage at $35 million, with the 2011 estimated normalised cost of $65 million.</t>
  </si>
  <si>
    <t>http://www.emknowledge.gov.au/resource/?id=354</t>
  </si>
  <si>
    <t>Earthquake - Meckering and Region</t>
  </si>
  <si>
    <t>At 10.59 am on 14 October 1968, the small town of Meckering about 130 km east of Perth was destroyed by an earthquake that measured 6.9 on the Richter scale. The earthquake was felt throughout the southern half of the State and caused damage in the surrounding townships, particularly York and Northam, and in the Perth Metropolitan area.  Prior to the earthquake the Meckering township consisted of 51 occupied dwellings; 12 private business premises and 15 buildings devoted to Government, public or sporting uses. Buildings which survived the earthquake and were still usable were reduced to 16 houses and three business premises. Approximately 20 people were injured.  The Insurance Council of Australia estimated the 1968 damage at $1.5 million, with the 2012 estimated normalised cost of $57 million.</t>
  </si>
  <si>
    <t>http://www.emknowledge.gov.au/resource/?id=355</t>
  </si>
  <si>
    <t>Severe Storm - South Eastern Australia Nov 1994</t>
  </si>
  <si>
    <t>Between 6-8 November 1994, strong land gales up to 145 km per hour lashed Victoria, Australian Capital Territory and New South Wales. One person was killed and another 50 injured. Boats and buildings were damaged and more than 550,000 homes lost power. Huge dust clouds stretched for over thousands of kilometres.  The insurance cost of this event is unknown.</t>
  </si>
  <si>
    <t>Australian Capital Territory;New South Wales;Victoria</t>
  </si>
  <si>
    <t>http://www.emknowledge.gov.au/resource/?id=358</t>
  </si>
  <si>
    <t>Flood - Dalby</t>
  </si>
  <si>
    <t>Flooding in the wake of an ex-tropical cyclonic depression resulted in heavy damage in the Dalby township and surrounding area. Heavy rainfall over the Myall creek catchment created serious flooding for the town of Dalby, the highest recorded at a height of 4.5 m. Approximately 2000 homes were inundated with water and there was considerable damage to the grain growing districts. One death was recorded.  The Insurance Council of Australia estimated the 1981 damage at $20 million, with the 2011 estimated normalised cost of $205 million.</t>
  </si>
  <si>
    <t>http://www.emknowledge.gov.au/resource/?id=361</t>
  </si>
  <si>
    <t>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The Bushfire Recovery Program for the environment and agriculture focused on four areas:  1. Asset repair or replacement in parks, forests and alpine resorts ($24.9 million)  2. Protection and restoration of water catchments and water supply ($23.9 million)  3. Restoration of ecological and cultural heritage values ($13.2 million)  4. Providing practical assistance for affected farm enterprises ($8.6 million) Assets lost or damaged included; 41 houses, 213 other structures, three bridges and 10,000 livestock.  The Insurance Council of Australia estimated the 2003 damage for Victoria and New South Wales at $12 million, with the 2011 estimated normalised cost of $24 million.</t>
  </si>
  <si>
    <t>http://www.emknowledge.gov.au/resource/?id=374</t>
  </si>
  <si>
    <t>Severe Storm - South Eastern Australia</t>
  </si>
  <si>
    <t>Australian Capital Territory;New South Wales;Victoria;Tasmania</t>
  </si>
  <si>
    <t>http://www.emknowledge.gov.au/resource/?id=376</t>
  </si>
  <si>
    <t>Hail - South-East Queensland</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</si>
  <si>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  The Insurance Council of Australia estimated the 2004 damage at $28.5 million, with the 2011 estimated normalised cost of $54 million.</t>
  </si>
  <si>
    <t>http://www.emknowledge.gov.au/resource/?id=377</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</si>
  <si>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  A major incident was declared in the afternoon; heat from the fire was 1000 &amp;deg;C with speeds up to 100 km per hour. The fire became known as Black Tuesday and it was not contained until the next day and finally extinguished 20 January 2005. This was the worst fire in South Australia since the 1983 Ash Wednesday fires.  Nine people died in these fires and more than 110 people were injured. Approximately 82,000 ha were burnt. The worst affected areas were Wangary, North Shields, Wanilla, Pooindie, Louth Bay, White Flat, Koppio, Greenpatch and Warunda. Essential services were destroyed; there was loss of electricity, telecommunications, and water supply.  In terms of personal property, 79 houses were destroyed, 26 homes extensively damaged, 139 vehicles destroyed, 324 sheds destroyed or damaged and 6300 km of fencing damaged. Livestock death totalled 46,500 which were mainly sheep. One aircraft was destroyed worth in the vicinity of $100,000.  The recovery process was immediately put into effect. This included a Bushfire Recovery Centre being set up at Port Lincoln High School and a&amp;nbsp;State Recovery Committee meeting for the first time on the 12 January. Personal Hardship and Distress grants were provided and a hot line for Centrelink was established.  The Insurance Council of Australia estimated the 2005 damage at $27.7 million, with the 2011 estimated normalised cost of $41 million.</t>
  </si>
  <si>
    <t>http://www.emknowledge.gov.au/resource/?id=378</t>
  </si>
  <si>
    <t>Severe Storm - New South Wales, Victoria, Australian Capital Territory, Tasmania and South Australia</t>
  </si>
  <si>
    <t>At the beginning of February 2005 a low pressure system brought severe storms to eastern Australia. The weather system resulted in record rainfalls to south-east Australia and abnormally low temperatures through much of the eastern half of the country.  New South Wales  On 2 February, many areas of New South Wales and suburban Sydney experienced hail and heavy rain. Some examples are:    Kellyville, hail 5 cm,  Blacktown, hail 4 cm,  Kings Langley, hail 3 cm,  Quakers Hill, hail 3 cm,  Greystanes, heavy rain and hail 4 cm,  Potts Hill, hail 2-3 cm,  Castle Hill, hail 4-5 cm,  Greenacre, hail 4-5 cm,  St Ives, heavy rain and hail 2 cm,  Wahroona, heavy rain and hail 3 cm,  Gosford, hail 4 cm and Terrigal hail 4-5 cm.    Flash flooding was seen in Bexley (metropolitan Sydney) and in North Ryde. A thunderstorm and possible tornado caused severe local wind damage, bringing down trees and power lines, resulting in power outages to thousands of homes.  The strongest wind gusts during the storm were felt at Bathurst with 93 km per hour, Scone 93 km per hour, Kurnell 94 km per hour and Newcastle 91 km per hour.  The unseasonal cold weather brought snow to some areas of New South Wales where approximately 10-15 cm snow fell in the Snowy Mountains and temperatures reached as low as minus 5&amp;deg;C. On the Brindabella Ranges near Canberra and on the Southern Tablelands, several centimetres of snow settled on the ground. Record low maximum and minimum temperatures occurred over this period, especially in the southern areas of the state.  Victoria  Substantial rainfall was reported in many areas of Victoria with 24 hour rainfall totals exceeding 150 mm in many places. Rainfall in the Melbourne metropolitan area exceeded 100 mm with an all time 24 hour record for Melbourne set at 120.2 mm (the previous record was 108 mm).  The highest wind gusts were recorded at Wilson's Promontory with gusts of up to 148 km per hour. In the Melbourne area wind gusts to 104 km per hour were recorded at Fawkner and Beacon.  Extensive damage to buildings was reported and over 7000 requests for assistance were received by the SES and other emergency services over the following days.  Tasmania  During this storm, Tasmania experienced widespread damage particularly from wind gusts. The strong south easterly winds caused damage from Devonport to Bridport, Scottsdale and Winnaleah in the north-east, Binalong Bay on the East Coast, and to Flinders Island in Bass Strait. Port Sorell (near Devonport) reported many homes to be badly damaged in part due to falling trees.  Approximately 25 yachts in the Tamar River broke their moorings, with 14 reportedly destroyed, causing hundreds of thousands of dollars damage.  The Bass Strait ferry Spirit of Tasmania l was forced to return to Melbourne after sustaining damage in seas estimated at 20 m. The Spirit of Tasmania II was delayed on its voyage from Devonport to Melbourne, while the Spirit of Tasmania III broke its moorings in Devonport and was also slightly damaged.  Fruit crops sustained up to 50 per cent loss; particularly apple and pear growers. Damage was also sustained to poppy and grain crops.  Strong winds battered Tasmania during this storm, some examples are; Mount Wellington 104 km per hour, Mount Read 93 km per hour, Eddystone Point 117 km per hour, Flinders Island Airport 100 km per hour, Launceston Airport 94 km per hour and Cape Bruny on Bruny Island 91 km per hour.  On 3 February substantial rainfall accompanied the storm and flooding occurred in several areas on the east coast, some suburbs of Hobart and in the south-east. The Browns River at Kingston broke its banks causing local flooding with several minor landslides also reported in the area.  South Australia  Gale force winds of up to 67 km per hour occurred at several locations in South Australia during this storm event. These occurred in Marree and briefly at Hindmarsh Island.  The Insurance Council of Australia estimated the 2005 damage for the combined states at $216.7 million, with the estimated 2011 normalised cost of $304 million.</t>
  </si>
  <si>
    <t>http://www.emknowledge.gov.au/resource/?id=379</t>
  </si>
  <si>
    <t>Severe Storm - Sydney Feb 2002</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</si>
  <si>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 The Insurance Council of Australia estimated the 2002 damage at $10 million, with the 2011 estimated normalised cost of $19 million.</t>
  </si>
  <si>
    <t>http://www.emknowledge.gov.au/resource/?id=384</t>
  </si>
  <si>
    <t>Cyclone Tracy</t>
  </si>
  <si>
    <t>Tropical Cyclone Tracy struck Darwin in the early hours of 25 December 1974, and was rated a Category 4 Tropical Cyclone. Before the failure of instruments, the wind gauges registered speeds of 217 km per hour.  The cyclone caused massive building and infrastructure damage to all power, water, sanitation and communications as well as huge commercial and industrial losses. Over 80 per cent of all buildings were destroyed or seriously damaged.  The cyclone resulted in the death of 71 people, which included 22 who were lost at sea.  Tropical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  The Insurance Council of Australia estimated the 1974 damage at $200 million, with the 2012 estimated normalised cost of $4090 million.</t>
  </si>
  <si>
    <t>http://www.emknowledge.gov.au/resource/?id=386</t>
  </si>
  <si>
    <t>Severe Storm - South-East Queensland, Northern New South Wales, Northern Western Australia. Northern Territory</t>
  </si>
  <si>
    <t>Northern Territory;Queensland;New South Wales;Western Australia</t>
  </si>
  <si>
    <t>http://www.emknowledge.gov.au/resource/?id=391</t>
  </si>
  <si>
    <t>Severe Storm - Bunbury and South Perth</t>
  </si>
  <si>
    <t>On 16 May 2005, a strong cold front caused widespread damage to Perth suburbs and parts of the south-west of the state. Several tornadoes occurred on the edge of the front causing serious damage to buildings and houses in the Bicton and Bunbury areas.  The Fire and Emergency Services Authority (FESA) described it as the worst storm in ten years. The SES received over 800 calls for assistance. Five schools were damaged and at Bicton Primary School the music room was ripped from its foundation.  In Bunbury the tornado caused substantial damage to buildings and residences. Heavy rain caused extensive flooding and traffic chaos with roads closed, including a main highway. Some parts of the south-west recorded up to 80 mm of rain in 24 hours.  In excess of 100,000 customers were left without power and the city was littered with downed power poles and live wires. Power was cut along the storm's path in areas such as Bicton, Fremantle, Canningvale, Kwinana and Armadale.  The Insurance Council of Australia estimated the 2005 damage at $53.2 million, with the 2011 normalised cost at $108 million.</t>
  </si>
  <si>
    <t>http://www.emknowledge.gov.au/resource/?id=398</t>
  </si>
  <si>
    <t>Hail - Brisbane</t>
  </si>
  <si>
    <t>http://www.emknowledge.gov.au/resource/?id=399</t>
  </si>
  <si>
    <t>Hail - Gold Coast</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</si>
  <si>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  State Emergency Service crews responded to more than 724 calls for help as the hailstorm damage spread to houses, buildings and cars. Approximately 2000 motor vehicles and 500 homes were damaged.  The Insurance Council of Australia estimated the 2005 damage at $61 million, with the 2011 estimated normalised cost of $89 million.</t>
  </si>
  <si>
    <t>http://www.emknowledge.gov.au/resource/?id=402</t>
  </si>
  <si>
    <t>Hail - Lake Grace</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</si>
  <si>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 Estimates put the cost of the damage at over $10 million.</t>
  </si>
  <si>
    <t>http://www.emknowledge.gov.au/resource/?id=404</t>
  </si>
  <si>
    <t>Severe Storm - Sydney Jan 1977</t>
  </si>
  <si>
    <t>On 21 January 1977 severe thunderstorms spread over New South Wales, affecting mainly the Sydney regions of Bankstown and Richmond. Winds reached 124 km per hour and there was one fatality.  The Insurance Council of Australia estimated the 1977 damage at $15 million, with the 2011 estimated normalised cost of $244 million.</t>
  </si>
  <si>
    <t>http://www.emknowledge.gov.au/resource/?id=415</t>
  </si>
  <si>
    <t>Severe Storm - Eastern New South Wales</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</si>
  <si>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damage also occurred in the Lower Hunter Valley and the Sydney metropolitan regions of Penrith, Richmond and Horsley Park from strong wind gusts. Approximately 2000 homes and 200 cars were damaged and three people were killed.  Wisemans Ferry reported hail 3 cm in diameter. More hail similar in size occurred at Bundarra, Ben Lomond (Northern Tablelands), and in Canberra small hail fell in the northern suburbs on the afternoon on 18 November.  The Insurance Council of Australia estimated the 2001 damage at $30 million, with the 2011 estimated normalised cost of $99 million.</t>
  </si>
  <si>
    <t>http://www.emknowledge.gov.au/resource/?id=424</t>
  </si>
  <si>
    <t>In 1984 New South Wales suffered its worst bushfire season in a decade. The season begun in early September 1984 and persisted into the following year finishing around February 1985, spanning just over five months. On Christmas Day 1984 more than 100 fires were started by lightning strikes with approximately 500,000 ha burnt. The biggest fire was in January at Cobar where around 516,000 ha was destroyed by fire. The bushfire season for 1984/1985 produced around 6000 separate incidents with a total of 3.5 million ha damaged.  The bushfires created widespread damage and heavy losses to farming communities, which included losses to crops, plantations, machinery and equipment as well as 40,000 livestock. The bushfires claimed the lives of four people.  The Insurance Council of Australia estimated the 1985 damage at $25 million, with the 2011 estimated normalised cost of $179 million.</t>
  </si>
  <si>
    <t>Severe Storm - Sydney Apr 1998</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</si>
  <si>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  The Insurance Council of Australia estimated the 1998 damage at $10 million, with the 2011 estimated normalised cost of $28 million.</t>
  </si>
  <si>
    <t>http://www.emknowledge.gov.au/resource/?id=428</t>
  </si>
  <si>
    <t>Severe Storm - Orbost</t>
  </si>
  <si>
    <t>On 24 January 1991 a severe hailstorm occurred in Orbost.  The Insurance Council of Australia estimated the 1991 damage at $12 million, with the 2011 estimated normalised cost of $32 million.</t>
  </si>
  <si>
    <t>http://www.emknowledge.gov.au/resource/?id=429</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</si>
  <si>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</si>
  <si>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The Insurance Council of Australia estimated the 1990 damage at $33 million, with the 2011 estimated normalised cost of $197 million.</t>
  </si>
  <si>
    <t>http://www.emknowledge.gov.au/resource/?id=434</t>
  </si>
  <si>
    <t>http://www.emknowledge.gov.au/resource/?id=442</t>
  </si>
  <si>
    <t>On 13 October 1998 severe thunderstorms occurred in the area of Warwick. The impact of the storm included damage to 12 homes, commercial buildings, trees uprooted, and significant crop damage.  Later the same day storms occurred in the Brisbane area causing widespread damage to houses, buildings and trees being uprooted. Inner city rail services ceased operation for several hours. Brisbane Airport recorded significant wind gusts of up to 119 km per hour. Hail the size of golf balls were reported in the Brisbane and Gympie areas.  The Insurance Council of Australia estimated the 1998 damage at $23 million, with the 2011 estimated normalised cost of $80 million.</t>
  </si>
  <si>
    <t>http://www.emknowledge.gov.au/resource/?id=446</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</si>
  <si>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</si>
  <si>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</si>
  <si>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http://www.emknowledge.gov.au/resource/?id=448</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</si>
  <si>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  The Insurance Council of Australia estimated the 1992 damage at $118 million, with the 2011 estimated normalised cost of $441 million.</t>
  </si>
  <si>
    <t>http://www.emknowledge.gov.au/resource/?id=452</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</si>
  <si>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</si>
  <si>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  The Insurance Council of Australia estimated the 1978 damage at $13 million, with the 2011 estimated normalised cost of $265 million.</t>
  </si>
  <si>
    <t>http://www.emknowledge.gov.au/resource/?id=458</t>
  </si>
  <si>
    <t>Hail - Port Broughton</t>
  </si>
  <si>
    <t>On 14 November 1979 Port Broughton sustained damaged by a line of ferocious storms that hit south-eastern South Australia. Very strong winds and hail ruined solid brick houses, holiday shacks and caravans. Cars were pushed sideways along the road. Pine trees up to 30 m tall were uprooted.  There was no loss of life during the event which was considered to be amazing. Eleven people were injured requiring hospital admission, 60 others required hospital treatment.  While Port Broughton incurred the most damage, other areas were also affected by this weather event. Destruction was felt from the mid north to northern Adelaide Plains. Clare experienced severe damage; houses lost their roofs and sheds were demolished in the high winds. Likewise the northern suburbs of Adelaide saw houses unroofed and the trees blown over in areas such Salisbury North, Parafield Gardens, and Munno Para.  The agriculture industry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Adelaide&amp;rsquo;s northern suburbs.  The Insurance Council of Australia estimated the 1979 damage at $10 million, with the 2011 normalised cost of $92 million.</t>
  </si>
  <si>
    <t>http://www.emknowledge.gov.au/resource/?id=460</t>
  </si>
  <si>
    <t>Earthquake - Tennant Creek</t>
  </si>
  <si>
    <t>A series of three powerful earthquakes ranging from 6.3 to 6.7 in magnitude shook the region with each occurring about half an hour apart and lasting up to 45 seconds.  The main infrastructure damage was the severe warping of a major natural gas pipeline as large ground ruptures occurred.  The most serious effect was on the town's hospital which was structurally damaged.</t>
  </si>
  <si>
    <t>http://www.emknowledge.gov.au/resource/?id=465</t>
  </si>
  <si>
    <t>Hail - Brighton</t>
  </si>
  <si>
    <t>http://www.emknowledge.gov.au/resource/?id=471</t>
  </si>
  <si>
    <t>Hail - Armidale and Tamworth</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</si>
  <si>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  The Insurance Council of Australia estimated the 1996 damage at $104 million, with the 2011 estimated normalised cost of $288 million.</t>
  </si>
  <si>
    <t>http://www.emknowledge.gov.au/resource/?id=472</t>
  </si>
  <si>
    <t>Bushfire - Sydney, Hunter, Pilliga</t>
  </si>
  <si>
    <t>During mid November 1997 New South Wales experienced several serious bushfires that threatened many communities in and around the Sydney region. Major areas that were affected included Burragorang, Piliga, Hawkesbury, Hunter, Shoalhaven, Central Coast and Sydney's south, in particular Menai. In total twenty local government areas were affected.  The bushfires caused widespread damage to the affected regions destroying around 500,000 ha. Approximately 5000 firerfighters were utilised to control the fires and sixty fixed wing aircraft were involved with various projects. The fires destroyed ten houses and four firefighters lost their lives.</t>
  </si>
  <si>
    <t>http://www.emknowledge.gov.au/resource/?id=476</t>
  </si>
  <si>
    <t>Flood - North Queensland Feb 2009</t>
  </si>
  <si>
    <t>http://www.emknowledge.gov.au/resource/?id=481</t>
  </si>
  <si>
    <t>Bushfire - Black Saturday Victoria</t>
  </si>
  <si>
    <t>On 7 February 2009 as many as 400 fires were recorded across Victoria. There were 78 communities affected, 173 lives lost and 2029 homes destroyed.  Twelve major fires and many more minor fires burned over 450,000 hectares and affected at least 78 communities, including Marysville, Kinglake, Kinglake West, Kilmore, Yea, Murrindindi, Alexandra, Marysville, St Andrews, Reedy Creek, Mittons Bridge, Humevale, Heathcote Junction, Flowerdale, Beechworth, Dargo, Bunyip, Mudgegonga, Narbethong, Cambarville, Koornalla, Jerralang Junction, Churchill, Callignee, Yarra Glen, Whittlesea, Upper Plenty, Toolangi, Strath Creek, Strathewen, Steels Creek, Bendigo and Redesdale.  Details of the recovery activities were released by the Victorian Bushfire Reconstruction and Recovery Authority. The Victorian Bushfires Royal Commission was established on 16 February 2009 to investigate the causes of and responses to the bushfires with the final report released and published in July 2010.  The Insurance Council of Australia estimated the 2009 damage at $1070 million, with the 2011 estimated normalised cost of $1266 million.</t>
  </si>
  <si>
    <t>http://www.emknowledge.gov.au/resource/?id=482</t>
  </si>
  <si>
    <t>Flood - Northern New South Wales May 2009</t>
  </si>
  <si>
    <t>On 20 May 2009 an east coast low formed off the south-east Queensland coast. In combination with a strong high pressure system in the southern Tasman Sea, gale to storm force east to south-east winds affected the northern New South Wales coast.  Consequently, heavy rain occurred over a large part of the north-east region during the period 19-23 May, with additional heavy falls on 20-21 May. This was the third major flood to occur in the Mid North Coast this year, compounding damage previously caused during the February and April floods.  Damage recorded in the region included winds of 130 km per hour at Byron Bay, closure of 240 schools, the Tweed area affected by a lightning strike disabling powerlines to the north and south of the region (12,000 homes and businesses), 16,000 people on the far north coast were without power overnight, 35,000 people isolated by floodwaters, an overall approximate 21,500 people isolated in the affected regions, and the Macleay River levee at Kempsey broke its banks inundating the township. One fatality occurred when a person attempted to cross a flooded creek in Coffs Harbor.  The State Government declared the following regions as natural disaster areas: Kempsey, Coffs Harbour, Bellingen, Nambucca, Port Macquarie-Hastings, Tweed, Byron, Ballina, Lismore, Kyogle, Richmond Valley and Clarence Valley local Government areas.&amp;nbsp;&amp;nbsp;&amp;nbsp;&amp;nbsp;&amp;nbsp;&amp;nbsp;&amp;nbsp;&amp;nbsp;   The Insurance Council of Australia estimated the 2009 damage at $48 million, with the 2011 normalised cost of $55 million.</t>
  </si>
  <si>
    <t>http://www.emknowledge.gov.au/resource/?id=484</t>
  </si>
  <si>
    <t>Flood - Mid and North Coast</t>
  </si>
  <si>
    <t>During the period 31 March - 1 April 2009, Coffs Harbour and the surrounding regions experienced heavy rainfall associated with severe storms.&amp;nbsp;The highest falls were recorded at; Red Hill 445 mm, Girralong 730 mm and Wooli 129 mm. The heights of the River systems increased significantly with Coffs&amp;nbsp;Creek peaking at 5.14 m, Bellinger River peaking at 8.6 m, and the Nambucca River peaking at 10.4 m.  The effects of the flood were compounded by the heavy rainfall that occurred in February 2009. There was extensive damage and critical infrastructure, businesses, local industry, property, crops and landslips also occurred.  There were 760 requests for help from the State Emergency Services (SES).&amp;nbsp;The response and recovery was assisted by New South Wales Fire Brigades, Rural Fire Service, Ambulance Service, Police Force and local councils. Over 100 people were rescued, 800 people evacuated and were accommodated overnight in emergency centres and three schools&amp;nbsp;stayed children overnight.  The Minister for Emergency Services declared Coffs Harbour, Nambucca and Bellingen local government areas, a natural disaster zone.  The Insurance Council of Australia estimated the 2009 damage at $37 million, with the 2011 estimated normalised cost of $40 million.</t>
  </si>
  <si>
    <t>http://www.emknowledge.gov.au/resource/?id=490</t>
  </si>
  <si>
    <t>Severe Storm - South-East Queensland Nov 2008</t>
  </si>
  <si>
    <t>Between 16 and 22 November 2008 heavy rains and subsequent flooding affected the Brisbane region and surrounding areas. A surface trough developed through inland Queensland and combined with an upper level trough system to deliver severe thunderstorms and flood rainfall across parts of south-east Queensland. The system affected multiple towns including Ipswich, Lockyer Valley, Bundamba, Tallagalla, Forest Hill and Ebbw Vale.  The heavy deluge produced significant rainfall over the catchment areas, which resulted in rapid river rises and consequent flooding. There was widespread damage to infrastructure including roads, railway lines and bridges as well as buildings and houses. Furthermore, many vehicles were damaged due to the rapid rise in rivers and creeks.  A person died when their car was swept away by floodwaters at a crossing on Laidley Creek at Forest Hill near Gatton.  The Insurance Council of Australia estimated the 2008 damage at $309 million, with the 2011 estimated normalised cost of $355 million.</t>
  </si>
  <si>
    <t>http://www.emknowledge.gov.au/resource/?id=491</t>
  </si>
  <si>
    <t>Severe Storm - Southern States Windstorms</t>
  </si>
  <si>
    <t>Victoria  On 2 April&amp;nbsp;2008 very strong northerly winds developed across central and western Victoria. Maximum wind gusts in Victoria were recorded at Mt Gellibrand at 131 km per hour, Dunns Hill in the Dandenongs at 115 km per hour and Melbourne Airport 107 km per hour.  Areas of raised dust were reported from the western half of the state, with visibility down to 200 m in some places.  The heaviest rainfall totals were from Falls Creek (Rocky Valley Dam) with 50 mm and Wilsons Promontory with 26 mm. The storm sent vegetation and debris flying, caused major disruption to Melbourne traffic and public transport systems and&amp;nbsp;extensive damage to the electricity distribution network. Lanes were closed on the Westgate bridge where wind gusts were close to 120 km per hour, many traffic lights were out and conditions on the roads were chaotic. Several boats were washed ashore at Mornington, where large waves were observed.  There were reports that two people died as a result of this storm in Victoria.  More than 9,500 requests for assistance were received by emergency service agencies across the State between 2-7 April 2008 as a result of this event.  The Department of Human Services (DHS) coordinated Red Cross and local government to support the community with recovery, distributing 864 personal hardship grants totalling $240,115.  South Australia  An intense low on 2 April produced widespread wind gusts in excess of 90 km per hour across the Mount Lofty Ranges, Kangaroo Island and the South East districts of South Australia.  Tasmania  A deep low pressure system passed close to Tasmania bringing destructive winds from late 2nd April until early the next day with individual wind gusts well over 100 km per hour recorded at several locations. More than 40,000 premises lost power with at least 200 fallen power lines caused road closures. Many buildings lost their roofs. The pressure at Maatsuyker Island dipped to 966.2 hPa on 3 April the second lowest mean sea level pressure ever reported in Tasmania. Strong and gusty winds on 2 April caused a dust storm in the southern Midlands.  The estimated damage bill was around two million dollars.  The Insurance Council of Australia estimated the 2008 damage at $65 million across the three states, with the 2011&amp;nbsp;estimated normalised cost of $79 million.</t>
  </si>
  <si>
    <t>Tasmania;South Australia;Victoria</t>
  </si>
  <si>
    <t>http://www.emknowledge.gov.au/resource/?id=493</t>
  </si>
  <si>
    <t>Flood - Mackay</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</si>
  <si>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Agriculture and horticulture based industries also sustained heavy losses.  The Insurance Council of Australia estimated the 2008&amp;nbsp;damage at $410 million, with the 2011 estimated normalised cost of $507 million.</t>
  </si>
  <si>
    <t>http://www.emknowledge.gov.au/resource/?id=494</t>
  </si>
  <si>
    <t>Flood - North Coast New South Wales</t>
  </si>
  <si>
    <t>Rainfall in excess of 200 mm on the night of 3 January resulted in flooding on the NSW north coast, including Kyogle and near Mullumbimby.&amp;nbsp;The State Emergency Service (SES) received more than&amp;nbsp;80 requests for assistance.&amp;nbsp;In Kyogle, the SES evacuated 30 people from a caravan park and responded to two landslide incidents. A caravan park was evacuated&amp;nbsp;in Lismore as flooding of local roads occurred. The heavy rainfall resulted in flood warnings for a number of catchments including the Tweed, Richmond, Wilsons, Bellinger, Orara and Clarence Rivers.  By 6 January, there were several thousand people isolated by floodwaters. The&amp;nbsp;SES worked with the Department of Community Services to evacuate an Aboriginal community of around 160 residents at Cabbage Tree Island near Woodburn, threatened by flooding waters. Supply operations were undertaken by SES volunteers via helicopter, floodboat and high-clearance 4WD vehicles. Approximately 80 air support supply tasks were completed over a five day period.  The local government areas of Ballina, Byron, Clarence Valley, Kyogle, Lismore, Richmond Valley, Tenterfield and Tweed were declared natural disaster areas, eligible for assistance under the Natural Disaster Relief and Recovery Arrangements.  The Insurance Council of Australia estimated the 2008 damage at $15 million, with the 2011 estimated normalised cost of $17 million.</t>
  </si>
  <si>
    <t>http://www.emknowledge.gov.au/resource/?id=496</t>
  </si>
  <si>
    <t>Flood - Queensland Jan 2008</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</si>
  <si>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  The January floods of 2008 caused extensive damage over Queensland. Infrastructure including roads and railways were badly disrupted. Numerous houses were inundated by flood waters and a number of people were evacuated in the Emerald region.   The Insurance Council of Australia estimated the 2008 damage at $70 million, with the 2011 estimated normalised cost of $85 million.  South-east Queensland  On 4 January, light to moderate rain fell in this area resulting in flooding of major rivers including the Nerang Coomera Rivers, Gold Coast Creeks and the Logan/Albert Rivers with moderate to major flooding which lasted 1-3 days.  Far North Queensland  On 8 January, as ex-Tropical Cyclone Helen moved over Cape York Peninsula. The tropical low produced heavy rainfall causing river rises and minor flooding in the Tully River and adjacent coastal streams   Western Queensland  Between 11 - 20 January, a low pressure system created by Tropical Cyclone Helen brought about widespread rainfall. The rainfall resulted in fast river rises and major flooding on the Thompson / Barcoo Rivers Cooper Creek, Paroo River, Bulloo River, Warrego River, Dumaresq / Macintyre Rivers, and the Condamine / Balonne Rivers.&amp;nbsp;  Central Queensland  Between 10 - 20 January, heavy rainfall intensified over Central Queensland. This rainfall produced widespread flooding to numerous rivers including the Ross River, Haughton River, Don River, Pioneer River, Nogoa River, Fitzroy River, Belyando and the Burdekin River. Bogantungan, situated to the west of the city of Emerald recorded a four day rainfall total of nearly 700 mm.</t>
  </si>
  <si>
    <t>http://www.emknowledge.gov.au/resource/?id=497</t>
  </si>
  <si>
    <t>Bushfire - Boorabbin National Park</t>
  </si>
  <si>
    <t>At approximately 3 pm on 28 December 2007, a fire began on the north side of the Great Eastern Highway, 80 km west of Coolgardie. It was a hot, dry and windy day, with Southern Cross and Kalgoorlie registering maximum temperatures of 37.4 &amp;deg;C and 41.7 &amp;deg;C,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 assessment of the fire's potential; but concluded that there were many complex, interacting contributing factors and extenuating circumstances that lead to the incident outcomes.</t>
  </si>
  <si>
    <t>http://www.emknowledge.gov.au/resource/?id=498</t>
  </si>
  <si>
    <t>Flood - South-East Queensland Dec 2007</t>
  </si>
  <si>
    <t>Torrential rain and gale force winds caused wide-spread damage to the regions around south-east Queensland. The heavy rainfall was a direct result of a low pressure system that persisted over the coral sea. Furthermore, the system combined with an upper low to produce the heavy deluge. Towns affected included Boonah, Brisbane City, Clifton, Cooloola, Logan, Gold Coast City, Stanthorpe and Warwick.  There was widespread damage to local infrastructure including bridges, roads and railways. State Emergency Services engaged the assistance of Queensland Rail and Emergency Management Queensland to support those affected by the floods.&amp;nbsp;Assistance included extra rail services and deployment of a helicopter to support the recovery effort.&amp;nbsp;   The Insurance Council of Australia estimated the 2008 damage $15 million, with the 2011 estimated normalised cost of $17 million.  It should be noted this cost is combined with the damage caused in New South Wales.</t>
  </si>
  <si>
    <t>http://www.emknowledge.gov.au/resource/?id=499</t>
  </si>
  <si>
    <t>On 9 December 2007 in the north-west suburbs of Sydney a severe thunderstorm with strong winds and hail caused widespread damage from Blacktown to Wahroonga. The largest confirmed hail size was 7 cm at Blacktown and 6 cm at Wahroonga with an unconfirmed report of 11 cm hail at Cherrybrook.  On the Central Coast, a thunderstorm with very heavy rain and strong winds was reported. Wind gusts reached 85 km per hour at Mangrove Mountain. At Terrigal 36 mm of rain and 30 mm at Newcastle was recorded within 30 minutes. At Mount Seaview there were thunderstorms all day with heavy rain up to 81 mm from 9.00 am to 8.00 pm.  Approximately 20,000 homes lost power and there were more than 6000 calls for assistance received by the SES. Trees were uprooted and houses and motor vehicles were damaged. More than 30 people were treated for cuts and bruises from the storm.  The Insurance Council of Australia estimated the 2007 damage at $415 million, with the 2011 estimated normalised cost of $486 million.</t>
  </si>
  <si>
    <t>http://www.emknowledge.gov.au/resource/?id=500</t>
  </si>
  <si>
    <t>Flood - Queensland Nov 2010</t>
  </si>
  <si>
    <t>http://www.emknowledge.gov.au/resource/?id=501</t>
  </si>
  <si>
    <t>Bushfire - Perth Hill Bushfires</t>
  </si>
  <si>
    <t>On the weekend of 5 and 6 February 2011, two major bushfires affected metropolitan Perth. One fire affected the suburbs of Roleystone and Kelmscott in the City of Armadale, south-east of Perth. The other affected the suburbs of Red Hill, Herne Hill, Millendon, Baskerville and Gidgegannup in the City of Swan, in the north-east.  The Bureau of Meteorology had issued a Fire Weather Warning and a Total Fire Ban had been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Western Australian Premier Colin Barnett declared the bushfire-ravaged areas of Roleystone, Kelmscott and Red Hill natural disaster zones.  The Insurance Council of Australia estimated the preliminary 2011 damage at $35 million.</t>
  </si>
  <si>
    <t>http://www.emknowledge.gov.au/resource/?id=502</t>
  </si>
  <si>
    <t>Cyclone Yasi</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</si>
  <si>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entire hospital population, more than 300 patients, were evacuated to other regional hospitals and Brisbane by the the Australian Defence Force, Royal Flying Doctor Service and other methods.&amp;nbsp;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cyclone&amp;rsquo;s worst impact missed the major centres of Townsville and Cairns. Overall, approximately 1000 people reported significant damage to their homes. Other impacts include power loss to more than 200,000 properties, cars were found metres away from where they were left and boats were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hit to agriculture, particularly affecting banana and sugarcane crops.  The Federal Government processed over $250 million worth of recovery grants in the first three weeks after the storm through Centrelink. Financial help was also available in the form of concessional loans for cyclone hit farmers up to $650,000.  There was one recorded death.  The Insurance Council of Australia estimated the preliminary 2011 damage at $1412 million.</t>
  </si>
  <si>
    <t>http://www.emknowledge.gov.au/resource/?id=503</t>
  </si>
  <si>
    <t>http://www.emknowledge.gov.au/resource/?id=505</t>
  </si>
  <si>
    <t>Severe Storm - Melbourne, Victoria Mar 2010</t>
  </si>
  <si>
    <t>On 6 March 2010, thunderstorms occurred in the west of Victoria, intensifying as they moved eastward. Severe thunderstorms developed to the north-west of the Melbourne metropolitan area bringing isolated severe wind gusts.  Flash flooding was widespread across the city and hailstones measuring 2 - 10 cm caused damage to homes and buildings including the Southern Cross Station.  Shepparton experienced localised flooding, hail and wind damage prior to the storm moving south.  The severe thunderstorms resulted in over 7500 calls to the Victorian State Emergency Service, prompting crews from New South Wales, South Australia, Western Australia and Tasmania to help in the clean up.  Financial assistance for affected communities was announced by the Federal Attorney-General on 12 March 2010.  The Insurance Council of Australia estimated the 2010 damage at $1044 million, with the 2011 estimated normalised cost of $1160 million.</t>
  </si>
  <si>
    <t>http://www.emknowledge.gov.au/resource/?id=506</t>
  </si>
  <si>
    <t>Flood - Victoria Jan 2011</t>
  </si>
  <si>
    <t>Large amounts of tropical air combined with a low pressure trough brought heavy rain to areas of south-east Australia. The heaviest rain spread into Victoria on 13 and 14 January 2011, resulting in record rainfall in parts of west and north-west Victoria. This, combined with saturated conditions of the catchment and floodplains, caused severe flooding.  Jeparit recorded the highest daily rainfall of 161.2 mm, with seven other monitoring stations breaking their highest daily rainfall records. Weather stations at Kyneton, Annuello, Rupanyup and Maryborough observed their highest ever rainfall total for anymonth on record.  The high moisture content in the atmosphere was greater than the equivalent to that of the northern tropical locations such as Darwin, Northern Territory.  The Wimmera, Avoca, Loddon and Campaspe river catchment areas all reached record flood peaks. The Barwon catchment and the Lerderderg River in the Werribee catchment also experienced major flooding. The towns of Charlton, Bridgewater, Carisbrook, Rochester, Horsham and Echuca experienced the greatest levels of inundation.  The flooding of the Goulburn River resulted in the drowning of a person&amp;nbsp;in a flooded billabong near Shepparton.  The Insurance Council of Australia estimated the preliminary 2011 damage at $122 million.</t>
  </si>
  <si>
    <t>http://www.emknowledge.gov.au/resource/?id=507</t>
  </si>
  <si>
    <t>Severe Storm - Perth</t>
  </si>
  <si>
    <t>Severe thunderstorms occurred on the afternoon and evening of Monday 22 March 2010 in the central west, lower west, and adjacent parts of the south-west great southern and central wheat belt districts of Western Australia. Severe storms moved through Perth between 15:30 - 18:00 with large hail at record levels, heavy rain and severe winds that resulted in considerable damage.  The storm was responsible for record numbers of power outages (over 150,000 properties were without power at the peak), and the number of requests for assistance from FESA and SES totalled more than 3000, the most significant number since the May 1994 wind storms. Approximately 15 schools were closed the following day due to damage, while many hospitals were also damaged.  Large hail occurred in a strip from the northern coastal suburbs to south Perth. For many suburbs, particularly from Osborne Park to Crawley hail from 4-6 cm was large enough to badly damage cars, break car windscreens and windows of houses.&amp;nbsp;Hail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  The Insurance Council of Australia estimated the 2010 damage at $1053 million with&amp;nbsp;the 2011 estimated normalised cost at $1019 million.</t>
  </si>
  <si>
    <t>http://www.emknowledge.gov.au/resource/?id=509</t>
  </si>
  <si>
    <t>Flood - Queensland Feb 2010</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</si>
  <si>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 exceeding the previous record of 31.49 mm established on 21 May 1981.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 stock.   The Insurance Council of Australia estimated the 2010 damage at $46.7 million, with the 2011 estimated normalised cost of $49 million.</t>
  </si>
  <si>
    <t>http://www.emknowledge.gov.au/resource/?id=510</t>
  </si>
  <si>
    <t>Flood - Townsville</t>
  </si>
  <si>
    <t>http://www.emknowledge.gov.au/resource/?id=511</t>
  </si>
  <si>
    <t>Bushfire - Sydney</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</si>
  <si>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  The Insurance Council of Australia estimated the 2002 damage at $25 million, with the 2011 estimated normalised cost&amp;nbsp;of $43 million.</t>
  </si>
  <si>
    <t>http://www.emknowledge.gov.au/resource/?id=516</t>
  </si>
  <si>
    <t>Severe Storm - Dubbo</t>
  </si>
  <si>
    <t>On 6 January 2001 areas of Dubbo (Central Western Slopes) experienced a very severe thunderstorm late in the day. Damage from strong winds, large hailstones and flash flooding occurred. Approximately 50 mm of rain and hail was recorded in around thirty minutes and wind gusts of up to 130 km per hour resulted in hundreds of falling trees. It was estimated 400 buildings and 150 motor vehicles were damaged. Dubbo was declared a natural disaster area.  The Insurance Council of Australia estimated the 2001 damage at $15 million, with the 2011 estimated normalised cost of $28 million.</t>
  </si>
  <si>
    <t>Severe Storm - Grafton, Kingscliff and Lismore</t>
  </si>
  <si>
    <t>On 16 January 2002 a severe thunderstorm developed south of Grafton and intensified as it moved north-east toward the coast. Hail and heavy rain were reported at Grafton and Lismore reported damaging winds, flash flooding and hail the size of golf balls. The storm was at its highest intensity as it crossed the coast at Kingscliff. Flash flooding, 7 cm hail and a tornado occurred. Damage was reported at Kingscliff and neighbouring Banora Point.  The Insurance Council of Australia estimated the 2002 damage at $10 million, with the 2011 estimated normalised cost of $36 million.</t>
  </si>
  <si>
    <t>http://www.emknowledge.gov.au/resource/?id=522</t>
  </si>
  <si>
    <t>Cyclone Tessi</t>
  </si>
  <si>
    <t>A tropical low in the northern Coral Sea deepened into tropical Cyclone Tessi on 2 April and crossed the coast near Bambaroo and Crystal Creek (80 km north of Townsville) early on 3 April as a category 2 cyclone. Winds unroofed buildings, uprooted trees and power lines fell in the area between Ingham and Ayr. Approximately 70 per cent of Townsville lost power.  Heavy rain caused landslides on Townsville's Castle Hill destroying two homes and requiring the evacuation of another 50. Townsville Airport reported a record April wind gust of 130 km per hour and a daily rainfall total of 271.6 mm.  Although damage was widespread, the impact was considered minor.  The Insurance Council of Australia estimated the 2001 damage at $15 million, with the 2011 estimated normalised cost of $41 million.</t>
  </si>
  <si>
    <t>http://www.emknowledge.gov.au/resource/?id=544</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</si>
  <si>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</si>
  <si>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  The Insurance Council of Australia estimated the 2000 damage at $11 million, with the 2011 estimated normalised cost of $31 million.  NOTE: This is the cost and summary for Queensland exclusively; Cyclone Steve also impacted on Northern Territory and Western Australia.</t>
  </si>
  <si>
    <t>http://www.emknowledge.gov.au/resource/?id=545</t>
  </si>
  <si>
    <t>Flood - Lismore</t>
  </si>
  <si>
    <t>http://www.emknowledge.gov.au/resource/?id=546</t>
  </si>
  <si>
    <t>Severe Storm - Northern New South Wales</t>
  </si>
  <si>
    <t>On 30 June 2005, a surface trough deepened off the east coast of New South Wales resulting in strong north-easterly winds and flooding rain in the far north-east of the State.  In Tweed Heads a record for June was set with 382 mm of rain recorded to 9:00 am. Several other rainfall stations recorded their highest ever daily rainfall for June including: Mullumbimby, Woodburn, Alstonville, Byron Bay and Murwillumbah.  Record flooding was recorded at Marshalls Creek. The most serious impacts of the floods occurred at Lismore, where hundreds of people were evacuated. Overall, hundreds of homes and businesses were flooded and key infrastructure damaged. Thousands of residents on the Northern Coast were cut off by the flood waters for days and required food and medical drops by boat or helicopter.  One person died in Byron Bay and two in South East Queensland.  The Insurance Council of Australia estimated the 2005 damage at $25 million, with the 2011 estimated normalised cost of $37 million.  This event coincides with a storm in South East Queensland on the same date. The Insurance Council of Australia list two entries, South - East Queensland $53.9 million and North - East New South Wales $25 million.</t>
  </si>
  <si>
    <t>http://www.emknowledge.gov.au/resource/?id=547</t>
  </si>
  <si>
    <t>In the early evening on 23 November 1996, Coffs Harbour experienced flash flooding from heavy rainfall with up to 300 mm of rain falling in a two hour period. This caused water to rise approximately 1.5 m in the centre of the town, damaging most shops. The severe storm was a result of an off shore low pressure system that was strengthened by the steep ranges of Coffs Harbour.  Coffs Creek flooded, which was intensified by the high tide. One person drowned, having been swept away by the rising flood water.  Approximately 300 people were moved to higher ground due to inundation. Crops were destroyed and mudslides covered the Pacific Highway.  The Insurance Council of Australia estimated the 1996 damage at $20 million, with the 2011 estimated normalised cost of $67 million.</t>
  </si>
  <si>
    <t>http://www.emknowledge.gov.au/resource/?id=548</t>
  </si>
  <si>
    <t>Flood - North-Eastern Victoria</t>
  </si>
  <si>
    <t>http://www.emknowledge.gov.au/resource/?id=549</t>
  </si>
  <si>
    <t>Cyclone Aivu</t>
  </si>
  <si>
    <t>On 4 April 1989, Cyclone Aivu crossed the North Queensland coast near the Burdekin River between Townsville and Bowen.  On 31 March a tropical low developed south-east of Papua New Guinea. It moved slowly west-southwest and the system deepened reaching tropical cyclone intensity on 1 April. Cyclone Aivu tracked south-east and then south-west at 15-20 km per hour and continued to intensify for some days. The cyclone then weakened but maintained severe tropical cyclone intensity when reaching land south of Townsville. Upon reaching the land, the central pressure was 957 hPa with wind gusts to 200 km per hour and a storm surge of up to 3 m. A person drowned in the accompanying storm surge south of the Burdekin River. The system continued to move west-southwest after landfall and degenerated into a rain depression during the next six hours losing identity two days later.  Cyclone Aivu produced record and near record April rainfall totals over large parts of the coastal and central interior districts of Queensland and some parts of New South Wales. The maximum total recorded rainfalls inland from Mackay over 24 hours were 581 mm. Severe local flooding occurred between Townsville and Mackay during 4 April with a flood peak at Mackay of 7.8 m on 5 April; the major flood peak measured 13.2 m on the Pioneer River upstream from Mackay.  In northern New South Wales, flooding occurred as a result of this cyclone and two people drowned in associated flood waters.  The Insurance Council of Australia estimated the 1989 damage at $26 million, with the 2011 estimated normalised cost of $138 million.</t>
  </si>
  <si>
    <t>http://www.emknowledge.gov.au/resource/?id=552</t>
  </si>
  <si>
    <t>Severe Storm - Melbourne, Victoria Sep 2011</t>
  </si>
  <si>
    <t>On 28 and 29 September 2011 thunderstorms and heavy rain occurred across Victoria. A high pressure system moved in from the Great Australian Bight to southern Victoria making way for a low pressure trough that weakened as it moved across Victoria early on the 28th. The trough brought widespread rainfall and thunderstorms.  Melbourne recorded its wettest September day since 1916, with more than 48 mm of rain falling in the city in the 24 hours to 9:00 am. Electrical storms disrupted flights and public transport and left tens of thousands of homes without power. The SES was called out to hundreds of homes with falling trees, flash flooding, lightning and wind damage to houses. In regional areas hail caused significant crop damage in the Mildura area. Flash flooding was reported in Gisborne as the storms approached the Melbourne area. In the north-east of Victoria, many weather stations broke daily rainfall records with Tolmie recording the highest record of 101 mm in a day.  The Insurance Council of Australia insured cost is not available to date.</t>
  </si>
  <si>
    <t>Bushfire - Augusta, Margaret River</t>
  </si>
  <si>
    <t>On 23 November 2011 a fire broke containment lines from a prescribed burn in Leeuwin-Naturaliste National Park, forcing hundreds to evacuate their homes.  Approximately 300 people were expected to register at a centre that was opened at the Margaret River Cultural Centre. Residents were forced to evacuate over a three day period. Some residents, whose houses remain intact, were unable to return home due to pollution from asbestos and other contaminants spread by the fire.  The Margaret River fire was brought under control on 26 November 2011. In total 3400 ha, 32 houses, five sheds, nine chalets, and one shop in the coastal communities of Prevelly, Redgate and Gnarabup were destroyed by the fire.  A new fire started at Nannup on 2 December 2011 also from a prescribed burn that broke containment lines. It threatened more than 200 homes and forced evacuations in Augusta and Molloy Island. Approximately 55,150 ha were burnt through and a small amount of property was lost.  Many fires were ablaze in Western Australia during this period; on 24 November there were a total of 13 fire fronts burning.  Premier Colin Barnett declared the fires an 'Eligible Natural Disaster' for the purposes of the Western Australia Natural Disaster Relief and Recovery Arrangements, with funding to be provided from FESA and the Commonwealth Government.  The Insurance Council of Australia estimated the preliminary 2011 damage at $53 million.</t>
  </si>
  <si>
    <t>http://www.emknowledge.gov.au/resource/?id=587</t>
  </si>
  <si>
    <t>Flood - Northern New South Wales, Moree</t>
  </si>
  <si>
    <t>On 27 November heavy rainfall occurred in the northern inland areas of New South Wales. Flood warnings were issued for the Macleay, Severn, Macintyre, Gwydir, Mehi, Namoi and Peel Rivers.New South Wales State Emergency Service volunteers prepared Wee Waa with food and emergency supplies, with predictions that the swollen Namoi River would isolate the town for some days. The rising waters made the roads in Wee Waa inaccessible to all but four-wheel drive vehicles. Water levels exceeded 6 m around 9:00 am on 27 November, before reaching 7 m on 29 November with major flooding.  Approximately 300 properties were isolated in Moree, and the town was cut in two after rising waters forced the closure of the local bridge.More properties were cut off in Gunnedah and the village of Garah, as waters in the Namoi, Gwydir, Peel and Mehi Rivers continued to rise. One person drowned after being pulled into a storm water drain in Bingara, near Inverell.  As the flood waters abated and moved downstream, the Department of Primary Industries were able to assess the flood damage. Hundreds of livestock, mainly sheep, died with most of the losses occurring between Garah and Weemelah. Fodder drops will continue to provide quality feed.  It has been estimated that approximately $52 million in flood damage has occurred to the cotton industry in the Gwydir Valley. The local growers' association says initial estimates are based on around 18,000 hectares; up to 30 per cent of the dryland crop and five per cent of irrigated crop being damaged. It warns these figures could worsen as the floodwaters move downstream inundating more cotton and upstream crops begin to emerge.  On 1 December 2011, the New South Wales Government announced natural disaster declarations following the recent heavy rain and significant flooding in Northern New South Wales; local councils involved include Moree Plains, Inverell, Armidale, Gunnedah, Narrabri, Gwydir, Muswellbrook, Liverpool Plains, Tamworth and the Upper Hunter Shire Councils.</t>
  </si>
  <si>
    <t>http://www.emknowledge.gov.au/resource/?id=588</t>
  </si>
  <si>
    <t>Bushfire - Southern Queensland</t>
  </si>
  <si>
    <t>From August to October 2011 approximately 345 fires occurred in Queensland over 42 local government areas. These areas included Baloone, Banana, Barcaldine, Barcoo, Blackall-Tambo, Boulia, Bulloo, Bundaberg, Burdekin, Burke, Carpentaria, Cassowary Coast, Central Highlands, Charters Towers, Cloncurry, Croydon Shire Council, Diamantina, Etheridge, Flinders, Fraser Coast, Gladstone, Gympie, Hinchinbrook, Isaac, Longreach, Mackay, Maranoa, McKinlay, Mount Isa, Murweh, North Burnett, Paroo, Richmond, Rockhampton, South Burnett, Southern Downs, Tablelands, Toowoomba, Townsville, Western Downs, Whitsunday and Winton.  The most severely affected areas were farmland west of the Great Dividing Range in the southern half of the state, as well as some areas around Mount Morgan in central Queensland and Townsville, and Charters Towers in the north.  In October 2011, Commonwealth financial assistance was made available to the Queensland Government through the NDRRA.</t>
  </si>
  <si>
    <t>Bushfire - Mount Lofty Ranges</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</si>
  <si>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the Anglican church at Longwood and 75 farms along with orchards and market gardens. The damage bill was estimated at more than $30 million. Court cases were held to ascertain who was responsible for this fire and they went on for over ten years.  The Insurance Council of Australia estimated the 1980 damage as $13 million, with the 2011 estimated normalised cost of $132 million.</t>
  </si>
  <si>
    <t>http://www.emknowledge.gov.au/resource/?id=592</t>
  </si>
  <si>
    <t>Severe Storm - Melbourne</t>
  </si>
  <si>
    <t>A trough of low pressure developed over Victoria on 23 December, deepening further on 25 December, before progressing east on 26 December with a cold frontal push.  On 25 December, thousands of homes were damaged when thunderstorms swept across Melbourne, bringing flash flooding and hail. The SES received more than 4200 requests for assistance, most resulting from hail damage, wind damage and flash flooding through the western and northern suburbs of Melbourne. Severe thunderstorms first developed to the west of Melbourne, south-east of Ballan, at approximately 2.30 pm on Christmas Day. Over the next seven hours up to five long-lived supercells (very severe long lasting thunderstorm cells) moved eastwards across the northern suburbs of Melbourne.  The northern Melbourne suburbs of Eltham, Broadmeadows and Keilor were among the worst hit. There were reports of two tornadoes in Fiskville and Melton in some cases cars were upended. More than 50 volunteers arrived from interstate to help repair damaged homes. The State Government paid 220 emergency relief payments and expects more will be made to people whose properties were damaged. An information centre was established in Keilor Downs to help residents who experienced storm damage. Representatives from the SES, Department of Human Services, Red Cross and the Salvation Army were there to provide support, both financial and other, as needed.  The Insurance Council of Australia declared the weather event as a catastrophe. The industry received up to 30,000 claims for damage to houses, businesses and motor vehicles.  The Insurance Council of Australia estimated the preliminary 2011 damage at $680.7 million.</t>
  </si>
  <si>
    <t>http://www.emknowledge.gov.au/resource/?id=594</t>
  </si>
  <si>
    <t>Hail - Adelaide</t>
  </si>
  <si>
    <t>On 22 January 1991 at 7 pm a damaging hail storm occurred in Adelaide; at the time it was one of the most severe storms on record. Hailstones reached 10 cm in diameter, causing damage to motor vehicles, roof tiles and windows resulting in water damage to many houses.  The Insurance Council of Australia estimated the 1991 damage at $30 million, with the 2011 estimated normalised cost of $112 million.</t>
  </si>
  <si>
    <t>http://www.emknowledge.gov.au/resource/?id=608</t>
  </si>
  <si>
    <t>Flood - New South Wales - 2012</t>
  </si>
  <si>
    <t>The combination of a high pressure system over the southern Tasman Sea and a trough over Queensland directed moist east to north-easterly winds across New South Wales. This generated patchy rain areas and isolated thunderstorms and heavy rain over the north of the state.  Minor to major flood warnings were issued for communities on the Mid North, Coffs Harbour and North Coast of New South Wales. There were reports of 300 mm falling in the space of three days in areas of the Bellinger River Valley and the Orara River catchment.  More than 2000 people were isolated by the rising floodwaters, with a number of road closures such as at the Pacific Highway and a caravan park in a low lying area evacuated.  From the 24 - 25 January New South Wales received almost 340 mm of rain. Overnight on the 24 January, the Tweed Valley saw heavy falls with 86 mm of rain at Couchy Creek, 100 mm at Numinbah and 100 mm at Bald Mountain.  Residents were isolated in the towns of Darkwood, near Coffs Harbour, the Thora and Kalang Valleys, and in Bellingen, on the Mid North Coast, where the flooded Bellinger River cut the town in two. More than a dozen homes and businesses in Bellingen were inundated. The Bellinger River at the Bellingen Bridge peaked at around 7 m, short of the 8.2 m that constitutes major flooding.  A landslide and waterfalls blocked the Waterfall Way between Dorrigo and Bellingen. Bellingen received 180 mm of rain in the 24 hours to 9 am on 27 January.  During this time the State Emergency Services received more than 1000 calls for assistance and over 50 flood rescues occurred.  By the beginning of February more than 16,500 people across the state were isolated, with the worst areas being Gunnedah and Wee Waa. Twenty-seven aircraft worked to supply those areas isolated.  On 5 February the Namoi River peaked at over 8 m in Gunnedah and the Mehi River near Moree reached more than 10.6 m, similar to the height reached in 1976 floods. Approximately 300 homes in Moree were inundated, and 1600 people were evacuated.  The concern became from floodwaters from Queensland moving downstream to northern areas of New South Wales such as Mungindi, Walgett, Bourke, Collarenebri and Brewarrina.  On 9 February, heavy rains caused flash flooding across western Sydney and the Illawarra, with the SES receiving approximately 450 calls for assistance.  On 20 February a similar event occurred with flash flooding across Sydney and the Illawarra prompting more than 300 requests for assistance to the SES. Terry Hills recorded 61 mm in an hour and Peakhurst recorded 26 mm in just ten minutes. Other suburbs affected included Banksia, Rockdale, Padstow Heights, Sylvania, Five Dock and Rosebery.  Up to 8000 people remained isolated for weeks in the north-west, receiving approximately 50 ton of daily deliveries such as medication, mail and food.  Heavy rains from the end of February to the beginning of March saw more than 75 per cent of NSW under water or threatened by floodwaters. Twenty-four hour rainfall totals to 9 am on 1 March reached up to 123 mm in Coolamon, 84 mm in Cootamundra, 83 mm in Broken Hill and widespread falls between 30 - 80 mm in the Illawarra district. Over 1700 people from the four towns of Bega, Eastgrove in Goulburn, Cooma and south-west Cowra were evacuated on 1-2 March.  Sydney's Warragamba Dam spilt at approx 6.53 pm on 2 March for the first time since 1998, causing authorities to cut power to 160 homes. The spillage prompted the evacuation of 1900 people from the Hawkesbury Nepean Valley area.The town of Pooncarie in western New South Wales received approximately 174 mm of rain and Ivanhoe 154 mm for the 48 hours to 9 am on Thursday, breaking two-day rainfall records.  In Towamba approximately 367 people were isolated following the closure of the Princes Highway.&amp;nbsp;The SES responded to more than 740 requests for help as the large, slow-moving trough set in.&amp;nbsp; Approximately 4600 people across the state were subject to evacuation orders and 2500 people were isolated, mostly on rural properties.  Approximately 9000 people were evacuated from Wagga Wagga and a state of emergency was declared as the town's flood levee was tested by a peak of 10.6 m on 6 March, risking inundation of more than 3000 properties.  Evacuations continued throughout the first week of March with approximately 236 people door knocked in the Lachlan River area, 600 people ordered to evacuate in Griffith, and flood evacuation orders issued for Forbes, Flowerdale, Urana, Barellan, Yenda, North Wagga, Gillenbah and parts of Gumly Gumly. The town of Forbes was cut in three by floodwaters, inundating dozens of businesses and homes in the CBD.More than 400,000 sandbags were distributed across NSW to protect communities from floodwaters.  The New South Wales Government declared 63 natural disaster zones during the February/March floods for the Albury, Balranald, Bathurst, Bega Valley, Berrigan, Bland Shire, Blacktown, Blayney, Bogan, Bombala, Boorowa, Broken Hill, Cobar, Cabonne, Carrathool, Central Darling, Conargo, Coolamon, Cooma-Monaro, Cootamundra, Corowa, Cowra, Forbes, Goulburn, Greater Hume, Griffith, Gundagai, Harden, Hawkesbury, The Hills, Hay, Jerilderie, Junee, Lachlan, Leeton, Lithgow, Lockhart, Mid-western, Murray, Murrumbidgee, Narrandera, Narromine, Oberon, Palerang, Parkes, Penrith, Queanbeyan, Shellharbour, Shoalhaven, Snowy River, Temora,&amp;nbsp;Tumbarumba ,Tumut, Mid Western Regional, Unincorporated Area of NSW, Upper Hunter, Upper Lachlan, Urana, Wagga Wagga, Weddin, Wentworth, Wollongong, Yass and Young local government areas.  Approximately 30 towns across the state's north-east were inundated, leaving 1000 properties isolated.&amp;nbsp;Almost 2000 homes were flooded and more than 17,000 people requested emergency assistance.  On 12 March the Insurance Council of Australia stated that insurers had already received claims totalling more than $64 million from flood-affected homeowners in Victoria and New South Wales. Insurers received 8,200 claims across the declared catastrophe zone.&amp;nbsp;On 31 January one person drowned when they attempted to drive through floodwaters 1.6 m deep.  On 4 March one person died and two others were admitted to hospital with hypothermia and severe bruising after their four wheel drive was caught in a swollen causeway near Braidwood in the Southern Tablelands.  On 9 March one person was found dead in floodwaters north of Bourke, and their vehicle partially submerged in a causeway.  To date the Australian Government Disaster Recovery Payments total approximately $17,256,000 allocated to 14,834 claimants&amp;nbsp; affected in the northern part of the state and&amp;nbsp;$29,991,000 was allocated&amp;nbsp;to pay over 28,860 claimants affected by flood in the southern New South Wales region.  &amp;nbsp;  The Insurance Council of Australia estimated the 2012 damage at $108.2 million which incorporated figures for both New South Wales and Victoria.  Further information will be provided when available.</t>
  </si>
  <si>
    <t>http://www.emknowledge.gov.au/resource/?id=612</t>
  </si>
  <si>
    <t>Flood - Queensland Jan 2012</t>
  </si>
  <si>
    <t>From 24 January 2012, south-east Queensland experienced very high rainfall across the region with totals up to 200 mm recorded in a 24 hour period.&amp;nbsp; Floods occurred in some areas and homes were evacuated, power outages occurred and several roads were closed as the heavy rain continued.  The State Emergency Service (SES) received approximately 500 requests for assistance between midnight and 4 pm across south-east Queensland. The SES efforts focused on the north side of Brisbane, in Boondall, Zillmere, Herston and Aspley. Most requests for assistance were for minor damage to properties and general and storm damage.&amp;nbsp;On 24 January, evacuation centres were opened at Narangba and Deception Bay, north of Brisbane. Twelve homes were evacuated as a precaution at Burpengary, north of Brisbane, and another dozen homes were flooded further north on the Sunshine Coast. Power was cut to approximately 9500 homes and businesses across the south-east. Overnight Upper Springbrook recorded some of the heaviest rain falls, with 193 mm in the 12 hours to 6 am. Lower Springbrook recorded 173 mm, Upper Tallebudgera 142 mm and 127 mm at Mt Tamborine. Brisbane city and suburbs had between 80 and 120 mm of rain and Caloundra on the Sunshine Coast recorded 271 mm in just ten hours.  Thirteen dams across south-east Queensland began spilling water to cope with the deluge, which included 220 mm falls over 30 hours in some parts.  Council run Australia Day events planned for the Moreton Bay Region and for the Gold Coast's Evandale Parklands were forced to cancel due to the heavy rain.  The State Emergency Services received more than 650 calls for assistance on the morning of 27 January.   On 3 February a state of emergency was declared in Mitchell and approximately a quarter of the population was evacuated.. The Queensland Government requested assistance from the Australian Defence Force to provide aerial support and aid evacuations. The Maranoa River reached 9.85 m, breaking its 1956 record peak of 9.26 m. Almost half the population took refuge in a sports complex and when the flood threatened to isolate the complex helicopters were sent in to air-lift people to safety.  By 4 February the Warrego River in Charleville reached 7.7 m and over 280 homes were inundated when floodwaters in Roma peaked at 8.35 m. Approximately 50 per cent of homes experienced some form of inundation. More than 700 homes or businesses in the region needed assistance, and more than 440 were damaged with approximately 288 properties affected in Mitchell and 290 affected in Roma. One hundred and twenty Australian Defence Force soldiers assisted with the clean up in these regions.  On 5 February mandatory evacuations were ordered for St George after it was predicted the Balonne River would peak at up to 15 m. With more than 2600 people from a population of 3000 evacuated, it was Queensland&amp;rsquo;s largest evacuation in history. The Balonne River in St George passed its previous record of 13.48 m, peaking at 13.93 m, but the township remained protected by its 14.5 m levee with damage restricted to the 50 homes. St George also faced pollution problems as floodwaters damaged the local sewerage treatment plant, posing a major public health risk.  At the beginning of March, a category one cyclone off the south-east coast caused further flooding and six evacuation centres were opened across the coast to assist evacuated and displaced people.  The National Disaster Relief and Recovery Arrangements (NDRRA) identified the Local Government Areas of Aurukun, Burdekin, Burke, Cairns, Carpentaria, Cassowary Coast, Charters Towers, Cook, Doomadgee, Hinchinbrook, Kowanyama, Mackay, Mapoon, Mornington, Napranum, Northern Peninsula, Palm Island, Pormpuraaw, Tablelands, Townsville City, Torres Strait Islands and Yarrabah as natural disaster zones. To date the Australian Government Disaster Recovery Payments total approximately $11,749,000 allocated to 10,293 claimants.  On 3 January one person died when their car was swept off a causeway into floodwaters in Roma. Another person died on 5 March after being swept away by waters near Gympie, north of Brisbane.  The Insurance Council of Australia estimated the preliminary 2012 damage at $124.7 million.  Further information will be provided when available.  &amp;nbsp;  &amp;nbsp;</t>
  </si>
  <si>
    <t>http://www.emknowledge.gov.au/resource/?id=613</t>
  </si>
  <si>
    <t>Flood - Victoria Feb 2012</t>
  </si>
  <si>
    <t>Heavy rain began in Victoria on 26 February 2012. A severe weather warning for flash flooding was issued for most of the state, including the South West, North Central, Northern Country, Wimmera, Mallee, Central, West and South Gippsland and North-East forecast districts.  The State Emergency Service (SES) responded to 650 calls for help across the state on the last days of February following heavy rain and thunderstorms. There was flash flooding and minor building damage across the state after rainfalls of between 50 and 100 mm. In towns such as Seymour there was 120 mm of rain causing flash flooding and road closures. Shops in the main street of Chiltern were flooded after 94 mm of rain fell. The Goulburn Valley Highway was closed north of Seymour due to rainfall. Broken Weir near Benalla recorded the highest rainfall with 167 mm. Castlemaine received 50 mm of rain in a 90 minute period. Police said 11 homes and six shops were flooded.  State Emergency Service (SES) crews were also kept busy dealing with flash flooding at Yarrawonga, Cobram and Shepparton. In addition they had over 350 calls for help in Melbourne, with the hardest hit areas including Brimbank, Doncaster, Emerald and Malvern. There were 89 calls for help in the Ballarat area when storms dumped almost 60 mm of rain. The Daylesford Hospital had some minor flooding, and streets and at least one building were flooded in the area.  On 1 March 2012, the Bureau of Meteorology issued a Severe Weather Warning for heavy rain for residents in the Northern Country, East Gippsland and North East forecast districts.  Broken Creek&amp;nbsp;broke its banks&amp;nbsp;and flooded the town of&amp;nbsp;Numurkah, north of Shepparton.&amp;nbsp;Numurkah Base Hospital and the adjoining Karinya Nursing Home both experienced flooding, with&amp;nbsp;patients and residents evacuated.&amp;nbsp;Flood waters peaked on 5 March and slowly receded with a State Emergency Service spokeswoman saying it would take at least a week for the water to recede completely. Approximately 40 homes and businesses were damaged. The hospital was later delared unsalvagable and limited services resumed from a temporary tent facility, followed by longstanding portables.  Locals and the SES in Nathalia constructed a temporary metal levee with thousands of sandbags, 750 m in length along the banks of Broken Creek, in an attempt to protect the town. Nathalia's temporary levee was purchased after floods hit the town in 1993; it has not been used until this event and it supplements a permanent levee around much of the Nathalia stretch of Broken Creek. Notwithstanding the levee the SES still issued an evacuation order for the town of Nathalia as some doubt existed as to the levees ability to contain the flood waters.  Flooding of Broken Creek, which flanks Nathalia, peaked on 9 March at 3.25 m. The town's evacuation notice was lifted 15 March 2012 and the metal levee dismantled on 20 March 2012.  To date the Australian Government Disaster Recovery Payments total approximately $7,773,000 allocated to 6897 claimants.  The Insurance Council of Australia estimated the 2012 damage at $108.2 million which incorporated figures for both New South Wales and Victoria.</t>
  </si>
  <si>
    <t>http://www.emknowledge.gov.au/resource/?id=615</t>
  </si>
  <si>
    <t>Cyclone Herbie</t>
  </si>
  <si>
    <t>Cyclone Herbie occurred 21 May 1988 in the Carnarvon and Denham area rapidly accelerating to the south-east at speeds reaching 75 km per hour before passing over Denham in the early morning.  The cyclone caused structural damage along the coast from Carnarvon to Denham along with damage to banana plantations at Carnarvon and the grounding of a 30,000 ton freighter, the Korean Star, near Cape Cuvier. A storm surge of around 2 m occurred at Denham, inundating the foreshore.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  The Insurance Council of Australia estimated the 1988 damage at $20 million, with the 2011 estimated normalised cost of $117 million.</t>
  </si>
  <si>
    <t>http://www.emknowledge.gov.au/resource/?id=616</t>
  </si>
  <si>
    <t>Bushfire - Canberra</t>
  </si>
  <si>
    <t>On 8 January 2003, a combination of extreme weather conditions (high temperatures of above 37 &amp;ordm; C, low humidity, lightning strikes and strong gusty winds) caused multiple bushfires to break out in the Kosciuszko and Namadgi National parks surrounding Canberra.  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  Four people were killed by the fires, more than 435 people sustained injuries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  The Chief Minister and Cabinet Inquiry into the Operational Response to the January 2003 bushfires made 61 recommendations.  The Insurance Council of Australia estimated the 2003 damage at $350 million, with the 2011 estimated normalised cost of $660 million.</t>
  </si>
  <si>
    <t>http://www.emknowledge.gov.au/resource/?id=627</t>
  </si>
  <si>
    <t>Flood - Gippsland June 2012</t>
  </si>
  <si>
    <t>Commencing 4 June 2012, up to 200 mm of rain fell in eastern Victoria, breaking daily rainfall records for June at 23 locations across the state, mainly Gippsland. Many Gippsland locations received a month's rainfall in one day. Up to 100 residents in low-lying parts of Traralgon evacuated their homes when the Traralgon Creek flooded, 45 homes were flooded.  The main road through the region, the Princes Highway, was closed between Rosedale and Traralgon and also east of Orbost due to flood.&amp;nbsp;Wind gusts of up to 150 km per hour brought down trees and blocked parts of the South Gippsland and Monaro highways.  Major flood warnings were issued for the Avon, Macalister, Mitchell, Thomson, Tanjil and Buchan Rivers and the Traralgon Creek. The Yallourn coal mine flooded when the Morwell River burst its banks on early June impacting on coal conveyers and therefore the operation of electricity generators. The operator TRUenergy announced it should be able to restore three of the plant's four generators by the end of June.  The State Emergency Service received 1200 requests for assistance across the state including 450 calls for trees that had fallen and blocked traffic.  Early estimates of flood damage are being assessed, but damage to council infrastructure alone is expected to exceed $10 million. The Department of Human Services paid out Government grants totaling $125,000 to flood-affected residents.  The Victorian Governments Deputy Premier Peter Ryan announced emergency flood assistance grants. Adults are entitled to $480 and children $240, up to a total of $1200.  A media release by the then Federal Attorney-General, Nicola Roxon on 28 June 2012 stated that Victorians affected by flooding in South-Eastern Metropolitan Melbourne and West Gippsland on 22-24 June 2012&amp;nbsp;would be able to get financial assistance in the five local government areas of Baw Baw, Bass Coast, Cardinia, Latrobe and South Gippsland.  By 22 June water levels were beginning to recede and it was expected to take months for a full recovery to occur.Insurance cost is currently unavailable and will be provided later.  Image: Air Observer David Young, Department of Sustainability &amp;amp; Environment</t>
  </si>
  <si>
    <t>http://www.emknowledge.gov.au/resource/?id=2029</t>
  </si>
  <si>
    <t>Severe Storm - Perth and Southern Western Australia</t>
  </si>
  <si>
    <t>Southern Western Australia experienced a number of widespread storms over a week commencing with a tornado hitting the Perth suburbs of Dianella and Morley on 7 June 2012. The tornado uprooted trees, brought down power lines, and lifted roofs from buildings. Reportedly the tornado only lasted approximately 10 minutes, but the winds up to 125 km per hour caused damage expected to be worth millions of dollars.  A further storm hit 10 June with winds of up to 140 km per hour lashing the south-west. Hundreds of power lines, street light wires and service wires came down in the storm. Some residents were warned they maybe without electricity for up to a week after more than 110,000 homes were affected. The weather bureau described the storm as a 'once in a decade' event.  In Bunbury, cars, buildings and infrastructure were damaged. Residents reported damage to houses, downed power lines, and debris spread across roads.  The State Emergency Service received hundreds of calls for help, mostly for damaged roofs and powerlines.  A man died after falling from a storm damaged roof south of Perth.  On 12 June, a third severe storm hit southern Western Australia in a week. Winds up to 113 km per hour, thunder and heavy rain caused power outages to 34,000 properties throughout the state. The storm hit the Perth metropolitan area at approximately 9.30 pm (AWST), bringing wind gusts of 107 km per hour as well as heavy rain and thunder for most of the night.  The Fire and Emergency Services Authority (FESA) answered more than 118 calls for help.  There was no major damage from the third storm.  Insurance cost will be provided when available.</t>
  </si>
  <si>
    <t>http://www.emknowledge.gov.au/resource/?id=2118</t>
  </si>
  <si>
    <t>Flood - Warmun, Kimberley</t>
  </si>
  <si>
    <t>Between 10 -14 March 2011, the central and eastern Kimberley regions of Western Australia experienced extremely heavy rainfall, with more than 700 mm falling during the month over the Kimberley Plateau, caused by an active monsoon trough. A further slow moving tropical low caused extensive flood damage to infrastructure across the Fitzroy, Ord and Pentecost River catchments areas.  A number of towns in the Kimberley region broke their highest March rainfall records including Warmun, Yulmbu and Gibb River.  In the east Kimberley town of Warmun up to 500 people were evacuated when the town's 76 houses were either destroyed or deemed uninhabitable through flood inundation.&amp;nbsp;Within days more than 290 members of the Warmun community were evacuated to the Ord Stage II Camp (Garrjang) in Kununurra.  The Western Australian state government immediately pledged the initial sum of $500,000 to contribute toward the rebuilding of the town. The state government further contributed $15 million to construct a 200 bed temporary accommodation for the community. The federal government committed to reimburse 50 per cent of the cost through the National Disaster Relief and Recovery Arrangements.&amp;nbsp;  The Department of Housing allocated $9.5 million to repair the damaged roads and create new roads to the newly built replacement homes. The town also received more than $8 million from the federal government to help with recovery. The funding would be provided over two years under the Community Development Employment Projects program. Funds were allocated towards projects to enhance the economic and social development of the community, such as rebuilding and creating opportunities for locals to develop work skills to contribute to their community.  The Insurance Council of Australia did not provide insurance loss figures for this event. In terms of government spend on recovery certainly more than $10 million was spent on the flood.</t>
  </si>
  <si>
    <t>http://www.emknowledge.gov.au/resource/?id=3301</t>
  </si>
  <si>
    <t>Bushfire - Dunalley - Jan 2013</t>
  </si>
  <si>
    <t>In early January 2013 up to 40 fires were burning throughout Tasmania in hot windy conditions. The main fire that started near Forcett caused significant damage to local townships, particularly Dunalley, east of Hobart, where more than half of the town&amp;rsquo;s buildings and a primary school were destroyed. Other significant fire fronts were located at Lake Repulse and Bicheno.  The Forcett fire was first reported in bushland outside the town heading towards Dunalley, on Thursday 3 January 2013 at approximately 2.00 pm. The fire escaped containment lines the following afternoon fanned by strong winds and burned towards the coast at several points. More than 100 properties were destroyed and 2500 hectares of land were burnt by the afternoon of 6 January. At least 80 properties were either damaged or destroyed in Dunalley and nearby Boomer Bay, approximately 20 houses were destroyed at Murdunna and 40 per cent of structures were lost at Connelly&amp;rsquo;s Marsh. The fire threatened the town of Taranna and on 14 January 2013 a Victorian volunteer firefighter was killed when undertaking back burning operations in the vicinity. An estimated 24,000 hectares were burnt in the fire and at its peak the perimeter of the fire approximated 200 km.  Thousands of locals and tourists were stranded as a result of the Forcett bushfire which effectively cut the Tasman Peninsula off from the rest of the state. The peninsula's main access road, the Arthur Highway, was closed from 4&amp;nbsp;to 13 January. People converged on Port Arthur to await evacuation by sea or road and due to shortages of food and other supplies, the community arranged for a fleet of boats to make deliveries to those stranded on the peninsula. Two private catamaran operators in Hobart were asked by police to help evacuate people from the Nubeena jetty.&amp;nbsp; Evacuees were then taken to Hobart where they were met by relatives and friends or taken in by volunteers.  The Highway was partially opened on 11 January to allow stranded people and supplies to get through and was eventually opened to general traffic on 13 January.  Community refuges were established at the Sorrell Memorial Hall, Nubeena Community Centre, Bicheno Community Hall and Swansea Football Ground. There was also a Recovery Centre established at City Hall, Hobart.  The electricity company, Aurora, reported approximately 300 electricity poles were destroyed on the Tasman Peninsula, consequently power outages are expected to be an issue for a considerable time.  Australian Government Disaster Recovery Payments were made available to residents in the south-east and east of Tasmania, covering the affected local government areas of Sorell, Tasman and Glamorgan-Spring Bay. Other grants made available were immediate cash assistance grants, housing assistance grants, Aurora energy assistance and clean-up and assistance grants. A first stage recovery payment from the Red Cross Appeal Distribution Committee was distributed, providing $3000 per adult and $1000 per child by late January. The Department of Human Services has allocated over $7,845,000&amp;nbsp;to cover approximately 6900 claims.  The Insurance Council of Australia advised as at 1 February 2013 that 1783 insurance claims had been received with losses estimated at $86.7 million, about 85 per cent of these related to property, seven per cent for domestic vehicles, with the balance consisting of smaller claims for other losses.  The fire at Lake Repulse burnt more than 12,000 hectares and threatened the towns of Ellendale Ouse, Karanja, Westerway and Hamilton. Police allege it was started by an unattended campfire. The fire burnt for up to two weeks and was handed back to regional firefighters when conditions eventually improved. The other significant fire front was at Bicheno and Coles Bay where up to 15 properties were lost.  These fires were described as the worst in almost half a century. On 14 January a Tasmanian Bushfire Recovery Taskforce was established and the state moved to recovery mode. The taskforce estimated that rebuilding communities could take up to two years, with contractors expected to start clearing damaged properties by the end of January.  Further information will be provided about the Tasmanian fires and resulting damage when available.</t>
  </si>
  <si>
    <t>http://www.emknowledge.gov.au/resource/?id=3413</t>
  </si>
  <si>
    <t>Bushfire - Coonabarabran and New South Wales</t>
  </si>
  <si>
    <t>Bushfires started in the southern regions of New South Wales on 7 January 2013 when temperatures across the state reached 40 &amp;deg;C and above. By 8 January more than 100 fires were burning throughout the state, including outer areas of Sydney, and at times 30 of these were not in control.  Many areas experienced fires including Bowning near Yass, Nowra, Tarcutta, Brogo, Carlaminda Cooma Monaro, Illawarra, Shoalhaven, Yarrabin and the Kybeyan Valley. Over the peak fire period approximately 131,000 hectares were burnt across the state.  One house was destroyed in Jugiong near the Australian Capital Territory border however, most losses were sustained in farming and agriculture, for example approximately 10,000 sheep were lost at an estimated cost of $1 million.  Up to 1600 firefighters worked to bring the fires under control and to build containment lines to protect property and prepare for worsening fire conditions. A volunteer firefighter sustained burn injuries in Gundaroo near Yass and was airlifted to the burns unit at Concord Hospital for treatment.  The weather conditions that fuelled fires in the south quickly moved north and fires started in the Hunter Valley, up to the Queensland border and west to Moree, Lithgow, Mudgee and Hargraves, among other regions.  On 9 January the Insurance Council of Australia stated in a media release that while to date no significant property loss had occurred in the New South Wales fires, people should remain vigilant as further severe fire conditions were forecast.  On 13 January a large, fast moving bushfire entered the Warrumbungle National Park near Coonabarabran in northern New South Wales. Specialist Rural Fire Service crews were flown into the fire zone to assist in what was described as atrocious fire conditions.  The fire left the National Park and destroyed more than 51 homes in nearby residential areas and damaged many others. Within days a recovery centre was opened in Coonabarabran to assist the local community.  The lodge at the Siding Spring Observatory in the National Park was damaged in the bushfire along with other buildings, but it is understood that the largest telescope in Australia, the Anglo-Australian Telescope, survived the fire.  On 15 January, the New South Wales Premier, Barry O'Farrell, and the Federal Minister for Emergency Management, Nicola Roxon, announced Natural Disaster Assistance would be available to 51 Local Government Areas in New South Wales affected by bushfires.  By 19 January the Warrumbungle fire was still burning and escaped containment lines at Hickey Falls, approximately 30 km south-west of Coonabarabran, moving rapidly through grasslands. The Rural Fire Service stated properties were not threatened at that point; however the fire had burnt through 47,000 hectares.  A Recovery Coordinator Mr Steven Bradshaw was appointed to help with the bushfire recovery efforts concentrating in the Warrumbungle Shire as announced by Barry O&amp;rsquo;Farrell on 21 January 2013.  The Department of Primary Industries stated that stock losses are still being assessed however losses across the state have now exceeded 12,000 head, which are mainly sheep and lambs. The farm infrastructure and fence damage from the New South Wales fire is extensive, with hundreds of kilometres of fences lost or damaged, hay supplies destroyed and farm structures such as sheds burnt and wildlife losses are also significant. The Department has teamed with farmers to establish a fodder and fencing donation register.  To date the Australian Government Disaster Recovery Payments total approximately $1,015,600 put aside to pay over 830 claimants.  The Insurance Council of Australia declared the Coonabarabran bushfire a catastrophe and estimated the January 2013 damage at a preliminary cost of $12 million. Insurance losses from agriculture are not available at this stage. As at 4 March 2013, the revised estimated cost from the bushfire is $35 million.</t>
  </si>
  <si>
    <t>http://www.emknowledge.gov.au/resource/?id=3437</t>
  </si>
  <si>
    <t>Cyclone Oswald</t>
  </si>
  <si>
    <t>Tropical Cyclone Oswald formed in the Gulf of Carpentaria on 21 January 2013. It made landfall at night between Kowanyama,and Pormpuraaw on the west coast of Cape York Peninsula, as a weak category one system with winds up to 100 km per hour. The following morning, as the cyclone moved inland it was downgraded to a tropical low system. The low moved toward the east coast, near Cooktown on 23 January and then tracked slowly to the south-south-east just inland from the coast, impacting areas near Townsville on 24 January. The weather system stalled over the St. Lawrence-Rockhampton area on the 25th and 26th, and then tracked south to near Dalby west of Brisbane on the 28th, finally accelerating in a southerly direction eventually moving offshore south of Sydney on the 29th.  The ex-tropical cyclone brought with it a heavy monsoonal rainfall system that lasted for approximately one week. Most of the eastern areas of Queensland, and the coast of New South Wales ending in the Wollongong area experienced very heavy rainfall during the period from 22 to 29 January 2013. On 25 January areas around Rockhampton recorded rainfall for a 24 hour period in excess of 300 mm. Rainfall for the areas between Rockhampton and Bundaberg alone were heavy enough to break the January monthly rainfall records. On 28 January the most extreme daily rainfall for the week occurred over the Gold Coast Hinterland and New South Wales border catchment and the edge of the Brisbane river catchment where rainfall for a 24 hour period was in excess of 700 mm both hitting record levels. The Queensland State Emergency Service received 1800 calls for help in 24 hours on the 28 January, mostly in the south-east areas of the state.  Significant rainfall / flood totals include:    Rockhampton January daily rainfall record of 349 mm - previous record set 1896 at 267.5 mm.  Maryborough January rainfall record of 258.8 mm - previous record set 1893 at 250.7 mm.  Yeppoon 289 mm daily rainfall total.  Ingham and Tully, had near 1000 mm of rain in 3 days.  Burnett river at Bundaberg hit a record level of 9.3 m. Bremer river peaked at 13.9 m lower than the predicted 15 m.  Brisbane river at peaked at 2 m, below the predicted level of 2.6 m.  The Clarence River at Grafton peaked at 8.09 m &amp;ndash; just below the flood levee wall.  Laidley creek had a record flood height of 9.26 m on 28 January (the previous record was set in January 2011 at 8.85 m).    Six people were killed due to the extreme weather over the course of the week. Thousands were forced to evacuate, 2000 people were isolated by floodwaters for some days requiring emergency supply drops. Approximately 40 water rescues took place by State Emergency Service volunteers, including two women and a toddler who were airlifted from the back of a vehicle to safety.  Key infrastructure was damaged and destroyed, estimated to cost hundreds of millions of dollars. The rail service was closed between Cairns and Townsville, the Weipa port shut down for several days, airlines cancelled many domestic flights between New South Wales and Queensland, travellers were stranded as they tried to return home after the long weekend, 200 schools were closed on the first day of school for the year and the worst ever power outages occurred in Queensland affecting 283,000 properties.  Heavy rainfall was accompanied by strong winds at many sites with wind gusts in excess of 100 km per hour, coastal storm surges and big waves, as well as a number of tornadoes, hitting particularly in the Bundaberg area.  On Sunday 27 January the system moved south impacting Brisbane, the Gold Coast and Sunshine Coast with damaging to destructive winds, torrential rain, dangerous surf and tidal inundation for a 24 hour period. Winds reached 131 km per hour at Cape Byron.  While the Lockyer Creek, Bremer River and the Brisbane River flooded, impacts in Brisbane were not a severe as the 2011 floods. There were no reports of homes with water above floor level in Brisbane. Residents were told to conserve water when the Mt Crosby water treatment plant was shut down owing to turbidity in the Brisbane River. Water was released from the Wivenhoe dam from 91per cent to 88 per cent to cope with flood waters. Water was also released from North Pine Dam and Somerset Dam.  Torrential rainfall and flooding also occurred in northern New South Wales particularly near Lismore and Grafton where evacuations occurred, approximately 2000 in total. The New South Wales State Emergency Service attended to over 2900 calls for assistance, most in the north of the state and the Fire and Rescue Service helicopter evacuated campers stranded near Grafton. Eight New South Wales river systems had flood warnings in place. Coastal erosion of beaches was evidenced in these regions along with sea foam covering some roads and parks on the Gold and Sunshine Coasts.  Overall, Bundaberg was the worst affected city with 2000 homes and 200 businesses inundated with flood water. The Burnett river was running at approximately 70 km per hour and threatened to sweep houses away. Despite a mandatory evacuation order issued to 5000 residents, an emergency airlift was the only option for some stranded residents. Eighteen helicopters were utilised in a rescue effort evacuating more than 1000 people trapped by flood waters in North Bundaberg and other most-at-risk areas to at least nine evacuation centres which was a record evacuation effort in Australia. The Bundaberg hospital was also evacuated and approximately 130 patients were transferred to hospitals in Brisbane.  On 31 January, in North Bundaberg, approximately 7000 residents were forced out of their homes and not allowed to return until they were checked and declared safe. Defence personnel, 180 in total, went house to house within an exclusion zone, conducting search and rescue operations. Defence personnel also helped to repair damaged infrastructure and clean people's homes as part of the initial recovery operation.  Financial assistance and grants were made available to eligible Queensland flood victims, including:    Queensland Floods Appeal 2013 payments  Emergent Assistance Grant  Australian Government Disaster Recovery Payment (AGDRP)  Essential Services Safety and Reconnection Grant.    The Queensland government also provided financial help and support services to business owners and primary producers such as low interest loans and clean up and recovery grants. Other assistance included freight subsidies, Individual Disaster Stricken Property (IDSP) declarations and leasehold rent relief.  The Federal Attorney-General announced flood and storm victims, employees, small business persons and farmers could apply for the Australian Government Disaster Recovery Payments:    New South Wales - January 2013: 14,323 claims granted, $16,575,400 scheduled to be paid.  Queensland - January 2013: 118,007 claims granted,&amp;nbsp; $137,013,702 scheduled to be paid.    Natural disaster relief and recovery arrangements were provided as a joint commonwealth and state / territory government initiative for local government areas.  The Insurance Council of Australia estimated the January 2013 preliminary cost at $101 million for New South Wales and $742 million for Queensland.  More information will be provided as it becomes available.</t>
  </si>
  <si>
    <t>Queensland;New South Wales</t>
  </si>
  <si>
    <t>http://www.emknowledge.gov.au/resource/?id=3487</t>
  </si>
  <si>
    <t>New South Wales;Victoria</t>
  </si>
  <si>
    <t>Flood - Gawler River 2005</t>
  </si>
  <si>
    <t>http://www.emknowledge.gov.au/resource/?id=4166</t>
  </si>
  <si>
    <t>Location</t>
  </si>
  <si>
    <t>Year</t>
  </si>
  <si>
    <t>Reported cost</t>
  </si>
  <si>
    <t>Cyclone</t>
  </si>
  <si>
    <t>Meckering and Region</t>
  </si>
  <si>
    <t>Lara and Melbourne Fringe</t>
  </si>
  <si>
    <t>Woden Valley</t>
  </si>
  <si>
    <t>Queensland, Northern Territory and Western Australia</t>
  </si>
  <si>
    <t>Western Sydney</t>
  </si>
  <si>
    <t>Toowoomba</t>
  </si>
  <si>
    <t>Western Districts and Streatham</t>
  </si>
  <si>
    <t>Sydney, Newcastle and Wollongong</t>
  </si>
  <si>
    <t>Newcastle, Sydney, Wollongong</t>
  </si>
  <si>
    <t>Port Broughton</t>
  </si>
  <si>
    <t>Sydney and Region</t>
  </si>
  <si>
    <t>Mount Lofty Ranges</t>
  </si>
  <si>
    <t>Sydney and Wollongong</t>
  </si>
  <si>
    <t>Brighton</t>
  </si>
  <si>
    <t>Dalby</t>
  </si>
  <si>
    <t>Sydney and Southern Regions</t>
  </si>
  <si>
    <t>Central Victoria and Alpine Fires</t>
  </si>
  <si>
    <t>North-Western Regions</t>
  </si>
  <si>
    <t>Orange</t>
  </si>
  <si>
    <t>Winifred</t>
  </si>
  <si>
    <t>Adelaide</t>
  </si>
  <si>
    <t>Tennant Creek</t>
  </si>
  <si>
    <t>Alice Springs and Central Northern Territory</t>
  </si>
  <si>
    <t>Gympie, Southern Queensland, and Eastern New South Wales</t>
  </si>
  <si>
    <t>Ballarat</t>
  </si>
  <si>
    <t>Newcastle</t>
  </si>
  <si>
    <t>Gulf Country</t>
  </si>
  <si>
    <t>Orbost</t>
  </si>
  <si>
    <t>Western Sydney and Central Coast</t>
  </si>
  <si>
    <t>Sydney Feb 1992</t>
  </si>
  <si>
    <t>North-Eastern Victoria</t>
  </si>
  <si>
    <t>North Coast, Hunter and Sydney</t>
  </si>
  <si>
    <t>Perth, Mandurah and South-West Coast</t>
  </si>
  <si>
    <t>Hunter Valley, Ellalong and Cessnock</t>
  </si>
  <si>
    <t>East Coast Queensland</t>
  </si>
  <si>
    <t>South Eastern Australia Nov 1994</t>
  </si>
  <si>
    <t>Sydney and Blue Mountains</t>
  </si>
  <si>
    <t>Brisbane and South East Queensland</t>
  </si>
  <si>
    <t>Hunter Valley and Mid-North Coast</t>
  </si>
  <si>
    <t>Melbourne</t>
  </si>
  <si>
    <t>Illawarra and Sydney</t>
  </si>
  <si>
    <t>Armidale and Tamworth</t>
  </si>
  <si>
    <t>New England and Hunter Valley</t>
  </si>
  <si>
    <t>Coffs Harbour</t>
  </si>
  <si>
    <t>Singleton</t>
  </si>
  <si>
    <t>Dandenong Ranges and Mornington Peninsula</t>
  </si>
  <si>
    <t>Thredbo</t>
  </si>
  <si>
    <t>Sydney, Hunter, Pilliga</t>
  </si>
  <si>
    <t>Nyngan</t>
  </si>
  <si>
    <t>Townsville</t>
  </si>
  <si>
    <t>Katherine Floods</t>
  </si>
  <si>
    <t>Sydney and Region 1998</t>
  </si>
  <si>
    <t>Sydney Apr 1998</t>
  </si>
  <si>
    <t>Hunter Valley, Tablelands and Southern Highlands</t>
  </si>
  <si>
    <t>Brisbane and Region</t>
  </si>
  <si>
    <t>Sydney Apr 1999</t>
  </si>
  <si>
    <t>Melbourne and Central Victoria</t>
  </si>
  <si>
    <t>North and Central Queensland</t>
  </si>
  <si>
    <t>Dubbo</t>
  </si>
  <si>
    <t>Casino and Region</t>
  </si>
  <si>
    <t>Brisbane, Sunshine Coast, and Gold Coast</t>
  </si>
  <si>
    <t>Eastern New South Wales</t>
  </si>
  <si>
    <t>Sydney, Hunter Valley and Northern Regions</t>
  </si>
  <si>
    <t>Sydney</t>
  </si>
  <si>
    <t>Canberra</t>
  </si>
  <si>
    <t>North-Eastern Victoria, Alpine Region</t>
  </si>
  <si>
    <t>South Eastern Australia</t>
  </si>
  <si>
    <t>South-East Queensland</t>
  </si>
  <si>
    <t>South-East Queensland, Northern New South Wales, Northern Western Australia. Northern Territory</t>
  </si>
  <si>
    <t>Eyre Peninsula</t>
  </si>
  <si>
    <t>New South Wales, Victoria, Australian Capital Territory, Tasmania and South Australia</t>
  </si>
  <si>
    <t>Bunbury and South Perth</t>
  </si>
  <si>
    <t>Brisbane</t>
  </si>
  <si>
    <t>Gold Coast</t>
  </si>
  <si>
    <t>Lake Grace</t>
  </si>
  <si>
    <t>Hunter Valley</t>
  </si>
  <si>
    <t>Great Divide Complex</t>
  </si>
  <si>
    <t>Gippsland June 2007</t>
  </si>
  <si>
    <t>South-East Queensland and Northern New South Wales</t>
  </si>
  <si>
    <t>South-East Queensland Dec 2007</t>
  </si>
  <si>
    <t>Boorabbin National Park</t>
  </si>
  <si>
    <t>North Coast New South Wales</t>
  </si>
  <si>
    <t>Mackay</t>
  </si>
  <si>
    <t>Southern States Windstorms</t>
  </si>
  <si>
    <t>South-East Queensland Nov 2008</t>
  </si>
  <si>
    <t>North Queensland Feb 2009</t>
  </si>
  <si>
    <t>Black Saturday Victoria</t>
  </si>
  <si>
    <t>Mid and North Coast</t>
  </si>
  <si>
    <t>Perth</t>
  </si>
  <si>
    <t>Yasi</t>
  </si>
  <si>
    <t>Perth Hill Bushfires</t>
  </si>
  <si>
    <t>Warmun, Kimberley</t>
  </si>
  <si>
    <t>Melbourne, Victoria Sep 2011</t>
  </si>
  <si>
    <t>Southern Queensland</t>
  </si>
  <si>
    <t>Northern New South Wales, Moree</t>
  </si>
  <si>
    <t>Augusta, Margaret River</t>
  </si>
  <si>
    <t>Queensland Jan 2012</t>
  </si>
  <si>
    <t>Victoria Feb 2012</t>
  </si>
  <si>
    <t>Perth and Southern Western Australia</t>
  </si>
  <si>
    <t>Gippsland June 2012</t>
  </si>
  <si>
    <t>Dunalley - Jan 2013</t>
  </si>
  <si>
    <t>Coonabarabran and New South Wales</t>
  </si>
  <si>
    <t>Oswald</t>
  </si>
  <si>
    <t xml:space="preserve">Central Australia </t>
  </si>
  <si>
    <t>Northern Territory; South Australia</t>
  </si>
  <si>
    <t>Cyclone Beth</t>
  </si>
  <si>
    <t>Cyclone Ted</t>
  </si>
  <si>
    <t>Clarence River</t>
  </si>
  <si>
    <t>ICA; wiki</t>
  </si>
  <si>
    <t>Bushfire</t>
  </si>
  <si>
    <t>Blue Mountains</t>
  </si>
  <si>
    <t>Storm</t>
  </si>
  <si>
    <t xml:space="preserve"> Tongala, Echuca</t>
  </si>
  <si>
    <t>North Coast</t>
  </si>
  <si>
    <t>Earthquake</t>
  </si>
  <si>
    <t>Cadoux</t>
  </si>
  <si>
    <t>Cyclone Amy</t>
  </si>
  <si>
    <t>Port Headland, Pilbara region</t>
  </si>
  <si>
    <t>Pilbara region</t>
  </si>
  <si>
    <t>Cyclone Dean</t>
  </si>
  <si>
    <t>Perth and Bunbury</t>
  </si>
  <si>
    <t>Hail storm</t>
  </si>
  <si>
    <t>Cyclone Kathy</t>
  </si>
  <si>
    <t xml:space="preserve">South-West Western Australia </t>
  </si>
  <si>
    <t>Affected</t>
  </si>
  <si>
    <t>Cyclone Orson</t>
  </si>
  <si>
    <t>Cyclone Joy</t>
  </si>
  <si>
    <t>Severe Storm - Sydney Feb 1992 (Hail?)</t>
  </si>
  <si>
    <t>Severe Storm/Tornado - Perth, Mandurah and South-West Coast</t>
  </si>
  <si>
    <t>Merimbula and Pambula</t>
  </si>
  <si>
    <t>Flood</t>
  </si>
  <si>
    <t>Hail</t>
  </si>
  <si>
    <t xml:space="preserve"> Grafton</t>
  </si>
  <si>
    <t>wiki</t>
  </si>
  <si>
    <t>Cyclone Dora</t>
  </si>
  <si>
    <t>Cyclone Trixie</t>
  </si>
  <si>
    <t>Tropical cyclone Trixie - Dampier</t>
  </si>
  <si>
    <t>Gulf of carpenteria</t>
  </si>
  <si>
    <t>Queensland; Northern Territory</t>
  </si>
  <si>
    <t>Coastal Queensland</t>
  </si>
  <si>
    <t xml:space="preserve">Cyclone Kerry </t>
  </si>
  <si>
    <t>Severe tropical cyclone Kerry</t>
  </si>
  <si>
    <t>Cyclone Jane</t>
  </si>
  <si>
    <t>Cararvon Denham</t>
  </si>
  <si>
    <t>Ayr</t>
  </si>
  <si>
    <t>Karratha</t>
  </si>
  <si>
    <t>Byron Bay; Brisbane</t>
  </si>
  <si>
    <t>Queensland; New South Wales</t>
  </si>
  <si>
    <t>Onslow</t>
  </si>
  <si>
    <t>Cairns</t>
  </si>
  <si>
    <t>Exmouth; Onslow</t>
  </si>
  <si>
    <t>Cyclone Rona</t>
  </si>
  <si>
    <t>Northern Queensland</t>
  </si>
  <si>
    <t>Sydney and Lismore</t>
  </si>
  <si>
    <t>North Queensland</t>
  </si>
  <si>
    <t>Northern NSW</t>
  </si>
  <si>
    <t>Picton</t>
  </si>
  <si>
    <t>Canberra; Queenbeyan</t>
  </si>
  <si>
    <t>Australian Capital Territory; New South Wales</t>
  </si>
  <si>
    <t>Southern Tas</t>
  </si>
  <si>
    <t>Strathbogie Ranges</t>
  </si>
  <si>
    <t>Gippsland</t>
  </si>
  <si>
    <t>Flash flood</t>
  </si>
  <si>
    <t>Northern New South Wales/ Southern Queensland </t>
  </si>
  <si>
    <t>Gnarr Creek, Ballarat, Melbourne</t>
  </si>
  <si>
    <t>Moora</t>
  </si>
  <si>
    <t>Severe Storm</t>
  </si>
  <si>
    <t>Severe storm and hail</t>
  </si>
  <si>
    <t>Severe storm and flash floods</t>
  </si>
  <si>
    <t>Sydney region</t>
  </si>
  <si>
    <t>Severe storm and tornado</t>
  </si>
  <si>
    <t>Sandon; Castlemaine</t>
  </si>
  <si>
    <t>Tornado</t>
  </si>
  <si>
    <t>Landslide</t>
  </si>
  <si>
    <t>2011 normalised</t>
  </si>
  <si>
    <t>SE QLD and NE NSW</t>
  </si>
  <si>
    <t>TC Dinah initially caused severe damage at Heron Island from inundation due to large NE swells and then the next day from high winds. Houses were unroofed at Bundaberg, Maryborough and on the Sunshine and Gold Coasts. A storm surge inundated cane farms at Bli Bli and there was knee-deep sea water in Hastings Street, Noosa. There was also sea-flooding to 1.5 metres depth in houses at Sandgate and more than 100 homes were inundated at Cribb Island, one being washed into the sea. The storm surge also impacted the Gold Coast as water lapped the decking of the Jubilee Bridge, about 1.5 m above the highest normal tide and a section of the esplanade collapsed at Surfer's Paradise. A similar surge affected the Tweed River, isolating the town of Fingal, and banana and sugar cane crops were destroyed in the region. Although 'Dinah' remained off the coast, trees were blown down from Rockhampton to Grafton (NSW) and just to the north a car was overturned by wind at Evans Head.</t>
  </si>
  <si>
    <t>Cyclone Dinah</t>
  </si>
  <si>
    <t>Flooding</t>
  </si>
  <si>
    <t>Tropical Cyclone Dora crossed the coast north of Brisbane. There was fairly widespread structural damage at Redcliffe the worst case being a roof removed from a block of home units. Trees and powerlines were down. Some flooding caused traffic disabilities.</t>
  </si>
  <si>
    <t>The most spectacular flood occurred in 1972 when in one hour, 78.5 mm of rain fell on the Central Business District and Elizabeth Street was turned into a fast flowing torrent, rising to an estimated height of nearly one and a half meters</t>
  </si>
  <si>
    <t>January</t>
  </si>
  <si>
    <t>March</t>
  </si>
  <si>
    <t>November</t>
  </si>
  <si>
    <t>December</t>
  </si>
  <si>
    <t>February</t>
  </si>
  <si>
    <t>April</t>
  </si>
  <si>
    <t>October</t>
  </si>
  <si>
    <t>&gt;500</t>
  </si>
  <si>
    <t>During Tuesday, storms were widespread through central VIC with radar showing intense but localised heavy rainfall and likely hail. Three such storms crossed or sideswiped the Melbourne metro area during the afternoon and early evening, with brief high rainfall rates and hail. A 20-minute hailstorm in the Lilydale/Mooroolbark area brought hail up to 3cm in diameter causing severe damage, including to about 350 cars in three car salesyards, as well as widespread damage to trees, buildings and other vehicles. A second storm in the same area later in the afternoon brought hail near softball size and caused flooding, closing Mt Lilydale College. The SES fielded 75 calls from homes and businesses in Doncaster, Croydon and Lilydale affected by flash flooding.</t>
  </si>
  <si>
    <t>June</t>
  </si>
  <si>
    <t>Heavy rainfall and a malfunction in the weir resulted in the Patawalonga breaking its banks at Glenelg North on Friday, 27 June 2003 and flooding the homes of local residents.[19] The situation became a major political issue with the Labor Premier, Mike Rann, declaring that he would establish a compensation fund for victims who had suffered water damage to their homes. A local newspaper report suggested that 160 homes were affected and the cause of the flooding was the gates to the weir being kept closed during a stormwater flood to protect yachts harboured in the Patawalonga Lake.[20] 145 residents made 150 claims upon the fund and at least A$1.4m was paid to the victims, ultimately, by weir operator Baulderstone Hornibrook.[21] A class action was later launched by 70 residents for further compensation for 'stress and inconvenience'.</t>
  </si>
  <si>
    <t>On 24 August 2003, a windstorm developed from an intense low pressure system over Tasmania and was felt along the eastern states from Victoria to New South Wales.  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New South Wales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apparently lost when they were blown out to sea off Curl Curl.  Australian Capital Territory  In Canberra strong winds tore roof tiles off houses, uprooted trees and brought down power lines. Canberra Airport reported a maximum wind gust of 93 km per hour.  Victoria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  The Insurance Council of Australia estimated the 2003 damage at $25 million, with the 2011 estimated normalised cost of $39 million.</t>
  </si>
  <si>
    <t>August</t>
  </si>
  <si>
    <t>100's</t>
  </si>
  <si>
    <t>As with the previous day, wind shear was excellent for supercell development. Instability figures in the Northern Rivers were moderate to high, but a strong cap over the region raised some doubt as to whether any storms would develop. 500hPa temps were also very warm, at around -7C, so giant hail seemed unlikely. Despite the concern, one isolated storm developed on the Richmond Range west of Casino, and immediately appeared to be well organised. The storm, now with obvious supercell features, began to grow larger and larger as it headed straight towards Lismore. The storm brought with it violent winds which took rooves off houses in the surrounding areas along with some buildings in the Lismore CBD. Power was cut in some areas for 26 hours due to the extensive damage from the violent winds. Large quantities of small hail fell, along with reports of hail up to 5cm in diameter, testament to the storms strength given the warmer upper levels. The storm rapidly decayed near Bangalow as it interacted with another weaker cell just north of it. It was one of the highlight chases for the season!</t>
  </si>
  <si>
    <t>In March 2004, tropical cyclones Monty, Fay,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</si>
  <si>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Black Tuesday - Eyre Peninsula</t>
  </si>
  <si>
    <t>May</t>
  </si>
  <si>
    <t>Tamworth floods</t>
  </si>
  <si>
    <t>A hailstorm on 19th May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  The Insurance Council of Australia estimated the 2005 damage at $17.6 million, with the 2011 estimated normalised cost of $28 million.</t>
  </si>
  <si>
    <t xml:space="preserve">On 8 November 2005, the Gawler River burst its banks and spilled out onto the Adelaide Plains, destroying millions of dollars worth of homes, crops, greenhouses and machinery. South Australia State Government estimated more than 1,500 hectares were flooded, creating a bill of approximately $40 million.  More than 300 almond, grape, olive, herb, potato and onion growers were affected. Many of the growers who were long-term residents of the region, commented that they had never seen a flood this size before.  </t>
  </si>
  <si>
    <t>Bushfire - Victoria January</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</si>
  <si>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  The Insurance Council of Australia estimated the 2007 damage at $15 million, with the 2011 estimated normalised cost of $18 million.</t>
  </si>
  <si>
    <t>Calls to SES</t>
  </si>
  <si>
    <t>Ports</t>
  </si>
  <si>
    <t>Roads</t>
  </si>
  <si>
    <t>New South Wales;Victoria;South Australia;Australian Capital Territory;Tasmania</t>
  </si>
  <si>
    <t>Environmental</t>
  </si>
  <si>
    <t>Beaches</t>
  </si>
  <si>
    <t>$20mil</t>
  </si>
  <si>
    <t>The Thredbo landslide occurred at approximately 11:40 pm on 30 July 1997. Part of a road embankment slid down the steep hillside into the ski resort village of Thredbo, in the Snowy Mountains in New South Wales. The landslide pushed Carinya Lodge off its foundations onto Bimbadeen Lodge at high speed burying the 19 victims under metres of rubble. Eighteen bodies were recovered and one survivor was rescued from under debris more than 60 hours later.</t>
  </si>
  <si>
    <t>Ingham area</t>
  </si>
  <si>
    <t>Between February 5 and March 8, 1967, central Australia received some of its heaviest rains on record. Derived from three separate southward intrusions of monsoonal weather, the rains gave total gaugings of 120–350 mm, with some stations receiving overnight falls of over 150 mm. The ensuing floods were the most devastating in the western Lake Eyre basin in living memory.</t>
  </si>
  <si>
    <t>On 24th, record flooding occurred in the Mersey and Meander rivers, with extensive damage at Deloraine. One fatality was recorded and damage estimated in excess of $5m. Serious flooding also occurred on the Ouse and Huon rivers</t>
  </si>
  <si>
    <t>wiki; PDF newspaper</t>
  </si>
  <si>
    <t>wiki; PDF newspaper; cost seems to be an overestimation</t>
  </si>
  <si>
    <t>September</t>
  </si>
  <si>
    <t>Northern Victoria incl. Seymore</t>
  </si>
  <si>
    <t>Cyclone Wanda and flood</t>
  </si>
  <si>
    <t xml:space="preserve">Flood - Sydney </t>
  </si>
  <si>
    <t>Month</t>
  </si>
  <si>
    <t>PDF - newspaper</t>
  </si>
  <si>
    <t>Cyclone David</t>
  </si>
  <si>
    <t>Rockhampton</t>
  </si>
  <si>
    <t>wiki; PDF - newspaper</t>
  </si>
  <si>
    <t>Sydney Tamworth</t>
  </si>
  <si>
    <t>Flooding in March affected Sydney, Camden, Lismore, Taree and Moruya, resulting in six deaths.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   The Insurance Council of Australia estimated the 1978 damage at $15 million, with the 2011 estimated normalised cost of $215 million.</t>
  </si>
  <si>
    <t>Cyclone Enid</t>
  </si>
  <si>
    <t>Severe damage to buildings and windmills occurred at Wallal station and cattle valued at $200 000 were drowned in the ocean. The only structure left standing was the stone homestead but it had no roof or windows left. At Shay Gap severe damage was sustained to blocks of flats and houses which were unroofed. Fortunately no lives were lost and only minor injuries were sustained. The total damage loss due to Enid was estimated to be of the order of several million dollars.</t>
  </si>
  <si>
    <t>Amy crossed the coast near Pardoo Station about 110 km east of Port Hedland at 10am on the 10th a central pressure of 915 hPa. Six hours later Amy passed very close to the mining town of Goldsworthy where a mean sea level pressure of 932 hPa was recorded and gusts were estimated at 200-240 km/h. Severe damage to company housing, buildings and mining equipment was the beginning of the end for Goldsworthy which has since been dismantled. Total losses, including property damage and industrial disruption, were estimated at around $25 million. No lives were lost, nor injury sustained.</t>
  </si>
  <si>
    <t>Extensive damage resulted at Port Hedland. The towns of Goldsworthy, Marble Bar and Mt Newman all suffered wind damage but not to the same extent as Port Hedland. Many of the pastoral stations up to 500 km from the coast were considerably damaged. Non-industrial insurance claims for damage were estimated to total $2.2 million. Two men were lost overboard from a Taiwanese fishing boat (Hsin Ho Chung 101) about 330 km west of Broome early on 1 February. Wave action caused damage to solar salt manufacturing ponds near Port Hedland, with estimated losses of $12 million. A prawn fishing boat was sunk in Port Hedland harbour. Flooding between Port Hedland and Mt Newman caused damage to the roads and the railway line. Damage estimates at Mt Newman and along the railway line were of the order of $1.6 million. Total damage and industrial losses due to Dean were estimated to be about $20 million.</t>
  </si>
  <si>
    <t>A severe storm caused hail damage in northern Brisbane, Bracken Ridge, and extensive damage to 5000 homes in Brighton.  The Insurance Council of Australia estimated the 1980 damage at $15 million, with the 2011 estimated normalised cost of $238 million.</t>
  </si>
  <si>
    <t>Cyclone Dominic</t>
  </si>
  <si>
    <t>Winds were estimated to have reached 185 km/h at Edward River Mission with some damage to buildings and power lines. At Aurukun damage was assessed at $200,000 and severe damage to natural vegetation was reported from the Cape Keer-Weer area. While there was evidence of a significant storm surge in the Cape Keer-Weer area no quantitative data are available. Tide levels of almost 1.0 m above the predicted value were recorded at Weipa and almost 1.5 m below at Karumba.</t>
  </si>
  <si>
    <t>As Bruno moved through the northwest only minor damage occurred through a combination of wind and rain, however, severe damage was inflicted in the southwest of Western Australia by extensive flooding. The Collie and Blackwood Rivers in the southwest became raging torrents, with the Blackwood reaching its highest level since 1955. Many bridges were washed away and there was extensive road and rail damage. Many farms were completely inundated and a number of towns were flooded. These included Collie, Cranbrook, Tambellup, Kojonup, Katanning, Boyup Brook, Bridgetown, Nannup and Darradup. The worst affected town was Nannup where 75 houses were flooded, many of them to the roof-top. It was reported that 100 000 sheep were lost, mostly through hypothermia. Total damage was estimated at about $10 million (1982 dollars).</t>
  </si>
  <si>
    <t>Two houses, six shacks and 38 farm outbuildings were destroyed. Apart from 3000 sheep killed, there was damage to farm equipment, fences, 5000 ha of pastures, large areas of forest and some construction equipment.</t>
  </si>
  <si>
    <t xml:space="preserve">Following hot, dry conditions and many smaller bushfire outbreaks from mid-January, by mid-February a state of emergency was declared as 20 major and many smaller bushfires burned throughout the State, including a very large one in the Broardmarsh - Kempton area, and caused $5.35m (1982 values) insured damage and resulted in one death (a firefighter), two serious, and a number of minor injuries. Two houses, six shacks and 38 farm outbuildings were destroyed. Apart from 3000 sheep killed, there was damage to farm equipment, fences, 5000 ha of pastures, large areas of forest and some construction equipment. </t>
  </si>
  <si>
    <t>Wind gusts reached 121 km/hr and caused extensive damage to 250 buildings, overturned aircraft, uprooted trees and caused flash flooding after 59mm. Damage estimated at $3.7 million.</t>
  </si>
  <si>
    <t>North-west Sydney</t>
  </si>
  <si>
    <t>Chinchilla</t>
  </si>
  <si>
    <t>Jane cased minor damage only. At Port Hedland, Goldsworthy and Telfer a few buildings were unroofed and trees were uprooted. Pardoo station suffered extensive damage to the out camp building and also some stock losses caused both by flooding and by drowning of stock on the coast. Minor flooding occurred in the De Grey River Basin. Two workmen aboard a drilling ship were slightly injured.</t>
  </si>
  <si>
    <t>Though a powerful storm, only light to moderate rains fell along the cyclone's path with totals generally less than 100 mm (3.9 in). The remnants, however, triggered thunderstorms near Tennant Creek that produced 325 mm (12.8 in) of rain in 24 hours. Reports indicate that several sea turtles and dugongs were washed up to 8 km (5.0 mi) inland by Kathy's surge. The only population center significantly affected by the storm was Borroloola, where moderate to severe damage took place.[9]At least one home was destroyed and many more were damaged in the town.[13] Along the mouth of the McArthur River, near where Kathy struck the mainland, the combination of severe winds and storm surge killed 80% (±20%) of theRhizophoraceae mangrove trees in the region. Along the entire length of the river, 45% (±15.3%) of the Rhizophoraceae, Bruguiera and Ceriops as well as 18.5% (±11.4%) of the Exoecaria agallocha, Lumnitzera racemosa and Avicennia marinaperished.[7] In all, losses from the storm were placed at A$12 ,million (A$30.5 million 2011 AUD;[nb 1] US$24.1 million 2011 USD[nb 2]).[14]</t>
  </si>
  <si>
    <t>ICA; wiki; PDF - newspaper</t>
  </si>
  <si>
    <t>Westerm Australia</t>
  </si>
  <si>
    <t>East Perth</t>
  </si>
  <si>
    <t>July</t>
  </si>
  <si>
    <t>Cyclone Charlie</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</si>
  <si>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  The Insurance Council of Australia estimated the 1988 damage at $25 million, with the 2011 estimated normalised cost of $139 million.</t>
  </si>
  <si>
    <t>Southern Victoria, Geelong, Lara</t>
  </si>
  <si>
    <t>A massive supercell (with cloud tops as high as 77,000 ft (23 km)) tore through Brisbane and parts of SE QLD, producing several tornadoes along its path. A combination of straight line winds and a tornado unrooved 500 houses, damaged 1000 and left 12 structurally unsafe in the city of Redcliffe (approximately 25 km (16 mi) north of Brisbane)</t>
  </si>
  <si>
    <t>Christmas Severe storm and tornado</t>
  </si>
  <si>
    <t>Tropical Cyclone Joy brought about widespread rainfall between Cairns and Townsville. A total of 10 rivers were affected including the Tully, Johnstone, Pioneer, Don, Haughton, Connors, Isaac, Mackenzie, Fitzroy and Burdekin rivers. Towns affected included Rockhampton, Gulf Country, Normanton, Mornington Island, Doomadgee, Muttaburra, Longreach, Mt Isa and Cairns. By 30 December Blue Mountain had recorded 831 mm of rain.  A total of six lives were lost as a result of the severe weather. Exceptional rain fell over the period 23 Dec to 7 Jan and some stations in the Pioneer catchment received 2 m of rain.  The Insurance Council of Australia estimated the 1990 damage at $32 million, with the 2011 estimated normalised&amp;nbsp;cost of $121 million.</t>
  </si>
  <si>
    <t>Newcastle, North Sydney</t>
  </si>
  <si>
    <t>Cyclone Ivor</t>
  </si>
  <si>
    <t>Flood - Ingham</t>
  </si>
  <si>
    <t>Cyclone Fran</t>
  </si>
  <si>
    <t>The effects of tropical cyclone Fran were felt over a large area of the southwest Pacific. At Wallis and Futuna Islands, damage to trees, telephone and power lines was experienced, several boats were sunk and some buildings lost roofs. The heaviest impacts were felt in Vanuatu; in Erromango, houses were destroyed, considerable crop damage occurred and a storm surge was reported at Erromango wharf. In Efate, over 130 houses lost roofs. Finally, in southeast Queensland, winds and flooding caused minor property damage and heavy crop losses along the coast, particularly in the Bundaberg district. Insurance losses were estimated to be $A2.5 million.</t>
  </si>
  <si>
    <t>http://www.bom.gov.au/cyclone/history/fran.shtml; harden-up; pdf - newspaper</t>
  </si>
  <si>
    <t>EM-DAT; PDF - newspaper</t>
  </si>
  <si>
    <t/>
  </si>
  <si>
    <t>Cyclone Paul/Rosita</t>
  </si>
  <si>
    <t>Cyclone George/Sam</t>
  </si>
  <si>
    <t>Flooding also occurred on the Castlereagh and Barwon rivers and on sometributaries of the Macquarie. Very serious crop damage occurred, especially alongthe Namoi River, there was widespread damage to roads, bridges and farm installations, and lengthy resupply operations had to be undertaken for large areas inthe lower Namoi, Macquarie and Barwon river valleys. At one stage there wereserious concerns about the integrity of the levee which protects the eastern portion of Coonamble, on the Castlereagh River. While all this was going on there was also flooding, largely of rural areas, along the Gwydir, Bogan, Paroo, Warrego, Darling, Lachlan and Hunter rivers, flood flows lasting well into December on the Darling. Emergency Management Australia (EMA) estimates the total economic costsincurred in these floods at some $825M, of which roughly three quarters was associated with crop losses, especially in relation to grains and primarily in the valley of the Namoi River.</t>
  </si>
  <si>
    <t>Northern Territory;Queensland</t>
  </si>
  <si>
    <t>Cyclone Beni</t>
  </si>
  <si>
    <t>New South Wales;Victoria;Tasmania</t>
  </si>
  <si>
    <t>Queensland;New South Wales;Western Australia</t>
  </si>
  <si>
    <t>Victoria;South Australia;Australian Capital Territory;Tasmania</t>
  </si>
  <si>
    <t>New South Wales;Australian Capital Territory;Queensland</t>
  </si>
  <si>
    <t>South Australia;Victoria</t>
  </si>
  <si>
    <t>Ipswich: Bremer River, in major flood but below 1955 levels. Brisbane: No flooding from Brisbane River itself but widespread severe local flooding from metropolitan creeks with damage estimated in the excess of $1million. Traffic at a standstill; rail traffic halted on some suburban lines. 500 people evacuated from low lying areas. Rainfalls averaging 200 to 250mm in the South Coast Moreton district during the week ending 14th resulted in moderate flooding in the Brisbane and Mary rivers and adjacent coastal streams. The Brisbane River peaked at Vernor on 12th, the highest recorded since 1955, and the Mary River peaked at Gympie on 11th, the highest since 1963. Worst flooding was in the Nerang River, which peaked at Numinbah Valley early on 12th, highest since 1954, and flooded some residential areas on the Gold Coast. Traffic disabilities occurred throughout the Moreton district, but were worst in coastal areas south of Brisbane. Serious local flooding in Brisbane itself on the night of 11th.</t>
  </si>
  <si>
    <t>Victoria;Queensland</t>
  </si>
  <si>
    <t>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</si>
  <si>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From 3-4 October, heavy rainfall fell over a 24 hour period causing severe flooding in the north-eastern region of Victoria.&amp;nbsp;Rainfall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cent&amp;nbsp;of commercial&amp;nbsp;businesses in the Benalla district affected five bridges damaged or destroyed; several roads cut; 400 km rural fencing damaged; Telephone services, power, sewage and water infrastructure affected; and crops and livestock losses.  The estimated cost to replace local buildings, roads, and recreation reserves was estimated in 1993 values to be between $3 million and $5 million, businesses losses estimated at $10 million and agricultural losses approximately $30 million.&amp;nbsp;Many premises were uninsured. The recovery period for the district took 18 months.  The Insurance Council of Australia estimated the 1993 damage at $12 million, with the 2011 estimated normalised cost of $44 million.</t>
  </si>
  <si>
    <t>The second-most damaging earthquake in the history of Western Australia injured one person and struck 25 buildings in the wheatbelt town of Cadoux, 180km northeast of Perth. Roads, railway lines, pipes and power lines were damaged in an area of about 400 sq km, at an estimated total cost of $3.8 million (at the time). A fault, 15km long, opened on the Earth's surface - significant because only about 12 earthquakes in Australia's modern history have caused the ground to rupture. Tall buildings swayed in Perth, and mercury spilled at the Rottnest Island lighthouse.</t>
  </si>
  <si>
    <t>Areas of most severe damage stretched from the Warrawee-Turramurra area to Duffys Forest, with significant damage occurring to property in the Ku-ring-gai, Hornsby and Warringah council areas. More than 7,000 houses were damaged, 20 of them so badly that they had to be demolished. Access to and within the affected area was greatly restricted because of fallen trees and downed power lines. Power was cut to 164,000 homes. The total insurance pay out on the storm was nearly $215 million (July 1997) although the total damage bill may have been nearly 3 times this amount.</t>
  </si>
  <si>
    <t>Southern Western Australia</t>
  </si>
  <si>
    <t>Hailstones associated with the two storms were amongst the largest recorded in WA in recent decades.  The average size of the hail was that of golf balls, but there were isolated reports of hail estimated to be up to softball size associated with the Dalwallinu storm.  Hailstones flattened wheat crops, smashed car and truck windows and punched holes through roofing tiles.  A number of foxes and rabbits were killed and numerous farm animals were injured.  Flash flooding drowned animals, flattened fences and caused farm dams to burst.  Severe winds tore metal sheeting from sheds and uprooted trees.  There were no reported sightings of tornadoes, however photographs of the Moora storm showed that it was associated with a well defined wall cloud.  The hail damage to crops was estimated to have been at least $4 million and could have been considerably higher except that many of the farms in the path of the storms were nearing completion of harvesting operations.</t>
  </si>
  <si>
    <t>During Easter 1995 at Merimbula and Pambula, a tornado with winds estimated at over 180 km/h cut a 100m wide swathe of damage for 10 km including sections of forest. It damaged a total of about 200 homes, other buildings, cars and caravans. Of the 106 homes damaged, 12 were completely destroyed and 15 sustained severe damage. Ten motels were unroofed or partly damaged, many trees uprooted, and power lines downed causing black-outs. A total of 34 people were injured by flying glass and debris mainly at the bowling club which was also seriously damaged. Large hail up to 4cm size was reported at Kangaloon on the Illawarra.</t>
  </si>
  <si>
    <t>In the first week of May widespread flooding and heavy rainfall was reported in south-east Queensland and northern New South Wales. A tidal surge created by a low pressure system caused above average tidal conditions. In addition, Brisbane water catchment areas recorded up to 1000 mm. The worst affected areas were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  The Insurance Council of Australia estimated the 1996 damage at $31 million, with the 2011 estimated normalised cost of $134 million.</t>
  </si>
  <si>
    <t>Area/Region</t>
  </si>
  <si>
    <t>ICA; http://www.australianweathernews.com/news/1997/arc9711.html</t>
  </si>
  <si>
    <t>On 19 January 1997, temperatures soared above 40 C and northerly winds were gusting at 70 km per hour contributing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  The Insurance Council of Australia estimated the 1997 damage at $10 million, with the 2011 estimated normalised cost of $29 million.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</si>
  <si>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</si>
  <si>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SEQ; Warwick</t>
  </si>
  <si>
    <t>East Gippsland</t>
  </si>
  <si>
    <t>New South Wales; Queensland</t>
  </si>
  <si>
    <t>South-east coast</t>
  </si>
  <si>
    <t>New South Wales; Victoria; Tasmania</t>
  </si>
  <si>
    <t>Boxing day storm/Syd-Hob storm</t>
  </si>
  <si>
    <t>wiki; ICA; lots of books written, not sure if any have costs</t>
  </si>
  <si>
    <t>Sydney Region and Hunter Valley</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</si>
  <si>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  The Insurance Council of Australia estimated the 1998 damage at $12 million, with the 2011 estimated normalised cost of $39 million.</t>
  </si>
  <si>
    <t>ICA; all media reports about the cricket!</t>
  </si>
  <si>
    <t>Upon making landfall in Queensland, Cyclone Rona a maximum storm surge of 1.4 m (4.6 ft) was noted at the mouth of the Mossman River while a 1 m (3.3 ft) storm surge was recorded in Port Douglas. The highest rains associated with Rona, 1,870 millimetres (73.6 in), were measured at Bellenden Ker in Northern Queensland.[12] Cyclone Rona was responsible for the worst flooding in northern Queensland 30 years. As a result, 2,000 people fled their homes.[18] Strong winds and flooding caused significant crop and infrastructure damage from Cape Kimberly to Cape Tribulation.[7][20] In the former, some trees were toppled.[7] Near Daintree, two homes were destroyed, while 12 others were damaged. In addition, a car was crushed by a falling tree.[3] Many workers were unable to get home due to flooding[18] and travel was disrupted throughout the region.[19] In all, seven deaths were attributed to the storm[21] and damage estimates from Cyclone Rona totaled $150 million (1999 USD) in Queensland[22] with roughly $100 million of that coming from crop damage.[23]</t>
  </si>
  <si>
    <t>Heavy rain associated with the remnants of Elaine caused severe flooding in  the Moore River catchment. Properties in the town of Moora, located on the Moore River, were inundated by flood waters and approximately 1000 people were evacuated from the town.</t>
  </si>
  <si>
    <t>ICA; http://www.australiasevereweather.com/storm_news/2005/docs/200506-01.htm; http://www.abc.net.au/news/2004-12-13/severe-storms-leave-air-travellers-stranded/602502; PDF - newspaper</t>
  </si>
  <si>
    <t>Gracetown landslide</t>
  </si>
  <si>
    <t>Gracetown</t>
  </si>
  <si>
    <t>Male death</t>
  </si>
  <si>
    <t>Female death</t>
  </si>
  <si>
    <t>http://www.emknowledge.gov.au/resource/?id=2799</t>
  </si>
  <si>
    <t>On 27 September 1996 a landslide occurred at Cowaramup Bay near Gracetown, in the south-west of Western Australia. Approximately 30 tonnes of rock and sand fell from a limestone cliff onto people situated below who were spectators at a school surf carnival. Nine people were killed and a further three injured.</t>
  </si>
  <si>
    <t>Narrabri; Naomi Valley</t>
  </si>
  <si>
    <t>BOM; em-dat; wiki</t>
  </si>
  <si>
    <t>Environmental - Heatwave Dec 1972</t>
  </si>
  <si>
    <t>In the summer of 1972 - 1973 it is estimated that 99 people died as a result of a heatwave.  Mortality during heatwaves can be difficult to measure, as deaths tend to occur from exacerbations of chronic medical conditions as well as direct heat related illness, particularly in the frail and elderly. Excess mortality provides a measure of impact, but does not provide information specifically on underlying cause of death (Victorian Government, January 2009 Heatwave in Victoria: an Assessment of Health Impacts).  It is imperative that heatwaves are included in the disaster information, however, for reasons outlined above accurate statistics as to the actual numbers of deaths and injuries in most instances cannot be provided.</t>
  </si>
  <si>
    <t>Southern Australia</t>
  </si>
  <si>
    <t>http://www.emknowledge.gov.au/resource/?id=624</t>
  </si>
  <si>
    <t>South-East Australia</t>
  </si>
  <si>
    <t>Significant losses to wineries</t>
  </si>
  <si>
    <t>South Australia; Victoria</t>
  </si>
  <si>
    <t>Environmental - Heatwave, Townsville</t>
  </si>
  <si>
    <t>Three people died in Townsville from heat stress as the city experienced record high temperatures of up to 45 degrees celcius.</t>
  </si>
  <si>
    <t>Southern NSW</t>
  </si>
  <si>
    <t>http://www.emknowledge.gov.au/resource/?id=411</t>
  </si>
  <si>
    <t>Southern Australia; Adelaide</t>
  </si>
  <si>
    <t>Environmental - Heatwave, South-East Queensland</t>
  </si>
  <si>
    <t>In January 2000, weather conditions over south central and south eastern Australia were very hot and dry with the maximum temperatures four to six degrees celcius above the average. Between 19-21 January the heatwave killed 22 people and hospitalized 350 in south-east Queensland. Most of the victims were elderly residents from Brisbane, many of whom lived alone and had closed themselves inside their homes.</t>
  </si>
  <si>
    <t>http://www.emknowledge.gov.au/resource/?id=308</t>
  </si>
  <si>
    <t>Central and South Queensland</t>
  </si>
  <si>
    <t>~45</t>
  </si>
  <si>
    <t>Environmental - South-Eastern Australia Heatwave 2009</t>
  </si>
  <si>
    <t>From 27 January until 8 February a heat wave affected parts of south-eastern Australia. The heatwave came in two major episodes, 28-31 January and 6-8 February.  In much of central, southern and western Victoria, maximum temperatures widely reached their highest levels since at least 1939. In Melbourne the temperature was above 43 &amp;deg;C for three consecutive days from 28 to 30 January, reaching a peak of 45.1 &amp;deg;C, the second highest on record behind 45.6 &amp;deg;C in 1939.  In southern South Australia maximum temperatures widely reached their highest levels since at least 1939. Adelaide peaked at 45.7 &amp;deg;C on 28 January and South Australia's highest temperature was 48.2 &amp;deg;C at Kyancutta.  There were widespread power outages across both states. In Victoria, up to 500,000 homes and businesses were left without electricity. There were also major disruptions to train services with more than 1300 trains cancelled as rails buckled and air-conditioning failed.  A Department of Human Services report from the Victorian Government found that the heatwave contributed to 374 deaths.</t>
  </si>
  <si>
    <t>http://www.emknowledge.gov.au/resource/?id=483</t>
  </si>
  <si>
    <t>Environmental - South Australia and Victoria Heatwave</t>
  </si>
  <si>
    <t>From Friday 30 December 2011 to 4 January 2012 South Australia and Victoria endured extreme temperatures.  On 1 January 2012 Adelaide recorded its hottest New Year's Day since 1900 with a maximum temperature of 41.6 &amp;ordm; C. On 2 January Mount Gambier reached a maximum of 41.7 &amp;ordm; C and Renmark hit 42.3 &amp;ordm; C. These temperatures prompted a South Australian power company to cut electricity supplies to approximately 3300 properties on the Fleurieu Peninsula on 2 January.  On 2 January Victoria recorded temperatures in the forties, with Melbourne reaching 40 &amp;ordm; C and Dartmoor in the south-west recording the state&amp;rsquo;s maximum of 43 &amp;ordm; C. Victoria's ambulance service treated 45 patients for heat-related illnesses, including four cases of children left in cars. A 30 per cent increase in fainting episodes was experienced.  A spokesman for Life Saving Victoria reported 163 rescues occurred during the period 31 December to 2 January.  Approximately 450 people in Melbourne's outer west suburb of Sunbury were without power when a power kiosk failed to cope with the increased demand. A replacement kiosk was installed but caught fire soon after. A spokesman for the power company said an increase in consumption is believed to have caused the original outage.  In some regions on 2 January the temperature reached 40 &amp;ordm; C, the wind speed was 50 km per hour and the relative humidity was at 21 per cent; creating extreme fire conditions. The Victorian Country Fire Authority responded to 200 fires throughout the state, including 21 grass fires. The worst fires were in the state's south-west, with the largest blaze in Koroit, which spread over 15 ha and took 15 crews and two aircraft to control.  A total fire ban was issued across most of Victoria and South Australia.  A severe fire warning was given to the central district and Victoria's north-western regions and the Country Fire Service ordered a total fire ban in 13 of the state's 15 districts.</t>
  </si>
  <si>
    <t>Envionmental - National Heatwave</t>
  </si>
  <si>
    <t>From late December 2012 to early January 2013, Australia experienced a nationwide heatwave. Temperatures peaked throughout Australia, forcing the Bureau of Meteorology to add new colours (deep purple and pink) to its weather forecasting chart to record temperatures above 50&amp;deg;C.  Australia&amp;rsquo;s first six days of 2013 were among the hottest 20 days on record in terms of average maximums. The heatwave developed over a large region stretching from northern Victoria and inland New South Wales to central-west Queensland, across to north-western Western Australia and down to the Nullarbor coast.The national average maximum across Australia on 7 January was 40.33 &amp;deg;C, beating the previous record set in 1972 by 0.16&amp;deg;C.  In Perth, temperatures exceeded 37&amp;deg;C for seven consecutive days. This heatwave caused 20 people to be hospitalised between the period 27 December and 3 January. St John Ambulance reported a doubling in call-outs for heatstroke, dehydration and burns from the previous week. On New Year&amp;rsquo;s Eve, Western Australia recorded 42.1 &amp;deg;C, 13 &amp;deg;C above the December average. The state's average temperature for the last week of 2012 averaged a maximum of 39.3 &amp;deg;C, making it the hottest week in 80 years.&amp;nbsp;Records were broken in Alice Springs, with temperatures over 40 &amp;deg;C for 17 days in a row and Oodnadatta, where temperatures exceeded 45 &amp;deg;C for seven consecutive days.  On 17, January Sydney endured its hottest day ever, with a record temperature of 45.8 &amp;deg;C. The Ambulance Service of New South Wales reported that more than 220 people had been treated for heat exposure or fainting. The heatwave stranded thousands of commuters, with dozens of trains delayed as steel wires buckled and a hose used to run a key signalling system melted. On the central coast, the heat caused an overhead wire to buckle onto a train at approximately 1.30 pm, trapping about 250 passengers for half an hour.  There was a noted increase in nationwide hospital admissions for kidney disease, acute renal failure and heart attacks across this period. The Bureau of Meteorology stated the heatwave was an exceptional event.</t>
  </si>
  <si>
    <t>Australia</t>
  </si>
  <si>
    <t>Heatwave</t>
  </si>
  <si>
    <t>Storms cut a swathe several miles wide from Coopers Plains to Chermside. Around 3000 insurance claims (mostly hail). Hail to cricket ball. One house had 123 holes in roof and some cars penetrated by hail. Some wind damage</t>
  </si>
  <si>
    <t>The Toodyay bushfire of 29 December 2009 was one of the most damaging bushfires in Western Australia's history. It destroyed 38 homes, burned nearly 3000 hectares of land, and caused more than $50 million in damage.</t>
  </si>
  <si>
    <t>Toodyay</t>
  </si>
  <si>
    <t>Severe Storm - Kosciuszko NP</t>
  </si>
  <si>
    <t>On 7 August 1999, four men in their early twenties were caught in a strong blizzard whilst hiking within Kosciuszko National Park. The men were hiking from Thredbo to Lake Albina for a snowboarding and camping adventure when a severe blizzard developed, forcing them to dig and shelter in a snow cave. It is believed the snow cave was quickly buried in the blizzard, causing the men to be asphyxiated.  The bodies were found 101 days later on 16 November 1999, 2.5 km from where the group had started their trek, at a point not far from Mt Kosciuszko.</t>
  </si>
  <si>
    <t>Kosciuszko NP</t>
  </si>
  <si>
    <t>Bushfire - Linton (near Ballarat)</t>
  </si>
  <si>
    <t>On 2 December 1998, a fire six km north of Linton and 30 km west of Ballarat in Western Victoria, burnt 660 hectares of public and private land. In the evening two CFA fire trucks became surrounded by fire. The crew managed to save themselves in one of the trucks however the other was destroyed by fire and the crew of five volunteer firefighters died.  A Coronial Inquest was undertaken and after a lengthy review process a report was produced on 11 January 2002 detailing 55 recommendations.</t>
  </si>
  <si>
    <t>Linton (near Ballarat)</t>
  </si>
  <si>
    <t>Bushfire - Sydney and Wollongong</t>
  </si>
  <si>
    <t>On the 3 November 1980 at approximately 5 am, firefighters responded to a fire incident near Waterfall New South Wales. A fire tanker was trapped by the blaze, which had spread up from a nearby gully and was out of control. The five firefighters aboard the vehicle were subsequently killed.</t>
  </si>
  <si>
    <t>Bushfire - Cootamundra and Deniliquin Regions</t>
  </si>
  <si>
    <t>In January 1987 the south-west region of New South Wales experienced serious bushfires. On January 16 the township of Cootamundra experienced a severe fire which burnt an area of approximately 19,000 ha. Other towns that were affected included, Deniliquin, Gundagai, Bethungra Hills, Frampton, Brawlin and Muttama.</t>
  </si>
  <si>
    <t>Cootamundra and Deniliquin Regions</t>
  </si>
  <si>
    <t>Cyclone Rewa</t>
  </si>
  <si>
    <t>Tropical Cyclone Rewa formed east of the Solomon Islands on 31 December 1993. It circled in the Coral Sea for three weeks before intensifying and causing extensive damage and flash flooding in south-east Queensland on 20 January 1994.  In Brisbane 100 homes and 20 cars were damaged by water, and a total of four deaths were recorded.</t>
  </si>
  <si>
    <t>Rewa</t>
  </si>
  <si>
    <t>Severe Storm - Ipswich</t>
  </si>
  <si>
    <t>In April 1998 a severe thunderstorm with strong wind gusts reported up to 80 km per hour, swept from New South Wales into Ipswich and other Brisbane suburbs. Strong winds up to 117 km per hour were recorded in Amberley. Three people died when they were electrocuted by a fallen power line. Other damage reported included yachts in the Brisbane to Gladstone yacht race.</t>
  </si>
  <si>
    <t>Ipswich</t>
  </si>
  <si>
    <t>Children</t>
  </si>
  <si>
    <t>Adults</t>
  </si>
  <si>
    <t>Elderly</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</si>
  <si>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t>
  </si>
  <si>
    <t>95% of buildings damaged on Mornington Is 700 people were made homeless. with similar damage at Burketown. Wind and high tides at Karumba badly damaged wharf and prawn processing installations. An estimated 250,000 head of livestock lost by drowning and low temperatures in Qld.</t>
  </si>
  <si>
    <t>Large seas combined with high tides caused considerable damage to breakwaters, retaining walls and other structures especially at Rosslyn Bay Harbour (Yeppoon) where the Breakwater was destroyed along with yachts and trawlers. Storm tides flooded houses and shops at Urangan, Noosa and Kirra. Storm surge at Beachmere on Moreton Bay cut all roads into the town. The Port of Brisbane was closed. At wave recording stations the significant wave (peak) height reached 5.8 m (8.9 m) at Double Island Pt and 3.8 m (8.7 m) at Yeppoon. Tides were up to one metre above predicted levels.</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</si>
  <si>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</si>
  <si>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The estimated maximum wind speed was 115 km/h with maximum gusts to 165 km/h. The lowest central pressure was estimated to be 972 hPa and the mean eye diameter at the time of peak intensity was 37 km. Structural damage caused by Charlie was minor but there was moderate crop damage, mainly to sugar cane.</t>
  </si>
  <si>
    <t>Fortunately Orson made landfall in a sparsely populated area and as a result damage was relatively minor. The only lives lost were those of about four Indonesian fisherman in the vicinity of Ashmore Island. Dampier and Karratha were east of the zone of the most destructive winds but nevertheless some damage was sustained including the destruction of the weather radar dome. Although weakening, Orsoncaused widespread roof and structural damage at Pannawonica as it passed over the townsite. The total damage cost was estimated to be in excess of $20M (1989 value).</t>
  </si>
  <si>
    <t>TC Joy formed on the 18 December south of the Solomon Islands and had a general southwestward direction. It reached peak intensity on the 23 December (940 hPa) with maximum sustained winds of 90 knots. It eventually dissipated on the 27 south of Townsville. TC Joy had entailed severe damages in Port Douglas and in the Mackay and Pioneer Valley districts.</t>
  </si>
  <si>
    <t>Despite its intensity, the wind damage caused by tropical cyclone Ivor was minor. However, trees were uprooted and windmills destroyed over parts of the Cape York Peninsula. Eastern parts of Queensland received plentiful rainfall with some severe flooding.</t>
  </si>
  <si>
    <t>Paul formed about 1000 km (620 mi) north of Karratha on 13 April 2000 and moved west, away from the West Australian coastline, thus never posing any threat to coastal communities. The cyclone showed rapid intensification and Severe Tropical Cyclone Paul reached Category 5 status during 15 April, and the lowest central pressure was estimated to be have been about 920 hPa the following day. Severe Tropical Cyclone Paul passed about 200 km (125 mi) to the south of the Cocos (Keeling) Islands during the 17th and the central pressure was estimated to be about 940 hPa. Wind gusts at Cocos Islands were in the order of around 50 km/h (30 mph). TC Paul continued to weaken as the system followed a general west-south-west track across the Indian Ocean. The cyclone slowed to be almost stationary on 20 April and weakened to below cyclone strength. Perth issued the final warning for TC Paul on 20 April when the Category 1 cyclone was in the vicinity of latitude 14.7° south and longitude 94.3° east</t>
  </si>
  <si>
    <t>Reported impacts include three fatalities and numerous injuries at locations south of Port Hedland. Less than two percent of buildings in the greater Port Hedland area (i.e. including South Hedland) sustained structural damage. The majority of damaged buildings were later identified as having weaknesses due to poor maintenance and it is notable that the majority of housing stock withstood the wind gusts, which were estimated to have reached around 200 km/h. The Bureau's Port Hedland radar dome sustained damage.</t>
  </si>
  <si>
    <t>The situation was complex, with an apparent eye on radar (maybe a middle level centre) coming ashore and leaving the low level centre behind. The system continued to track westwards as a depression. LikeWinsome before it and Abigail afterwards, Wylva maintained its cloud structure quite well over the Australian continent. As a cyclone it had little impact, due to the remoteness of the area affected, but the remnants of the system produced a record flood in the upper Victoria River which inundated the Kalkarindji, Daguragu, Mistake Creek and Pigeon Hole communities. Around 700 people were evacuated, and damage to infrastructure was estimated at A$13 million. Many areas were isolated by the floods, and required food drops.</t>
  </si>
  <si>
    <t>The cyclone caused a food shortage and flooded portions of the Solomon Islands. Across the island group, about 2,000 people took shelter, some in caves. In addition, the storm brought storm surge and beach erosion to Vanuatu. New Caledonia faced power outages and heavy rains. In Queensland, Beni was responsible severe flooding. Two communities were isolated during the storm; a total of 160 people were also cut off by floodwater. The water level of one dam increased from 0.5% to 81%. The cyclone's heavy rains helped ease drought problems in Queensland; in fact, water reserves replenished five years worth of supply in one location. In all, one death was reported in Queensland and damages totaled toA$10 million (US$6 million, 2003 USD) in Queensland and US$1 million (A$2 million) in Vanuatu.</t>
  </si>
  <si>
    <t xml:space="preserve">The storm caused extensive damage from  Perth to Albany. Hundreds of roofs were damaged and several ripped off entirely, trees were downed, and power was lost to over 100,000 homes in the metropolitan area. Damage was sustained to about twenty boats in the Perth area after breaking their moorings. Severe damage was also done to Perth market gardens and vineyards. The cost was estimated (in 1991 dollars), to be $8 million (McCready and Hanstrum, 1995). </t>
  </si>
  <si>
    <t>PDF - newspaper; Rasuli (1996) - thesis</t>
  </si>
  <si>
    <t>Sydney and suburbs</t>
  </si>
  <si>
    <t>Sydney Region</t>
  </si>
  <si>
    <t>Illawarra district</t>
  </si>
  <si>
    <t>Stanthorpe and Towoomba</t>
  </si>
  <si>
    <t>The Alpine Fires</t>
  </si>
  <si>
    <t>Echuca</t>
  </si>
  <si>
    <t>Babinda district</t>
  </si>
  <si>
    <t>SEQ and N NSW</t>
  </si>
  <si>
    <t>SW WA</t>
  </si>
  <si>
    <t>Broardmarsh - Kempton area</t>
  </si>
  <si>
    <t>Port Hedland, Goldsworthy and Telfer</t>
  </si>
  <si>
    <t>Barrossa valley</t>
  </si>
  <si>
    <t>North and West VIC</t>
  </si>
  <si>
    <t>Moree</t>
  </si>
  <si>
    <t>Pearman (1988); Callaghan and Butler (2011)</t>
  </si>
  <si>
    <t xml:space="preserve"> SE QLD</t>
  </si>
  <si>
    <t>Northern New South Wales; Southern Queensland </t>
  </si>
  <si>
    <t>SW Sydney</t>
  </si>
  <si>
    <t>ICA; PDF - newspaper; VIC bushfire history</t>
  </si>
  <si>
    <t>Kin Kin</t>
  </si>
  <si>
    <t>On 14 August 1971 at Kin Kin, a small area between Noosa and Gympie north of Brisbane, a tornado struck and killed three people and destroyed eight farmhouses and caused considerable damage to a part of the town. The storm descended on the valley 9.30pm on a Saturday night commencing with a hail storm with hail stones the size of cricket balls.</t>
  </si>
  <si>
    <t>http://www.emknowledge.gov.au/resource/?id=451</t>
  </si>
  <si>
    <t>On 7 February near Boonah south-west of Brisbane, three people drowned at a flooded road crossing. The flash flood affected the Logan system and Warrill Creek catchments, it was reported up to 250 mm of rain fell in six hours. - flooding over half of N QLD</t>
  </si>
  <si>
    <t>State 1</t>
  </si>
  <si>
    <t>State 2-?</t>
  </si>
  <si>
    <t>reference/s</t>
  </si>
  <si>
    <t>Australian Capital Territory;Queensland</t>
  </si>
  <si>
    <t>EM-Track</t>
  </si>
  <si>
    <t>wiki; Wales (1978)</t>
  </si>
  <si>
    <t>Storm and flood</t>
  </si>
  <si>
    <t>same as 70??</t>
  </si>
  <si>
    <t>Wiki; PDF - newspaper; Willams (1970) - only discusses the hydrology</t>
  </si>
  <si>
    <t>Central Aus</t>
  </si>
  <si>
    <t>The most significant cyclone, Tropical Cyclone Glenda, hit the Gold Coast coastline in June 1967. Three consecutive storms generated gale force winds, huge waves (up to 16 metres) and widespread flooding. This resulted in major flooding and extensive erosion of Gold Coast’s beaches. Tropical Cyclone Glenda moved south 500 km east of Brisbane, resulting in large waves that eroded Gold Coast beaches. Waves up to 16 m off the South Queensland coast were reported. Six people died in two separate boating incidents.</t>
  </si>
  <si>
    <t>Severe storm - Killarney (QLD)</t>
  </si>
  <si>
    <t>Killarney</t>
  </si>
  <si>
    <t>wiki; http://www.bom.gov.au/cyclone/history/dora.shtml; PDF - newspaper</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</si>
  <si>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The damage bill was estimated at approximately $1,500,000. Widespread damage occurred over much of the eastern part of the State. Major fires at Wollongong burnt rainforest, destroyed 33 homes and five other buildings. Fires in the lower Blue Mountains were fanned by 100km/h westerly winds and destroyed 123 buildings. Three lives were lost.</t>
  </si>
  <si>
    <t>Cyclone “Kerry” was important because it passed close to a number of oil drilling rigs, crossed the coast and then retained its intensity for a further 2 days while travelling well inland. Winds, seas and flooding all caused damage to various installations. The estimated damage caused by Cyclone “Kerry” was close to $2 million and the loss of production and man-hours over $5 million.</t>
  </si>
  <si>
    <t>Northwest WA</t>
  </si>
  <si>
    <t>On 24 April 1974, severe flash flooding caused heavy damage in Sydney's western suburbs and the Blue Mountains. During this period approximately 200 mm of rain fell.  One person died as a result of the flooding.  The Insurance Council of Australia estimated the 1974 damage at $20 million, with the 2011 normalised cost of $509 million.</t>
  </si>
  <si>
    <t>wiki; PDF - newspaper; PDF - BoM</t>
  </si>
  <si>
    <t>North QLD</t>
  </si>
  <si>
    <t>Flood from cyclone Peter</t>
  </si>
  <si>
    <t>Nothern QLD</t>
  </si>
  <si>
    <t>Cyclone Peter and Gretel contributed major rains to the region in January. Major to moderate flooding occurred between Tully and Cooktown. The Barron river caused considerable damage to agricultural areas and road and rail bridges in the cairns area. Tully, The Murray and Herbert also suffered extensive damage. A damage estimate was $10mil with 2 deaths attributed to the floods.</t>
  </si>
  <si>
    <t xml:space="preserve">NW Kimberley coast </t>
  </si>
  <si>
    <t>bushfire history; http://www.theleader.com.au/story/1234238/heat-stirs-memory-of-tragic-bushfires/</t>
  </si>
  <si>
    <t>wiki; Reeves (2010)</t>
  </si>
  <si>
    <t>Eroded fire and walking tracks</t>
  </si>
  <si>
    <t>1000m train line</t>
  </si>
  <si>
    <t>Cyclone Bruno and flood</t>
  </si>
  <si>
    <t>Pearman (1988); wiki ($3.6mil); http://www.bom.gov.au/cyclone/history/bruno.shtml</t>
  </si>
  <si>
    <t>PDF - report; Ellis et al., (2004); http://home.iprimus.com.au/foo7/firestas.html</t>
  </si>
  <si>
    <t>bom; PDF - newspaper; wiki</t>
  </si>
  <si>
    <t>ICA; http://australiasevereweather.com/storm_news/1999/docs/9907-01.htm : reported in the original ICA excel sheet I downloaded but is not on the one online.</t>
  </si>
  <si>
    <t>PDF - newspaper; http://www.bom.gov.au/qld/flood/fld_history/floodsum_1980.shtml</t>
  </si>
  <si>
    <t>Cyclone Una</t>
  </si>
  <si>
    <t>Una crossed the coast just to the east of Townsville and was rapidly intensifying at landfall. Wind damage was confined to trees and street signs at Ayr and Townsville. There were power failures at Ayr and Home Hill. A house was unroofed at Home Hill, power poles were down and Palm trees snapped off. Mango crops were ruined. Major Flooding occurred at Theresa Ck, and in the Pioneer, Dawson, Fitzroy and Burnett Rivers. Two adults and Two children were drowned in Floodwaters. The maximum storm surge was 0.8m.</t>
  </si>
  <si>
    <t>New South Wales; Australian Capitol Territory</t>
  </si>
  <si>
    <t>Australian Capitol Territory</t>
  </si>
  <si>
    <t>PDF newspaper; http://www.australianhumanitiesreview.org/archive/Issue-August-2004/main.html</t>
  </si>
  <si>
    <t>wiki; PDF - newspaper; http://australiasevereweather.com/photography/photos/1987/mb19870511.html</t>
  </si>
  <si>
    <t xml:space="preserve">Flood or storm? </t>
  </si>
  <si>
    <t>wiki; PDF - newspapers; http://www.theage.com.au/articles/2003/09/01/1062383507154.html; http://www.tramway.org.au/reflections.php?p=melbourne_awash - cost estimated at $1mil</t>
  </si>
  <si>
    <t>On the 21st of August a severe thunderstorm accompanied by hail and lightning hit sydney. This was an ususual storm as it lasted for a prolonged period of time (4 hours). Three men and two dogs were hit by lightning at Bondi and a circus elephant had to be rescued at Tempe when it fell into the river.</t>
  </si>
  <si>
    <t xml:space="preserve">PDF - newspaper; Bahr, BoM (1973) </t>
  </si>
  <si>
    <t>~100's</t>
  </si>
  <si>
    <t>~1000's</t>
  </si>
  <si>
    <t>~10's</t>
  </si>
  <si>
    <t>Treloar (1991)</t>
  </si>
  <si>
    <t xml:space="preserve">On Saturday 22 December a severe thunderstorm in Melbourne metro area cause damage estimated at more than $10mil. The majority of the damage occurred in Footscray and Balwyn. Building were unroofed, walls collapsed, cars damaged, trees felled and several people were injured by flying debris. </t>
  </si>
  <si>
    <t>Hail and two tornadoes</t>
  </si>
  <si>
    <t>Rainfalls from these storms caused considerable damage in the Sydney region. A thunderstorm on the 9th dropped 35mm of rain in 30mins in Metro Sydney with flash flooding following. Over the four days Sydney and in the North-east received 110mm of rain.</t>
  </si>
  <si>
    <t>wiki; Rasuli (1996)</t>
  </si>
  <si>
    <t>19000km</t>
  </si>
  <si>
    <t xml:space="preserve"> From January 30 to February 6, 2011, there was an exceptional heat wave in NSW. In the Hunter Valley, there was a record-breaking consecutive 6 days with a maximum temperature above 39°C. Overnight temperatures were similarly extreme, with Sydney experiencing 5 nights above 24°C, including a record-breaking overnight temperature of 27.6°C on 1/02/2006</t>
  </si>
  <si>
    <t>Damage to coral reefs - Van Woesik (1995)</t>
  </si>
  <si>
    <t>SEQ</t>
  </si>
  <si>
    <t>ICA; Courtney and Middlemann (2005)</t>
  </si>
  <si>
    <t>Slow-moving storms caused Perth’s wettest day on record, with falls over 100 mm (Medina  231  mm).  Strong  winds  and  golf-ball  sized  hail  damaged  apartment blocks in Glendalough in the morning.</t>
  </si>
  <si>
    <t>Widespread flooding in metropolitan and country areas in NSW</t>
  </si>
  <si>
    <t>Eastern NSW</t>
  </si>
  <si>
    <t>Victoria; New South Wales</t>
  </si>
  <si>
    <t>Murray River Townships and Southern NSW</t>
  </si>
  <si>
    <t>Storms caused widespread flooding across southern NSW and Northern Victoria. Caravan parks along the Murray sustained the biggest impact. 3 people died in road accidents associated with the rain. Many people were evacuated and lanslides occurred along some major roads.</t>
  </si>
  <si>
    <t>Flooding caused widespread damage to agriculture in SA</t>
  </si>
  <si>
    <t>6 million tons</t>
  </si>
  <si>
    <t>ICA; wiki; EM-Track</t>
  </si>
  <si>
    <t>BOM; wiki; EM-Track; EM-DAT ($84 mil)</t>
  </si>
  <si>
    <t>ICA; http://www.bom.gov.au/nsw/sevwx/9000summ.shtml; PDF-newspaper; EM-DAT ($28 mil)</t>
  </si>
  <si>
    <t>Johnstone (2002); http://en.wikipedia.org/wiki/Linton_bushfire; EM-Track</t>
  </si>
  <si>
    <t>Heavy agricultural losses in East Gippsland, though stock losses were exacerbated by the preceding drought that had weakened many animals. In addition to the thousands of dead and missing cattle and sheep, over 900 km of fencing was lost or damaged.</t>
  </si>
  <si>
    <t>Major flash flooding and landslips occurred in the Illawarra district, particualrly affecting the township of Dapto</t>
  </si>
  <si>
    <t>May be the same event as the SA flood</t>
  </si>
  <si>
    <t>May be the same event as the Vic storm</t>
  </si>
  <si>
    <t>Tropical Cyclone Sid brought about heavy rain and wide spread flooding to areas in the northern regions of Queensland, between Cairns and Townsville. Townsville recorded 549 mm of rain in a 24 hour period, and as a result 50 per cent of the town&amp;nbsp;lost their power supply. Other major areas affected included Blue Water Creek, Black River, Rollingstone, Paluma, Ingham, Halifax and Charters Towers.  The heavy deluge brought about extensive damage throughout the affected regions. Infrastructure including roads, highways, bridges, railways and power lines were badly disrupted. Furthermore, the flash flood inundated multiple buildings and houses along with wide spread damage to both agriculture and horticulture industries. The flood waters ruined crops, particularly the cane growers. One death was recorded as a result of this event.  The Insurance Council of Australia estimated the 1998 damage at $71 million, with the 2011 estimated normalised cost of $245 million.&amp;nbsp;</t>
  </si>
  <si>
    <t>wiki; Loughnan (powerpoint)</t>
  </si>
  <si>
    <t>BOM - PDF x 2; PDF - newspaper; harden-up PDF; EM-Track; ICA</t>
  </si>
  <si>
    <t>ICA; wiki; Callaghan and Butler (2011) *wiki and report have damage at $2mil, ICA at $10 mil*</t>
  </si>
  <si>
    <t xml:space="preserve"> Sydney and Hunter Valley</t>
  </si>
  <si>
    <t>Livestock and bumper winter crops were destroyed or damaged by freezing flood waters which stretched for thousands of hectares. An area between Wee Waa, Walgett and Pilliga was inundated by at least two "flood waves" over a three-week period. This resulted in record water levels. Many properties were isolated for several weeks. Helicopters and flood boats began dropping fodder for stock cut-off by the flood waters and replenishing food and essential supplies to isolated towns. Stockmen were transported out in helicopters to assist stockowners in moving flood bound stock to higher ground.</t>
  </si>
  <si>
    <t>ICA; PDF - newspaper (only reports death); EM-Track</t>
  </si>
  <si>
    <t>PDF- newspaper; EM-Track</t>
  </si>
  <si>
    <t>ICA; PDF - newspaper; http://www.stormsafe.com.au/local-storm-information-and-events/hunter-region; NSW storm pg B-5; EM-Track</t>
  </si>
  <si>
    <t>ICA; PDF - newspaper; EM-Track</t>
  </si>
  <si>
    <t>ICA; all media reports about the cricket!; EM-Track</t>
  </si>
  <si>
    <t>Rasuly 1996 - thesis; Nanson and Hean (1985); Shepherd and Colquhoun (1985); Eagle et al., (1985)</t>
  </si>
  <si>
    <t>ICA; wiki; Courteny and middleman (2005); McCready and Hanstrum (1995)</t>
  </si>
  <si>
    <t>Report; BOM - cyclone Elaine; EM-Track; wiki</t>
  </si>
  <si>
    <t xml:space="preserve"> Broom et al., 2000 reported large increases in viruses in NT due to unforseen amounts of rain during the wet season, partly because of cyclone steve</t>
  </si>
  <si>
    <t>wiki; PDF - newspaper;  EM-Track; EM-DAT</t>
  </si>
  <si>
    <t>wiki;  EM-Track; Grander and Berechee (2000)</t>
  </si>
  <si>
    <t>Number/ranking of references</t>
  </si>
  <si>
    <t>ID number from EM-Track</t>
  </si>
  <si>
    <t>Cyclone/Storm/Flood/Bushfire/Landslide/Tornado/Earthquake</t>
  </si>
  <si>
    <t>Event title - mainly used for cyclones but also includes events such as 'black Saturday' or 'Newcastle earthquake'</t>
  </si>
  <si>
    <t>Where available is the description from EM-Track or BoM. Some descriptions I have written myself. Includes mainly information about location and damages</t>
  </si>
  <si>
    <t>Earliest reported date of event beginning</t>
  </si>
  <si>
    <t>Latest reported date of event ending</t>
  </si>
  <si>
    <t>month</t>
  </si>
  <si>
    <t>year</t>
  </si>
  <si>
    <t>The main areas affected - needs to be updated depending on what our question is</t>
  </si>
  <si>
    <t>State/s afftected</t>
  </si>
  <si>
    <t>The state affected the most</t>
  </si>
  <si>
    <t xml:space="preserve">All of the other states </t>
  </si>
  <si>
    <t>Was going to extract all states for analysis</t>
  </si>
  <si>
    <t xml:space="preserve">All references found, where possible listed as Author (year) </t>
  </si>
  <si>
    <t>Haven't filled this in yet but going to use this somehow for validity</t>
  </si>
  <si>
    <t>Number of people removed from the area</t>
  </si>
  <si>
    <t>Need to find definition</t>
  </si>
  <si>
    <t>Taken from wikiProject or was already included from EM-Track</t>
  </si>
  <si>
    <t>Number of homeless people</t>
  </si>
  <si>
    <t>Number of deaths</t>
  </si>
  <si>
    <t>Need to decide on who is included (i.e. American navy personelle caught in cyclone or immigrants drowning in storm?)</t>
  </si>
  <si>
    <t>The insured cost of the event</t>
  </si>
  <si>
    <t>The overall cost of the event</t>
  </si>
  <si>
    <t>Taken from most reliable source or the highest estimate</t>
  </si>
  <si>
    <t>The insured cost normalised to 2011 dollars</t>
  </si>
  <si>
    <t>Generally found in media reports</t>
  </si>
  <si>
    <t>The number of calls received by SES/road assist</t>
  </si>
  <si>
    <t xml:space="preserve">Filling in as the information comes up in reading. Generally from EM-Track but also use all other kinds of references. Homes and cars destroyed/damaged generally available information, every other category is random, generally better reported as the disaster gets larger. Buildings includes anything not a home. Businesses includes farms (very hard to quantify much else). </t>
  </si>
  <si>
    <t>Reported as reported in reference</t>
  </si>
  <si>
    <t>Number of livestock that died</t>
  </si>
  <si>
    <t>Use highest estimate</t>
  </si>
  <si>
    <t>Number of ports destroyed</t>
  </si>
  <si>
    <t>Number of males that died</t>
  </si>
  <si>
    <t>Number of females that died</t>
  </si>
  <si>
    <t>Opportunistic - can't always find this information</t>
  </si>
  <si>
    <t>&lt;18</t>
  </si>
  <si>
    <t>18-60</t>
  </si>
  <si>
    <t>60+</t>
  </si>
  <si>
    <t>Very rough categories - often don’t have ages, just descriptions</t>
  </si>
  <si>
    <t>Number of children that died</t>
  </si>
  <si>
    <t>Number of adults that died</t>
  </si>
  <si>
    <t>Number of elderly people that died</t>
  </si>
  <si>
    <t>The url to the EM-Track reference</t>
  </si>
  <si>
    <t>Description</t>
  </si>
  <si>
    <t>Units</t>
  </si>
  <si>
    <t># people</t>
  </si>
  <si>
    <t>$</t>
  </si>
  <si>
    <t>$, ha, type of crop?</t>
  </si>
  <si>
    <t># heads</t>
  </si>
  <si>
    <t>$, #roads?</t>
  </si>
  <si>
    <t>No entries</t>
  </si>
  <si>
    <t>Sources</t>
  </si>
  <si>
    <t>Comments</t>
  </si>
  <si>
    <t>m, #trains, infrastructure?</t>
  </si>
  <si>
    <t># houses</t>
  </si>
  <si>
    <t># buildings</t>
  </si>
  <si>
    <t># bridges</t>
  </si>
  <si>
    <t># planes?</t>
  </si>
  <si>
    <t># vehicles</t>
  </si>
  <si>
    <t># vessels</t>
  </si>
  <si>
    <t># businesses</t>
  </si>
  <si>
    <t>ha, others?</t>
  </si>
  <si>
    <t>http://www.emknowledge.gov.au/</t>
  </si>
  <si>
    <t>Other source if not in AEM?</t>
  </si>
  <si>
    <t>Only taken from ICA unless reported in media, http://www.insurancecouncil.com.au/industry-statistics-data/disaster-statistics/historical-disaster-statistics</t>
  </si>
  <si>
    <t>What does this number include / not inclulde?</t>
  </si>
  <si>
    <t>Reported by ICA http://www.insurancecouncil.com.au/industry-statistics-data/disaster-statistics/historical-disaster-statistics</t>
  </si>
  <si>
    <t># of calls</t>
  </si>
  <si>
    <t>Included farms?</t>
  </si>
  <si>
    <t>Public, commercial, residential?</t>
  </si>
  <si>
    <t>Included infrastructure?</t>
  </si>
  <si>
    <t>Included cars, motorbikes, trucks?</t>
  </si>
  <si>
    <t>Included small boats, ships?</t>
  </si>
  <si>
    <t>Included shops, offices?</t>
  </si>
  <si>
    <t>wiki; ICA; PDF newspaper; http://www.bom.gov.au/nsw/sevwx/0001summ.shtml</t>
  </si>
  <si>
    <t>wiki; ICA; EM-Track; http://www.bom.gov.au/nsw/sevwx/0102summ.shtml</t>
  </si>
  <si>
    <t>Schuster et al.,2005; wiki; ICA;  EM-Track;</t>
  </si>
  <si>
    <t>50000 Ha burnt</t>
  </si>
  <si>
    <t>Most of the 2780 bushfires that occurred in 2002–03 had limited impact and were generally brought under control relatively quickly. Between 16 and 29 October, however, the Toowoomba Range, and Tara (west of Dalby)—in a matter of days. Such a three major fires occurred at different locations—the Stanthorpe district, situation had not been experienced for a number of years, and together the fires burnt over 50 000 hectares and caused the death of one person and the destruction of a number of homes and buildings.</t>
  </si>
  <si>
    <t>BoM report - QLD bushfires; Ellis, Kanowski &amp; Whelan 2004</t>
  </si>
  <si>
    <t>Severe winds - Victoria</t>
  </si>
  <si>
    <t>In Victoria, strong winds again swept across Melbourne and central areas of the state, downing trees and powerlines and causing blackouts in the Dandenongs, Warburton, Leongatha, East Gippsland, and some northern and western suburbs of Melbourne. Top wind gusts included 141km/h at Wilsons Promintory, 121km/h at Mt Gellibrand near Colac, and 115km/h at Aireys Inlet, 40km SW of Geelong. A man was killed by falling branches while trying to clear a fallen tree on his farm at Neerim, north of Warragul in Gippsland. The SES responded to 1,300 calls across the state, and over 3,000 homes were blacked out during the gales. The Insurance Council of Australia has issued a preliminary estimate of the cost of wind damage over the past few weeks in Victoria of $8 million. Conditions in Bass Strait are best left to the imagination, with Wilsons Promintory reporting gusts to 135km/h, and the Kingfish A oilrig reporting a gust of 117km/h over open water. In Port Phillip Bay, the AWS on South Channel Island reported a gust of 119km/h. The southbound Tasmanian ferry, Spirit One, ran into 7m seas when it cleared Port Phillip Heads around midnight, and was forced to turn around and return to Melbourne when an alarm on the ship's bow door signalled a possible problem. The northbound service, Spirit Two, made its crossing from Devonport as scheduled.</t>
  </si>
  <si>
    <t>Grafton, Kingscliff and Lismore, Tweed Coast</t>
  </si>
  <si>
    <t>wiki; http://www.australianweathernews.com/news/2002/09/20020918.htm; http://earthsci.unimelb.edu.au/Joyce/disasters/newinfo.html (list of news articles)</t>
  </si>
  <si>
    <t>wiki; http://www.australianweathernews.com/news/2003/030824.SHTML; http://www.smh.com.au/articles/2003/08/25/1061663712244.html; NSW storms pg B-7</t>
  </si>
  <si>
    <t>wiki (page); PDF newspaper; Callaghan - cyclone impacts; http://www.theage.com.au/articles/2003/02/07/1044579927077.html</t>
  </si>
  <si>
    <t>PDF - newspaper; Narn and Fawcett (2013); Tong et al., 2010; Callaghan (storms)</t>
  </si>
  <si>
    <t>At Muswellbrook (Hunter) hail around 8cm in diameter caused widespread and severe damage to 180 houses and many motor vehicles resulting in the town being declared a natural disaster area. Many people injured by hail while trying to protect their cars. Muswellbrook Council's damage bill was expected to reach millions of dollars. At nearby Jerrys Plains hail 5-6cm in diameter, heavy rain and strong winds were reported. At Taree (Mid North Coast) 4cm sized hail blocked gutters causing roofs to collapse. At Jerrys Plains (Hunter) hail 5-6cm in diameter, heavy rain and strong winds were reported. At Port Macquarie (Mid-North Coast) 3cm sized hail, and 20mm of rain fell in 6 minutes which caused flash flooding west of Port Macquarie</t>
  </si>
  <si>
    <t>Central coast NSW</t>
  </si>
  <si>
    <t>145000 Ha destroyed</t>
  </si>
  <si>
    <t>Northern New South Wales and Southern QLD</t>
  </si>
  <si>
    <t>Central West NSW floods</t>
  </si>
  <si>
    <t>Central West NSW</t>
  </si>
  <si>
    <t>wiki; NRMA; ICA; http://www.parliament.nsw.gov.au/prod/parlment/hansart.nsf/V3Key/LA20051116027</t>
  </si>
  <si>
    <t>wiki; EM-Track; ICA; PDF newspaper</t>
  </si>
  <si>
    <t>wiki; ICA; EM-Track; http://britishexpats.com/forum/showthread.php?t=304049</t>
  </si>
  <si>
    <t>wiki; ICA; EM-Track; http://www.abc.net.au/site-archive/rural/content/2005/s1486965.htm</t>
  </si>
  <si>
    <t>ICA; EM-Track; wiki; 1. http://www.bom.gov.au/nsw/sevwx/0405summ.shtml; 2. http://newsstore.theage.com.au/apps/viewDocument.ac?page=1&amp;sy=age&amp;kw=storm+and+damage&amp;pb=all_ffx&amp;dt=enterRange&amp;dr=1month&amp;sd=01%2F02%2F2005&amp;ed=31%2F03%2F2005&amp;so=relevance&amp;sf=text&amp;sf=headline&amp;rc=10&amp;rm=200&amp;sp=adv&amp;clsPage=1&amp;docID=NCH050203D86F65J9I56; 3. http://www.theage.com.au/news/National/Storm-damage-bill-could-be-100m/2005/02/04/1107472869921.html; 4. http://www.theage.com.au/news/National/Wild-weather-hits/2005/02/03/1107228799061.html; 5. http://www.theage.com.au/news/National/Melbourne-has-never-seen-anything-like-it/2005/02/03/1107409986007.html</t>
  </si>
  <si>
    <t>wiki; ICA; EM-Track; PDF newspaper</t>
  </si>
  <si>
    <t>wiki; EM-DAT; http://en.wikipedia.org/wiki/Severe_storms_in_Australia#December_2005_-_December_2006; http://www.bom.gov.au/nsw/sevwx/0506summ.shtml</t>
  </si>
  <si>
    <t>There were heavy storms (and a possible tornado)[5] which hit Canberra, and the surrounding New South Wales region, on 2 December 2005. The storms were the worst emergency to hit Canberra since the 2003 Canberra bushfires.[6] The storms caused much damage to houses and property, and one man was killed by a falling tree in the suburb of Curtin. The storm hit Canberra at about 4.30 pm, and moved south-eastwards across the city. There were 51 Canberra suburbs which reported damage during the storm, the most extensive being in Fyshwick estimated to be $3–4 million in damage. The ACT Emergency Services received about 200 calls for help during the storm, with the NSW SES getting more than 500 calls. Calvary Hospital, and thousands of houses lost power, with ACTEW saying that about 5% of the network had been affected. Calvary utilised a generator until power was restored. The storm was rated as one of the biggest ever to hit the ACT, with an estimated $15 million in damages across the city.</t>
  </si>
  <si>
    <t>Gawler River</t>
  </si>
  <si>
    <t>EM-Track; http://www.abc.net.au/site-archive/rural/content/2005/s1502591.htm; http://www.bom.gov.au/nsw/sevwx/0506summ.shtml; http://foodforest.com.au/news/latest-news/8-11-2005-flooding-of-the-gawler-river/</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</si>
  <si>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cent&amp;nbsp;of buildings.  Fourteen people died as a result of the category four cyclone.  The damage which Ada wrought hs been conservatively estimated at $12 million (1970 dollars) and the cyclone was responsible for the loss of thirteen lives. The brunt of the cyclone's fury was borne by Hayman, Daydream, Long, South Molle and Hook Islands, and the area from Airlie Beach to Cannonvale, Proserpine, Calen and Shute Harbour. Heavy rains and flooding brought havoc and dislocation of traffic and communications in the coastal strip between Bowen and MackayThe Insurance Council of Australia estimated the 1970 damage at $12 million, with the 2012 estimated normalised cost of $1001 million.</t>
  </si>
  <si>
    <t>Whitsundays and Airlie Beach</t>
  </si>
  <si>
    <t>Queensland; Northern Territory; Western Australia</t>
  </si>
  <si>
    <t>Northern Territory; Western Australia</t>
  </si>
  <si>
    <t>Victoria and South Australia</t>
  </si>
  <si>
    <t>Problems</t>
  </si>
  <si>
    <t>Space - who has this actually affected? Just because it occurred in one LGA for example doesn't mean that it hasn't impacted the whole state. How do we define this column, e.g. LGA, towns, etc</t>
  </si>
  <si>
    <t>Direct/Indirect?</t>
  </si>
  <si>
    <t>Yet to be defined by us. The main definition that needs to be made clear and checked throughout the data is the difference between flood and storm</t>
  </si>
  <si>
    <t>I'm not really sure how to make this consistent or useable…do we really need this column?</t>
  </si>
  <si>
    <t>At the moment this is the physical start and end date. However, disasters can also be defined in terms of how long the economic costs last for. However, I think this is beyond the scope of what we are trying to do.</t>
  </si>
  <si>
    <t>Need to be careful about double counting when we report state-wide - can adjust for this</t>
  </si>
  <si>
    <t>We still need to give the references a rating, yet to be determined</t>
  </si>
  <si>
    <t>Direct - measured as a whole number</t>
  </si>
  <si>
    <t>Either</t>
  </si>
  <si>
    <t>Need to decide as to whether we want to report this as a direct value - people who are physically affected by the disaster, or indirectly - economically affected, or both??</t>
  </si>
  <si>
    <t xml:space="preserve">Can estimate this from homes lost and find the average number of inhabitants </t>
  </si>
  <si>
    <t>Indirect or both</t>
  </si>
  <si>
    <t>Missing data</t>
  </si>
  <si>
    <t>Journals</t>
  </si>
  <si>
    <t>Databases</t>
  </si>
  <si>
    <t>Newspaper</t>
  </si>
  <si>
    <t>Report</t>
  </si>
  <si>
    <t>Websites</t>
  </si>
  <si>
    <t>PDF - report; PDF - newspaper</t>
  </si>
  <si>
    <t>1000000ha</t>
  </si>
  <si>
    <t>EM-Track; ICA; http://www.bom.gov.au/nsw/sevwx/0607summ.shtml</t>
  </si>
  <si>
    <t xml:space="preserve">Sydney </t>
  </si>
  <si>
    <t>1200000ha</t>
  </si>
  <si>
    <t>New South Wales east coast</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</si>
  <si>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  There were approximately 300 calls for assistance received by the SES. In early October 2007, severe storms brought about heavy rain and caused widespread damage in south-east Queensland and northern New South Wales.  There was damage to roads, bridges, houses and buildings. The State Emergency Services (SES) provided accommodation, household repairs and replacement assistance.  The Insurance Council of Australia estimated the 2007 damage at $97 million, with the 2011 estimated normalised cost of $109 million.</t>
  </si>
  <si>
    <t xml:space="preserve">Hail - Sydney </t>
  </si>
  <si>
    <t>EM-Track; ICA</t>
  </si>
  <si>
    <t>EM-Track; http://home.iprimus.com.au/foo7/firesum.html; PDF - newspaper article</t>
  </si>
  <si>
    <t>Cyclone Daisy</t>
  </si>
  <si>
    <t>EM-DAT; PDF - newspaper; http://www.bom.gov.au/cyclone/history/david.shtml</t>
  </si>
  <si>
    <t>EM-DAT; ICA; wiki; PDF - newspaper</t>
  </si>
  <si>
    <t>EM-Track; EM-DAT; wiki; PDF - newspaper</t>
  </si>
  <si>
    <t>EM-Track; ICA; EM-DAT; wiki; Oliver, (1979)</t>
  </si>
  <si>
    <t>ICA; EM-DAT; http://www.seismicity.see.uwa.edu.au/welcome/seismicity_of_western_australia/wa_historical/cadoux; http://www.australiangeographic.com.au/journal/australias-worst-earthquakes-top-10-most-devastating.htm</t>
  </si>
  <si>
    <t>EM-Track; ICA; EM-DAT; wiki</t>
  </si>
  <si>
    <t>ICA; EM-DAT; EM-Track; PDF - newspaper; report</t>
  </si>
  <si>
    <t>PDF; ICA; EM-DAT; Pearman (1988)</t>
  </si>
  <si>
    <t>BOM; ICA; EM-DAT; Pearman (1988)</t>
  </si>
  <si>
    <t>wiki; EM-Track; ICA; EM-DAT</t>
  </si>
  <si>
    <t>ICA; wiki; EM-DAT; EM-Track; PDF - newspaper</t>
  </si>
  <si>
    <t>wiki; ICA; EM-DAT; PDF - newspaper</t>
  </si>
  <si>
    <t>BOM; EM-DAT; PDF - newspaper; Callaghan - gulf impacts</t>
  </si>
  <si>
    <t>Southern QLD</t>
  </si>
  <si>
    <t>EM-DAT</t>
  </si>
  <si>
    <t>EM-Track; http://www.theleader.com.au/story/1234238/heat-stirs-memory-of-tragic-bushfires/; ellis kanowski and whelan (2004)</t>
  </si>
  <si>
    <t>Pearman (1988); EM-DAT; ICA; Perth storms; PDF - newspaper : This is confusing, pearman reports as from June-Sep, EM-DAT just Sep (tornado backed up by newspaper) and Perth storms is just June??</t>
  </si>
  <si>
    <t>Severe Storm OR FLOOD?</t>
  </si>
  <si>
    <t>ICA; http://en.wikipedia.org/wiki/Cyclone_Kathy; http://news.google.com/newspapers?id=-K1WAAAAIBAJ&amp;sjid=hegDAAAAIBAJ&amp;dq=cyclone%20kathy&amp;pg=5416%2C5693822</t>
  </si>
  <si>
    <t>wiki; PDF - newspaper; http://news.google.com/newspapers?id=cnopAAAAIBAJ&amp;sjid=NOcDAAAAIBAJ&amp;pg=5544,1314961&amp;dq=melbourne+flood&amp;hl=en</t>
  </si>
  <si>
    <t>ICA; ellis kanowski and whelan (2004); PDF - newspaper</t>
  </si>
  <si>
    <t>EM-Track; EM-DAT; ICA; wiki; bushfire history</t>
  </si>
  <si>
    <t>EM-Track; EM-DAT; ICA; BoM - report; Oliver (1986); Butterworth (1991); Reardon et al., (1986)</t>
  </si>
  <si>
    <t>Pearman (1988); EM-Track; ICA; EM-DAT; wiki</t>
  </si>
  <si>
    <t>PDF - newspaper; EM-Track; EM-DAT; ICA</t>
  </si>
  <si>
    <t>Pearman (1988); EM-DAT; ICA; EM-Track</t>
  </si>
  <si>
    <t>ICA; wiki; PDF - newspaper; Pearmann (1988); REPORT</t>
  </si>
  <si>
    <t>EM-Track; ICA; PDF - newspaper; http://www.bom.gov.au/cyclone/history/wa/herbie.shtml</t>
  </si>
  <si>
    <t>EM-Track; EM-DAT; wiki; Lambley and Cordery (1992)</t>
  </si>
  <si>
    <t>EM-Track; Jones et al., (1988); http://www.australiangeographic.com.au/journal/australias-worst-earthquakes-top-10-most-devastating.htm</t>
  </si>
  <si>
    <t>EM-Track; EM-DAT; ICA; http://www.newcastle.nsw.gov.au/about_newcastle/history_and_heritage/earthquake</t>
  </si>
  <si>
    <t>WIKI; PDF - newspaper</t>
  </si>
  <si>
    <t>EM-TRACK; SES report; city of Ballarat report</t>
  </si>
  <si>
    <t>PDF - newspaper; http://en.wikipedia.org/wiki/List_of_Southern_Hemisphere_tornadoes_and_tornado_outbreaks#cite_note-424; http://www.bsch.au.com/reports/24_12_89.shtml</t>
  </si>
  <si>
    <t>Van Woesik et al. (1991); Done et al., (1991); http://data.aims.gov.au/metadataviewer/uuid/3241ffd9-1ad7-4db4-8053-44573d43dcc7; PDF - newspaper *FIND*</t>
  </si>
  <si>
    <t>Eastern Australia; Queensland - Charleville, New South Wales - Nyngan, Victoria - Gippsland</t>
  </si>
  <si>
    <t>ICA; EM-TRACK; wiki</t>
  </si>
  <si>
    <t>EM-TRACK; wiki; Stormwater drainage study</t>
  </si>
  <si>
    <t>ICA; EM-TRACK; Watson, A. &amp; Dickins, J. &amp; Pethick, J. (1992)</t>
  </si>
  <si>
    <t>Number  of  people  suffering  from  physical  injuries,  trauma  or  an illness requiring immediate medical treatment as a direct result of a disaster.</t>
  </si>
  <si>
    <t xml:space="preserve">Number of people requiring immediate assistance during a period of emergency; this may include displaced or evacuated people.  </t>
  </si>
  <si>
    <t>Taken from wikiProject, where not availble used number of homes blacked out. Definition from Guha-Sapir et al., 2010</t>
  </si>
  <si>
    <t>Taken from wikiProject or was already included from EM-Track. Definition from Guha-Sapir et al., 2010</t>
  </si>
  <si>
    <t>EM-DAT; ICA; PDF - newspaper; http://www.ses.vic.gov.au/media/news/news-items/remembering-the-1993-floods; EM-Track</t>
  </si>
  <si>
    <t>ICA; EM-DAT; wiki; Buckley et al., 2010</t>
  </si>
  <si>
    <t>Starting in late December 1993 and continuing through into January 1994, New South Wales experienced an extended period of extreme fire weather. It occurred north of Sydney to the Queensland boarder and south of Sydney as far as Bateman's Bay. A total of 800,000 ha was destroyed by approximately 800 different fire related incidents. There was a large response effort issued by Governments and the New South Wales community. Volunteers combined with military personal were utilized for property protection, support activities and relief assistance.  The Insurance Council of Australia estimated the 1993/1994 damage at $59 million, with the 2011 estimated normalised cost of $215 million. In late December 1993, a series of fires began on the north coast and in the Hunter Region. As weather conditions continued to deteriorate, fire occurrence spread from the Queensland border to Batemans Bay. In excess of 800 fires started between December 27, 1993 and January 16, 1994. Over 800,000ha were burnt. All areas affected had previously been subject to wildfires, but never before had they burnt simultaneously. Resources from across Australia and New Zealand were utilised, resulting in a firefighting effort larger than any previously experienced in the country. At the height of the exercise over 20,000 firefighters were deployed. Four lives were lost and 206 homes destroyed.</t>
  </si>
  <si>
    <t>PDF - newspaper; EM-Track; EM-DAT; ICA; wiki; http://www.rfs.nsw.gov.au/dsp_content.cfm?cat_id=1180</t>
  </si>
  <si>
    <t>wiki; PDF - newspaper; http://www.aic.gov.au/; BoM report - QLD bushfires; EM-Track; EM-DAT</t>
  </si>
  <si>
    <t xml:space="preserve">EM-Track; EM-DAT; http://www.ga.gov.au/earthquakes/getQuakeDetails.do?quakeId=2003991&amp;orid=909500&amp;sta=; http://www.australiangeographic.com.au/journal/australias-worst-earthquakes-top-10-most-devastating.htm; </t>
  </si>
  <si>
    <t>ICA; EM-Track; EM-DAT; wiki</t>
  </si>
  <si>
    <t>EM-DAT; http://www.bom.gov.au/nsw/sevwx/9000summ.shtml; EM-Track; PDF - newspaper</t>
  </si>
  <si>
    <t>ICA; http://www.bom.gov.au/cyclone/history/wa/bobby.shtml; EM-Track; EM-DAT ($98 mil)</t>
  </si>
  <si>
    <t>ICA; http://www.bom.gov.au/nsw/sevwx/21jan91.shtml</t>
  </si>
  <si>
    <t>ICA; http://www.bom.gov.au/nsw/sevwx/9000summ.shtml; EM-Track; EM-DAT ($28 mil)</t>
  </si>
  <si>
    <t>EM-DAT; Bannister and Hanstrum (1996); http://www.bom.gov.au/announcements/sevwx/wa/24december1995.shtml</t>
  </si>
  <si>
    <t>EM-DAT; PDF - newspaper; Gordon (1999)</t>
  </si>
  <si>
    <t>29000Ha</t>
  </si>
  <si>
    <t>EM-Track; http://home.iprimus.com.au/foo7/fireswa.html; PDF - newspaper</t>
  </si>
  <si>
    <t>EM-Track; ICA; wiki; BoM - report; http://www.smh.com.au/news/national/hailstorm-lashes-lismore/2007/10/09/1191695910478.html</t>
  </si>
  <si>
    <t>EM-Track; EM-DAT; ICA; Apan et al., (2010) ^only charleville, no cost</t>
  </si>
  <si>
    <t>Nitchske et al., 2010; PDF - newspaper</t>
  </si>
  <si>
    <t>wiki; ICA; EM-DAT; EM-Track; PDF - newspaper; QLD flood history</t>
  </si>
  <si>
    <t>ICA; EM-TRACK; QLD flood history; http://hardenup.org/be-aware/weather-events/events/1990-1999/cyclone-nancy.aspx; PDF - newspaper</t>
  </si>
  <si>
    <t>ICA; wiki; EM-TRACK; EM-DAT; QLD flood history; PDF - newspaper; Joy (1993); Lambley and Cordery (1997); Stenchion (1990); Wood and Joy (1996); Wood (1991); O'Gorman (2012)</t>
  </si>
  <si>
    <t>ICA; wiki; EM-TRACK; EM-DAT; QLD flood history; pdf - folder *SEPARATE EVENT TO CYCLONE?**</t>
  </si>
  <si>
    <t>EM-TRACK; QLD flood history; pdf - newspaper</t>
  </si>
  <si>
    <t>SE NSW; SEQ</t>
  </si>
  <si>
    <t>ICA; wiki; PDF - newspaper; QLD flood history</t>
  </si>
  <si>
    <t>EM-Track; wiki; ICA; QLD flood history; http://newsstore.smh.com.au/apps/viewDocument.ac?page=1&amp;sy=smh&amp;kw=severe+storms&amp;pb=all_ffx&amp;dt=enterRange&amp;dr=1month&amp;sd=01%2F01%2F2001&amp;ed=31%2F12%2F2002&amp;so=relevance&amp;sf=text&amp;sf=headline&amp;rc=10&amp;rm=200&amp;sp=adv&amp;sc=asia+or+australia+or+boss+or+comment+opinion+or+editors+note+or+insight+or+perspective+or+supplement+or+news+or+features&amp;clsPage=1&amp;docID=ILL010312C0ECK7AN72A</t>
  </si>
  <si>
    <t>As a result of Tropical Cyclone Ellie, flooding in Queensland affected the townships between Townsville and Cairns. In addition further heavy rain fell between 6 and 7 February, with Ingham receiving 236 mm, raising the floodwater level to over 12.5 metres.  The monsoonal rain in North Queensland affected 62 per cent of the State. One of the heaviest falls was in Clonclurry which recorded more than 400 mm.&amp;nbsp;An area of over one million square km was declared a disaster zone as flood waters continued to rise.  The Insurance Council of Australia estimated the 2009 damage at $19 million with the 2012 estimated normalised cost of $22 million.  This is the combined total for resulting floods from two events: Tropical Cyclone Charlotte and Tropical Cyclone Ellie. (see separate entry for North Queensland floods 12 January 2009).</t>
  </si>
  <si>
    <t>EM-DAT; Ellis, Kanowski &amp; Whelan 2004; EM-Track; PDF newspaper</t>
  </si>
  <si>
    <t>EM-DAT; ICA; Yeo (2002); Skertchly and Skertchly (1999); http://www.bom.gov.au/cyclone/history/les.shtml; EM-Track</t>
  </si>
  <si>
    <t>EM-DAT; PDF - newspaper; Report; Yeo (2002); ICA</t>
  </si>
  <si>
    <t>EM-DAT; PDF - newspaper; Yeo (2002); http://www.emergency.nsw.gov.au/content.php/612.html</t>
  </si>
  <si>
    <t>Inlcuding indirect deaths such as car accidents?</t>
  </si>
  <si>
    <t>ICA; PDF - newspaper *too many deaths?*</t>
  </si>
  <si>
    <t>EM-DAT; wiki; http://www.bom.gov.au/cyclone/history/rona.shtml; PDF- newspaper</t>
  </si>
  <si>
    <t>EM-DAT; ICA;  EM-Track; http://www.abc.net.au/7.30/stories/s103486.htm; http://hardenup.org/be-aware/weather-events/events/2000-2009/flood-(2000-02-17).aspx</t>
  </si>
  <si>
    <t>wiki; ICA; EM-Track; EM-DAT</t>
  </si>
  <si>
    <t>Callaghan - cyclone impacts in the gulf; http://www.bom.gov.au/cyclone/history/wylva.shtml; EM-DAT</t>
  </si>
  <si>
    <t>Cyclone Wylva/Storm/Flood</t>
  </si>
  <si>
    <t>ICA; wiki; http://www.fire.nsw.gov.au/page.php?id=475; PDF - journal; http://news.bbc.co.uk/2/hi/asia-pacific/1732047.stm; EM-Track; EM-DAT</t>
  </si>
  <si>
    <t>Severe Storm/flood - Sydney and Region 2001</t>
  </si>
  <si>
    <t>wiki; ICA; http://www.bom.gov.au/nsw/sevwx/0102summ.shtml; Schuster et al.,2005; PDF - newspaper; EM-Track; EM-DAT</t>
  </si>
  <si>
    <t>ICA; wiki; EM-DAT; http://www.abc.net.au/am/content/2004/s1034635.htm; http://newsstore.theage.com.au/apps/viewDocument.ac?page=1&amp;sy=age&amp;kw=storm+and+melbourne&amp;pb=all_ffx&amp;dt=enterRange&amp;dr=1month&amp;sd=01%2F01%2F2004&amp;ed=31%2F02%2F2004&amp;so=relevance&amp;sf=text&amp;sf=headline&amp;rc=10&amp;rm=200&amp;sp=adv&amp;sc=asia+or+australia+or+boss+or+comment+opinion+or+editors+note+or+insight+or+perspective+or+supplement+or+news+or+features&amp;clsPage=1&amp;docID=AGE040131MVD0C0SO8QE; http://www.abc.net.au/news/2004-01-29/flash-flood-wreaks-havoc-in-melbourne/127580</t>
  </si>
  <si>
    <t xml:space="preserve">During the morning, heavy showers and thunderstorms produced intense rainfall and flash flooding over the Gold Coast and, later, southern suburbs of Brisbane. In the 24 hours to 9am Sunday 7th November, the highest totals were recorded in a relatively small area around Mt Tamborine. In the following 24 hours, the heavy rainfall was more widespread extending from Brisbane to the Gold Coast with the highest totals recorded in the area between Jacob's Well and Carbrook. The Rocklea and Archerfield areas were affected severely also. There were several new 24hour rainfall records set for November; including Mt Tamborine with 238mm compared with the previous record of 164mm(set in November 1959) and Coolangatta 207mm compared with 110mm (set in November 1984). The highest hourly rainfall recorded during the event was at Jacob’s Well where 85mm of rain fell between 9.30 and 10.30 on the morning of the 7th.  </t>
  </si>
  <si>
    <t>Narrabri, Orange, Moree</t>
  </si>
  <si>
    <t>EM-DAT; http://www.abc.net.au/cgi-bin/common/printfriendly.pl?/news/australia/nsw/orange/200412/s1262551.htm; http://www.smh.com.au/news/National/Couple-swept-away-by-NSW-flash-flood/2004/12/09/1102182387206.html</t>
  </si>
  <si>
    <t>Narrabri, Riverina district</t>
  </si>
  <si>
    <t>EM-DAT; http://www.smh.com.au/news/National/Cleanup-begins-after-storms-lash-NSW/2005/01/20/1106110871996.html</t>
  </si>
  <si>
    <t>wiki; ICA; EM-Track; EM-DAT; http://www.abc.net.au/news/2005-06-30/northern-nsw-and-southern-qld-hit-by-floods/2049196</t>
  </si>
  <si>
    <t>EM-dat reports 3 deaths</t>
  </si>
  <si>
    <t>wiki; EM-Track; Ellis, Kanowski &amp; Whelan 2004; report; personal account; *get newpaper articles from ProQuest*</t>
  </si>
  <si>
    <t>EM-Track; EM-DAT; PDF - report; http://wiki.answers.com/Q/What_damage_happened_in_the_Thredbo_landslide; Middlemann (2008) - chapter 8 *no insurance cost as landslides are not covered*</t>
  </si>
  <si>
    <t>Darwin</t>
  </si>
  <si>
    <t>Dubbo, Young, Bathurst &amp; Southern Sydney</t>
  </si>
  <si>
    <t>Whim Creek, Roeburne</t>
  </si>
  <si>
    <t>Proserpine, Airlie Beach, Townsville, Giru, Charters Towers, Bowen, Georgetown (North Queensland), Longreach, Winton, Charleville, Muttaburra, Willow, Belyando, Barcoo Shire, Emerald, Sapphire, Mackay, Quilpie, Thargomindah, Clermont, Blackall, Finch Hatton, Cunnamulla, Yaamba, Burdekin (Central and Western Queensland)</t>
  </si>
  <si>
    <t>References</t>
  </si>
  <si>
    <t>Australian Captitol Territory; New South Wales</t>
  </si>
  <si>
    <t>ACT, Gouldburn,Yass, Mittagong, New South Wales</t>
  </si>
  <si>
    <t>EM-DAT; newspaper; http://www.firebreak.com.au/1979fire.html; http://www.firebreak.com.au/jeff_cutting-bushfires.html</t>
  </si>
  <si>
    <t>200000 tonnes sugar cane</t>
  </si>
  <si>
    <t>EM-DAT; http://www.bom.gov.au/qld/flood/fld_history/brisbane_history.shtml</t>
  </si>
  <si>
    <t>Pearman (1988); Callaghan and Butler (2011); EM-DAT</t>
  </si>
  <si>
    <t>EM-DAT (36 deaths?); EM-Track; ICA; Rasuly (1996); Riley et al., (1986); Colquhoun et al., (1985); Urban flooding conference (1985); http://www.bom.gov.au/nsw/sevwx/8089summ.shtml ($132mil)</t>
  </si>
  <si>
    <t>ICA; wiki; EM-DAT (6 deaths); ellis kanowski and whelan (2004); Pearman (1988)</t>
  </si>
  <si>
    <t>EM-Track(reports 3 deaths); ICA; EM-DAT (reports 6 deaths); wiki; PDF - newspaper; http://www.dartmouth.edu/~floods/Archives/1988sum.htm (reports 5 deaths); Handmer - Disasters and the small dwelling *bookmarked - ask JH*</t>
  </si>
  <si>
    <t>EM-Track(1 death); EM-DAT(2 deaths); ICA; BoM report (1 death); newspaper</t>
  </si>
  <si>
    <t>EM-DAT (2 deaths); ICA; http://www.bom.gov.au/cyclone/history/wa/orson.shtml#impact; PDF (4 indonesian fisherment killed?)</t>
  </si>
  <si>
    <t>EM-DAT  (9 deaths); QLD flood history; http://www.emergency.nsw.gov.au/content.php/625.html (10 deaths); http://www.bom.gov.au/qld/flood/fld_history/floodsum_1980.shtml (april and may)</t>
  </si>
  <si>
    <r>
      <t xml:space="preserve">During the month of April 1989, heavy rains inundated southern Queensland and northern New South Wales. The Mary River peaked at 2100 hours on April 26, recording a height of 19 m, short of the 25 m record established in 1893. </t>
    </r>
    <r>
      <rPr>
        <b/>
        <sz val="11"/>
        <color theme="1"/>
        <rFont val="Calibri"/>
        <family val="2"/>
        <scheme val="minor"/>
      </rPr>
      <t>Three</t>
    </r>
    <r>
      <rPr>
        <sz val="11"/>
        <color theme="1"/>
        <rFont val="Calibri"/>
        <family val="2"/>
        <scheme val="minor"/>
      </rPr>
      <t xml:space="preserve"> deaths were recorded. **Flooding as a result of cyclone Aivu....</t>
    </r>
  </si>
  <si>
    <t xml:space="preserve">ICA; wiki; EM-DAT; PDF - newspaper; Rasuli 1996 - thesis; Spark and Casinader (1995) </t>
  </si>
  <si>
    <t>EM-DAT (reports 17 deaths); Faunt et al., (2008); Richards (1995); wiki; PDF - NEWSPAPER</t>
  </si>
  <si>
    <t>ICA; EM-DAT; PDF - newspaper; Cortney and Middlemann; EM-Track; McCready and Hanstrum (1995)</t>
  </si>
  <si>
    <t xml:space="preserve">EM-Track; EM-DAT (22 deaths - other countires?); http://www.bom.gov.au/cyclone/history/rewa.shtml; PDF - newspaper; </t>
  </si>
  <si>
    <t>wiki; EM-Track; EM-DAT(report 5 killed)</t>
  </si>
  <si>
    <t>EM-DAT; wiki</t>
  </si>
  <si>
    <t>wiki; ICA; EM-Track; EM-DAT; http://australiasevereweather.com/storm_news/2001/media/expressexaminer2001012409.jpg; http://www.bom.gov.au/nsw/sevwx/0001summ.shtml</t>
  </si>
  <si>
    <t>EM-DAT; BoM report; wiki (more news articles); http://news.bbc.co.uk/2/hi/asia-pacific/565671.stm; http://news.google.com/newspapers?id=loVIAAAAIBAJ&amp;sjid=GnADAAAAIBAJ&amp;dq=cyclone%20john&amp;pg=4674%2C27374</t>
  </si>
  <si>
    <t>Cyclone John extensively affected areas of Western Australia, but damage was not as bad as expected. Widespread power outagesacross the Pilbara region were caused by John. Strong winds caused minor damage to infrastructure across the coast, as well as treedamage. 140 windmills were destroyed by the cyclone on the coast. Further inland, rainfall associated with the cyclone and its remnants brought flooding, which flooded 25 houses and caused rivers to overflow. The system was responsible for no deaths and a limited amount of damage. After the season, the name John was retired from the Australian tropical cyclone naming list.</t>
  </si>
  <si>
    <t>EM-Track; EM-DAT; wiki; ICA; http://www.abc.net.au/news/2004-01-24/se-queensland-recovers-after-severe-storm/124700</t>
  </si>
  <si>
    <t>SEQ; NE NSW</t>
  </si>
  <si>
    <t>EM-DAT; newspaper</t>
  </si>
  <si>
    <t>wiki; ICA; EM-DAT; EM-Track; http://www.cfs.sa.gov.au/site/about/history/bushfire_history.jsp</t>
  </si>
  <si>
    <t>120Ha</t>
  </si>
  <si>
    <t>6300km fencing; 237 sheds</t>
  </si>
  <si>
    <t>wiki; EM-Track; EM-DAT; bushfire education report; AIC report; ICA; http://www.depi.vic.gov.au/fire-and-emergencies/fighting-and-managing-fire/bushfire-history</t>
  </si>
  <si>
    <t>EM-Track; EM-DAT; ICA; bushfire education; http://search.slv.vic.gov.au/primo_library/libweb/action/dlDisplay.do?vid=MAIN&amp;reset_config=true&amp;docId=SLV_VOYAGER1917006 *retireve in vic!*</t>
  </si>
  <si>
    <t>Northern New South Wales SE QLD</t>
  </si>
  <si>
    <t>Victoria; South Australia; New South Wales; Tasmania</t>
  </si>
  <si>
    <t>EM-DAT; Report; Narin and Fawcett (2013); Nitchske et al., 2010; Langlois et al., 2013; Narin and Fawcett (2013)</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</si>
  <si>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</si>
  <si>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Toodyay bushfire</t>
  </si>
  <si>
    <t>In late November 2010, rain began falling in Queensland. By January 2011 extensive flooding had occurred to 75 per cent of the state and a disaster zone was declared. In total, 33 people lost their lives in flood and cyclone events and three people were still listed missing as of March 2012.  On 25 December 2010, Cyclone Tasha crossed the northern Queensland coast and brought disaster to every river system south of the Tropic of Capricorn and as far west as Longreach and Charleville.  The flooding engulfed Alpha, Jericho, Chinchilla, Dalby, Theodore, Warwick, Bundaberg, Gayndah, Munduberra, Emerald, Rockhampton, Condamine and St George. The Condamine River, the Balonne River, the Burnett River, the Comet River, the Dawson River and the Nagoa River reached flood peaks never before recorded.  On 10 January 2011 a wall of water swept through Toowoomba, then travelled west, flooding Oakey, Dalby, Chinchilla and Condamine for a second time, causing flooding through the Lockyer Valley, including Murphy&amp;rsquo;s Creek, Postman&amp;rsquo;s Ridge, Helidon, Grantham, Laidley, Lowood, Fernvale and Forrest Hill.  The floodwaters affected the Bremer, Lockyer and Brisbane River systems, reaching heights that engulfed Ipswich, Goodna, Gailes, Karalee and suburbs of Brisbane.  During this period approximately 3572 businesses were inundated.  There were 5900 people evacuated from 3600 homes. Commercial loss was approximately $4 billion across the mining, agriculture and tourism sectors. Nineteen thousand kilometres of roads were damaged. Three major ports were significantly affected. More than 28 per cent of the Queensland rail network was left twisted and displaced. An estimated 28,000 homes would need to be rebuilt while vast numbers of dwellings require extensive repairs.  The judicial inquiry into Queensland's floods started on 10 February 2011, a final report was published in March 2012.  The Insurance Council of Australia estimates the 2011 damage at $2.38 billion with an estimated total reserve of $3.71 billion. Further payouts will be made to claimants for progress payments for rebuilding and business interruption. The insurance costs totalled $1.33 billion for Cyclone Yasi. Areas as far south as Brisbane were affected by Tasha. There, roughly 1,100 emergency calls for help were made as hundreds of drivers became trapped on flooded roads.[15] InNew South Wales, 175 people were evacuated to emergency shelters as the flooding spread south. An additional 800 people were isolated in the towns of Urbenville and Bonalbo on 28 December as flood waters blocked off roads.[12] By 28 December, nearly half of Queensland was flooded and preliminary damage estimates exceeded A$1.4 billion. Total economic losses also reached A$6 billion, roughly 0.5% of the nation's gross domestic product.[16] In response to the severe flooding, the Government of Queensland declared numerous towns as disaster areas, allowing for federal funds to be used. By 27 December, flood waters began to recede in Babinda and Gordonvale, leaving behind debris and thick black mud.[10] The following day, Prime MinisterJulia Gillard announced that additional Blackhawk helicopters would be sent to assist in evacuation efforts.[11]</t>
  </si>
  <si>
    <t>Cyclone Ului</t>
  </si>
  <si>
    <t>Severe Tropical Cyclone Ului was one of the fastest intensifying tropical cyclones on record, strengthening from a tropical storm to a Category 5 equivalent cyclone within a 30-hour span. Throughout Queensland, Australia, infrastructural damage from the storm amounted to A$20 million (US$18 million) and agricultural losses reached A$60 million (US$54 million).</t>
  </si>
  <si>
    <t>Transport severely disrupted</t>
  </si>
  <si>
    <t>report; EM-Track; PDF newspaper</t>
  </si>
  <si>
    <t>EM-Track; ICA; CRC report; house loss report; http://www.watoday.com.au/wa-news/bushfire-report-half-of-hills-residents-had-no-fire-plan-20110922-1knc2.html</t>
  </si>
  <si>
    <t>EM-Track; ICA; EM-DAT; Buckley 2010</t>
  </si>
  <si>
    <t>EM-Track; ICA; EM-DAT; wiki (refs); Buckley 2010</t>
  </si>
  <si>
    <t>EM-Track; DFES report; EM-DAT; ICA</t>
  </si>
  <si>
    <t>EM-Track; EM-DAT; ICA; BoM; wiki</t>
  </si>
  <si>
    <t>EM-DAT; wiki; BOM - PDF; Yeo (2002); King and JCU (1998); EM-Track; ICA</t>
  </si>
  <si>
    <t>EM-Track; PDF newspaper; http://news.smh.com.au/breaking-news-national/more-nsw-shires-declared-disaster-zones-20111129-1o3qk.html</t>
  </si>
  <si>
    <t>EM-Track; ICA; BoM report; http://www.news.com.au/national/storm-to-move-south-and-soak-victoria/story-e6frfkvr-1226000442820</t>
  </si>
  <si>
    <t>EM-Track; ICA; van den Honert and McAneney (2011); QLD flood history; EM-DAT; http://en.wikipedia.org/wiki/Cyclone_Tasha; http://www.smh.com.au/environment/weather/cyclone-tasha-crosses-queensland-coast-20101225-19792.html</t>
  </si>
  <si>
    <t>Queensland; N NSW</t>
  </si>
  <si>
    <t>EM-Track; EM-DAT; ICA; QLD flood history; BoM special report</t>
  </si>
  <si>
    <t>PDF - newspaper; Scaffer et al., 2012; BoM report; BoM special report</t>
  </si>
  <si>
    <t>EM-Track; BoM special report</t>
  </si>
  <si>
    <t>EM-Track; EM-DAT; ICA</t>
  </si>
  <si>
    <t>EM-Track; ICA; http://www.smh.com.au/national/midnorth-coast-floods-leave-thousands-stranded-20090331-9i9g.html</t>
  </si>
  <si>
    <t>EM-Track; ICA; *Get info from JH* ; EM-DAT</t>
  </si>
  <si>
    <t>EM-Track; ICA; http://www.theaustralian.com.au/archive/news/wild-windstorms-roll-across-south/story-e6frg6of-1111115959594</t>
  </si>
  <si>
    <t>EM-Track; EM-DAT; http://www.ses-wa.asn.au/node/1023; http://www.abc.net.au/news/2011-07-01/kimberley-flood-repair-bill-tops-130m/2779106</t>
  </si>
  <si>
    <t>EM-Track; ICA; BoM report; http://en.wikipedia.org/wiki/Severe_storms_in_Australia#25_December_2011; http://www.theaustralian.com.au/news/nation/melbourne-cleans-up-after-wild-christmas-day-storms/story-e6frg6nf-1226230499080?nk=3d978b8e97988191e94b7d73b461d4d2</t>
  </si>
  <si>
    <t>$500 mil</t>
  </si>
  <si>
    <t>New South Wales and ACT</t>
  </si>
  <si>
    <t>SES annual report; Flood review; Flood recovery; EM-Track; PDF newspaper</t>
  </si>
  <si>
    <t>EM-Track; EM-DAT; ICA; wiki (refs)</t>
  </si>
  <si>
    <t xml:space="preserve">wiki (refs); ICA - estimated cost; NSW RFS report; EM Track </t>
  </si>
  <si>
    <t>ICA *same as Oswald?*</t>
  </si>
  <si>
    <t>Tropical Cyclone Madge crossed the coast near Cooktown and brought about widespread rain, which resulted in subsequent flooding to neighbouring towns along the coast. Coinciding Tropical Cyclone Bella also brought about extensive rain towards the concluding in stages of March. The two cyclones affected rivers across the State of Queensland including the Herbert, Tully, Nicholson, Gregory, Georgina, Burke, Hamilton, Diamantina, Thomson and Cloncurry.  The Bruce Highway, connecting Cairns and Townsville, was inundated with water and was subsequently cut in six places. Furthermore there was also damage to buildings and houses along with reports of heavy crop and livestock losses.  The Insurance Council of Australia estimated the 1973 damage at $30 million, with the 2011 estimated normalised cost of $1492 million.  (Note this is a combined cost with Northern Territory, and Western Australia). Cyclone Leah also caused damages</t>
  </si>
  <si>
    <t>wiki; PDF - newspaper; Engineering and Water Supply Dept (1983) *only availble at SA library and they wont release*; EM-DAT</t>
  </si>
  <si>
    <t>EM-Track; ICA; wiki (refs); GNDR flood report; BoM special report; PDF newspaper; flood warnings report</t>
  </si>
  <si>
    <t>Estimated clean-up costs</t>
  </si>
  <si>
    <t>Grampiens National Park</t>
  </si>
  <si>
    <t>Between $7.5 and $21 mil (GNDR report)</t>
  </si>
  <si>
    <t>Public Infrastructure Damaged</t>
  </si>
  <si>
    <t>Public Infrastructure Destroyed</t>
  </si>
  <si>
    <t>Private infrastructure Damaged</t>
  </si>
  <si>
    <t>Private infrastructure Destroyed</t>
  </si>
  <si>
    <t>Commercial buildings damaged</t>
  </si>
  <si>
    <t>Commercial buildings destroyed</t>
  </si>
  <si>
    <t>Private buildings damaged</t>
  </si>
  <si>
    <t>Private buildings destroyed</t>
  </si>
  <si>
    <t>Public building damaged</t>
  </si>
  <si>
    <t>Public building destroyed</t>
  </si>
  <si>
    <t>Public land</t>
  </si>
  <si>
    <t>Private land</t>
  </si>
  <si>
    <t>60000Ha</t>
  </si>
  <si>
    <t>11000: 7800 sheep, 3119 cattle, 184 other</t>
  </si>
  <si>
    <t>1500 km fencing; 4435km roads; 4 bridges</t>
  </si>
  <si>
    <t>19 bridges</t>
  </si>
  <si>
    <t>wiki; ICA; http://www.theage.com.au/issues/bushfires/; PDF impact on streamflow; Bibliography (list of all references); Gangemi et al., RMIT report (hard copy)</t>
  </si>
  <si>
    <t>350000+Ha; 10000km fencing</t>
  </si>
  <si>
    <t>Minor</t>
  </si>
  <si>
    <t>Severe</t>
  </si>
  <si>
    <t>3200 properties</t>
  </si>
  <si>
    <t>500 vehicles</t>
  </si>
  <si>
    <t>7 timber mills</t>
  </si>
  <si>
    <t>ICA; EM-DAT; wiki; PDF - newspaper; Berz, 1988</t>
  </si>
  <si>
    <t>EM-Track; EM-DAT; ICA; Report; http://home.iprimus.com.au/foo7/firestas.html; Peele, 1988</t>
  </si>
  <si>
    <t>Dexter (1969); PDF - newspaper; BoM report; Peele (1988)</t>
  </si>
  <si>
    <t>EM-Track; wiki; EM-DAT; ICA; PDF - BoM; http://www.bom.gov.au/cyclone/history/ada.shtml; Peele 1988</t>
  </si>
  <si>
    <t>EM-Track; Miller (2010); Peele 1988</t>
  </si>
  <si>
    <t>EM-Track; ICA; PDF - newspaper; Speer and Geerts (1993); Peele 1988</t>
  </si>
  <si>
    <t>ICA; wiki; PDF - newspaper; Peele 1988</t>
  </si>
  <si>
    <t>wiki; EM-Track; Dept of Interior report *requested 01-07*</t>
  </si>
  <si>
    <t>EM-Track; ICA; Pearman (1988); EM-DAT; Joy and Porter (1988); BoM (1987); Smith et al., (1990)</t>
  </si>
  <si>
    <t>EM-DAT; BoM report; PDF-newspaper; http://hardenup.org/be-aware/weather-events/events/1980-1989/cyclone-charlie.aspx</t>
  </si>
  <si>
    <t>ICA; EM-TRACK; EM-DAT; SES DOC; Keys SES report; http://www.bom.gov.au/nsw/sevwx/18mar90.shtml; Andrews and Blong (1997); http://en.wikipedia.org/wiki/User:Daniel/Sandbox/1990_Sydney_hailstorm; PDF-NSW state storm plan page B-2; Rasuli 1996 - thesis</t>
  </si>
  <si>
    <t>ICA; EM-TRACK; EM-DAT; SES DOC; PDF-NSW storms page B-3; Rasuly 1996 - thesis; Spark and Casinader (1995); Keys SES doc</t>
  </si>
  <si>
    <t>ICA; EM-Track; EM-DAT; Keys SES doc</t>
  </si>
  <si>
    <t>ICA; EM-DAT (reports 6 deaths); wiki; PDF - newspaper; EM-Track</t>
  </si>
  <si>
    <t>ICA; EM-DAT; http://www.bom.gov.au/nsw/sevwx/9000summ.shtml; NSW state storm plan (page B-4); EM-Track; Keys SES doc</t>
  </si>
  <si>
    <t xml:space="preserve">EM-Track; ICA; http://www.bom.gov.au/nsw/sevwx/9000summ.shtml; </t>
  </si>
  <si>
    <t>ICA; EM-DAT (FLOOD); NSW state storm plan (page B-4); Speer and Leslie (1998); Keys SES doc; EM-Track; http://www.smh.com.au/national/midnorth-coast-floods-leave-thousands-stranded-20090331-9i9g.html</t>
  </si>
  <si>
    <t>EM-DAT; http://www.bom.gov.au/nsw/sevwx/9000summ.shtml; NSW state storm plan (page B-5); EM-Track; Keys SES Doc</t>
  </si>
  <si>
    <t>ICA; wiki; Keys SES Doc</t>
  </si>
  <si>
    <t>EM-DAT; ICA; Yeo (2002); PDF-newspaper; NSW storms pg B-6; Evans and Bewick (2001); EM-Track; Reinfields et al., (2001); Keys SES Doc *same event and longer period, more deaths in EM-DAT**</t>
  </si>
  <si>
    <t>EM-DAT; Henri (1999); EM-Track; wiki; ICA; Keys (2000); BoM; Henri (insurance perspective); Davis (vistorian experience); NSW storms; Schuster et al., 2005; Yeo et al., (2000); Keys SES doc</t>
  </si>
  <si>
    <t>ICA; harden-up; BoM; Barr 1972 *requested 01-07*; Peele 1988</t>
  </si>
  <si>
    <t>ICA; Peele (1988); PDF newspaper; Report on damage to Tobacco</t>
  </si>
  <si>
    <t>VIC flood</t>
  </si>
  <si>
    <t>EM-DAT; EM-Track; ICA; PDF - newspaper; Rasuli (1996); Armstrong and Colquhoun (1976); Peele 1975</t>
  </si>
  <si>
    <t>EM-Track; ICA; EM-DAT; PDF - newspaper; Peele 1988</t>
  </si>
  <si>
    <t>EM-DAT; PDF - newspaper; PDF - BoM; Peele, 1988; ICA; http://hardenup.org/be-aware/weather-events/events/1970-1979/cyclone-beth-1976-02-22.aspx</t>
  </si>
  <si>
    <t>EM-DAT; Plukkss, BoM (1979); wiki; PDF - newspaper; Peele 1988</t>
  </si>
  <si>
    <t>EM-DAT; Callaghan - cyclone impacts gulf; http://www.bom.gov.au/cyclone/nt/Ted.shtml; Peele 1988</t>
  </si>
  <si>
    <t>EM-Track; EM-DAT; ICA; wiki; PDF - newspaper; Peele 1988</t>
  </si>
  <si>
    <t>EM-DAT; ICA; wiki; PDF - newspaper; Peele 1988</t>
  </si>
  <si>
    <t>EM-DAT; ICA; wiki; Weeks (2007); Peele 1988</t>
  </si>
  <si>
    <t>EM-Track; EM-DAT; ICA; Weeks (2007); Peele 1988</t>
  </si>
  <si>
    <t>wiki; ICA; EM-DAT; Weeks (2007); Peele 1988</t>
  </si>
  <si>
    <t>EM-Track; EM-DAT; ICA; McCready and Hanstrum (1995); Peele, 1988; http://www.bom.gov.au/cyclone/history/wa/alby.shtml; http://www.abc.net.au/local/stories/2008/04/01/2205348.htm; PDF - newspaper</t>
  </si>
  <si>
    <t>wiki; EM-DAT; ICA; PDF - newspaper; Peele 1988</t>
  </si>
  <si>
    <t>Agriculture/Farms Unit</t>
  </si>
  <si>
    <t>Agriculture/Farms $</t>
  </si>
  <si>
    <t>Crops Unit</t>
  </si>
  <si>
    <t>Crops $</t>
  </si>
  <si>
    <t>Livestock Unit</t>
  </si>
  <si>
    <t>Livestock $</t>
  </si>
  <si>
    <t>Public vehicles damaged</t>
  </si>
  <si>
    <t>Private vehicle damaged</t>
  </si>
  <si>
    <t>Public vehicles destroyed</t>
  </si>
  <si>
    <t>Ecosystem services</t>
  </si>
  <si>
    <t>Private vehicle destroyed</t>
  </si>
  <si>
    <t>Definition</t>
  </si>
  <si>
    <t>Data dictionary</t>
  </si>
  <si>
    <t>Example</t>
  </si>
  <si>
    <t>defintion of damaged and destroyed</t>
  </si>
  <si>
    <t xml:space="preserve">EM-Track; ICA; EM-DAT; Peele 1988; Rasuli (1996) - thesis; wiki; http://www.bom.gov.au/nsw/sevwx/7079summ.shtml; Morgan and BoM (1979) </t>
  </si>
  <si>
    <t>Towns/Cities</t>
  </si>
  <si>
    <t>Hamilton; Bothwell; Derwent Valley; Huon Valley; Mount Wellington; Derwent; Hobart</t>
  </si>
  <si>
    <t>Sandy Cape; Rockhampton; Grafton; Bundaberg; Maryborough; Sunshine Coast; Gold Coast; Emu Park; Yeppoon; Bargara; Burnett Heads; Noosa; Tweed Heads</t>
  </si>
  <si>
    <t>Brisbane; Gold Coast; Malveena</t>
  </si>
  <si>
    <t>77000: 500 horses; 1350 cattle; 60000 sheep; 24000 chickens; 600 pigs</t>
  </si>
  <si>
    <t>Public vehicle Damaged2</t>
  </si>
  <si>
    <t>Public vehicle Destroyed3</t>
  </si>
  <si>
    <t>Private vehicle Damaged4</t>
  </si>
  <si>
    <t>Private vehicle Destroyed5</t>
  </si>
  <si>
    <t>265000Ha</t>
  </si>
  <si>
    <t>80 bridges; 1000's powerpoles</t>
  </si>
  <si>
    <t>PDF - newspaper; http://hardenup.org/be-aware/weather-events/events/1960-1969/cyclone-dinah-1967-01-30.aspx; http://forum.weatherzone.com.au/ubbthreads.php/topics/254893/Cyclone_Dinah_Details_1967; http://www.bom.gov.au/cyclone/history/eastern.shtml</t>
  </si>
  <si>
    <t xml:space="preserve">Mareeba; Eacham; Millaa Millaa; Babinda; Flying Fish Point; Innisfail; Etty Bay; East Palmerston; Silkwood; Kurrimine Beach; El Arish; Bingil Bay; Mission Beach; South Mission Beach; Jappoonvale </t>
  </si>
  <si>
    <t>Sugar mills</t>
  </si>
  <si>
    <t>$US400mil</t>
  </si>
  <si>
    <t>Severe erosion</t>
  </si>
  <si>
    <t>deaths only, no cost</t>
  </si>
  <si>
    <t>Lake Eyre</t>
  </si>
  <si>
    <t>Ingham; Ipswitch; Brisbane; Numinbah Valley; Gold Coast; Moreton; Gympie</t>
  </si>
  <si>
    <t>$7.5m bridges and roads</t>
  </si>
  <si>
    <t>Sugar cane</t>
  </si>
  <si>
    <t>1000's</t>
  </si>
  <si>
    <t>PDF - report; newspaper article; QLD flood history; Ballamy 1999</t>
  </si>
  <si>
    <t>BoM - report; http://www.bom.gov.au/cyclone/history/otto.shtml; wiki; Cameron 1981; HardenUp flood history; Gov doc</t>
  </si>
  <si>
    <t>Cyclone Otto, Lily, Nancy, Miles</t>
  </si>
  <si>
    <t>Flooding associated with 4 cyclones lead to extensive damage throughout QLD, estimated at $9mil. Otto moved from the Gulf into the Coral Sea near Cape Tribulation and made landfall again near Bowen. There was no significant wind damage however it severely aggravated already serious floods between Cairns and Ingham which resulted in $6 (1977) million crop and property damage. Heavy seas destroyed 1200m of the esplanade at Machans Beach Cairns. Hay Point also suffered some sea damage. The wave station at Double Island Pt. recorded a significant wave (peak) height of 3.8 m (6.3 m).</t>
  </si>
  <si>
    <t>Babinda; Innisfail; Ingham; Yorkeys Knob; Holloways Beach; Machans Beach</t>
  </si>
  <si>
    <t>Severe Storm Hail</t>
  </si>
  <si>
    <t>ICA; wiki; Callaghan and Butler (2011); Peele, 1988; PDF newspaper</t>
  </si>
  <si>
    <t>10 aircraft $75k</t>
  </si>
  <si>
    <t>Railway; water main; roads</t>
  </si>
  <si>
    <t>Meckering; York; Northam; Perth</t>
  </si>
  <si>
    <t>1 bridge</t>
  </si>
  <si>
    <t>1 bridge; 2 major HWY</t>
  </si>
  <si>
    <t xml:space="preserve">Valley Heights; Warrimoo; Blaxland; Emu Plains; Woolongong; Castlereagh </t>
  </si>
  <si>
    <t>9300Ha bush</t>
  </si>
  <si>
    <t>EM-Track[14]; http://warangers.asn.au/rangers/fire-control/; Linacre and Hobbs (1977) *collect*;EM-DAT [12]; PDF - bushfire history [14]; http://www.rfs.nsw.gov.au/dsp_content.cfm?cat_id=1180 ; http://www.winmaleerfs.com.au/WinmaleeRFB_history.html</t>
  </si>
  <si>
    <t>Blue Mountains; Illawarra</t>
  </si>
  <si>
    <t>12 bridges</t>
  </si>
  <si>
    <t>250000Ha</t>
  </si>
  <si>
    <t>1,500,000Ha</t>
  </si>
  <si>
    <t>Lara; Daylesford; Dulgana; Yea; Darraweit; Kangaroo Flat; Korongvale</t>
  </si>
  <si>
    <t>Whitsundays; Airlie Beach; Hayman; Daydream; Long; South Molle; Hook Islands; Cannonvale; Proserpine; Calen; Shute Harbour; Bowen; Mackay</t>
  </si>
  <si>
    <t>Deloraine</t>
  </si>
  <si>
    <t>Latrobe Region</t>
  </si>
  <si>
    <t>3 bridges</t>
  </si>
  <si>
    <t>2 bridges</t>
  </si>
  <si>
    <t>South Coast QLD</t>
  </si>
  <si>
    <t>Dora; Redcliffe</t>
  </si>
  <si>
    <t>powerlines</t>
  </si>
  <si>
    <t>1 apartment building; 75 homes</t>
  </si>
  <si>
    <t>Cyclone Althea and floods</t>
  </si>
  <si>
    <t>The army was flown in to clean up; $16200+$7000 Govnt assist; $200000 donation; $25k for Townsville; Individual grants $1k-$4k</t>
  </si>
  <si>
    <t>Townsville; Toolakea; Cooktown; Charleville; Adavale; Longreach; Ayr;</t>
  </si>
  <si>
    <t>Victoria; New South Wales; Queensland</t>
  </si>
  <si>
    <t>Gippsland; Northern NSW; Southern QLD</t>
  </si>
  <si>
    <t>wiki; ICA; PDF - newspaper; Peele 1988; http://www.abc.net.au/local/stories/2011/03/29/3176922.htm; wiki, PDF - newspaper; EM-DAT - reports 27 deaths - different costs reported from different states but all affected by the same system</t>
  </si>
  <si>
    <t>Cyclone Emily and floods</t>
  </si>
  <si>
    <t>Kingaroy; Brisbane; Gladstone</t>
  </si>
  <si>
    <t xml:space="preserve">EM-Track; wiki; Peele 1988; http://www.australiangeographic.com.au/journal/timeline-australias-worst-cyclones.htm; PDF newspaper; HardenUp report; </t>
  </si>
  <si>
    <t>EM-Track; EM-DAT; ICA; wiki; PDF - newspaper; Peele 1988; http://www.bom.gov.au/cyclone/history/althea.shtml; Hopley 1974; Oliver 1971 - many differing costs</t>
  </si>
  <si>
    <t>Severe coastal erosion</t>
  </si>
  <si>
    <t>SE QLD</t>
  </si>
  <si>
    <t>Brisbane; Gold Coast; Sunshine Coast</t>
  </si>
  <si>
    <t>150 cars - $750000</t>
  </si>
  <si>
    <t>Port Headland</t>
  </si>
  <si>
    <t>PDF - BoM; http://www.bom.gov.au/cyclone/history/kerry73.shtml; 2 other cyclones?</t>
  </si>
  <si>
    <t>Picton Earthquake</t>
  </si>
  <si>
    <t>EM-Track; EM-DAT; ICA; Everingham, 1968 *requested 29-06*; Book; http://www.australiangeographic.com.au/journal/australias-worst-earthquakes-top-10-most-devastating.htm; Peele 1988</t>
  </si>
  <si>
    <t>Cooktown; Carins; Townsville</t>
  </si>
  <si>
    <t>Flood from Cyclone Madge, Leah, Bella</t>
  </si>
  <si>
    <t>EM-Track; EM-DAT; ICA; http://www.bom.gov.au/qld/flood/fld_history/floodsum_1970.shtml; Peele 1988 - Look up cyclones</t>
  </si>
  <si>
    <t>Adelaide; Melbourne</t>
  </si>
  <si>
    <t>8000Acres</t>
  </si>
  <si>
    <t xml:space="preserve">Kerang; Shepparton; Broken Creek; Wodonga; Benjeroop; </t>
  </si>
  <si>
    <t>$75k roads</t>
  </si>
  <si>
    <t>Queensland;New South Wales;South Australia;Victoria</t>
  </si>
  <si>
    <t>20 boats</t>
  </si>
  <si>
    <t>25 boats</t>
  </si>
  <si>
    <t>25 aircraft</t>
  </si>
  <si>
    <t>31 aircraft</t>
  </si>
  <si>
    <t>EM-Track; EM-DAT; ICA; wiki; Peele 1988; Walker 2009; Leichester and Reardon 1984; Murphey 1975</t>
  </si>
  <si>
    <t>wiki; Oliver &amp; Walker (1979); http://www.bom.gov.au/cyclone/history/kerry79.shtml; PDF - newsaper; Sheets and Holland (1981); Granger et al., (from comm risks in Mackay)</t>
  </si>
  <si>
    <t>ICA; EM-DAT; http://hardenup.org/be-aware/weather-events/events/1990-1999/cyclone-joy.aspx; PDF - newspaper; Granger et al., (from Comm risks in Mackay) *SEPARATE EVENT TO FLOOD?**</t>
  </si>
  <si>
    <t>$5mil coastal</t>
  </si>
  <si>
    <t>1 boat</t>
  </si>
  <si>
    <t>Carnavon; Geraldton; Carnamah; Ballidu; Hamelin Pool; Mingenew; Northampton</t>
  </si>
  <si>
    <t>Oliver (1979); http://www.bom.gov.au/cyclone/history/peter.shtml; http://www.bom.gov.au/cyclone/history/gretel.shtml</t>
  </si>
  <si>
    <t xml:space="preserve">Tulley; Cooktown; Cairns; Atherton; Herberton; </t>
  </si>
  <si>
    <t>$1mil boats</t>
  </si>
  <si>
    <t>$150k</t>
  </si>
  <si>
    <t>Mackay; Airlie Beach; Ayr; St. Lawrence; Brampton Island</t>
  </si>
  <si>
    <t>N WA</t>
  </si>
  <si>
    <t>1 port shutdown</t>
  </si>
  <si>
    <t>Sunshine; Gold Coast; Brisbane; Jindalee</t>
  </si>
  <si>
    <t>Sale</t>
  </si>
  <si>
    <t>EM-DAT; newspaper; Bradbury (1978); Historical flood report; prime minister statement</t>
  </si>
  <si>
    <t>2 caravan parks</t>
  </si>
  <si>
    <t>2 roads; Railway crossing;</t>
  </si>
  <si>
    <t>6 bridges</t>
  </si>
  <si>
    <t>1000 vollies; $3.5 mil state govnt</t>
  </si>
  <si>
    <t>$3mil state govmt</t>
  </si>
  <si>
    <t>74 caravans</t>
  </si>
  <si>
    <t>56 houses; 94 flats; 4 unit blocks</t>
  </si>
  <si>
    <t>3 bridge</t>
  </si>
  <si>
    <t>ICA; EM-DAT; http://hardenup.org/be-aware/weather-events/events/1990-1999/flood-(1996-05-06b).aspx; Moss (1998); BoM reports; EM-Track</t>
  </si>
  <si>
    <t>Warwick; Dalby; Maryborough; Gold Coast; Cambooya; Killarney; Laidley; Logan City</t>
  </si>
  <si>
    <t>$50mil</t>
  </si>
  <si>
    <t>Northern VIC</t>
  </si>
  <si>
    <t>EM-DAT [14]; EM-Track [13]; ICA; van den Honert (2011) [16]; Peele, 1988; http://www.bom.gov.au/qld/flood/fld_history/brisbane_history.shtml [14]; http://hardenup.org/be-aware/weather-events/events/1970-1979/cyclone-wanda-1974-01-24.aspx [16]; http://www.australiangeographic.com.au/journal/the-worst-floods-in-australian-history.htm [14]; PDF newspaper [15] *still unsure as to whether these are seperate events*</t>
  </si>
  <si>
    <t>Cyclone Zoe and flood</t>
  </si>
  <si>
    <t>117000000Ha</t>
  </si>
  <si>
    <t>3755000Ha</t>
  </si>
  <si>
    <t>5400km fencing</t>
  </si>
  <si>
    <t>10170km fencing</t>
  </si>
  <si>
    <t>The 'Ash Wednesday' fires of 16 February 1983 caused severe damage in Victoria and South Australia. In Victoria, 210,000 ha were burnt, 2,080 houses destroyed, more than 27,000 stock lost and 47 people lost their lives (CFA 2003a; DSE 2003b, 2003d). Property-related damage was estimated at over $200m and more than 16,000 fire fighters, 1,000 police and 500 defence personnel fought the fires in Victoria. In South Australia, 208,000 ha were burnt, 383 houses were destroyed, 28 people were killed and property-related damage was estimated to be more than $200m (DSE 2003d).
Prior to the events on Ash Wednesday a ten month drought had dried the eastern Australian forests out. On 16 February itself, there was low humidity, heat wave conditions and strong to gale force winds. Temperatures varied between high thirties and mid forties over most of eastern South Australia and Victoria with relative humidity generally less than 15 per cent.  The Victorian bushfire season had started in November 1982. There were 854 bushfires reported at this time including, Ballan, Mount Macedon on 1 February, Cann River and Mount Donna Buang.  On early Ash Wednesday morning there were 104 fires already burning in Victoria most controlled or contained, it was only after 2.00 pm that the situation exploded.  The Victorian fires formed several complexes.  1. Western district near Warrnambool. This fire started from a defective private power line. The resulting fire front was kilometres wide and moving at frightening speed. A cool change came through at 5.00 pm and the wind changed to the south-west. The fire headed toward the town of Terang. The fire passed the town to its north and was brought under control the next day. In total nine people died, 50,000 hectares burnt, 157 houses destroyed and 19,300 livestock was lost.  Another person died near Branxholme from a smaller fire caused by power line fault.  2. East Trentham&amp;nbsp;- Macedon fire complex. This fire began around 2.00 pm near East Trentham due to two powerlines touching and sparking. The fire moved to the Wombat State Forest and burnt much of Bullengarook. The fire stalled for a while but upon wind change to the south-west the fire picked up again and headed toward Woodend with a 7 m fire front at 8.30 pm. It reached Macedon where people and animals sheltered in the Hotel protected by volunteers. The rest of the town was annihilated. After reaching the top of Mount Macedon it was controlled in an area that was previously burnt on 1 February. Seven people died, 20,000 hectares burnt, 200 homes destroyed in Macedon, 150 on Mount Macedon, 50 in Bullengarook and 20 in Woodend.  3. Otways complex. The fire broke out approximately 3.00 pm at Deans Marsh and moved toward Lorne eventually onto the ridges above the town on and down to the sand dunes with many people taking refuge in the sea. The fire moved to Aireys Inlet where the fibro houses were hit by walls of flame and a gigantic firestorm. The fire moved at extraordinary speed and next hit was Anglesea, where houses were lost but the main part of town was saved. The fire burnt on through the night toward Jan Juc and Torquay and was eventually contained early morning near Bellbrae. Three people were killed and 578 houses and other buildings were lost.  4. Upper Beaconsfield - Cockatoo complex. This fire began in Belgrave Heights south of Mount Dandenong. Half an hour later 10 km away, a fire started in Cockatoo and remained static until later that night. The first fire moved 15 km toward Berwick and Pakenham and firefighters were just beginning to gain control when the wind change came through at 8.30 pm redirecting the fire towards Upper Beaconsfield. Firefighters were caught in terrible circumstances leading to deaths. The Cockatoo fire began to flare at 7.30 pm. The fire went right through the town of Cockatoo as fire trucks had been called away to other fires. There were reports of women and children being sheltered and saved at a local kindergarten. The kindergarden&amp;nbsp;building was later&amp;nbsp;recorded by Heritage Victoria as a building of significance to be protected.&amp;nbsp;In total, 27 people died, 100 were injured and 535 houses and buildings destroyed.  5. Warburton complex. This fire erupted in the foothills of mountain ash forests. The fire began in Millgrove at 7.30 pm and quickly progressed to Warburton. Approximately 200 people took shelter at the local oval and a creek in underground tunnel. Thirty houses were destroyed.  In Victoria in summary, 47 people died, 150,000 hectares burnt, 1620 houses burnt and more than 1500 other buildings were destroyed and 32,400 livestock lost.  South Australia  Major fires were burning by noon on Ash Wednesday, particularly in the Adelaide Hills, Clare Valley 120 km north of Adelaide, and around Mount Gambier, the south-east of the state. By 3.00 pm the situation was extreme. The cold front then hit with winds at 90 to 100 km per hour and the intensity of the fires worsened again. By 9.00 pm rain began to fall and the fires in the Adelaide hills came under control. The fires near Mount Gambier took longer. In total 28 people died, including three CFS volunteer fire fighters, more than 1500 people injured, 383 homes and 200 other buildings destroyed and 160,000 hectares burnt.  The Insurance Council of Australia estimated the 1983 damage for Victoria at $138 million and South Australia at $38 million with the 2011 estimated normalised cost of $1489 million for Victoria and $307 million for South Australia.</t>
  </si>
  <si>
    <t>17500 personnel</t>
  </si>
  <si>
    <t>418000Ha</t>
  </si>
  <si>
    <t>EM-Track [75]; em-dat; ICA; Valent (1984) [72]; McKay 1983; Berz, 1988; ABS yearbook 2004</t>
  </si>
  <si>
    <t>Mt. Kosciuszko</t>
  </si>
  <si>
    <t>Sydney, Illawarra Mid-north Coast and South Coast</t>
  </si>
  <si>
    <t>60 boats</t>
  </si>
  <si>
    <t>Sydney; Wollongong</t>
  </si>
  <si>
    <t>EM-DAT; wiki; EM-Track; HardenUp report; http://www.bom.gov.au/info/cyclone/steve/steve_impacts.shtml; Broom et al., 2000; http://forum.weatherzone.com.au/ubbthreads.php?ubb=showflat&amp;Number=838767; PDF - newspaper</t>
  </si>
  <si>
    <t>3mil Ha</t>
  </si>
  <si>
    <t>23 boats</t>
  </si>
  <si>
    <t>Cairns; Mareeba</t>
  </si>
  <si>
    <t xml:space="preserve">ICA; http://en.wikipedia.org/wiki/Cyclone_Sam - 167; EM-DAT </t>
  </si>
  <si>
    <t>Port Headland; Bidyadanga</t>
  </si>
  <si>
    <t xml:space="preserve">Townsville; Bambaroo; Crystal Creek; </t>
  </si>
  <si>
    <t>Broome; Derby; Port Headland; Fitzroy Crossing; Kununurra; Cape Villaret</t>
  </si>
  <si>
    <t>$1mil racecourse damage plus large economic impact of cancelling large racing event</t>
  </si>
  <si>
    <t>4 boats</t>
  </si>
  <si>
    <t>5 boats</t>
  </si>
  <si>
    <t>200 powerpoles; $1.3mil jetties</t>
  </si>
  <si>
    <t>1 tourist resort</t>
  </si>
  <si>
    <t>Ingham; Cairns</t>
  </si>
  <si>
    <t>EM-DAT; Keys 2001; http://www.heatisonline.org/contentserver/objecthandlers/index.cfm?ID=3574&amp;method=full; PDF newspaper</t>
  </si>
  <si>
    <t>Berrigan; Corowa; Deniliquin; Tamworth; Woolomin; Wallabadah; Quirindi; Nundle; Tamworth; Gunnedah; Narrabri; Ashford; Yetman</t>
  </si>
  <si>
    <t>N NSW</t>
  </si>
  <si>
    <t>South-East Queensland; NSW, VIC, SA</t>
  </si>
  <si>
    <t>Adelaide; Melbourne; Sydney; Brisbane</t>
  </si>
  <si>
    <t>Kalkarindji; Daguragu; Mistake Creek; Pigeon Hole; Pilbara</t>
  </si>
  <si>
    <t>Brisbane; Sunshine Coast; Brisbane</t>
  </si>
  <si>
    <t>Sydney; Shoalhaven; Illawarra</t>
  </si>
  <si>
    <t>Casino</t>
  </si>
  <si>
    <t>50000: 95 cattle, 6500 sheep</t>
  </si>
  <si>
    <t>New South Wales; Queensland; Northern Territory; South Australia; Western Australia</t>
  </si>
  <si>
    <t>Thargomindah; Bulloo Shire; Boulia; Urandangie; McKinlay Shire; Bourke; Balranald; Cobar Shire; Moolah; Corinya; Kalgoorlie; Barkly Tableland; Victoria River district</t>
  </si>
  <si>
    <t>EM-Track; PDF - newspapers; http://www.rfs.nsw.gov.au/dsp_content.cfm?cat_id=1180; http://www.coagbushfireenquiry.gov.au/findings.htm - appendix D; *these fire were really extensive, surely they cost more than $5mil*</t>
  </si>
  <si>
    <t>Dampier; Port Headland</t>
  </si>
  <si>
    <t>Port Headland; Marandoo</t>
  </si>
  <si>
    <t>$2.25mil hospital; $1mil civic centre</t>
  </si>
  <si>
    <t>$1.5mil roads, bridges</t>
  </si>
  <si>
    <t>wiki; EM-DAT; EM-Track; PDF newspaper; ICA; Peele 1988; http://www.bom.gov.au/cyclone/history/wa/joan.shtml</t>
  </si>
  <si>
    <t>Echuca; Wangaratta; One Mile Creek; Shepparton; Melbourne; Wodonga; Seymore; Myrtleford; Keilor</t>
  </si>
  <si>
    <t>385Ha</t>
  </si>
  <si>
    <t>Brisbane; Tweed Heads; Lismore</t>
  </si>
  <si>
    <t>ICA; Peele 1988; http://www.bom.gov.au/cyclone/history/zoe.shtml; Smith 1981 - lismore flooding (see for details of costs) *report requested 30-06*</t>
  </si>
  <si>
    <t>Bundaberg; Maryborough; Gladstone; Coolangatta; Double Island Point</t>
  </si>
  <si>
    <t>Karumba; Mornington; Burketown</t>
  </si>
  <si>
    <t>ICA; PDF - newspaper; EM-Track; wiki</t>
  </si>
  <si>
    <t>PDF newspaper; EM-Track</t>
  </si>
  <si>
    <t>EM-DAT; wiki; PDF - newspaper; Oates (2000); EM-Track; http://news.bbc.co.uk/2/hi/asia-pacific/565671.stm; Reardon et al., 1999; ICA</t>
  </si>
  <si>
    <t>ICA; EM-Track; wiki; PDF - newspaper</t>
  </si>
  <si>
    <t>ICA; BoM report; Newspaper *find*; Anderson-Berry 2000</t>
  </si>
  <si>
    <t>Grafton; Kempsy; Moree</t>
  </si>
  <si>
    <t>Pfstier (2002); ICA; wiki; newspaper; EM-DAT [3]; Keys 2001 - Floods NSW 00-01</t>
  </si>
  <si>
    <t>NSW flood</t>
  </si>
  <si>
    <t>Late January and early February saw renewed flood activity, with flash flooding in several parts of Sydney (especially in the west and south), and riverine floods on the north coast and in the northern inland. The Namoi, Gwydir and Barwon rivers and their tributaries were once more in flood, causing further damage to farm installations and operations and necessitating some evacuations, and there was serious flooding on the Wilsons, Richmond, Tweed and Clarence rivers with more than 200 people having to be evacuated in Lismore, where the CBD was inundated. Resupply operations were mounted on both sides of the Great Dividing Range, and the town of Moree was completely cut off for some days. All told, the total economic costs associated with these January-February floods is thought by EMA to have been in the vicinity of $120M.</t>
  </si>
  <si>
    <t>Lismore; Moree</t>
  </si>
  <si>
    <t>Keys 2001 - Floods NSW 00-01; PDF newspaper</t>
  </si>
  <si>
    <t>ICA; wiki; EM-Track; http://www.smh.com.au/articles/2002/10/08/1033538936550.html; http://www.smh.com.au/articles/2002/10/09/1034061213414.html; http://www.abc.net.au/lateline/stories/s696503.htm; EM-DAT[2]</t>
  </si>
  <si>
    <t>Grafton; Kingscliff; Lismore; Tweed Heads</t>
  </si>
  <si>
    <t>Cessnock, Blue Mountains, Hawkesbury and Penrith</t>
  </si>
  <si>
    <t>ICA; EM-DAT (flood and storm reported seperately); wiki; http://www.goauto.com.au/mellor/mellor.nsf/story2/3F2A2865F4BC000ECA257975001DB153; http://www.australianweathernews.com/news/2003/031203.SHTML; http://www.abc.net.au/news/2011-12-27/melbourne-storm-insurance/3748698; http://www.insuropedia.com/MelbourneStorms2003; Andrews and McNab - storm insurance costs; Baker et al., 2005</t>
  </si>
  <si>
    <t xml:space="preserve">EM-Track; BoM report - Monty; BoM report - Fay; http://hardenup.org/be-aware/weather-events/events/2000-2009/cyclone-%282%29.aspx; http://www.bom.gov.au/cyclone/history/evan.shtml; http://www.abc.net.au/site-archive/rural/breakfast/stories/s1059918.htm; </t>
  </si>
  <si>
    <t>wiki; http://www.bom.gov.au/nsw/sevwx/0405summ.shtml; EM-DAT; Callaghan (storms)</t>
  </si>
  <si>
    <t>EM-DAT [2]; pdf - newspaper</t>
  </si>
  <si>
    <t>EM-Track; EM-DAT; wiki; ICA; Munich Re report; HardenUp report; BoM report 1; BoM report 2;  http://hardenup.org/be-aware/weather-events/events/2000-2009/cyclone-larry-2006-03-21.aspx</t>
  </si>
  <si>
    <t>EM-Track; EM-DAT; ICA; Cyclone testing station report; http://www.bom.gov.au/cyclone/history/wa/george.shtml; PDF newspaper; FESA report</t>
  </si>
  <si>
    <t>EM-Track; ICA; EM VIC report; http://www.insuropedia.com/FloodsInGipplsand; http://www.disasterassist.gov.au/PreviousDisasters/StateandTerritories/Pages/VIC/Gippslandstormsandfloods(June2007).aspx; http://www.abc.net.au/news/2007-06-28/gippsland-floods-wreaking-havoc/83324</t>
  </si>
  <si>
    <t>EM-Track; EM-DAT; ICA; Cretikos et al., 2008; Jones 2013; Watson et al., 2008; flood report booklet; http://www.coastalwatch.com/surfing/2476/analysis-of-a-storm-june-2007; http://www.smh.com.au/news/national/winter-storm-bill-expected-to-reach-15b/2007/08/24/1187462523612.html</t>
  </si>
  <si>
    <t xml:space="preserve">EM-Track; ICA </t>
  </si>
  <si>
    <t>EM-Track; ICA; EM-DAT [1]; BoM report</t>
  </si>
  <si>
    <t>EM-Track; EM-DAT [2]; ICA; Apan et al., (2010); http://www.abc.net.au/local/stories/2008/02/20/2167581.htm</t>
  </si>
  <si>
    <t>EM-Track; EM-DAT; ICA; PDF - newspaper; QLD flood history; http://www.theage.com.au/national/woman-swept-to-her-death-by-floodwaters-20081120-6bs7.html [1]</t>
  </si>
  <si>
    <t>EM-TRACK; EM-DAT; ICA; QLD flood history; pdf - newspaper; harden up report; district report; Charlotte impact report; NGRMG report; http://northerngulf.com.au/floods-of-2009.html; http://www.disasterassist.gov.au/PreviousDisasters/StateandTerritories/Pages/QLD/NorthQueenslandfloods(JanuaryFebruary2009).aspx; http://www.webcitation.org/5dmAAT7Bi; http://www.theaustralian.com.au/archive/news/cyclone-charlotte-hits-fn-queensland/story-e6frg6oo-1111118539523</t>
  </si>
  <si>
    <t>FESA report; PDF newspaper; http://www.theage.com.au/national/power-supply-may-have-sparked-toodyay-bushfire-20091230-ljr9.html</t>
  </si>
  <si>
    <t>EM-DAT; wiki (check for refs); BoM report</t>
  </si>
  <si>
    <t>EM-Track; PDF newspaper; BoM report</t>
  </si>
  <si>
    <t>EM-Track; EM-DAT; BoM special report; PDF newspaper; ICA</t>
  </si>
  <si>
    <t xml:space="preserve">EM-Track; BoM special report; SES annual report; ICA </t>
  </si>
  <si>
    <t xml:space="preserve">EM-Track; EM-DAT; ICA; BoM special report </t>
  </si>
  <si>
    <t>Geraldton; Dampier; Karratha; Lake Grace; Kulin; Kalburri; Onslow</t>
  </si>
  <si>
    <t xml:space="preserve">McBride 2012 -BoM report; Topp 2008 - mining productivity; http://en.wikipedia.org/wiki/Cyclone_Glenda (get refs); http://www.bloomberg.com/apps/news?pid=newsarchive&amp;sid=abwzkrF1MJ0E&amp;refer=australia; http://en.wikipedia.org/wiki/Cyclone_Clare; http://www.bom.gov.au/cyclone/history/wa/clare.shtml </t>
  </si>
  <si>
    <t>Glenda made landfall near Onslow, where sustained winds reached 117 km/h (72 mph). There, the storm produced a 24 hour rainfall total of 206 mm (8.11 in), which is the sixth greatest daily precipitation on record in the town. Several other locations reported over 200 mm (8 in), though overall precipitation was less than a usual landfalling tropical cyclone.[1] The rainfall flooded several roads.[9] The winds downed several trees and power lines,[12] which left about 2,000 people in Karratha without electricity;[11] the power outage was quickly repaired.[12] Several windows at the hospital in Onslow were broken, resulting in some minor water damage.[12] Overall damage was minor,[3] and no deaths or injuries were reported,[12]which was credited to the storm's weakening and preparations in the landfall area.[3] In all, damages from the storm amounted to A$1.2 million (US$965,000).[13] The disruption to shipping companies resulted in economic losses of A$30 million (US$24.1 million).[14] Oil companies reported a loss of 500 tonnes during the economic quarter due to the cyclone.[15] The Onslow Salt company reported upwards of A$20 million (US$16 million) in lost revenue.[13] From the 14th to the 17th rainfall that had fallen upstream during tropical cyclones Clare,  Daryl and  Emma caused major flooding of the Murchison River near Kalbarri.  Damage was reported from several pastoral stations involving sheds, fences, crops and stock losses.  Pre 1900’s homesteads including Berringarra, Billabalong and Murchison House sustained extensive damage with many of mud brick construction.  Floodwaters peaked at Kalbarri at about midnight on the 15th.  The Kalbarri town was saved by incoming floodwaters by the construction of protective sandbag levees by the community</t>
  </si>
  <si>
    <t>Column16</t>
  </si>
  <si>
    <t>ICA; EM-DAT; wiki</t>
  </si>
  <si>
    <t>PDF - newspaper; http://en.wikipedia.org/wiki/Lachlan_River#cite_note-11</t>
  </si>
  <si>
    <t>500 sheep</t>
  </si>
  <si>
    <t>Column17</t>
  </si>
  <si>
    <t>wiki [8]; PDF - newspaper [5]; em-track [4]; EM-DAT; Peele 1988</t>
  </si>
  <si>
    <t>Pearman 1988; http://www.bom.gov.au/nsw/sevwx/8089summ.shtml; PDF newspaper</t>
  </si>
  <si>
    <t>Peele 1988; http://www.bom.gov.au/tas/flood/flood_history/flood_history.shtml; PDF - newspaper</t>
  </si>
  <si>
    <t>Glenelg</t>
  </si>
  <si>
    <t>wiki; Bourman 2010; http://www.abc.net.au/news/2003-06-28/flood-mop-up-continues-in-glenelg/1877812; http://www.abc.net.au/stateline/sa/content/2003/s890164.htm</t>
  </si>
  <si>
    <t>Moree Plains Shire</t>
  </si>
  <si>
    <t>Cyclone John</t>
  </si>
  <si>
    <t>wiki; ICA; http://www.smh.com.au/specials/canberraablaze/; EM-DAT</t>
  </si>
  <si>
    <t xml:space="preserve"> </t>
  </si>
  <si>
    <t>More info?</t>
  </si>
  <si>
    <t>wiki; PDF - newspaper; Holcombe and Moynihan (1973); http://www.brisbanestorms.com/reports_041173.html; Callaghan report (HardenUp); Peele 1988</t>
  </si>
  <si>
    <t xml:space="preserve">PDF - newspaper; http://www.windworker.com.au/qldcyclones.htm; http://hardenup.org/be-aware/weather-events/events/1970-1979/cyclone-una.aspx; Hopley (1973) </t>
  </si>
  <si>
    <t>EM-Track; wiki; PDF - newspaper; Reeves (2010) pg 147; Narn and Fawcett (2013); Gentilli (1980)</t>
  </si>
  <si>
    <t>REV</t>
  </si>
  <si>
    <t>QLD</t>
  </si>
  <si>
    <t>NO</t>
  </si>
  <si>
    <t>S QLD</t>
  </si>
  <si>
    <t xml:space="preserve">Ingham </t>
  </si>
  <si>
    <t>JH</t>
  </si>
  <si>
    <t>TAS</t>
  </si>
  <si>
    <t>NSW</t>
  </si>
  <si>
    <t>ACT</t>
  </si>
  <si>
    <t>VIC</t>
  </si>
  <si>
    <t>HW</t>
  </si>
  <si>
    <t>WA</t>
  </si>
  <si>
    <t>SA</t>
  </si>
  <si>
    <t>INS</t>
  </si>
  <si>
    <t>90 boats</t>
  </si>
  <si>
    <t>&gt;250 cars, 13 boats</t>
  </si>
  <si>
    <t>14 boats</t>
  </si>
  <si>
    <t>5 bridges</t>
  </si>
  <si>
    <t>1 train</t>
  </si>
  <si>
    <t>Severe public transport disruptions</t>
  </si>
  <si>
    <t>2 building, 2 hotels</t>
  </si>
  <si>
    <t>207 bridges</t>
  </si>
  <si>
    <t>2, 4 bridges</t>
  </si>
  <si>
    <t>1000, 12 bridges</t>
  </si>
  <si>
    <t>20, 1 bridge</t>
  </si>
  <si>
    <t>1 bridge; 2 roads, 1 train track</t>
  </si>
  <si>
    <t>15 aircraft</t>
  </si>
  <si>
    <t>1 aircraft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</si>
</sst>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4" formatCode="&quot;$&quot;#,##0"/>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i/>
      <sz val="11"/>
      <color theme="0" tint="-0.34998626667073579"/>
      <name val="Calibri"/>
      <family val="2"/>
      <scheme val="minor"/>
    </font>
    <font>
      <sz val="9"/>
      <color indexed="81"/>
      <name val="Tahoma"/>
      <family val="2"/>
    </font>
    <font>
      <b/>
      <sz val="9"/>
      <color indexed="81"/>
      <name val="Tahoma"/>
      <family val="2"/>
    </font>
    <font>
      <sz val="11"/>
      <name val="Calibri"/>
      <family val="2"/>
      <scheme val="minor"/>
    </font>
    <font>
      <sz val="11"/>
      <color rgb="FF252525"/>
      <name val="Arial"/>
      <family val="2"/>
    </font>
    <font>
      <u/>
      <sz val="11"/>
      <color theme="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theme="6"/>
      </patternFill>
    </fill>
    <fill>
      <patternFill patternType="solid">
        <fgColor rgb="FF00B050"/>
        <bgColor indexed="64"/>
      </patternFill>
    </fill>
    <fill>
      <patternFill patternType="solid">
        <fgColor rgb="FF33CC33"/>
        <bgColor indexed="64"/>
      </patternFill>
    </fill>
    <fill>
      <patternFill patternType="solid">
        <fgColor theme="0" tint="-0.14999847407452621"/>
        <bgColor theme="0" tint="-0.14999847407452621"/>
      </patternFill>
    </fill>
    <fill>
      <patternFill patternType="solid">
        <fgColor theme="9" tint="0.399975585192419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1"/>
      </top>
      <bottom style="medium">
        <color theme="1"/>
      </bottom>
      <diagonal/>
    </border>
    <border>
      <left/>
      <right/>
      <top style="medium">
        <color theme="1"/>
      </top>
      <bottom style="thin">
        <color auto="1"/>
      </bottom>
      <diagonal/>
    </border>
    <border>
      <left/>
      <right/>
      <top style="medium">
        <color theme="1"/>
      </top>
      <bottom style="medium">
        <color auto="1"/>
      </bottom>
      <diagonal/>
    </border>
    <border>
      <left/>
      <right/>
      <top/>
      <bottom style="medium">
        <color auto="1"/>
      </bottom>
      <diagonal/>
    </border>
    <border>
      <left/>
      <right/>
      <top style="medium">
        <color auto="1"/>
      </top>
      <bottom style="medium">
        <color auto="1"/>
      </bottom>
      <diagonal/>
    </border>
    <border>
      <left/>
      <right/>
      <top/>
      <bottom style="medium">
        <color theme="1"/>
      </bottom>
      <diagonal/>
    </border>
  </borders>
  <cellStyleXfs count="5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76">
    <xf numFmtId="0" fontId="0" fillId="0" borderId="0" xfId="0"/>
    <xf numFmtId="0" fontId="0" fillId="0" borderId="0" xfId="0" applyNumberFormat="1"/>
    <xf numFmtId="164" fontId="0" fillId="0" borderId="0" xfId="0" applyNumberFormat="1"/>
    <xf numFmtId="0" fontId="18" fillId="0" borderId="0" xfId="42"/>
    <xf numFmtId="14" fontId="0" fillId="0" borderId="0" xfId="0" applyNumberFormat="1"/>
    <xf numFmtId="0" fontId="0" fillId="0" borderId="0" xfId="0" applyFont="1"/>
    <xf numFmtId="0" fontId="0" fillId="0" borderId="0" xfId="0" applyFill="1"/>
    <xf numFmtId="14" fontId="0" fillId="0" borderId="0" xfId="0" applyNumberFormat="1"/>
    <xf numFmtId="1" fontId="0" fillId="0" borderId="0" xfId="44" applyNumberFormat="1" applyFont="1"/>
    <xf numFmtId="0" fontId="0" fillId="0" borderId="0" xfId="0" applyBorder="1"/>
    <xf numFmtId="14" fontId="0" fillId="0" borderId="0" xfId="0" applyNumberFormat="1"/>
    <xf numFmtId="14" fontId="0" fillId="0" borderId="0" xfId="0" applyNumberFormat="1"/>
    <xf numFmtId="17" fontId="0" fillId="0" borderId="0" xfId="0" applyNumberFormat="1"/>
    <xf numFmtId="0" fontId="19" fillId="0" borderId="0" xfId="0" applyFont="1"/>
    <xf numFmtId="0" fontId="13" fillId="33" borderId="10" xfId="0" applyFont="1" applyFill="1" applyBorder="1"/>
    <xf numFmtId="164" fontId="13" fillId="33" borderId="10" xfId="0" applyNumberFormat="1" applyFont="1" applyFill="1" applyBorder="1"/>
    <xf numFmtId="14" fontId="13" fillId="33" borderId="10" xfId="0" applyNumberFormat="1" applyFont="1" applyFill="1" applyBorder="1"/>
    <xf numFmtId="0" fontId="0" fillId="0" borderId="0" xfId="0" applyAlignment="1">
      <alignment wrapText="1"/>
    </xf>
    <xf numFmtId="0" fontId="14" fillId="0" borderId="0" xfId="0" applyFont="1"/>
    <xf numFmtId="0" fontId="13" fillId="33" borderId="0" xfId="0" applyFont="1" applyFill="1" applyBorder="1" applyAlignment="1">
      <alignment wrapText="1"/>
    </xf>
    <xf numFmtId="0" fontId="14" fillId="0" borderId="0" xfId="0" applyFont="1" applyAlignment="1">
      <alignment wrapText="1"/>
    </xf>
    <xf numFmtId="0" fontId="0" fillId="0" borderId="0" xfId="0" applyAlignment="1">
      <alignment vertical="center" wrapText="1"/>
    </xf>
    <xf numFmtId="0" fontId="13" fillId="33" borderId="10" xfId="0" applyFont="1" applyFill="1" applyBorder="1" applyAlignment="1">
      <alignment wrapText="1"/>
    </xf>
    <xf numFmtId="0" fontId="18" fillId="0" borderId="0" xfId="42" applyAlignment="1">
      <alignment wrapText="1"/>
    </xf>
    <xf numFmtId="14" fontId="0" fillId="0" borderId="0" xfId="0" applyNumberFormat="1" applyFill="1"/>
    <xf numFmtId="0" fontId="0" fillId="0" borderId="0" xfId="0" applyAlignment="1">
      <alignment vertical="center"/>
    </xf>
    <xf numFmtId="0" fontId="22" fillId="0" borderId="0" xfId="0" applyFont="1"/>
    <xf numFmtId="0" fontId="0" fillId="0" borderId="0" xfId="0" applyNumberFormat="1" applyFill="1"/>
    <xf numFmtId="0" fontId="23" fillId="0" borderId="0" xfId="0" applyFont="1" applyAlignment="1">
      <alignment vertical="center" wrapText="1"/>
    </xf>
    <xf numFmtId="0" fontId="13" fillId="7" borderId="0" xfId="13" applyBorder="1"/>
    <xf numFmtId="0" fontId="13" fillId="33" borderId="0" xfId="0" applyFont="1" applyFill="1" applyBorder="1"/>
    <xf numFmtId="0" fontId="13" fillId="33" borderId="11" xfId="0" applyFont="1" applyFill="1" applyBorder="1"/>
    <xf numFmtId="0" fontId="13" fillId="33" borderId="13" xfId="0" applyFont="1" applyFill="1" applyBorder="1"/>
    <xf numFmtId="0" fontId="13" fillId="33" borderId="12" xfId="0" applyFont="1" applyFill="1" applyBorder="1"/>
    <xf numFmtId="0" fontId="13" fillId="33" borderId="14" xfId="0" applyFont="1" applyFill="1" applyBorder="1"/>
    <xf numFmtId="0" fontId="0" fillId="34" borderId="0" xfId="0" applyFill="1"/>
    <xf numFmtId="0" fontId="0" fillId="35" borderId="0" xfId="0" applyFill="1"/>
    <xf numFmtId="0" fontId="0" fillId="0" borderId="0" xfId="0" applyFill="1" applyAlignment="1">
      <alignment horizontal="right"/>
    </xf>
    <xf numFmtId="0" fontId="22" fillId="0" borderId="0" xfId="16" applyFont="1"/>
    <xf numFmtId="0" fontId="22" fillId="0" borderId="0" xfId="0" applyFont="1" applyFill="1"/>
    <xf numFmtId="14" fontId="22" fillId="0" borderId="0" xfId="0" applyNumberFormat="1" applyFont="1" applyFill="1"/>
    <xf numFmtId="0" fontId="0" fillId="0" borderId="0" xfId="0" applyAlignment="1"/>
    <xf numFmtId="0" fontId="0" fillId="36" borderId="15" xfId="0" applyFont="1" applyFill="1" applyBorder="1"/>
    <xf numFmtId="0" fontId="0" fillId="36" borderId="15" xfId="0" applyNumberFormat="1" applyFont="1" applyFill="1" applyBorder="1"/>
    <xf numFmtId="0" fontId="0" fillId="0" borderId="0" xfId="0" applyFill="1" applyBorder="1"/>
    <xf numFmtId="0" fontId="7" fillId="3" borderId="0" xfId="7" applyBorder="1"/>
    <xf numFmtId="0" fontId="22" fillId="0" borderId="0" xfId="0" applyFont="1" applyBorder="1"/>
    <xf numFmtId="0" fontId="22" fillId="0" borderId="0" xfId="0" applyFont="1" applyFill="1" applyBorder="1"/>
    <xf numFmtId="0" fontId="0" fillId="37" borderId="0" xfId="0" applyFill="1"/>
    <xf numFmtId="14" fontId="0" fillId="37" borderId="0" xfId="0" applyNumberFormat="1" applyFill="1"/>
    <xf numFmtId="0" fontId="0" fillId="37" borderId="0" xfId="0" applyFill="1" applyBorder="1"/>
    <xf numFmtId="0" fontId="0" fillId="37" borderId="0" xfId="0" applyNumberFormat="1" applyFill="1"/>
    <xf numFmtId="0" fontId="13" fillId="37" borderId="0" xfId="13" applyFill="1" applyBorder="1"/>
    <xf numFmtId="0" fontId="0" fillId="37" borderId="0" xfId="0" applyFill="1" applyBorder="1" applyAlignment="1">
      <alignment horizontal="left" indent="1"/>
    </xf>
    <xf numFmtId="0" fontId="13" fillId="0" borderId="0" xfId="13" applyFill="1" applyBorder="1"/>
    <xf numFmtId="0" fontId="18" fillId="0" borderId="0" xfId="42" applyFill="1"/>
    <xf numFmtId="1" fontId="0" fillId="0" borderId="0" xfId="0" applyNumberFormat="1"/>
    <xf numFmtId="1" fontId="0" fillId="37" borderId="0" xfId="0" applyNumberFormat="1" applyFill="1"/>
    <xf numFmtId="1" fontId="0" fillId="0" borderId="0" xfId="0" applyNumberFormat="1" applyFill="1"/>
    <xf numFmtId="1" fontId="22" fillId="0" borderId="0" xfId="0" applyNumberFormat="1" applyFont="1" applyFill="1"/>
    <xf numFmtId="1" fontId="0" fillId="0" borderId="0" xfId="0" applyNumberFormat="1" applyBorder="1"/>
    <xf numFmtId="1" fontId="13" fillId="7" borderId="0" xfId="13" applyNumberFormat="1" applyBorder="1"/>
    <xf numFmtId="1" fontId="0" fillId="0" borderId="0" xfId="0" applyNumberFormat="1" applyFill="1" applyBorder="1"/>
    <xf numFmtId="1" fontId="0" fillId="0" borderId="7" xfId="0" applyNumberFormat="1" applyBorder="1"/>
    <xf numFmtId="3" fontId="0" fillId="0" borderId="0" xfId="0" applyNumberFormat="1"/>
    <xf numFmtId="3" fontId="0" fillId="37" borderId="0" xfId="0" applyNumberFormat="1" applyFill="1"/>
    <xf numFmtId="3" fontId="0" fillId="0" borderId="0" xfId="0" applyNumberFormat="1" applyFill="1"/>
    <xf numFmtId="3" fontId="0" fillId="0" borderId="0" xfId="43" applyNumberFormat="1" applyFont="1"/>
    <xf numFmtId="3" fontId="22" fillId="0" borderId="0" xfId="0" applyNumberFormat="1" applyFont="1" applyFill="1"/>
    <xf numFmtId="1" fontId="0" fillId="0" borderId="0" xfId="43" applyNumberFormat="1" applyFont="1"/>
    <xf numFmtId="0" fontId="0" fillId="0" borderId="0" xfId="0" applyAlignment="1">
      <alignment horizontal="center" vertical="center" wrapText="1"/>
    </xf>
    <xf numFmtId="3" fontId="0" fillId="0" borderId="0" xfId="0" applyNumberFormat="1" applyFill="1" applyBorder="1"/>
    <xf numFmtId="3" fontId="13" fillId="7" borderId="7" xfId="13" applyNumberFormat="1" applyBorder="1"/>
    <xf numFmtId="3" fontId="0" fillId="0" borderId="0" xfId="0" applyNumberFormat="1" applyBorder="1"/>
    <xf numFmtId="3" fontId="0" fillId="37" borderId="0" xfId="43" applyNumberFormat="1" applyFont="1" applyFill="1"/>
    <xf numFmtId="3" fontId="0" fillId="0" borderId="0" xfId="43" applyNumberFormat="1" applyFont="1" applyBorder="1"/>
  </cellXfs>
  <cellStyles count="5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4" builtinId="3"/>
    <cellStyle name="Currency" xfId="43" builtinId="4"/>
    <cellStyle name="Explanatory Text" xfId="16" builtinId="53" customBuilti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3"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1" formatCode="0"/>
    </dxf>
    <dxf>
      <numFmt numFmtId="19" formatCode="d/mm/yyyy"/>
    </dxf>
    <dxf>
      <numFmt numFmtId="19" formatCode="d/mm/yyyy"/>
    </dxf>
  </dxfs>
  <tableStyles count="0" defaultTableStyle="TableStyleMedium2" defaultPivotStyle="PivotStyleLight16"/>
  <colors>
    <mruColors>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e4" displayName="Table4" ref="A1:BP319" totalsRowShown="0">
  <autoFilter ref="A1:BP319"/>
  <sortState ref="A2:BP319">
    <sortCondition ref="I5"/>
  </sortState>
  <tableColumns count="68">
    <tableColumn id="1" name="id"/>
    <tableColumn id="72" name="More info?"/>
    <tableColumn id="3" name="resourceType"/>
    <tableColumn id="4" name="title"/>
    <tableColumn id="5" name="description"/>
    <tableColumn id="6" name="startDate" dataDxfId="49"/>
    <tableColumn id="7" name="endDate" dataDxfId="48"/>
    <tableColumn id="10" name="Month"/>
    <tableColumn id="11" name="Year" dataDxfId="47"/>
    <tableColumn id="87" name="Towns/Cities"/>
    <tableColumn id="12" name="Area/Region"/>
    <tableColumn id="13" name="Location"/>
    <tableColumn id="14" name="State 1"/>
    <tableColumn id="15" name="State 2-?"/>
    <tableColumn id="16" name="reference/s"/>
    <tableColumn id="56" name="Report"/>
    <tableColumn id="53" name="Journals"/>
    <tableColumn id="54" name="Databases"/>
    <tableColumn id="57" name="Websites"/>
    <tableColumn id="9" name="Newspaper"/>
    <tableColumn id="93" name="Column17" dataDxfId="46">
      <calculatedColumnFormula>Table4[[#This Row],[Report]]*$P$321+Table4[[#This Row],[Journals]]*$Q$321+Table4[[#This Row],[Databases]]*$R$321+Table4[[#This Row],[Websites]]*$S$321+Table4[[#This Row],[Newspaper]]*$T$321</calculatedColumnFormula>
    </tableColumn>
    <tableColumn id="92" name="Column16" dataDxfId="45">
      <calculatedColumnFormula>SUM(Table4[[#This Row],[Report]:[Websites]])</calculatedColumnFormula>
    </tableColumn>
    <tableColumn id="2" name="Missing data" dataDxfId="44">
      <calculatedColumnFormula>IF(Table4[[#This Row],[Insured Cost]]="",1,IF(Table4[[#This Row],[Reported cost]]="",2,""))</calculatedColumnFormula>
    </tableColumn>
    <tableColumn id="17" name="Evacuated" dataDxfId="43"/>
    <tableColumn id="18" name="Affected" dataDxfId="42"/>
    <tableColumn id="19" name="Homeless" dataDxfId="41"/>
    <tableColumn id="20" name="Injuries" dataDxfId="40"/>
    <tableColumn id="86" name="Minor" dataDxfId="39"/>
    <tableColumn id="85" name="Severe" dataDxfId="38"/>
    <tableColumn id="21" name="Deaths" dataDxfId="37"/>
    <tableColumn id="22" name="Insured Cost" dataDxfId="36"/>
    <tableColumn id="23" name="Reported cost" dataDxfId="0"/>
    <tableColumn id="25" name="Calls to SES" dataDxfId="35"/>
    <tableColumn id="68" name="Estimated clean-up costs" dataDxfId="34"/>
    <tableColumn id="73" name="Public Infrastructure Damaged" dataDxfId="33"/>
    <tableColumn id="78" name="Public Infrastructure Destroyed" dataDxfId="32"/>
    <tableColumn id="74" name="Private infrastructure Damaged" dataDxfId="31"/>
    <tableColumn id="79" name="Private infrastructure Destroyed" dataDxfId="30"/>
    <tableColumn id="88" name="Public vehicle Damaged2" dataDxfId="29"/>
    <tableColumn id="89" name="Public vehicle Destroyed3" dataDxfId="28"/>
    <tableColumn id="90" name="Private vehicle Damaged4" dataDxfId="27"/>
    <tableColumn id="91" name="Private vehicle Destroyed5" dataDxfId="26"/>
    <tableColumn id="75" name="Commercial buildings damaged" dataDxfId="25"/>
    <tableColumn id="80" name="Commercial buildings destroyed" dataDxfId="24"/>
    <tableColumn id="76" name="Private buildings damaged" dataDxfId="23"/>
    <tableColumn id="81" name="Private buildings destroyed" dataDxfId="22"/>
    <tableColumn id="77" name="Public building damaged" dataDxfId="21"/>
    <tableColumn id="82" name="Public building destroyed" dataDxfId="20"/>
    <tableColumn id="83" name="Public land" dataDxfId="19"/>
    <tableColumn id="84" name="Private land" dataDxfId="18"/>
    <tableColumn id="42" name="Crop(s) destroyed" dataDxfId="17"/>
    <tableColumn id="43" name="Livestock destroyed" dataDxfId="16"/>
    <tableColumn id="46" name="Environmental" dataDxfId="15"/>
    <tableColumn id="36" name="Motor Vehicle(s) damaged" dataDxfId="14"/>
    <tableColumn id="37" name="Motor Vehicle(s) destroyed" dataDxfId="13"/>
    <tableColumn id="38" name="Water vessel(s) damaged" dataDxfId="12"/>
    <tableColumn id="39" name="Water vessel(s) destroyed" dataDxfId="11"/>
    <tableColumn id="40" name="Business(es) damaged" dataDxfId="10"/>
    <tableColumn id="41" name="Business(es) destroyed" dataDxfId="9"/>
    <tableColumn id="44" name="Roads" dataDxfId="8"/>
    <tableColumn id="45" name="Ports" dataDxfId="7"/>
    <tableColumn id="47" name="Male death" dataDxfId="6"/>
    <tableColumn id="48" name="Female death" dataDxfId="5"/>
    <tableColumn id="49" name="Children" dataDxfId="4"/>
    <tableColumn id="50" name="Adults" dataDxfId="3"/>
    <tableColumn id="51" name="Elderly" dataDxfId="2"/>
    <tableColumn id="52" name="url"/>
    <tableColumn id="8" name="References" dataDxfId="1">
      <calculatedColumnFormula>IFERROR(LEFT(Table4[[#This Row],[reference/s]],SEARCH(";",Table4[[#This Row],[reference/s]])-1),"")</calculatedColumnFormula>
    </tableColumn>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table" Target="../tables/table1.xml"/><Relationship Id="rId5" Type="http://schemas.openxmlformats.org/officeDocument/2006/relationships/comments" Target="../comments1.xml"/><Relationship Id="rId1" Type="http://schemas.openxmlformats.org/officeDocument/2006/relationships/hyperlink" Target="http://www.emknowledge.gov.au/resource/?id=2799" TargetMode="External"/><Relationship Id="rId2" Type="http://schemas.openxmlformats.org/officeDocument/2006/relationships/hyperlink" Target="http://www.emknowledge.gov.au/resource/?id=30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mknowledge.gov.au/" TargetMode="External"/><Relationship Id="rId2" Type="http://schemas.openxmlformats.org/officeDocument/2006/relationships/hyperlink" Target="http://www.emknowledge.gov.a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326"/>
  <sheetViews>
    <sheetView tabSelected="1" topLeftCell="Y1" workbookViewId="0">
      <selection activeCell="AE32" sqref="AE32"/>
    </sheetView>
  </sheetViews>
  <sheetFormatPr baseColWidth="10" defaultColWidth="8.83203125" defaultRowHeight="14" x14ac:dyDescent="0"/>
  <cols>
    <col min="3" max="3" width="15.1640625" customWidth="1"/>
    <col min="4" max="4" width="11.83203125" customWidth="1"/>
    <col min="5" max="5" width="21.5" customWidth="1"/>
    <col min="6" max="7" width="11.83203125" bestFit="1" customWidth="1"/>
    <col min="8" max="8" width="9.83203125" customWidth="1"/>
    <col min="11" max="11" width="12.33203125" customWidth="1"/>
    <col min="12" max="12" width="14" customWidth="1"/>
    <col min="13" max="14" width="13.33203125" customWidth="1"/>
    <col min="15" max="15" width="15.6640625" style="9" customWidth="1"/>
    <col min="16" max="16" width="4.83203125" customWidth="1"/>
    <col min="17" max="17" width="4.33203125" customWidth="1"/>
    <col min="18" max="18" width="4.5" customWidth="1"/>
    <col min="19" max="19" width="4.83203125" customWidth="1"/>
    <col min="20" max="20" width="4.6640625" customWidth="1"/>
    <col min="21" max="21" width="6.6640625" customWidth="1"/>
    <col min="22" max="22" width="4.83203125" customWidth="1"/>
    <col min="23" max="23" width="11" customWidth="1"/>
    <col min="24" max="24" width="11.5" customWidth="1"/>
    <col min="25" max="25" width="12" customWidth="1"/>
    <col min="26" max="28" width="10.83203125" customWidth="1"/>
    <col min="29" max="29" width="11.1640625" customWidth="1"/>
    <col min="30" max="30" width="18.33203125" bestFit="1" customWidth="1"/>
    <col min="31" max="31" width="15.83203125" style="2" customWidth="1"/>
    <col min="32" max="49" width="15.5" customWidth="1"/>
    <col min="50" max="50" width="22.83203125" customWidth="1"/>
    <col min="51" max="51" width="23.6640625" customWidth="1"/>
    <col min="52" max="52" width="13.83203125" customWidth="1"/>
    <col min="53" max="53" width="17.5" customWidth="1"/>
    <col min="54" max="54" width="19.1640625" customWidth="1"/>
    <col min="55" max="55" width="26.5" customWidth="1"/>
    <col min="56" max="56" width="27.5" customWidth="1"/>
    <col min="57" max="57" width="25.5" customWidth="1"/>
    <col min="58" max="58" width="26.33203125" customWidth="1"/>
    <col min="62" max="62" width="10.6640625" customWidth="1"/>
    <col min="63" max="63" width="27.33203125" customWidth="1"/>
    <col min="64" max="64" width="13" customWidth="1"/>
    <col min="65" max="65" width="15.5" customWidth="1"/>
    <col min="66" max="66" width="13.1640625" customWidth="1"/>
    <col min="67" max="67" width="15.33203125" customWidth="1"/>
    <col min="68" max="68" width="10.6640625" customWidth="1"/>
  </cols>
  <sheetData>
    <row r="1" spans="1:68">
      <c r="A1" t="s">
        <v>0</v>
      </c>
      <c r="B1" t="s">
        <v>1553</v>
      </c>
      <c r="C1" t="s">
        <v>1</v>
      </c>
      <c r="D1" t="s">
        <v>2</v>
      </c>
      <c r="E1" t="s">
        <v>3</v>
      </c>
      <c r="F1" s="4" t="s">
        <v>4</v>
      </c>
      <c r="G1" s="4" t="s">
        <v>5</v>
      </c>
      <c r="H1" t="s">
        <v>697</v>
      </c>
      <c r="I1" t="s">
        <v>473</v>
      </c>
      <c r="J1" t="s">
        <v>1342</v>
      </c>
      <c r="K1" t="s">
        <v>757</v>
      </c>
      <c r="L1" t="s">
        <v>472</v>
      </c>
      <c r="M1" t="s">
        <v>868</v>
      </c>
      <c r="N1" t="s">
        <v>869</v>
      </c>
      <c r="O1" s="9" t="s">
        <v>870</v>
      </c>
      <c r="P1" t="s">
        <v>1084</v>
      </c>
      <c r="Q1" t="s">
        <v>1081</v>
      </c>
      <c r="R1" t="s">
        <v>1082</v>
      </c>
      <c r="S1" t="s">
        <v>1085</v>
      </c>
      <c r="T1" t="s">
        <v>1083</v>
      </c>
      <c r="U1" t="s">
        <v>1543</v>
      </c>
      <c r="V1" t="s">
        <v>1539</v>
      </c>
      <c r="W1" t="s">
        <v>1080</v>
      </c>
      <c r="X1" t="s">
        <v>6</v>
      </c>
      <c r="Y1" t="s">
        <v>600</v>
      </c>
      <c r="Z1" t="s">
        <v>7</v>
      </c>
      <c r="AA1" t="s">
        <v>8</v>
      </c>
      <c r="AB1" t="s">
        <v>1285</v>
      </c>
      <c r="AC1" t="s">
        <v>1286</v>
      </c>
      <c r="AD1" t="s">
        <v>9</v>
      </c>
      <c r="AE1" s="2" t="s">
        <v>10</v>
      </c>
      <c r="AF1" s="2" t="s">
        <v>474</v>
      </c>
      <c r="AG1" t="s">
        <v>680</v>
      </c>
      <c r="AH1" s="36" t="s">
        <v>1264</v>
      </c>
      <c r="AI1" s="35" t="s">
        <v>1267</v>
      </c>
      <c r="AJ1" s="35" t="s">
        <v>1268</v>
      </c>
      <c r="AK1" s="35" t="s">
        <v>1269</v>
      </c>
      <c r="AL1" s="35" t="s">
        <v>1270</v>
      </c>
      <c r="AM1" s="35" t="s">
        <v>1347</v>
      </c>
      <c r="AN1" s="35" t="s">
        <v>1348</v>
      </c>
      <c r="AO1" s="35" t="s">
        <v>1349</v>
      </c>
      <c r="AP1" s="35" t="s">
        <v>1350</v>
      </c>
      <c r="AQ1" s="35" t="s">
        <v>1271</v>
      </c>
      <c r="AR1" s="35" t="s">
        <v>1272</v>
      </c>
      <c r="AS1" s="35" t="s">
        <v>1273</v>
      </c>
      <c r="AT1" s="35" t="s">
        <v>1274</v>
      </c>
      <c r="AU1" s="35" t="s">
        <v>1275</v>
      </c>
      <c r="AV1" s="35" t="s">
        <v>1276</v>
      </c>
      <c r="AW1" s="35" t="s">
        <v>1277</v>
      </c>
      <c r="AX1" s="35" t="s">
        <v>1278</v>
      </c>
      <c r="AY1" s="35" t="s">
        <v>27</v>
      </c>
      <c r="AZ1" s="35" t="s">
        <v>28</v>
      </c>
      <c r="BA1" s="35" t="s">
        <v>684</v>
      </c>
      <c r="BB1" t="s">
        <v>21</v>
      </c>
      <c r="BC1" t="s">
        <v>22</v>
      </c>
      <c r="BD1" t="s">
        <v>23</v>
      </c>
      <c r="BE1" t="s">
        <v>24</v>
      </c>
      <c r="BF1" t="s">
        <v>25</v>
      </c>
      <c r="BG1" t="s">
        <v>26</v>
      </c>
      <c r="BH1" t="s">
        <v>682</v>
      </c>
      <c r="BI1" t="s">
        <v>681</v>
      </c>
      <c r="BJ1" t="s">
        <v>776</v>
      </c>
      <c r="BK1" t="s">
        <v>777</v>
      </c>
      <c r="BL1" t="s">
        <v>828</v>
      </c>
      <c r="BM1" t="s">
        <v>829</v>
      </c>
      <c r="BN1" t="s">
        <v>830</v>
      </c>
      <c r="BO1" t="s">
        <v>29</v>
      </c>
      <c r="BP1" t="s">
        <v>1195</v>
      </c>
    </row>
    <row r="2" spans="1:68">
      <c r="B2" t="s">
        <v>1570</v>
      </c>
      <c r="C2" t="s">
        <v>606</v>
      </c>
      <c r="D2" t="s">
        <v>579</v>
      </c>
      <c r="E2" t="s">
        <v>689</v>
      </c>
      <c r="F2" s="4">
        <v>24508</v>
      </c>
      <c r="G2" s="4">
        <v>24539</v>
      </c>
      <c r="H2" t="s">
        <v>658</v>
      </c>
      <c r="I2" s="56">
        <v>1967</v>
      </c>
      <c r="J2" t="s">
        <v>1359</v>
      </c>
      <c r="K2" t="s">
        <v>877</v>
      </c>
      <c r="L2" t="s">
        <v>580</v>
      </c>
      <c r="M2" t="s">
        <v>163</v>
      </c>
      <c r="N2" t="s">
        <v>51</v>
      </c>
      <c r="O2" s="9" t="s">
        <v>876</v>
      </c>
      <c r="P2">
        <v>0</v>
      </c>
      <c r="Q2">
        <v>1</v>
      </c>
      <c r="R2">
        <v>0</v>
      </c>
      <c r="S2">
        <v>1</v>
      </c>
      <c r="T2">
        <v>0</v>
      </c>
      <c r="U2">
        <f>Table4[[#This Row],[Report]]*$P$321+Table4[[#This Row],[Journals]]*$Q$321+Table4[[#This Row],[Databases]]*$R$321+Table4[[#This Row],[Websites]]*$S$321+Table4[[#This Row],[Newspaper]]*$T$321</f>
        <v>40</v>
      </c>
      <c r="V2">
        <f>SUM(Table4[[#This Row],[Report]:[Websites]])</f>
        <v>2</v>
      </c>
      <c r="W2">
        <f>IF(Table4[[#This Row],[Insured Cost]]="",1,IF(Table4[[#This Row],[Reported cost]]="",2,""))</f>
        <v>1</v>
      </c>
      <c r="X2" s="56"/>
      <c r="Y2" s="56">
        <v>280</v>
      </c>
      <c r="Z2" s="56"/>
      <c r="AA2" s="56"/>
      <c r="AB2" s="56"/>
      <c r="AC2" s="56"/>
      <c r="AD2" s="56"/>
      <c r="AE2" s="64"/>
      <c r="AF2" s="64">
        <v>2000000</v>
      </c>
      <c r="AG2" s="56"/>
      <c r="AH2" s="56"/>
      <c r="AI2" s="56"/>
      <c r="AJ2" s="56" t="s">
        <v>1375</v>
      </c>
      <c r="AK2" s="56"/>
      <c r="AL2" s="56"/>
      <c r="AM2" s="56"/>
      <c r="AN2" s="56"/>
      <c r="AO2" s="56"/>
      <c r="AP2" s="56"/>
      <c r="AQ2" s="56"/>
      <c r="AR2" s="56"/>
      <c r="AS2" s="56"/>
      <c r="AT2" s="56"/>
      <c r="AU2" s="56"/>
      <c r="AV2" s="56"/>
      <c r="AW2" s="56"/>
      <c r="AX2" s="56"/>
      <c r="AY2" s="56"/>
      <c r="AZ2" s="56"/>
      <c r="BA2" s="56"/>
      <c r="BB2" s="56"/>
      <c r="BC2" s="56"/>
      <c r="BD2" s="56"/>
      <c r="BE2" s="56"/>
      <c r="BF2" s="56"/>
      <c r="BG2" s="56"/>
      <c r="BH2" s="56"/>
      <c r="BI2" s="56"/>
      <c r="BJ2" s="56"/>
      <c r="BK2" s="56"/>
      <c r="BL2" s="56"/>
      <c r="BM2" s="56"/>
      <c r="BN2" s="56"/>
      <c r="BP2" t="str">
        <f>IFERROR(LEFT(Table4[[#This Row],[reference/s]],SEARCH(";",Table4[[#This Row],[reference/s]])-1),"")</f>
        <v>Wiki</v>
      </c>
    </row>
    <row r="3" spans="1:68">
      <c r="B3" t="s">
        <v>1559</v>
      </c>
      <c r="C3" t="s">
        <v>642</v>
      </c>
      <c r="D3" t="s">
        <v>1369</v>
      </c>
      <c r="E3" t="s">
        <v>808</v>
      </c>
      <c r="F3" s="4">
        <v>24825</v>
      </c>
      <c r="G3" s="4">
        <v>24825</v>
      </c>
      <c r="H3" t="s">
        <v>660</v>
      </c>
      <c r="I3" s="56">
        <v>1967</v>
      </c>
      <c r="J3" t="s">
        <v>548</v>
      </c>
      <c r="K3" t="s">
        <v>548</v>
      </c>
      <c r="L3" t="s">
        <v>50</v>
      </c>
      <c r="M3" t="s">
        <v>50</v>
      </c>
      <c r="N3" t="s">
        <v>736</v>
      </c>
      <c r="O3" s="9" t="s">
        <v>1370</v>
      </c>
      <c r="P3">
        <v>0</v>
      </c>
      <c r="Q3">
        <v>1</v>
      </c>
      <c r="R3">
        <v>1</v>
      </c>
      <c r="S3">
        <v>1</v>
      </c>
      <c r="T3">
        <v>0</v>
      </c>
      <c r="U3">
        <f>Table4[[#This Row],[Report]]*$P$321+Table4[[#This Row],[Journals]]*$Q$321+Table4[[#This Row],[Databases]]*$R$321+Table4[[#This Row],[Websites]]*$S$321+Table4[[#This Row],[Newspaper]]*$T$321</f>
        <v>60</v>
      </c>
      <c r="V3">
        <f>SUM(Table4[[#This Row],[Report]:[Websites]])</f>
        <v>3</v>
      </c>
      <c r="W3" t="str">
        <f>IF(Table4[[#This Row],[Insured Cost]]="",1,IF(Table4[[#This Row],[Reported cost]]="",2,""))</f>
        <v/>
      </c>
      <c r="X3" s="56"/>
      <c r="Y3" s="56">
        <v>120</v>
      </c>
      <c r="Z3" s="56">
        <v>20</v>
      </c>
      <c r="AA3" s="56">
        <v>5</v>
      </c>
      <c r="AB3" s="56">
        <v>4</v>
      </c>
      <c r="AC3" s="56">
        <v>1</v>
      </c>
      <c r="AD3" s="56"/>
      <c r="AE3" s="64">
        <v>5000000</v>
      </c>
      <c r="AF3" s="64">
        <v>36000000</v>
      </c>
      <c r="AG3" s="56"/>
      <c r="AH3" s="56"/>
      <c r="AI3" s="56"/>
      <c r="AJ3" s="56"/>
      <c r="AK3" s="56" t="s">
        <v>1371</v>
      </c>
      <c r="AL3" s="56"/>
      <c r="AM3" s="56"/>
      <c r="AN3" s="56"/>
      <c r="AO3" s="56"/>
      <c r="AP3" s="56"/>
      <c r="AQ3" s="56"/>
      <c r="AR3" s="56"/>
      <c r="AS3" s="56"/>
      <c r="AT3" s="56">
        <v>30</v>
      </c>
      <c r="AU3" s="56"/>
      <c r="AV3" s="56"/>
      <c r="AW3" s="56"/>
      <c r="AX3" s="56"/>
      <c r="AY3" s="56"/>
      <c r="AZ3" s="56"/>
      <c r="BA3" s="56"/>
      <c r="BB3" s="56"/>
      <c r="BC3" s="56"/>
      <c r="BD3" s="56"/>
      <c r="BE3" s="56"/>
      <c r="BF3" s="56"/>
      <c r="BG3" s="56"/>
      <c r="BH3" s="56"/>
      <c r="BI3" s="56"/>
      <c r="BJ3" s="56"/>
      <c r="BK3" s="56"/>
      <c r="BL3" s="56"/>
      <c r="BM3" s="56"/>
      <c r="BN3" s="56"/>
      <c r="BP3" t="str">
        <f>IFERROR(LEFT(Table4[[#This Row],[reference/s]],SEARCH(";",Table4[[#This Row],[reference/s]])-1),"")</f>
        <v>ICA</v>
      </c>
    </row>
    <row r="4" spans="1:68">
      <c r="B4" t="s">
        <v>1559</v>
      </c>
      <c r="C4" t="s">
        <v>606</v>
      </c>
      <c r="D4" t="s">
        <v>606</v>
      </c>
      <c r="E4" t="s">
        <v>747</v>
      </c>
      <c r="F4" s="4">
        <v>24546</v>
      </c>
      <c r="G4" s="4">
        <v>24548</v>
      </c>
      <c r="H4" t="s">
        <v>658</v>
      </c>
      <c r="I4" s="56">
        <v>1967</v>
      </c>
      <c r="J4" t="s">
        <v>1360</v>
      </c>
      <c r="K4" t="s">
        <v>1561</v>
      </c>
      <c r="L4" t="s">
        <v>50</v>
      </c>
      <c r="M4" t="s">
        <v>50</v>
      </c>
      <c r="N4" t="s">
        <v>736</v>
      </c>
      <c r="O4" s="9" t="s">
        <v>1364</v>
      </c>
      <c r="P4">
        <v>2</v>
      </c>
      <c r="Q4">
        <v>0</v>
      </c>
      <c r="R4">
        <v>0</v>
      </c>
      <c r="S4">
        <v>0</v>
      </c>
      <c r="T4">
        <v>4</v>
      </c>
      <c r="U4">
        <f>Table4[[#This Row],[Report]]*$P$321+Table4[[#This Row],[Journals]]*$Q$321+Table4[[#This Row],[Databases]]*$R$321+Table4[[#This Row],[Websites]]*$S$321+Table4[[#This Row],[Newspaper]]*$T$321</f>
        <v>84</v>
      </c>
      <c r="V4">
        <f>SUM(Table4[[#This Row],[Report]:[Websites]])</f>
        <v>2</v>
      </c>
      <c r="W4" t="str">
        <f>IF(Table4[[#This Row],[Insured Cost]]="",1,IF(Table4[[#This Row],[Reported cost]]="",2,""))</f>
        <v/>
      </c>
      <c r="X4" s="56">
        <v>800</v>
      </c>
      <c r="Y4" s="56"/>
      <c r="Z4" s="56">
        <v>500</v>
      </c>
      <c r="AA4" s="56"/>
      <c r="AB4" s="56"/>
      <c r="AC4" s="56"/>
      <c r="AD4" s="56"/>
      <c r="AE4" s="64">
        <v>3000000</v>
      </c>
      <c r="AF4" s="64">
        <v>7500000</v>
      </c>
      <c r="AG4" s="56"/>
      <c r="AH4" s="56"/>
      <c r="AI4" s="56"/>
      <c r="AJ4" s="56" t="s">
        <v>1361</v>
      </c>
      <c r="AK4" s="56"/>
      <c r="AL4" s="56"/>
      <c r="AM4" s="56"/>
      <c r="AN4" s="56"/>
      <c r="AO4" s="56"/>
      <c r="AP4" s="56"/>
      <c r="AQ4" s="56"/>
      <c r="AR4" s="56"/>
      <c r="AS4" s="56" t="s">
        <v>1363</v>
      </c>
      <c r="AT4" s="56"/>
      <c r="AU4" s="56"/>
      <c r="AV4" s="56"/>
      <c r="AW4" s="56"/>
      <c r="AX4" s="56"/>
      <c r="AY4" s="56" t="s">
        <v>1362</v>
      </c>
      <c r="AZ4" s="56">
        <v>5000</v>
      </c>
      <c r="BA4" s="56"/>
      <c r="BB4" s="56"/>
      <c r="BC4" s="56"/>
      <c r="BD4" s="56"/>
      <c r="BE4" s="56"/>
      <c r="BF4" s="56"/>
      <c r="BG4" s="56"/>
      <c r="BH4" s="56"/>
      <c r="BI4" s="56"/>
      <c r="BJ4" s="56"/>
      <c r="BK4" s="56"/>
      <c r="BL4" s="56"/>
      <c r="BM4" s="56"/>
      <c r="BN4" s="56"/>
      <c r="BP4" t="str">
        <f>IFERROR(LEFT(Table4[[#This Row],[reference/s]],SEARCH(";",Table4[[#This Row],[reference/s]])-1),"")</f>
        <v>PDF - report</v>
      </c>
    </row>
    <row r="5" spans="1:68">
      <c r="A5">
        <v>154</v>
      </c>
      <c r="B5" t="s">
        <v>1559</v>
      </c>
      <c r="C5" t="s">
        <v>585</v>
      </c>
      <c r="D5" t="s">
        <v>128</v>
      </c>
      <c r="E5" t="s">
        <v>129</v>
      </c>
      <c r="F5" s="4">
        <v>24510</v>
      </c>
      <c r="G5" s="4">
        <v>24510</v>
      </c>
      <c r="H5" t="s">
        <v>661</v>
      </c>
      <c r="I5" s="56">
        <v>1967</v>
      </c>
      <c r="J5" t="s">
        <v>1343</v>
      </c>
      <c r="K5" t="s">
        <v>44</v>
      </c>
      <c r="L5" t="s">
        <v>44</v>
      </c>
      <c r="M5" t="s">
        <v>44</v>
      </c>
      <c r="N5" t="s">
        <v>736</v>
      </c>
      <c r="O5" s="9" t="s">
        <v>1291</v>
      </c>
      <c r="P5">
        <v>1</v>
      </c>
      <c r="Q5">
        <v>0</v>
      </c>
      <c r="R5">
        <v>2</v>
      </c>
      <c r="S5">
        <v>1</v>
      </c>
      <c r="T5">
        <v>0</v>
      </c>
      <c r="U5">
        <f>Table4[[#This Row],[Report]]*$P$321+Table4[[#This Row],[Journals]]*$Q$321+Table4[[#This Row],[Databases]]*$R$321+Table4[[#This Row],[Websites]]*$S$321+Table4[[#This Row],[Newspaper]]*$T$321</f>
        <v>90</v>
      </c>
      <c r="V5">
        <f>SUM(Table4[[#This Row],[Report]:[Websites]])</f>
        <v>4</v>
      </c>
      <c r="W5" t="str">
        <f>IF(Table4[[#This Row],[Insured Cost]]="",1,IF(Table4[[#This Row],[Reported cost]]="",2,""))</f>
        <v/>
      </c>
      <c r="X5" s="56"/>
      <c r="Y5" s="56">
        <v>35000</v>
      </c>
      <c r="Z5" s="56">
        <v>7000</v>
      </c>
      <c r="AA5" s="56">
        <v>900</v>
      </c>
      <c r="AB5" s="56"/>
      <c r="AC5" s="56"/>
      <c r="AD5" s="56">
        <v>62</v>
      </c>
      <c r="AE5" s="64">
        <v>15000000</v>
      </c>
      <c r="AF5" s="64">
        <v>101000000</v>
      </c>
      <c r="AG5" s="56"/>
      <c r="AH5" s="56"/>
      <c r="AI5" s="56"/>
      <c r="AJ5" s="56" t="s">
        <v>1352</v>
      </c>
      <c r="AK5" s="56"/>
      <c r="AL5" s="56" t="s">
        <v>1455</v>
      </c>
      <c r="AM5" s="56"/>
      <c r="AN5" s="56"/>
      <c r="AO5" s="56"/>
      <c r="AP5" s="56">
        <v>1500</v>
      </c>
      <c r="AQ5" s="56"/>
      <c r="AR5" s="56"/>
      <c r="AS5" s="56"/>
      <c r="AT5" s="56">
        <v>1293</v>
      </c>
      <c r="AU5" s="56"/>
      <c r="AV5" s="56">
        <v>128</v>
      </c>
      <c r="AW5" s="56"/>
      <c r="AX5" s="56" t="s">
        <v>1351</v>
      </c>
      <c r="AY5" s="56"/>
      <c r="AZ5" s="56" t="s">
        <v>1346</v>
      </c>
      <c r="BA5" s="56"/>
      <c r="BB5" s="56"/>
      <c r="BC5" s="56"/>
      <c r="BD5" s="56"/>
      <c r="BE5" s="56"/>
      <c r="BF5" s="56"/>
      <c r="BG5" s="56"/>
      <c r="BH5" s="56"/>
      <c r="BI5" s="56"/>
      <c r="BJ5" s="56"/>
      <c r="BK5" s="56"/>
      <c r="BL5" s="56"/>
      <c r="BM5" s="56"/>
      <c r="BN5" s="56"/>
      <c r="BO5" t="s">
        <v>130</v>
      </c>
      <c r="BP5" t="str">
        <f>IFERROR(LEFT(Table4[[#This Row],[reference/s]],SEARCH(";",Table4[[#This Row],[reference/s]])-1),"")</f>
        <v>EM-Track</v>
      </c>
    </row>
    <row r="6" spans="1:68">
      <c r="B6" t="s">
        <v>1558</v>
      </c>
      <c r="C6" t="s">
        <v>475</v>
      </c>
      <c r="D6" t="s">
        <v>67</v>
      </c>
      <c r="E6" t="s">
        <v>878</v>
      </c>
      <c r="F6" s="4">
        <v>24564</v>
      </c>
      <c r="G6" s="4">
        <v>24566</v>
      </c>
      <c r="H6" t="s">
        <v>662</v>
      </c>
      <c r="I6" s="56">
        <v>1967</v>
      </c>
      <c r="J6" s="1" t="s">
        <v>1345</v>
      </c>
      <c r="K6" t="s">
        <v>1560</v>
      </c>
      <c r="L6" t="s">
        <v>50</v>
      </c>
      <c r="M6" t="s">
        <v>50</v>
      </c>
      <c r="O6" s="9" t="s">
        <v>1086</v>
      </c>
      <c r="P6">
        <v>1</v>
      </c>
      <c r="Q6">
        <v>0</v>
      </c>
      <c r="R6">
        <v>0</v>
      </c>
      <c r="S6">
        <v>0</v>
      </c>
      <c r="T6">
        <v>4</v>
      </c>
      <c r="U6">
        <f>Table4[[#This Row],[Report]]*$P$321+Table4[[#This Row],[Journals]]*$Q$321+Table4[[#This Row],[Databases]]*$R$321+Table4[[#This Row],[Websites]]*$S$321+Table4[[#This Row],[Newspaper]]*$T$321</f>
        <v>44</v>
      </c>
      <c r="V6">
        <f>SUM(Table4[[#This Row],[Report]:[Websites]])</f>
        <v>1</v>
      </c>
      <c r="W6">
        <f>IF(Table4[[#This Row],[Insured Cost]]="",1,IF(Table4[[#This Row],[Reported cost]]="",2,""))</f>
        <v>2</v>
      </c>
      <c r="X6" s="56" t="s">
        <v>736</v>
      </c>
      <c r="Y6" s="56"/>
      <c r="Z6" s="56"/>
      <c r="AA6" s="56"/>
      <c r="AB6" s="56"/>
      <c r="AC6" s="56"/>
      <c r="AD6" s="56">
        <v>6</v>
      </c>
      <c r="AE6" s="64" t="s">
        <v>1358</v>
      </c>
      <c r="AF6" s="67"/>
      <c r="AG6" s="56"/>
      <c r="AH6" s="56"/>
      <c r="AI6" s="56"/>
      <c r="AJ6" s="56"/>
      <c r="AK6" s="56"/>
      <c r="AL6" s="56"/>
      <c r="AM6" s="56"/>
      <c r="AN6" s="56"/>
      <c r="AO6" s="56"/>
      <c r="AP6" s="56"/>
      <c r="AQ6" s="56"/>
      <c r="AR6" s="56"/>
      <c r="AS6" s="56"/>
      <c r="AT6" s="56"/>
      <c r="AU6" s="56"/>
      <c r="AV6" s="56"/>
      <c r="AW6" s="56"/>
      <c r="AX6" s="56"/>
      <c r="AY6" s="56"/>
      <c r="AZ6" s="56"/>
      <c r="BA6" s="56" t="s">
        <v>1357</v>
      </c>
      <c r="BB6" s="56"/>
      <c r="BC6" s="56"/>
      <c r="BD6" s="56"/>
      <c r="BE6" s="56"/>
      <c r="BF6" s="56"/>
      <c r="BG6" s="56"/>
      <c r="BH6" s="56"/>
      <c r="BI6" s="56"/>
      <c r="BJ6" s="56"/>
      <c r="BK6" s="56"/>
      <c r="BL6" s="56"/>
      <c r="BM6" s="56"/>
      <c r="BN6" s="56"/>
      <c r="BP6" t="str">
        <f>IFERROR(LEFT(Table4[[#This Row],[reference/s]],SEARCH(";",Table4[[#This Row],[reference/s]])-1),"")</f>
        <v>PDF - report</v>
      </c>
    </row>
    <row r="7" spans="1:68">
      <c r="B7" t="s">
        <v>1557</v>
      </c>
      <c r="C7" t="s">
        <v>475</v>
      </c>
      <c r="D7" t="s">
        <v>653</v>
      </c>
      <c r="E7" t="s">
        <v>652</v>
      </c>
      <c r="F7" s="4">
        <v>24500</v>
      </c>
      <c r="G7" s="4">
        <v>24500</v>
      </c>
      <c r="H7" t="s">
        <v>661</v>
      </c>
      <c r="I7" s="56">
        <v>1967</v>
      </c>
      <c r="J7" s="1" t="s">
        <v>1344</v>
      </c>
      <c r="K7" t="s">
        <v>651</v>
      </c>
      <c r="L7" t="s">
        <v>91</v>
      </c>
      <c r="M7" t="s">
        <v>37</v>
      </c>
      <c r="N7" t="s">
        <v>50</v>
      </c>
      <c r="O7" s="9" t="s">
        <v>1353</v>
      </c>
      <c r="P7">
        <v>0</v>
      </c>
      <c r="Q7">
        <v>0</v>
      </c>
      <c r="R7">
        <v>0</v>
      </c>
      <c r="S7">
        <v>3</v>
      </c>
      <c r="T7">
        <v>5</v>
      </c>
      <c r="U7">
        <f>Table4[[#This Row],[Report]]*$P$321+Table4[[#This Row],[Journals]]*$Q$321+Table4[[#This Row],[Databases]]*$R$321+Table4[[#This Row],[Websites]]*$S$321+Table4[[#This Row],[Newspaper]]*$T$321</f>
        <v>35</v>
      </c>
      <c r="V7">
        <f>SUM(Table4[[#This Row],[Report]:[Websites]])</f>
        <v>3</v>
      </c>
      <c r="W7">
        <f>IF(Table4[[#This Row],[Insured Cost]]="",1,IF(Table4[[#This Row],[Reported cost]]="",2,""))</f>
        <v>1</v>
      </c>
      <c r="X7" s="56"/>
      <c r="Y7" s="56">
        <v>3000</v>
      </c>
      <c r="Z7" s="56">
        <v>5</v>
      </c>
      <c r="AA7" s="56">
        <v>20</v>
      </c>
      <c r="AB7" s="56"/>
      <c r="AC7" s="56"/>
      <c r="AD7" s="56"/>
      <c r="AE7" s="64"/>
      <c r="AF7" s="64">
        <v>250000000</v>
      </c>
      <c r="AG7" s="56"/>
      <c r="AH7" s="56"/>
      <c r="AI7" s="56"/>
      <c r="AJ7" s="56"/>
      <c r="AK7" s="56"/>
      <c r="AL7" s="56"/>
      <c r="AM7" s="56"/>
      <c r="AN7" s="56"/>
      <c r="AO7" s="56">
        <v>20</v>
      </c>
      <c r="AP7" s="56"/>
      <c r="AQ7" s="56">
        <v>1</v>
      </c>
      <c r="AR7" s="56"/>
      <c r="AS7" s="56">
        <v>3000</v>
      </c>
      <c r="AT7" s="56">
        <v>5</v>
      </c>
      <c r="AU7" s="56">
        <v>100</v>
      </c>
      <c r="AV7" s="56"/>
      <c r="AW7" s="56"/>
      <c r="AX7" s="56"/>
      <c r="AY7" s="56"/>
      <c r="AZ7" s="56"/>
      <c r="BA7" s="56"/>
      <c r="BB7" s="56"/>
      <c r="BC7" s="56"/>
      <c r="BD7" s="56"/>
      <c r="BE7" s="56"/>
      <c r="BF7" s="56"/>
      <c r="BG7" s="56"/>
      <c r="BH7" s="56"/>
      <c r="BI7" s="56"/>
      <c r="BJ7" s="56"/>
      <c r="BK7" s="56"/>
      <c r="BL7" s="56"/>
      <c r="BM7" s="56"/>
      <c r="BN7" s="56"/>
      <c r="BP7" t="str">
        <f>IFERROR(LEFT(Table4[[#This Row],[reference/s]],SEARCH(";",Table4[[#This Row],[reference/s]])-1),"")</f>
        <v>PDF - newspaper</v>
      </c>
    </row>
    <row r="8" spans="1:68">
      <c r="A8">
        <v>355</v>
      </c>
      <c r="B8" t="s">
        <v>1559</v>
      </c>
      <c r="C8" t="s">
        <v>590</v>
      </c>
      <c r="D8" t="s">
        <v>248</v>
      </c>
      <c r="E8" t="s">
        <v>249</v>
      </c>
      <c r="F8" s="11">
        <v>25125</v>
      </c>
      <c r="G8" s="11">
        <v>25125</v>
      </c>
      <c r="H8" t="s">
        <v>663</v>
      </c>
      <c r="I8" s="56">
        <v>1968</v>
      </c>
      <c r="J8" t="s">
        <v>1373</v>
      </c>
      <c r="K8" t="s">
        <v>476</v>
      </c>
      <c r="L8" t="s">
        <v>33</v>
      </c>
      <c r="M8" t="s">
        <v>33</v>
      </c>
      <c r="N8" t="s">
        <v>736</v>
      </c>
      <c r="O8" s="9" t="s">
        <v>1410</v>
      </c>
      <c r="P8">
        <v>1</v>
      </c>
      <c r="Q8">
        <v>0</v>
      </c>
      <c r="R8">
        <v>0</v>
      </c>
      <c r="S8">
        <v>1</v>
      </c>
      <c r="T8">
        <v>0</v>
      </c>
      <c r="U8">
        <f>Table4[[#This Row],[Report]]*$P$321+Table4[[#This Row],[Journals]]*$Q$321+Table4[[#This Row],[Databases]]*$R$321+Table4[[#This Row],[Websites]]*$S$321+Table4[[#This Row],[Newspaper]]*$T$321</f>
        <v>50</v>
      </c>
      <c r="V8">
        <f>SUM(Table4[[#This Row],[Report]:[Websites]])</f>
        <v>2</v>
      </c>
      <c r="W8" t="str">
        <f>IF(Table4[[#This Row],[Insured Cost]]="",1,IF(Table4[[#This Row],[Reported cost]]="",2,""))</f>
        <v/>
      </c>
      <c r="X8" s="56"/>
      <c r="Y8" s="56">
        <v>35000</v>
      </c>
      <c r="Z8" s="56">
        <v>400</v>
      </c>
      <c r="AA8" s="56">
        <v>21</v>
      </c>
      <c r="AB8" s="56"/>
      <c r="AC8" s="56"/>
      <c r="AD8" s="56"/>
      <c r="AE8" s="64">
        <v>1500000</v>
      </c>
      <c r="AF8" s="64">
        <v>12000000</v>
      </c>
      <c r="AG8" s="56"/>
      <c r="AH8" s="56"/>
      <c r="AI8" s="56"/>
      <c r="AJ8" s="56" t="s">
        <v>1372</v>
      </c>
      <c r="AK8" s="56"/>
      <c r="AL8" s="56"/>
      <c r="AM8" s="56"/>
      <c r="AN8" s="56"/>
      <c r="AO8" s="56"/>
      <c r="AP8" s="56"/>
      <c r="AQ8" s="56"/>
      <c r="AR8" s="56">
        <v>9</v>
      </c>
      <c r="AS8" s="56">
        <v>50</v>
      </c>
      <c r="AT8" s="56">
        <v>51</v>
      </c>
      <c r="AU8" s="56"/>
      <c r="AV8" s="56">
        <v>15</v>
      </c>
      <c r="AW8" s="56"/>
      <c r="AX8" s="56"/>
      <c r="AY8" s="56"/>
      <c r="AZ8" s="56"/>
      <c r="BA8" s="56"/>
      <c r="BB8" s="56"/>
      <c r="BC8" s="56"/>
      <c r="BD8" s="56"/>
      <c r="BE8" s="56"/>
      <c r="BF8" s="56"/>
      <c r="BG8" s="56"/>
      <c r="BH8" s="56"/>
      <c r="BI8" s="56"/>
      <c r="BJ8" s="56"/>
      <c r="BK8" s="56"/>
      <c r="BL8" s="56"/>
      <c r="BM8" s="56"/>
      <c r="BN8" s="56"/>
      <c r="BO8" t="s">
        <v>250</v>
      </c>
      <c r="BP8" t="str">
        <f>IFERROR(LEFT(Table4[[#This Row],[reference/s]],SEARCH(";",Table4[[#This Row],[reference/s]])-1),"")</f>
        <v>EM-Track</v>
      </c>
    </row>
    <row r="9" spans="1:68">
      <c r="B9" t="s">
        <v>1558</v>
      </c>
      <c r="C9" t="s">
        <v>642</v>
      </c>
      <c r="D9" t="s">
        <v>879</v>
      </c>
      <c r="F9" s="4">
        <v>25164</v>
      </c>
      <c r="G9" s="4">
        <v>25164</v>
      </c>
      <c r="H9" t="s">
        <v>659</v>
      </c>
      <c r="I9" s="56">
        <v>1968</v>
      </c>
      <c r="J9" t="s">
        <v>880</v>
      </c>
      <c r="K9" t="s">
        <v>880</v>
      </c>
      <c r="L9" t="s">
        <v>50</v>
      </c>
      <c r="M9" t="s">
        <v>50</v>
      </c>
      <c r="N9" t="s">
        <v>736</v>
      </c>
      <c r="O9" s="9" t="s">
        <v>1292</v>
      </c>
      <c r="P9">
        <v>1</v>
      </c>
      <c r="Q9">
        <v>0</v>
      </c>
      <c r="R9">
        <v>0</v>
      </c>
      <c r="S9">
        <v>0</v>
      </c>
      <c r="T9">
        <v>4</v>
      </c>
      <c r="U9">
        <f>Table4[[#This Row],[Report]]*$P$321+Table4[[#This Row],[Journals]]*$Q$321+Table4[[#This Row],[Databases]]*$R$321+Table4[[#This Row],[Websites]]*$S$321+Table4[[#This Row],[Newspaper]]*$T$321</f>
        <v>44</v>
      </c>
      <c r="V9">
        <f>SUM(Table4[[#This Row],[Report]:[Websites]])</f>
        <v>1</v>
      </c>
      <c r="W9">
        <f>IF(Table4[[#This Row],[Insured Cost]]="",1,IF(Table4[[#This Row],[Reported cost]]="",2,""))</f>
        <v>2</v>
      </c>
      <c r="X9" s="56"/>
      <c r="Y9" s="56"/>
      <c r="Z9" s="56">
        <v>800</v>
      </c>
      <c r="AA9" s="56">
        <v>60</v>
      </c>
      <c r="AB9" s="56"/>
      <c r="AC9" s="56"/>
      <c r="AD9" s="56">
        <v>1</v>
      </c>
      <c r="AE9" s="64">
        <v>1000000</v>
      </c>
      <c r="AF9" s="64"/>
      <c r="AG9" s="56"/>
      <c r="AH9" s="56"/>
      <c r="AI9" s="56"/>
      <c r="AJ9" s="56"/>
      <c r="AK9" s="56"/>
      <c r="AL9" s="56"/>
      <c r="AM9" s="56"/>
      <c r="AN9" s="56"/>
      <c r="AO9" s="56"/>
      <c r="AP9" s="56"/>
      <c r="AQ9" s="56"/>
      <c r="AR9" s="56"/>
      <c r="AS9" s="56"/>
      <c r="AT9" s="56"/>
      <c r="AU9" s="56">
        <v>205</v>
      </c>
      <c r="AV9" s="56">
        <v>15</v>
      </c>
      <c r="AW9" s="56"/>
      <c r="AX9" s="56"/>
      <c r="AY9" s="56"/>
      <c r="AZ9" s="56"/>
      <c r="BA9" s="56"/>
      <c r="BB9" s="56"/>
      <c r="BC9" s="56"/>
      <c r="BD9" s="56"/>
      <c r="BE9" s="56"/>
      <c r="BF9" s="56"/>
      <c r="BG9" s="56"/>
      <c r="BH9" s="56"/>
      <c r="BI9" s="56"/>
      <c r="BJ9" s="56"/>
      <c r="BK9" s="56"/>
      <c r="BL9" s="56"/>
      <c r="BM9" s="56"/>
      <c r="BN9" s="56"/>
      <c r="BP9" t="str">
        <f>IFERROR(LEFT(Table4[[#This Row],[reference/s]],SEARCH(";",Table4[[#This Row],[reference/s]])-1),"")</f>
        <v>Dexter (1969)</v>
      </c>
    </row>
    <row r="10" spans="1:68" s="6" customFormat="1">
      <c r="A10" s="6">
        <v>140</v>
      </c>
      <c r="B10" s="6" t="s">
        <v>1562</v>
      </c>
      <c r="C10" s="6" t="s">
        <v>585</v>
      </c>
      <c r="D10" s="6" t="s">
        <v>123</v>
      </c>
      <c r="E10" s="6" t="s">
        <v>124</v>
      </c>
      <c r="F10" s="24">
        <v>25211</v>
      </c>
      <c r="G10" s="24">
        <v>25212</v>
      </c>
      <c r="H10" s="6" t="s">
        <v>657</v>
      </c>
      <c r="I10" s="58">
        <v>1969</v>
      </c>
      <c r="J10" s="6" t="s">
        <v>1383</v>
      </c>
      <c r="K10" s="6" t="s">
        <v>477</v>
      </c>
      <c r="L10" s="6" t="s">
        <v>30</v>
      </c>
      <c r="M10" s="6" t="s">
        <v>30</v>
      </c>
      <c r="N10" s="6" t="s">
        <v>736</v>
      </c>
      <c r="O10" s="44" t="s">
        <v>1095</v>
      </c>
      <c r="P10" s="6">
        <v>0</v>
      </c>
      <c r="Q10" s="6">
        <v>0</v>
      </c>
      <c r="R10" s="6">
        <v>1</v>
      </c>
      <c r="S10" s="6">
        <v>1</v>
      </c>
      <c r="T10" s="6">
        <v>11</v>
      </c>
      <c r="U10" s="6">
        <f>Table4[[#This Row],[Report]]*$P$321+Table4[[#This Row],[Journals]]*$Q$321+Table4[[#This Row],[Databases]]*$R$321+Table4[[#This Row],[Websites]]*$S$321+Table4[[#This Row],[Newspaper]]*$T$321</f>
        <v>41</v>
      </c>
      <c r="V10" s="6">
        <f>SUM(Table4[[#This Row],[Report]:[Websites]])</f>
        <v>2</v>
      </c>
      <c r="W10" s="6">
        <f>IF(Table4[[#This Row],[Insured Cost]]="",1,IF(Table4[[#This Row],[Reported cost]]="",2,""))</f>
        <v>1</v>
      </c>
      <c r="X10" s="58"/>
      <c r="Y10" s="58"/>
      <c r="Z10" s="58">
        <v>800</v>
      </c>
      <c r="AA10" s="58">
        <v>100</v>
      </c>
      <c r="AB10" s="58"/>
      <c r="AC10" s="58"/>
      <c r="AD10" s="58">
        <v>23</v>
      </c>
      <c r="AE10" s="66"/>
      <c r="AF10" s="66">
        <v>5000000</v>
      </c>
      <c r="AG10" s="58"/>
      <c r="AH10" s="58"/>
      <c r="AI10" s="58"/>
      <c r="AJ10" s="58" t="s">
        <v>1380</v>
      </c>
      <c r="AK10" s="58"/>
      <c r="AL10" s="58"/>
      <c r="AM10" s="58"/>
      <c r="AN10" s="58"/>
      <c r="AO10" s="58"/>
      <c r="AP10" s="58"/>
      <c r="AQ10" s="58"/>
      <c r="AR10" s="58"/>
      <c r="AS10" s="58"/>
      <c r="AT10" s="58">
        <v>230</v>
      </c>
      <c r="AU10" s="58"/>
      <c r="AV10" s="58">
        <v>21</v>
      </c>
      <c r="AW10" s="58"/>
      <c r="AX10" s="58" t="s">
        <v>1381</v>
      </c>
      <c r="AY10" s="58"/>
      <c r="AZ10" s="58">
        <v>12000</v>
      </c>
      <c r="BA10" s="58"/>
      <c r="BB10" s="58"/>
      <c r="BC10" s="58"/>
      <c r="BD10" s="58"/>
      <c r="BE10" s="58"/>
      <c r="BF10" s="58"/>
      <c r="BG10" s="58"/>
      <c r="BH10" s="58"/>
      <c r="BI10" s="58"/>
      <c r="BJ10" s="58"/>
      <c r="BK10" s="58"/>
      <c r="BL10" s="58"/>
      <c r="BM10" s="58"/>
      <c r="BN10" s="58"/>
      <c r="BO10" s="6" t="s">
        <v>125</v>
      </c>
      <c r="BP10" s="6" t="str">
        <f>IFERROR(LEFT(Table4[[#This Row],[reference/s]],SEARCH(";",Table4[[#This Row],[reference/s]])-1),"")</f>
        <v>EM-Track</v>
      </c>
    </row>
    <row r="11" spans="1:68" s="6" customFormat="1">
      <c r="A11">
        <v>151</v>
      </c>
      <c r="B11" t="s">
        <v>1562</v>
      </c>
      <c r="C11" t="s">
        <v>585</v>
      </c>
      <c r="D11" t="s">
        <v>126</v>
      </c>
      <c r="E11" t="s">
        <v>882</v>
      </c>
      <c r="F11" s="11">
        <v>25126</v>
      </c>
      <c r="G11" s="11">
        <v>25233</v>
      </c>
      <c r="H11" t="s">
        <v>657</v>
      </c>
      <c r="I11" s="56">
        <v>1969</v>
      </c>
      <c r="J11" t="s">
        <v>1376</v>
      </c>
      <c r="K11" t="s">
        <v>1379</v>
      </c>
      <c r="L11" t="s">
        <v>37</v>
      </c>
      <c r="M11" t="s">
        <v>37</v>
      </c>
      <c r="N11" t="s">
        <v>736</v>
      </c>
      <c r="O11" s="9" t="s">
        <v>1378</v>
      </c>
      <c r="P11">
        <v>0</v>
      </c>
      <c r="Q11">
        <v>1</v>
      </c>
      <c r="R11">
        <v>2</v>
      </c>
      <c r="S11">
        <v>3</v>
      </c>
      <c r="T11">
        <v>4</v>
      </c>
      <c r="U11">
        <f>Table4[[#This Row],[Report]]*$P$321+Table4[[#This Row],[Journals]]*$Q$321+Table4[[#This Row],[Databases]]*$R$321+Table4[[#This Row],[Websites]]*$S$321+Table4[[#This Row],[Newspaper]]*$T$321</f>
        <v>104</v>
      </c>
      <c r="V11">
        <f>SUM(Table4[[#This Row],[Report]:[Websites]])</f>
        <v>6</v>
      </c>
      <c r="W11">
        <f>IF(Table4[[#This Row],[Insured Cost]]="",1,IF(Table4[[#This Row],[Reported cost]]="",2,""))</f>
        <v>1</v>
      </c>
      <c r="X11" s="56"/>
      <c r="Y11" s="56">
        <v>15000</v>
      </c>
      <c r="Z11" s="56">
        <v>600</v>
      </c>
      <c r="AA11" s="56">
        <v>70</v>
      </c>
      <c r="AB11" s="56"/>
      <c r="AC11" s="56"/>
      <c r="AD11" s="56">
        <v>14</v>
      </c>
      <c r="AE11" s="64"/>
      <c r="AF11" s="64">
        <v>2000000</v>
      </c>
      <c r="AG11" s="56"/>
      <c r="AH11" s="56"/>
      <c r="AI11" s="56"/>
      <c r="AJ11" s="56"/>
      <c r="AK11" s="56"/>
      <c r="AL11" s="56"/>
      <c r="AM11" s="56"/>
      <c r="AN11" s="56"/>
      <c r="AO11" s="56"/>
      <c r="AP11" s="56"/>
      <c r="AQ11" s="56"/>
      <c r="AR11" s="56"/>
      <c r="AS11" s="56">
        <v>33</v>
      </c>
      <c r="AT11" s="56">
        <v>150</v>
      </c>
      <c r="AU11" s="56"/>
      <c r="AV11" s="56">
        <v>128</v>
      </c>
      <c r="AW11" s="56" t="s">
        <v>1377</v>
      </c>
      <c r="AX11" s="56" t="s">
        <v>1382</v>
      </c>
      <c r="AY11" s="56"/>
      <c r="AZ11" s="56"/>
      <c r="BA11" s="56"/>
      <c r="BB11" s="56"/>
      <c r="BC11" s="56"/>
      <c r="BD11" s="56"/>
      <c r="BE11" s="56"/>
      <c r="BF11" s="56"/>
      <c r="BG11" s="56"/>
      <c r="BH11" s="56"/>
      <c r="BI11" s="56"/>
      <c r="BJ11" s="56"/>
      <c r="BK11" s="56"/>
      <c r="BL11" s="56"/>
      <c r="BM11" s="56"/>
      <c r="BN11" s="56"/>
      <c r="BO11" t="s">
        <v>127</v>
      </c>
      <c r="BP11" t="str">
        <f>IFERROR(LEFT(Table4[[#This Row],[reference/s]],SEARCH(";",Table4[[#This Row],[reference/s]])-1),"")</f>
        <v>EM-Track[14]</v>
      </c>
    </row>
    <row r="12" spans="1:68" s="6" customFormat="1">
      <c r="A12" s="6">
        <v>303</v>
      </c>
      <c r="B12" s="6" t="s">
        <v>1558</v>
      </c>
      <c r="C12" t="s">
        <v>475</v>
      </c>
      <c r="D12" s="6" t="s">
        <v>204</v>
      </c>
      <c r="E12" s="6" t="s">
        <v>1062</v>
      </c>
      <c r="F12" s="24">
        <v>25585</v>
      </c>
      <c r="G12" s="24">
        <v>25587</v>
      </c>
      <c r="H12" s="6" t="s">
        <v>657</v>
      </c>
      <c r="I12" s="58">
        <v>1970</v>
      </c>
      <c r="J12" s="6" t="s">
        <v>1384</v>
      </c>
      <c r="K12" s="6" t="s">
        <v>1063</v>
      </c>
      <c r="L12" s="6" t="s">
        <v>50</v>
      </c>
      <c r="M12" s="6" t="s">
        <v>50</v>
      </c>
      <c r="N12" s="6" t="s">
        <v>736</v>
      </c>
      <c r="O12" s="44" t="s">
        <v>1293</v>
      </c>
      <c r="P12" s="6">
        <v>1</v>
      </c>
      <c r="Q12" s="6">
        <v>0</v>
      </c>
      <c r="R12" s="6">
        <v>2</v>
      </c>
      <c r="S12" s="6">
        <v>2</v>
      </c>
      <c r="T12" s="6">
        <v>0</v>
      </c>
      <c r="U12" s="6">
        <f>Table4[[#This Row],[Report]]*$P$321+Table4[[#This Row],[Journals]]*$Q$321+Table4[[#This Row],[Databases]]*$R$321+Table4[[#This Row],[Websites]]*$S$321+Table4[[#This Row],[Newspaper]]*$T$321</f>
        <v>100</v>
      </c>
      <c r="V12" s="6">
        <f>SUM(Table4[[#This Row],[Report]:[Websites]])</f>
        <v>5</v>
      </c>
      <c r="W12" s="6">
        <f>IF(Table4[[#This Row],[Insured Cost]]="",1,IF(Table4[[#This Row],[Reported cost]]="",2,""))</f>
        <v>2</v>
      </c>
      <c r="X12" s="58"/>
      <c r="Y12" s="58">
        <v>4000</v>
      </c>
      <c r="Z12" s="58">
        <v>200</v>
      </c>
      <c r="AA12" s="58">
        <v>100</v>
      </c>
      <c r="AB12" s="58"/>
      <c r="AC12" s="58"/>
      <c r="AD12" s="62">
        <v>13</v>
      </c>
      <c r="AE12" s="66">
        <v>12000000</v>
      </c>
      <c r="AF12" s="66"/>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6" t="s">
        <v>205</v>
      </c>
      <c r="BP12" s="6" t="str">
        <f>IFERROR(LEFT(Table4[[#This Row],[reference/s]],SEARCH(";",Table4[[#This Row],[reference/s]])-1),"")</f>
        <v>EM-Track</v>
      </c>
    </row>
    <row r="13" spans="1:68" s="6" customFormat="1">
      <c r="B13" s="6" t="s">
        <v>1563</v>
      </c>
      <c r="C13" s="6" t="s">
        <v>606</v>
      </c>
      <c r="D13" s="6" t="s">
        <v>654</v>
      </c>
      <c r="E13" s="6" t="s">
        <v>690</v>
      </c>
      <c r="F13" s="24">
        <v>25804</v>
      </c>
      <c r="G13" s="24">
        <v>25804</v>
      </c>
      <c r="H13" s="6" t="s">
        <v>669</v>
      </c>
      <c r="I13" s="58">
        <v>1970</v>
      </c>
      <c r="J13" s="6" t="s">
        <v>1385</v>
      </c>
      <c r="K13" s="6" t="s">
        <v>1386</v>
      </c>
      <c r="L13" s="6" t="s">
        <v>44</v>
      </c>
      <c r="M13" s="6" t="s">
        <v>44</v>
      </c>
      <c r="N13" s="6" t="s">
        <v>736</v>
      </c>
      <c r="O13" s="44" t="s">
        <v>1546</v>
      </c>
      <c r="P13" s="6">
        <v>0</v>
      </c>
      <c r="Q13" s="6">
        <v>1</v>
      </c>
      <c r="R13" s="6">
        <v>0</v>
      </c>
      <c r="S13" s="6">
        <v>1</v>
      </c>
      <c r="T13" s="6">
        <v>1</v>
      </c>
      <c r="U13" s="6">
        <f>Table4[[#This Row],[Report]]*$P$321+Table4[[#This Row],[Journals]]*$Q$321+Table4[[#This Row],[Databases]]*$R$321+Table4[[#This Row],[Websites]]*$S$321+Table4[[#This Row],[Newspaper]]*$T$321</f>
        <v>41</v>
      </c>
      <c r="V13" s="6">
        <f>SUM(Table4[[#This Row],[Report]:[Websites]])</f>
        <v>2</v>
      </c>
      <c r="W13" s="6">
        <f>IF(Table4[[#This Row],[Insured Cost]]="",1,IF(Table4[[#This Row],[Reported cost]]="",2,""))</f>
        <v>2</v>
      </c>
      <c r="X13" s="58">
        <v>1500</v>
      </c>
      <c r="Y13" s="58"/>
      <c r="Z13" s="58">
        <v>70</v>
      </c>
      <c r="AA13" s="58">
        <v>5</v>
      </c>
      <c r="AB13" s="58"/>
      <c r="AC13" s="58"/>
      <c r="AD13" s="58">
        <v>1</v>
      </c>
      <c r="AE13" s="66">
        <v>5000000</v>
      </c>
      <c r="AF13" s="66"/>
      <c r="AG13" s="58"/>
      <c r="AH13" s="58"/>
      <c r="AI13" s="58"/>
      <c r="AJ13" s="58" t="s">
        <v>1387</v>
      </c>
      <c r="AK13" s="58" t="s">
        <v>1388</v>
      </c>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P13" s="6" t="str">
        <f>IFERROR(LEFT(Table4[[#This Row],[reference/s]],SEARCH(";",Table4[[#This Row],[reference/s]])-1),"")</f>
        <v>Peele 1988</v>
      </c>
    </row>
    <row r="14" spans="1:68" s="6" customFormat="1">
      <c r="B14" s="6" t="s">
        <v>1570</v>
      </c>
      <c r="C14" t="s">
        <v>475</v>
      </c>
      <c r="D14" s="6" t="s">
        <v>610</v>
      </c>
      <c r="E14" s="6" t="s">
        <v>655</v>
      </c>
      <c r="F14" s="24">
        <v>25974</v>
      </c>
      <c r="G14" s="24">
        <v>25981</v>
      </c>
      <c r="H14" s="6" t="s">
        <v>661</v>
      </c>
      <c r="I14" s="58">
        <v>1971</v>
      </c>
      <c r="J14" s="6" t="s">
        <v>1390</v>
      </c>
      <c r="K14" s="6" t="s">
        <v>1389</v>
      </c>
      <c r="L14" s="6" t="s">
        <v>50</v>
      </c>
      <c r="M14" s="6" t="s">
        <v>50</v>
      </c>
      <c r="N14" s="6" t="s">
        <v>736</v>
      </c>
      <c r="O14" s="44" t="s">
        <v>881</v>
      </c>
      <c r="P14" s="6">
        <v>0</v>
      </c>
      <c r="Q14" s="6">
        <v>0</v>
      </c>
      <c r="R14" s="6">
        <v>0</v>
      </c>
      <c r="S14" s="6">
        <v>2</v>
      </c>
      <c r="T14" s="6">
        <v>2</v>
      </c>
      <c r="U14" s="6">
        <f>Table4[[#This Row],[Report]]*$P$321+Table4[[#This Row],[Journals]]*$Q$321+Table4[[#This Row],[Databases]]*$R$321+Table4[[#This Row],[Websites]]*$S$321+Table4[[#This Row],[Newspaper]]*$T$321</f>
        <v>22</v>
      </c>
      <c r="V14" s="6">
        <f>SUM(Table4[[#This Row],[Report]:[Websites]])</f>
        <v>2</v>
      </c>
      <c r="W14" s="6">
        <f>IF(Table4[[#This Row],[Insured Cost]]="",1,IF(Table4[[#This Row],[Reported cost]]="",2,""))</f>
        <v>1</v>
      </c>
      <c r="X14" s="58"/>
      <c r="Y14" s="58" t="s">
        <v>1363</v>
      </c>
      <c r="Z14" s="58"/>
      <c r="AA14" s="58"/>
      <c r="AB14" s="58"/>
      <c r="AC14" s="58"/>
      <c r="AD14" s="58"/>
      <c r="AE14" s="66"/>
      <c r="AF14" s="66">
        <v>1000000</v>
      </c>
      <c r="AG14" s="58"/>
      <c r="AH14" s="58"/>
      <c r="AI14" s="58"/>
      <c r="AJ14" s="58" t="s">
        <v>1391</v>
      </c>
      <c r="AK14" s="58"/>
      <c r="AL14" s="58"/>
      <c r="AM14" s="58"/>
      <c r="AN14" s="58"/>
      <c r="AO14" s="58"/>
      <c r="AP14" s="58"/>
      <c r="AQ14" s="58"/>
      <c r="AR14" s="58"/>
      <c r="AS14" s="58"/>
      <c r="AT14" s="58" t="s">
        <v>1392</v>
      </c>
      <c r="AU14" s="58"/>
      <c r="AV14" s="58"/>
      <c r="AW14" s="58"/>
      <c r="AX14" s="58"/>
      <c r="AY14" s="58"/>
      <c r="AZ14" s="58"/>
      <c r="BA14" s="58"/>
      <c r="BB14" s="58"/>
      <c r="BC14" s="58"/>
      <c r="BD14" s="58"/>
      <c r="BE14" s="58"/>
      <c r="BF14" s="58"/>
      <c r="BG14" s="58"/>
      <c r="BH14" s="58"/>
      <c r="BI14" s="58"/>
      <c r="BJ14" s="58"/>
      <c r="BK14" s="58"/>
      <c r="BL14" s="58"/>
      <c r="BM14" s="58"/>
      <c r="BN14" s="58"/>
      <c r="BP14" s="6" t="str">
        <f>IFERROR(LEFT(Table4[[#This Row],[reference/s]],SEARCH(";",Table4[[#This Row],[reference/s]])-1),"")</f>
        <v>wiki</v>
      </c>
    </row>
    <row r="15" spans="1:68" s="6" customFormat="1">
      <c r="B15" s="6" t="s">
        <v>1570</v>
      </c>
      <c r="C15" s="6" t="s">
        <v>642</v>
      </c>
      <c r="D15" s="6" t="s">
        <v>643</v>
      </c>
      <c r="E15" s="6" t="s">
        <v>910</v>
      </c>
      <c r="F15" s="24">
        <v>26166</v>
      </c>
      <c r="G15" s="24">
        <v>26166</v>
      </c>
      <c r="H15" s="6" t="s">
        <v>669</v>
      </c>
      <c r="I15" s="58">
        <v>1971</v>
      </c>
      <c r="J15" s="6" t="s">
        <v>539</v>
      </c>
      <c r="K15" s="6" t="s">
        <v>539</v>
      </c>
      <c r="L15" s="6" t="s">
        <v>37</v>
      </c>
      <c r="M15" s="6" t="s">
        <v>37</v>
      </c>
      <c r="O15" s="44" t="s">
        <v>911</v>
      </c>
      <c r="P15" s="6">
        <v>1</v>
      </c>
      <c r="Q15" s="6">
        <v>0</v>
      </c>
      <c r="R15" s="6">
        <v>0</v>
      </c>
      <c r="S15" s="6">
        <v>0</v>
      </c>
      <c r="T15" s="6">
        <v>1</v>
      </c>
      <c r="U15" s="6">
        <f>Table4[[#This Row],[Report]]*$P$321+Table4[[#This Row],[Journals]]*$Q$321+Table4[[#This Row],[Databases]]*$R$321+Table4[[#This Row],[Websites]]*$S$321+Table4[[#This Row],[Newspaper]]*$T$321</f>
        <v>41</v>
      </c>
      <c r="V15" s="6">
        <f>SUM(Table4[[#This Row],[Report]:[Websites]])</f>
        <v>1</v>
      </c>
      <c r="W15" s="6">
        <f>IF(Table4[[#This Row],[Insured Cost]]="",1,IF(Table4[[#This Row],[Reported cost]]="",2,""))</f>
        <v>1</v>
      </c>
      <c r="X15" s="58"/>
      <c r="Y15" s="58">
        <v>400000</v>
      </c>
      <c r="Z15" s="58"/>
      <c r="AA15" s="58"/>
      <c r="AB15" s="58"/>
      <c r="AC15" s="58"/>
      <c r="AD15" s="58"/>
      <c r="AE15" s="66"/>
      <c r="AF15" s="66">
        <v>3000000</v>
      </c>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P15" s="6" t="str">
        <f>IFERROR(LEFT(Table4[[#This Row],[reference/s]],SEARCH(";",Table4[[#This Row],[reference/s]])-1),"")</f>
        <v>PDF - newspaper</v>
      </c>
    </row>
    <row r="16" spans="1:68" s="6" customFormat="1">
      <c r="A16">
        <v>451</v>
      </c>
      <c r="B16" t="s">
        <v>1570</v>
      </c>
      <c r="C16" t="s">
        <v>642</v>
      </c>
      <c r="D16" t="s">
        <v>648</v>
      </c>
      <c r="E16" t="s">
        <v>865</v>
      </c>
      <c r="F16" s="11">
        <v>26159</v>
      </c>
      <c r="G16" s="11">
        <v>26159</v>
      </c>
      <c r="H16" t="s">
        <v>669</v>
      </c>
      <c r="I16" s="56">
        <v>1971</v>
      </c>
      <c r="J16" t="s">
        <v>864</v>
      </c>
      <c r="K16" t="s">
        <v>864</v>
      </c>
      <c r="L16" t="s">
        <v>50</v>
      </c>
      <c r="M16" t="s">
        <v>50</v>
      </c>
      <c r="N16"/>
      <c r="O16" s="9" t="s">
        <v>1294</v>
      </c>
      <c r="P16">
        <v>0</v>
      </c>
      <c r="Q16">
        <v>1</v>
      </c>
      <c r="R16">
        <v>1</v>
      </c>
      <c r="S16">
        <v>0</v>
      </c>
      <c r="T16">
        <v>0</v>
      </c>
      <c r="U16">
        <f>Table4[[#This Row],[Report]]*$P$321+Table4[[#This Row],[Journals]]*$Q$321+Table4[[#This Row],[Databases]]*$R$321+Table4[[#This Row],[Websites]]*$S$321+Table4[[#This Row],[Newspaper]]*$T$321</f>
        <v>50</v>
      </c>
      <c r="V16">
        <f>SUM(Table4[[#This Row],[Report]:[Websites]])</f>
        <v>2</v>
      </c>
      <c r="W16">
        <f>IF(Table4[[#This Row],[Insured Cost]]="",1,IF(Table4[[#This Row],[Reported cost]]="",2,""))</f>
        <v>1</v>
      </c>
      <c r="X16" s="56"/>
      <c r="Y16" s="56"/>
      <c r="Z16" s="56"/>
      <c r="AA16" s="56">
        <v>44</v>
      </c>
      <c r="AB16" s="56"/>
      <c r="AC16" s="56"/>
      <c r="AD16" s="56">
        <v>3</v>
      </c>
      <c r="AE16" s="64"/>
      <c r="AF16" s="64">
        <v>100000</v>
      </c>
      <c r="AG16" s="56"/>
      <c r="AH16" s="56"/>
      <c r="AI16" s="56"/>
      <c r="AJ16" s="56"/>
      <c r="AK16" s="56"/>
      <c r="AL16" s="56"/>
      <c r="AM16" s="56"/>
      <c r="AN16" s="56"/>
      <c r="AO16" s="56"/>
      <c r="AP16" s="56"/>
      <c r="AQ16" s="56"/>
      <c r="AR16" s="56"/>
      <c r="AS16" s="56"/>
      <c r="AT16" s="56"/>
      <c r="AU16" s="56">
        <v>33</v>
      </c>
      <c r="AV16" s="56">
        <v>24</v>
      </c>
      <c r="AW16" s="56"/>
      <c r="AX16" s="56"/>
      <c r="AY16" s="56"/>
      <c r="AZ16" s="56"/>
      <c r="BA16" s="56"/>
      <c r="BB16" s="56"/>
      <c r="BC16" s="56"/>
      <c r="BD16" s="56"/>
      <c r="BE16" s="56"/>
      <c r="BF16" s="56"/>
      <c r="BG16" s="56"/>
      <c r="BH16" s="56"/>
      <c r="BI16" s="56"/>
      <c r="BJ16" s="56"/>
      <c r="BK16" s="56"/>
      <c r="BL16" s="56"/>
      <c r="BM16" s="56"/>
      <c r="BN16" s="56"/>
      <c r="BO16" t="s">
        <v>866</v>
      </c>
      <c r="BP16" t="str">
        <f>IFERROR(LEFT(Table4[[#This Row],[reference/s]],SEARCH(";",Table4[[#This Row],[reference/s]])-1),"")</f>
        <v>EM-Track</v>
      </c>
    </row>
    <row r="17" spans="1:68" s="6" customFormat="1">
      <c r="A17" s="6">
        <v>254</v>
      </c>
      <c r="B17" s="6" t="s">
        <v>1570</v>
      </c>
      <c r="C17" s="6" t="s">
        <v>606</v>
      </c>
      <c r="D17" s="6" t="s">
        <v>606</v>
      </c>
      <c r="E17" s="6" t="s">
        <v>183</v>
      </c>
      <c r="F17" s="24">
        <v>25959</v>
      </c>
      <c r="G17" s="24">
        <v>25959</v>
      </c>
      <c r="H17" s="6" t="s">
        <v>657</v>
      </c>
      <c r="I17" s="58">
        <v>1971</v>
      </c>
      <c r="J17" s="6" t="s">
        <v>478</v>
      </c>
      <c r="K17" s="6" t="s">
        <v>478</v>
      </c>
      <c r="L17" s="6" t="s">
        <v>184</v>
      </c>
      <c r="M17" s="6" t="s">
        <v>184</v>
      </c>
      <c r="N17" s="6" t="s">
        <v>736</v>
      </c>
      <c r="O17" s="44" t="s">
        <v>1297</v>
      </c>
      <c r="P17" s="37">
        <v>1</v>
      </c>
      <c r="Q17" s="6">
        <v>0</v>
      </c>
      <c r="R17" s="6">
        <v>1</v>
      </c>
      <c r="S17" s="6">
        <v>1</v>
      </c>
      <c r="T17" s="6">
        <v>0</v>
      </c>
      <c r="U17" s="6">
        <f>Table4[[#This Row],[Report]]*$P$321+Table4[[#This Row],[Journals]]*$Q$321+Table4[[#This Row],[Databases]]*$R$321+Table4[[#This Row],[Websites]]*$S$321+Table4[[#This Row],[Newspaper]]*$T$321</f>
        <v>70</v>
      </c>
      <c r="V17" s="6">
        <f>SUM(Table4[[#This Row],[Report]:[Websites]])</f>
        <v>3</v>
      </c>
      <c r="W17" s="6">
        <f>IF(Table4[[#This Row],[Insured Cost]]="",1,IF(Table4[[#This Row],[Reported cost]]="",2,""))</f>
        <v>1</v>
      </c>
      <c r="X17" s="58"/>
      <c r="Y17" s="58">
        <v>500</v>
      </c>
      <c r="Z17" s="58"/>
      <c r="AA17" s="58">
        <v>15</v>
      </c>
      <c r="AB17" s="58"/>
      <c r="AC17" s="58"/>
      <c r="AD17" s="58">
        <v>7</v>
      </c>
      <c r="AE17" s="66"/>
      <c r="AF17" s="66">
        <v>9000000</v>
      </c>
      <c r="AG17" s="58"/>
      <c r="AH17" s="58"/>
      <c r="AI17" s="58"/>
      <c r="AJ17" s="58">
        <v>120000</v>
      </c>
      <c r="AK17" s="58"/>
      <c r="AL17" s="58"/>
      <c r="AM17" s="58"/>
      <c r="AN17" s="58"/>
      <c r="AO17" s="58"/>
      <c r="AP17" s="58">
        <v>60</v>
      </c>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6" t="s">
        <v>185</v>
      </c>
      <c r="BP17" s="6" t="str">
        <f>IFERROR(LEFT(Table4[[#This Row],[reference/s]],SEARCH(";",Table4[[#This Row],[reference/s]])-1),"")</f>
        <v>wiki</v>
      </c>
    </row>
    <row r="18" spans="1:68">
      <c r="A18" s="6">
        <v>128</v>
      </c>
      <c r="B18" s="6" t="s">
        <v>1559</v>
      </c>
      <c r="C18" t="s">
        <v>475</v>
      </c>
      <c r="D18" s="6" t="s">
        <v>1393</v>
      </c>
      <c r="E18" s="6" t="s">
        <v>113</v>
      </c>
      <c r="F18" s="24">
        <v>26291</v>
      </c>
      <c r="G18" s="24">
        <v>26294</v>
      </c>
      <c r="H18" s="6" t="s">
        <v>660</v>
      </c>
      <c r="I18" s="58">
        <v>1971</v>
      </c>
      <c r="J18" s="6" t="s">
        <v>1395</v>
      </c>
      <c r="K18" s="6" t="s">
        <v>525</v>
      </c>
      <c r="L18" s="6" t="s">
        <v>50</v>
      </c>
      <c r="M18" s="6" t="s">
        <v>50</v>
      </c>
      <c r="N18" s="6" t="s">
        <v>736</v>
      </c>
      <c r="O18" s="9" t="s">
        <v>1402</v>
      </c>
      <c r="P18" s="6">
        <v>0</v>
      </c>
      <c r="Q18" s="6">
        <v>0</v>
      </c>
      <c r="R18" s="6">
        <v>1</v>
      </c>
      <c r="S18" s="6">
        <v>2</v>
      </c>
      <c r="T18" s="6">
        <v>7</v>
      </c>
      <c r="U18" s="6">
        <f>Table4[[#This Row],[Report]]*$P$321+Table4[[#This Row],[Journals]]*$Q$321+Table4[[#This Row],[Databases]]*$R$321+Table4[[#This Row],[Websites]]*$S$321+Table4[[#This Row],[Newspaper]]*$T$321</f>
        <v>47</v>
      </c>
      <c r="V18" s="6">
        <f>SUM(Table4[[#This Row],[Report]:[Websites]])</f>
        <v>3</v>
      </c>
      <c r="W18" s="6" t="str">
        <f>IF(Table4[[#This Row],[Insured Cost]]="",1,IF(Table4[[#This Row],[Reported cost]]="",2,""))</f>
        <v/>
      </c>
      <c r="X18" s="58" t="s">
        <v>670</v>
      </c>
      <c r="Y18" s="58">
        <v>20000</v>
      </c>
      <c r="Z18" s="58">
        <v>800</v>
      </c>
      <c r="AA18" s="58">
        <v>30</v>
      </c>
      <c r="AB18" s="58">
        <v>30</v>
      </c>
      <c r="AC18" s="58"/>
      <c r="AD18" s="58">
        <v>3</v>
      </c>
      <c r="AE18" s="66">
        <v>25000000</v>
      </c>
      <c r="AF18" s="66">
        <v>50000000</v>
      </c>
      <c r="AG18" s="58"/>
      <c r="AH18" s="58" t="s">
        <v>1394</v>
      </c>
      <c r="AI18" s="58"/>
      <c r="AJ18" s="58"/>
      <c r="AK18" s="58"/>
      <c r="AL18" s="58"/>
      <c r="AM18" s="58"/>
      <c r="AN18" s="58"/>
      <c r="AO18" s="58"/>
      <c r="AP18" s="58"/>
      <c r="AQ18" s="58"/>
      <c r="AR18" s="58"/>
      <c r="AS18" s="58">
        <v>1000</v>
      </c>
      <c r="AT18" s="58"/>
      <c r="AU18" s="58"/>
      <c r="AV18" s="58"/>
      <c r="AW18" s="58"/>
      <c r="AX18" s="58"/>
      <c r="AY18" s="58"/>
      <c r="AZ18" s="58"/>
      <c r="BA18" s="58" t="s">
        <v>1403</v>
      </c>
      <c r="BB18" s="58"/>
      <c r="BC18" s="58"/>
      <c r="BD18" s="58"/>
      <c r="BE18" s="58"/>
      <c r="BF18" s="58"/>
      <c r="BG18" s="58"/>
      <c r="BH18" s="58"/>
      <c r="BI18" s="58"/>
      <c r="BJ18" s="58"/>
      <c r="BK18" s="58"/>
      <c r="BL18" s="58"/>
      <c r="BM18" s="58"/>
      <c r="BN18" s="58"/>
      <c r="BO18" s="6" t="s">
        <v>114</v>
      </c>
      <c r="BP18" s="6" t="str">
        <f>IFERROR(LEFT(Table4[[#This Row],[reference/s]],SEARCH(";",Table4[[#This Row],[reference/s]])-1),"")</f>
        <v>EM-Track</v>
      </c>
    </row>
    <row r="19" spans="1:68" s="6" customFormat="1">
      <c r="B19" s="6" t="s">
        <v>1557</v>
      </c>
      <c r="C19" s="6" t="s">
        <v>606</v>
      </c>
      <c r="F19" s="24">
        <v>25974</v>
      </c>
      <c r="G19" s="24">
        <v>25986</v>
      </c>
      <c r="H19" s="6" t="s">
        <v>661</v>
      </c>
      <c r="I19" s="58">
        <v>1971</v>
      </c>
      <c r="K19" s="6" t="s">
        <v>1397</v>
      </c>
      <c r="L19" s="6" t="s">
        <v>1396</v>
      </c>
      <c r="M19" s="6" t="s">
        <v>30</v>
      </c>
      <c r="N19" s="6" t="s">
        <v>763</v>
      </c>
      <c r="O19" s="29" t="s">
        <v>1398</v>
      </c>
      <c r="P19" s="6">
        <v>0</v>
      </c>
      <c r="Q19" s="6">
        <v>0</v>
      </c>
      <c r="R19" s="6">
        <v>1</v>
      </c>
      <c r="S19" s="6">
        <v>1</v>
      </c>
      <c r="T19" s="6">
        <v>1</v>
      </c>
      <c r="U19" s="6">
        <f>Table4[[#This Row],[Report]]*$P$321+Table4[[#This Row],[Journals]]*$Q$321+Table4[[#This Row],[Databases]]*$R$321+Table4[[#This Row],[Websites]]*$S$321+Table4[[#This Row],[Newspaper]]*$T$321</f>
        <v>31</v>
      </c>
      <c r="V19" s="6">
        <f>SUM(Table4[[#This Row],[Report]:[Websites]])</f>
        <v>2</v>
      </c>
      <c r="W19" s="6" t="str">
        <f>IF(Table4[[#This Row],[Insured Cost]]="",1,IF(Table4[[#This Row],[Reported cost]]="",2,""))</f>
        <v/>
      </c>
      <c r="X19" s="58"/>
      <c r="Y19" s="58">
        <v>1000</v>
      </c>
      <c r="Z19" s="58">
        <v>500</v>
      </c>
      <c r="AA19" s="58">
        <v>5</v>
      </c>
      <c r="AB19" s="58"/>
      <c r="AC19" s="58"/>
      <c r="AD19" s="58">
        <v>3</v>
      </c>
      <c r="AE19" s="66">
        <v>2000000</v>
      </c>
      <c r="AF19" s="66">
        <v>22000000</v>
      </c>
      <c r="AG19" s="58"/>
      <c r="AH19" s="58"/>
      <c r="AI19" s="58"/>
      <c r="AJ19" s="58" t="s">
        <v>1374</v>
      </c>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P19" s="6" t="str">
        <f>IFERROR(LEFT(Table4[[#This Row],[reference/s]],SEARCH(";",Table4[[#This Row],[reference/s]])-1),"")</f>
        <v>wiki</v>
      </c>
    </row>
    <row r="20" spans="1:68" s="6" customFormat="1">
      <c r="A20"/>
      <c r="B20" t="s">
        <v>1570</v>
      </c>
      <c r="C20" t="s">
        <v>642</v>
      </c>
      <c r="D20"/>
      <c r="E20"/>
      <c r="F20" s="11">
        <v>26346</v>
      </c>
      <c r="G20" s="11">
        <v>26346</v>
      </c>
      <c r="H20" t="s">
        <v>661</v>
      </c>
      <c r="I20" s="56">
        <v>1972</v>
      </c>
      <c r="J20" t="s">
        <v>539</v>
      </c>
      <c r="K20" t="s">
        <v>539</v>
      </c>
      <c r="L20" t="s">
        <v>37</v>
      </c>
      <c r="M20" t="s">
        <v>37</v>
      </c>
      <c r="N20" t="s">
        <v>736</v>
      </c>
      <c r="O20" s="9" t="s">
        <v>692</v>
      </c>
      <c r="P20">
        <v>0</v>
      </c>
      <c r="Q20">
        <v>0</v>
      </c>
      <c r="R20">
        <v>0</v>
      </c>
      <c r="S20">
        <v>1</v>
      </c>
      <c r="T20">
        <v>2</v>
      </c>
      <c r="U20">
        <f>Table4[[#This Row],[Report]]*$P$321+Table4[[#This Row],[Journals]]*$Q$321+Table4[[#This Row],[Databases]]*$R$321+Table4[[#This Row],[Websites]]*$S$321+Table4[[#This Row],[Newspaper]]*$T$321</f>
        <v>12</v>
      </c>
      <c r="V20">
        <f>SUM(Table4[[#This Row],[Report]:[Websites]])</f>
        <v>1</v>
      </c>
      <c r="W20">
        <f>IF(Table4[[#This Row],[Insured Cost]]="",1,IF(Table4[[#This Row],[Reported cost]]="",2,""))</f>
        <v>1</v>
      </c>
      <c r="X20" s="56"/>
      <c r="Y20" s="56"/>
      <c r="Z20" s="56"/>
      <c r="AA20" s="56"/>
      <c r="AB20" s="56"/>
      <c r="AC20" s="56"/>
      <c r="AD20" s="56"/>
      <c r="AE20" s="64"/>
      <c r="AF20" s="64">
        <v>10000000</v>
      </c>
      <c r="AG20" s="56"/>
      <c r="AH20" s="56"/>
      <c r="AI20" s="56"/>
      <c r="AJ20" s="56"/>
      <c r="AK20" s="56"/>
      <c r="AL20" s="56"/>
      <c r="AM20" s="56"/>
      <c r="AN20" s="56"/>
      <c r="AO20" s="56"/>
      <c r="AP20" s="56"/>
      <c r="AQ20" s="56"/>
      <c r="AR20" s="56"/>
      <c r="AS20" s="56"/>
      <c r="AT20" s="56"/>
      <c r="AU20" s="56"/>
      <c r="AV20" s="56"/>
      <c r="AW20" s="56"/>
      <c r="AX20" s="56"/>
      <c r="AY20" s="56"/>
      <c r="AZ20" s="56"/>
      <c r="BA20" s="56"/>
      <c r="BB20" s="56"/>
      <c r="BC20" s="56"/>
      <c r="BD20" s="56"/>
      <c r="BE20" s="56"/>
      <c r="BF20" s="56"/>
      <c r="BG20" s="56"/>
      <c r="BH20" s="56"/>
      <c r="BI20" s="56"/>
      <c r="BJ20" s="56"/>
      <c r="BK20" s="56"/>
      <c r="BL20" s="56"/>
      <c r="BM20" s="56"/>
      <c r="BN20" s="56"/>
      <c r="BO20"/>
      <c r="BP20" t="str">
        <f>IFERROR(LEFT(Table4[[#This Row],[reference/s]],SEARCH(";",Table4[[#This Row],[reference/s]])-1),"")</f>
        <v>wiki</v>
      </c>
    </row>
    <row r="21" spans="1:68" s="6" customFormat="1">
      <c r="A21"/>
      <c r="B21" t="s">
        <v>1570</v>
      </c>
      <c r="C21" t="s">
        <v>606</v>
      </c>
      <c r="D21" t="s">
        <v>638</v>
      </c>
      <c r="E21" t="s">
        <v>656</v>
      </c>
      <c r="F21" s="11">
        <v>26346</v>
      </c>
      <c r="G21" s="11">
        <v>26346</v>
      </c>
      <c r="H21" t="s">
        <v>661</v>
      </c>
      <c r="I21" s="56">
        <v>1972</v>
      </c>
      <c r="J21" t="s">
        <v>515</v>
      </c>
      <c r="K21" t="s">
        <v>515</v>
      </c>
      <c r="L21" t="s">
        <v>30</v>
      </c>
      <c r="M21" t="s">
        <v>30</v>
      </c>
      <c r="N21" t="s">
        <v>736</v>
      </c>
      <c r="O21" s="29" t="s">
        <v>909</v>
      </c>
      <c r="P21" s="38">
        <v>0</v>
      </c>
      <c r="Q21" s="38">
        <v>0</v>
      </c>
      <c r="R21" s="38">
        <v>0</v>
      </c>
      <c r="S21" s="38">
        <v>2</v>
      </c>
      <c r="T21" s="38">
        <v>3</v>
      </c>
      <c r="U21" s="38">
        <f>Table4[[#This Row],[Report]]*$P$321+Table4[[#This Row],[Journals]]*$Q$321+Table4[[#This Row],[Databases]]*$R$321+Table4[[#This Row],[Websites]]*$S$321+Table4[[#This Row],[Newspaper]]*$T$321</f>
        <v>23</v>
      </c>
      <c r="V21" s="38">
        <f>SUM(Table4[[#This Row],[Report]:[Websites]])</f>
        <v>2</v>
      </c>
      <c r="W21">
        <f>IF(Table4[[#This Row],[Insured Cost]]="",1,IF(Table4[[#This Row],[Reported cost]]="",2,""))</f>
        <v>1</v>
      </c>
      <c r="X21" s="56"/>
      <c r="Y21" s="56"/>
      <c r="Z21" s="56"/>
      <c r="AA21" s="56"/>
      <c r="AB21" s="56"/>
      <c r="AC21" s="56"/>
      <c r="AD21" s="56"/>
      <c r="AE21" s="64"/>
      <c r="AF21" s="64">
        <v>3000000</v>
      </c>
      <c r="AG21" s="56">
        <v>1500</v>
      </c>
      <c r="AH21" s="56"/>
      <c r="AI21" s="56"/>
      <c r="AJ21" s="56"/>
      <c r="AK21" s="56"/>
      <c r="AL21" s="56"/>
      <c r="AM21" s="56"/>
      <c r="AN21" s="56"/>
      <c r="AO21" s="56"/>
      <c r="AP21" s="56"/>
      <c r="AQ21" s="56"/>
      <c r="AR21" s="56"/>
      <c r="AS21" s="56"/>
      <c r="AT21" s="56"/>
      <c r="AU21" s="56"/>
      <c r="AV21" s="56"/>
      <c r="AW21" s="56"/>
      <c r="AX21" s="56"/>
      <c r="AY21" s="56"/>
      <c r="AZ21" s="56"/>
      <c r="BA21" s="56"/>
      <c r="BB21" s="56"/>
      <c r="BC21" s="56"/>
      <c r="BD21" s="56"/>
      <c r="BE21" s="56"/>
      <c r="BF21" s="56"/>
      <c r="BG21" s="56"/>
      <c r="BH21" s="56"/>
      <c r="BI21" s="56"/>
      <c r="BJ21" s="56"/>
      <c r="BK21" s="56"/>
      <c r="BL21" s="56"/>
      <c r="BM21" s="56"/>
      <c r="BN21" s="56"/>
      <c r="BO21"/>
      <c r="BP21" t="str">
        <f>IFERROR(LEFT(Table4[[#This Row],[reference/s]],SEARCH(";",Table4[[#This Row],[reference/s]])-1),"")</f>
        <v>wiki</v>
      </c>
    </row>
    <row r="22" spans="1:68">
      <c r="A22" s="6">
        <v>222</v>
      </c>
      <c r="B22" s="6" t="s">
        <v>1570</v>
      </c>
      <c r="C22" t="s">
        <v>475</v>
      </c>
      <c r="D22" s="6" t="s">
        <v>1399</v>
      </c>
      <c r="E22" s="6" t="s">
        <v>166</v>
      </c>
      <c r="F22" s="24">
        <v>26385</v>
      </c>
      <c r="G22" s="24">
        <v>26391</v>
      </c>
      <c r="H22" s="6" t="s">
        <v>662</v>
      </c>
      <c r="I22" s="58">
        <v>1972</v>
      </c>
      <c r="J22" s="6" t="s">
        <v>1400</v>
      </c>
      <c r="K22" s="6" t="s">
        <v>548</v>
      </c>
      <c r="L22" s="6" t="s">
        <v>50</v>
      </c>
      <c r="M22" s="6" t="s">
        <v>50</v>
      </c>
      <c r="N22" s="6" t="s">
        <v>736</v>
      </c>
      <c r="O22" s="44" t="s">
        <v>1401</v>
      </c>
      <c r="P22" s="6">
        <v>0</v>
      </c>
      <c r="Q22" s="6">
        <v>0</v>
      </c>
      <c r="R22" s="6">
        <v>1</v>
      </c>
      <c r="S22" s="6">
        <v>2</v>
      </c>
      <c r="T22" s="6">
        <v>2</v>
      </c>
      <c r="U22" s="6">
        <f>Table4[[#This Row],[Report]]*$P$321+Table4[[#This Row],[Journals]]*$Q$321+Table4[[#This Row],[Databases]]*$R$321+Table4[[#This Row],[Websites]]*$S$321+Table4[[#This Row],[Newspaper]]*$T$321</f>
        <v>42</v>
      </c>
      <c r="V22" s="6">
        <f>SUM(Table4[[#This Row],[Report]:[Websites]])</f>
        <v>3</v>
      </c>
      <c r="W22" s="6">
        <f>IF(Table4[[#This Row],[Insured Cost]]="",1,IF(Table4[[#This Row],[Reported cost]]="",2,""))</f>
        <v>1</v>
      </c>
      <c r="X22" s="58">
        <v>12</v>
      </c>
      <c r="Y22" s="58"/>
      <c r="Z22" s="58"/>
      <c r="AA22" s="58"/>
      <c r="AB22" s="58"/>
      <c r="AC22" s="58"/>
      <c r="AD22" s="58">
        <v>8</v>
      </c>
      <c r="AE22" s="66"/>
      <c r="AF22" s="66">
        <v>7000000</v>
      </c>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6" t="s">
        <v>167</v>
      </c>
      <c r="BP22" s="6" t="str">
        <f>IFERROR(LEFT(Table4[[#This Row],[reference/s]],SEARCH(";",Table4[[#This Row],[reference/s]])-1),"")</f>
        <v>EM-Track</v>
      </c>
    </row>
    <row r="23" spans="1:68">
      <c r="A23" s="6"/>
      <c r="B23" s="6" t="s">
        <v>1559</v>
      </c>
      <c r="C23" t="s">
        <v>475</v>
      </c>
      <c r="D23" s="6" t="s">
        <v>1096</v>
      </c>
      <c r="E23" s="6" t="s">
        <v>1229</v>
      </c>
      <c r="F23" s="24">
        <v>26335</v>
      </c>
      <c r="G23" s="24">
        <v>26340</v>
      </c>
      <c r="H23" s="6" t="s">
        <v>661</v>
      </c>
      <c r="I23" s="58">
        <v>1972</v>
      </c>
      <c r="J23" s="6" t="s">
        <v>1405</v>
      </c>
      <c r="K23" s="6" t="s">
        <v>1404</v>
      </c>
      <c r="L23" s="6" t="s">
        <v>50</v>
      </c>
      <c r="M23" s="6" t="s">
        <v>50</v>
      </c>
      <c r="N23" s="6"/>
      <c r="O23" s="44" t="s">
        <v>1311</v>
      </c>
      <c r="P23" s="6">
        <v>2</v>
      </c>
      <c r="Q23" s="6">
        <v>2</v>
      </c>
      <c r="R23" s="6">
        <v>1</v>
      </c>
      <c r="S23" s="6">
        <v>0</v>
      </c>
      <c r="T23" s="6">
        <v>4</v>
      </c>
      <c r="U23" s="6">
        <f>Table4[[#This Row],[Report]]*$P$321+Table4[[#This Row],[Journals]]*$Q$321+Table4[[#This Row],[Databases]]*$R$321+Table4[[#This Row],[Websites]]*$S$321+Table4[[#This Row],[Newspaper]]*$T$321</f>
        <v>164</v>
      </c>
      <c r="V23" s="6">
        <f>SUM(Table4[[#This Row],[Report]:[Websites]])</f>
        <v>5</v>
      </c>
      <c r="W23" s="27" t="str">
        <f>IF(Table4[[#This Row],[Insured Cost]]="",1,IF(Table4[[#This Row],[Reported cost]]="",2,""))</f>
        <v/>
      </c>
      <c r="X23" s="58"/>
      <c r="Y23" s="58"/>
      <c r="Z23" s="58"/>
      <c r="AA23" s="58"/>
      <c r="AB23" s="58"/>
      <c r="AC23" s="58"/>
      <c r="AD23" s="58"/>
      <c r="AE23" s="66">
        <v>2000000</v>
      </c>
      <c r="AF23" s="66">
        <v>585000</v>
      </c>
      <c r="AG23" s="58"/>
      <c r="AH23" s="58"/>
      <c r="AI23" s="58"/>
      <c r="AJ23" s="58"/>
      <c r="AK23" s="58"/>
      <c r="AL23" s="58"/>
      <c r="AM23" s="58"/>
      <c r="AN23" s="58"/>
      <c r="AO23" s="58" t="s">
        <v>1406</v>
      </c>
      <c r="AP23" s="58"/>
      <c r="AQ23" s="58"/>
      <c r="AR23" s="58"/>
      <c r="AS23" s="58"/>
      <c r="AT23" s="58"/>
      <c r="AU23" s="58"/>
      <c r="AV23" s="58"/>
      <c r="AW23" s="58"/>
      <c r="AX23" s="58"/>
      <c r="AY23" s="58"/>
      <c r="AZ23" s="58"/>
      <c r="BA23" s="58" t="s">
        <v>1403</v>
      </c>
      <c r="BB23" s="58"/>
      <c r="BC23" s="58"/>
      <c r="BD23" s="58"/>
      <c r="BE23" s="58"/>
      <c r="BF23" s="58"/>
      <c r="BG23" s="58"/>
      <c r="BH23" s="58"/>
      <c r="BI23" s="58"/>
      <c r="BJ23" s="58"/>
      <c r="BK23" s="58"/>
      <c r="BL23" s="58"/>
      <c r="BM23" s="58"/>
      <c r="BN23" s="58"/>
      <c r="BO23" s="6"/>
      <c r="BP23" s="6" t="str">
        <f>IFERROR(LEFT(Table4[[#This Row],[reference/s]],SEARCH(";",Table4[[#This Row],[reference/s]])-1),"")</f>
        <v>ICA</v>
      </c>
    </row>
    <row r="24" spans="1:68" s="6" customFormat="1">
      <c r="A24">
        <v>624</v>
      </c>
      <c r="B24" t="s">
        <v>1567</v>
      </c>
      <c r="C24" t="s">
        <v>807</v>
      </c>
      <c r="D24" s="6" t="s">
        <v>782</v>
      </c>
      <c r="E24" t="s">
        <v>783</v>
      </c>
      <c r="F24" s="11">
        <v>26634</v>
      </c>
      <c r="G24" s="11">
        <v>26723</v>
      </c>
      <c r="H24" t="s">
        <v>661</v>
      </c>
      <c r="I24" s="56">
        <v>1973</v>
      </c>
      <c r="J24" t="s">
        <v>1414</v>
      </c>
      <c r="K24" t="s">
        <v>784</v>
      </c>
      <c r="L24" t="s">
        <v>788</v>
      </c>
      <c r="M24" t="s">
        <v>51</v>
      </c>
      <c r="N24" t="s">
        <v>30</v>
      </c>
      <c r="O24" s="9" t="s">
        <v>1556</v>
      </c>
      <c r="P24">
        <v>0</v>
      </c>
      <c r="Q24">
        <v>3</v>
      </c>
      <c r="R24">
        <v>2</v>
      </c>
      <c r="S24">
        <v>1</v>
      </c>
      <c r="T24">
        <v>1</v>
      </c>
      <c r="U24">
        <f>Table4[[#This Row],[Report]]*$P$321+Table4[[#This Row],[Journals]]*$Q$321+Table4[[#This Row],[Databases]]*$R$321+Table4[[#This Row],[Websites]]*$S$321+Table4[[#This Row],[Newspaper]]*$T$321</f>
        <v>141</v>
      </c>
      <c r="V24">
        <f>SUM(Table4[[#This Row],[Report]:[Websites]])</f>
        <v>6</v>
      </c>
      <c r="W24">
        <f>IF(Table4[[#This Row],[Insured Cost]]="",1,IF(Table4[[#This Row],[Reported cost]]="",2,""))</f>
        <v>2</v>
      </c>
      <c r="X24" s="56">
        <v>100000</v>
      </c>
      <c r="Y24" s="56"/>
      <c r="Z24" s="56"/>
      <c r="AA24" s="56">
        <v>1000</v>
      </c>
      <c r="AB24" s="56"/>
      <c r="AC24" s="56"/>
      <c r="AD24" s="56">
        <v>92</v>
      </c>
      <c r="AE24" s="64" t="s">
        <v>1358</v>
      </c>
      <c r="AF24" s="64"/>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c r="BG24" s="56"/>
      <c r="BH24" s="56"/>
      <c r="BI24" s="56"/>
      <c r="BJ24" s="56"/>
      <c r="BK24" s="56"/>
      <c r="BL24" s="56"/>
      <c r="BM24" s="56"/>
      <c r="BN24" s="56"/>
      <c r="BO24" t="s">
        <v>785</v>
      </c>
      <c r="BP24" t="str">
        <f>IFERROR(LEFT(Table4[[#This Row],[reference/s]],SEARCH(";",Table4[[#This Row],[reference/s]])-1),"")</f>
        <v>EM-Track</v>
      </c>
    </row>
    <row r="25" spans="1:68">
      <c r="B25" t="s">
        <v>1570</v>
      </c>
      <c r="C25" t="s">
        <v>606</v>
      </c>
      <c r="F25" s="11">
        <v>26914</v>
      </c>
      <c r="G25" s="11">
        <v>26921</v>
      </c>
      <c r="H25" t="s">
        <v>693</v>
      </c>
      <c r="I25" s="56">
        <v>1973</v>
      </c>
      <c r="J25" t="s">
        <v>1416</v>
      </c>
      <c r="K25" t="s">
        <v>694</v>
      </c>
      <c r="L25" t="s">
        <v>30</v>
      </c>
      <c r="M25" t="s">
        <v>30</v>
      </c>
      <c r="N25" t="s">
        <v>736</v>
      </c>
      <c r="O25" s="9" t="s">
        <v>691</v>
      </c>
      <c r="P25">
        <v>0</v>
      </c>
      <c r="Q25">
        <v>0</v>
      </c>
      <c r="R25">
        <v>0</v>
      </c>
      <c r="S25">
        <v>1</v>
      </c>
      <c r="T25">
        <v>5</v>
      </c>
      <c r="U25">
        <f>Table4[[#This Row],[Report]]*$P$321+Table4[[#This Row],[Journals]]*$Q$321+Table4[[#This Row],[Databases]]*$R$321+Table4[[#This Row],[Websites]]*$S$321+Table4[[#This Row],[Newspaper]]*$T$321</f>
        <v>15</v>
      </c>
      <c r="V25">
        <f>SUM(Table4[[#This Row],[Report]:[Websites]])</f>
        <v>1</v>
      </c>
      <c r="W25">
        <f>IF(Table4[[#This Row],[Insured Cost]]="",1,IF(Table4[[#This Row],[Reported cost]]="",2,""))</f>
        <v>1</v>
      </c>
      <c r="X25" s="56"/>
      <c r="Y25" s="56"/>
      <c r="Z25" s="56">
        <v>300</v>
      </c>
      <c r="AA25" s="56"/>
      <c r="AB25" s="56"/>
      <c r="AC25" s="56"/>
      <c r="AD25" s="56">
        <v>1</v>
      </c>
      <c r="AE25" s="64"/>
      <c r="AF25" s="64">
        <v>8500000</v>
      </c>
      <c r="AG25" s="56"/>
      <c r="AH25" s="56"/>
      <c r="AI25" s="56" t="s">
        <v>1417</v>
      </c>
      <c r="AJ25" s="56"/>
      <c r="AK25" s="56"/>
      <c r="AL25" s="56"/>
      <c r="AM25" s="56"/>
      <c r="AN25" s="56"/>
      <c r="AO25" s="56"/>
      <c r="AP25" s="56"/>
      <c r="AQ25" s="56"/>
      <c r="AR25" s="56"/>
      <c r="AS25" s="56">
        <v>130</v>
      </c>
      <c r="AT25" s="56">
        <v>2</v>
      </c>
      <c r="AU25" s="56"/>
      <c r="AV25" s="56"/>
      <c r="AW25" s="56"/>
      <c r="AX25" s="56" t="s">
        <v>1415</v>
      </c>
      <c r="AY25" s="56"/>
      <c r="AZ25" s="56"/>
      <c r="BA25" s="56"/>
      <c r="BB25" s="56"/>
      <c r="BC25" s="56"/>
      <c r="BD25" s="56"/>
      <c r="BE25" s="56"/>
      <c r="BF25" s="56"/>
      <c r="BG25" s="56"/>
      <c r="BH25" s="56"/>
      <c r="BI25" s="56"/>
      <c r="BJ25" s="56"/>
      <c r="BK25" s="56"/>
      <c r="BL25" s="56"/>
      <c r="BM25" s="56"/>
      <c r="BN25" s="56"/>
      <c r="BP25" t="str">
        <f>IFERROR(LEFT(Table4[[#This Row],[reference/s]],SEARCH(";",Table4[[#This Row],[reference/s]])-1),"")</f>
        <v>wiki</v>
      </c>
    </row>
    <row r="26" spans="1:68">
      <c r="B26" t="s">
        <v>1570</v>
      </c>
      <c r="C26" t="s">
        <v>590</v>
      </c>
      <c r="D26" t="s">
        <v>1409</v>
      </c>
      <c r="F26" s="4">
        <v>26732</v>
      </c>
      <c r="G26" s="4">
        <v>26732</v>
      </c>
      <c r="H26" t="s">
        <v>658</v>
      </c>
      <c r="I26" s="56">
        <v>1973</v>
      </c>
      <c r="J26" t="s">
        <v>632</v>
      </c>
      <c r="K26" t="s">
        <v>632</v>
      </c>
      <c r="L26" t="s">
        <v>37</v>
      </c>
      <c r="M26" t="s">
        <v>37</v>
      </c>
      <c r="N26" t="s">
        <v>736</v>
      </c>
      <c r="O26" s="9" t="s">
        <v>873</v>
      </c>
      <c r="P26">
        <v>0</v>
      </c>
      <c r="Q26">
        <v>1</v>
      </c>
      <c r="R26">
        <v>0</v>
      </c>
      <c r="S26">
        <v>1</v>
      </c>
      <c r="T26">
        <v>0</v>
      </c>
      <c r="U26">
        <f>Table4[[#This Row],[Report]]*$P$321+Table4[[#This Row],[Journals]]*$Q$321+Table4[[#This Row],[Databases]]*$R$321+Table4[[#This Row],[Websites]]*$S$321+Table4[[#This Row],[Newspaper]]*$T$321</f>
        <v>40</v>
      </c>
      <c r="V26">
        <f>SUM(Table4[[#This Row],[Report]:[Websites]])</f>
        <v>2</v>
      </c>
      <c r="W26">
        <f>IF(Table4[[#This Row],[Insured Cost]]="",1,IF(Table4[[#This Row],[Reported cost]]="",2,""))</f>
        <v>1</v>
      </c>
      <c r="X26" s="56"/>
      <c r="Y26" s="56"/>
      <c r="Z26" s="56"/>
      <c r="AA26" s="56"/>
      <c r="AB26" s="56"/>
      <c r="AC26" s="56"/>
      <c r="AD26" s="56"/>
      <c r="AE26" s="64"/>
      <c r="AF26" s="64">
        <v>2800000</v>
      </c>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P26" t="str">
        <f>IFERROR(LEFT(Table4[[#This Row],[reference/s]],SEARCH(";",Table4[[#This Row],[reference/s]])-1),"")</f>
        <v>wiki</v>
      </c>
    </row>
    <row r="27" spans="1:68">
      <c r="A27" s="6"/>
      <c r="B27" s="6" t="s">
        <v>1570</v>
      </c>
      <c r="C27" t="s">
        <v>475</v>
      </c>
      <c r="D27" s="6" t="s">
        <v>617</v>
      </c>
      <c r="E27" s="6" t="s">
        <v>883</v>
      </c>
      <c r="F27" s="24">
        <v>26683</v>
      </c>
      <c r="G27" s="24">
        <v>26683</v>
      </c>
      <c r="H27" s="6" t="s">
        <v>657</v>
      </c>
      <c r="I27" s="58">
        <v>1973</v>
      </c>
      <c r="J27" s="6" t="s">
        <v>1407</v>
      </c>
      <c r="K27" s="6" t="s">
        <v>884</v>
      </c>
      <c r="L27" s="6" t="s">
        <v>33</v>
      </c>
      <c r="M27" s="6" t="s">
        <v>33</v>
      </c>
      <c r="N27" s="6" t="s">
        <v>736</v>
      </c>
      <c r="O27" s="29" t="s">
        <v>1408</v>
      </c>
      <c r="P27" s="6">
        <v>1</v>
      </c>
      <c r="Q27" s="6">
        <v>0</v>
      </c>
      <c r="R27" s="6">
        <v>0</v>
      </c>
      <c r="S27" s="6">
        <v>1</v>
      </c>
      <c r="T27" s="6">
        <v>0</v>
      </c>
      <c r="U27" s="6">
        <f>Table4[[#This Row],[Report]]*$P$321+Table4[[#This Row],[Journals]]*$Q$321+Table4[[#This Row],[Databases]]*$R$321+Table4[[#This Row],[Websites]]*$S$321+Table4[[#This Row],[Newspaper]]*$T$321</f>
        <v>50</v>
      </c>
      <c r="V27" s="6">
        <f>SUM(Table4[[#This Row],[Report]:[Websites]])</f>
        <v>2</v>
      </c>
      <c r="W27" s="6">
        <f>IF(Table4[[#This Row],[Insured Cost]]="",1,IF(Table4[[#This Row],[Reported cost]]="",2,""))</f>
        <v>1</v>
      </c>
      <c r="X27" s="58"/>
      <c r="Y27" s="58"/>
      <c r="Z27" s="58"/>
      <c r="AA27" s="58"/>
      <c r="AB27" s="58"/>
      <c r="AC27" s="58"/>
      <c r="AD27" s="58">
        <v>1</v>
      </c>
      <c r="AE27" s="66"/>
      <c r="AF27" s="66">
        <v>7000000</v>
      </c>
      <c r="AG27" s="58"/>
      <c r="AH27" s="58"/>
      <c r="AI27" s="58">
        <v>26000</v>
      </c>
      <c r="AJ27" s="58"/>
      <c r="AK27" s="58"/>
      <c r="AL27" s="58"/>
      <c r="AM27" s="58"/>
      <c r="AN27" s="58"/>
      <c r="AO27" s="58"/>
      <c r="AP27" s="58"/>
      <c r="AQ27" s="58"/>
      <c r="AR27" s="58"/>
      <c r="AS27" s="58">
        <v>50</v>
      </c>
      <c r="AT27" s="58"/>
      <c r="AU27" s="58">
        <v>3</v>
      </c>
      <c r="AV27" s="58"/>
      <c r="AW27" s="58"/>
      <c r="AX27" s="58"/>
      <c r="AY27" s="58"/>
      <c r="AZ27" s="58"/>
      <c r="BA27" s="58"/>
      <c r="BB27" s="58"/>
      <c r="BC27" s="58"/>
      <c r="BD27" s="58"/>
      <c r="BE27" s="58"/>
      <c r="BF27" s="58"/>
      <c r="BG27" s="58"/>
      <c r="BH27" s="58"/>
      <c r="BI27" s="58"/>
      <c r="BJ27" s="58"/>
      <c r="BK27" s="58"/>
      <c r="BL27" s="58"/>
      <c r="BM27" s="58"/>
      <c r="BN27" s="58"/>
      <c r="BO27" s="6"/>
      <c r="BP27" s="6" t="str">
        <f>IFERROR(LEFT(Table4[[#This Row],[reference/s]],SEARCH(";",Table4[[#This Row],[reference/s]])-1),"")</f>
        <v>PDF - BoM</v>
      </c>
    </row>
    <row r="28" spans="1:68" s="6" customFormat="1">
      <c r="B28" s="6" t="s">
        <v>1559</v>
      </c>
      <c r="C28" s="6" t="s">
        <v>642</v>
      </c>
      <c r="D28" s="6" t="s">
        <v>646</v>
      </c>
      <c r="F28" s="24">
        <v>26972</v>
      </c>
      <c r="G28" s="24">
        <v>26973</v>
      </c>
      <c r="H28" s="6" t="s">
        <v>659</v>
      </c>
      <c r="I28" s="58">
        <v>1973</v>
      </c>
      <c r="J28" s="6" t="s">
        <v>548</v>
      </c>
      <c r="K28" s="6" t="s">
        <v>548</v>
      </c>
      <c r="L28" s="6" t="s">
        <v>50</v>
      </c>
      <c r="M28" s="6" t="s">
        <v>50</v>
      </c>
      <c r="N28" s="6" t="s">
        <v>736</v>
      </c>
      <c r="O28" s="44" t="s">
        <v>1554</v>
      </c>
      <c r="P28" s="6">
        <v>2</v>
      </c>
      <c r="Q28" s="6">
        <v>1</v>
      </c>
      <c r="R28" s="6">
        <v>0</v>
      </c>
      <c r="S28" s="6">
        <v>1</v>
      </c>
      <c r="T28" s="6">
        <v>2</v>
      </c>
      <c r="U28" s="6">
        <f>Table4[[#This Row],[Report]]*$P$321+Table4[[#This Row],[Journals]]*$Q$321+Table4[[#This Row],[Databases]]*$R$321+Table4[[#This Row],[Websites]]*$S$321+Table4[[#This Row],[Newspaper]]*$T$321</f>
        <v>122</v>
      </c>
      <c r="V28" s="6">
        <f>SUM(Table4[[#This Row],[Report]:[Websites]])</f>
        <v>4</v>
      </c>
      <c r="W28" s="6" t="str">
        <f>IF(Table4[[#This Row],[Insured Cost]]="",1,IF(Table4[[#This Row],[Reported cost]]="",2,""))</f>
        <v/>
      </c>
      <c r="X28" s="58">
        <v>40</v>
      </c>
      <c r="Y28" s="58">
        <v>5000</v>
      </c>
      <c r="Z28" s="58">
        <v>300</v>
      </c>
      <c r="AA28" s="58">
        <v>112</v>
      </c>
      <c r="AB28" s="58">
        <v>100</v>
      </c>
      <c r="AC28" s="58">
        <v>12</v>
      </c>
      <c r="AD28" s="56"/>
      <c r="AE28" s="66">
        <v>3286501</v>
      </c>
      <c r="AF28" s="66">
        <v>3250000</v>
      </c>
      <c r="AG28" s="58"/>
      <c r="AH28" s="58"/>
      <c r="AI28" s="58"/>
      <c r="AJ28" s="58"/>
      <c r="AK28" s="58"/>
      <c r="AL28" s="58"/>
      <c r="AM28" s="58"/>
      <c r="AN28" s="58"/>
      <c r="AO28" s="58"/>
      <c r="AP28" s="58"/>
      <c r="AQ28" s="58"/>
      <c r="AR28" s="58"/>
      <c r="AS28" s="58">
        <v>1390</v>
      </c>
      <c r="AT28" s="58">
        <v>500</v>
      </c>
      <c r="AU28" s="58"/>
      <c r="AV28" s="58"/>
      <c r="AW28" s="58"/>
      <c r="AX28" s="58"/>
      <c r="AY28" s="58"/>
      <c r="AZ28" s="58"/>
      <c r="BA28" s="58"/>
      <c r="BB28" s="58"/>
      <c r="BC28" s="58"/>
      <c r="BD28" s="58"/>
      <c r="BE28" s="58"/>
      <c r="BF28" s="58"/>
      <c r="BG28" s="58"/>
      <c r="BH28" s="58"/>
      <c r="BI28" s="58"/>
      <c r="BJ28" s="58"/>
      <c r="BK28" s="58"/>
      <c r="BL28" s="58"/>
      <c r="BM28" s="58"/>
      <c r="BN28" s="58"/>
      <c r="BP28" s="6" t="str">
        <f>IFERROR(LEFT(Table4[[#This Row],[reference/s]],SEARCH(";",Table4[[#This Row],[reference/s]])-1),"")</f>
        <v>wiki</v>
      </c>
    </row>
    <row r="29" spans="1:68">
      <c r="B29" t="s">
        <v>1558</v>
      </c>
      <c r="C29" t="s">
        <v>475</v>
      </c>
      <c r="D29" t="s">
        <v>902</v>
      </c>
      <c r="E29" t="s">
        <v>903</v>
      </c>
      <c r="F29" s="11">
        <v>27013</v>
      </c>
      <c r="G29" s="11">
        <v>27018</v>
      </c>
      <c r="H29" t="s">
        <v>660</v>
      </c>
      <c r="I29" s="56">
        <v>1973</v>
      </c>
      <c r="J29" t="s">
        <v>525</v>
      </c>
      <c r="K29" t="s">
        <v>525</v>
      </c>
      <c r="L29" t="s">
        <v>50</v>
      </c>
      <c r="M29" t="s">
        <v>50</v>
      </c>
      <c r="O29" s="9" t="s">
        <v>1555</v>
      </c>
      <c r="P29">
        <v>0</v>
      </c>
      <c r="Q29">
        <v>1</v>
      </c>
      <c r="R29">
        <v>0</v>
      </c>
      <c r="S29">
        <v>1</v>
      </c>
      <c r="T29">
        <v>1</v>
      </c>
      <c r="U29">
        <f>Table4[[#This Row],[Report]]*$P$321+Table4[[#This Row],[Journals]]*$Q$321+Table4[[#This Row],[Databases]]*$R$321+Table4[[#This Row],[Websites]]*$S$321+Table4[[#This Row],[Newspaper]]*$T$321</f>
        <v>41</v>
      </c>
      <c r="V29">
        <f>SUM(Table4[[#This Row],[Report]:[Websites]])</f>
        <v>2</v>
      </c>
      <c r="W29">
        <f>IF(Table4[[#This Row],[Insured Cost]]="",1,IF(Table4[[#This Row],[Reported cost]]="",2,""))</f>
        <v>2</v>
      </c>
      <c r="X29" s="56"/>
      <c r="Y29" s="56"/>
      <c r="Z29" s="56"/>
      <c r="AA29" s="56"/>
      <c r="AB29" s="56"/>
      <c r="AC29" s="56"/>
      <c r="AD29" s="56">
        <v>4</v>
      </c>
      <c r="AE29" s="64" t="s">
        <v>1358</v>
      </c>
      <c r="AF29" s="64"/>
      <c r="AG29" s="56"/>
      <c r="AH29" s="56"/>
      <c r="AI29" s="56"/>
      <c r="AJ29" s="56"/>
      <c r="AK29" s="56"/>
      <c r="AL29" s="56"/>
      <c r="AM29" s="56"/>
      <c r="AN29" s="56"/>
      <c r="AO29" s="56"/>
      <c r="AP29" s="56"/>
      <c r="AQ29" s="56"/>
      <c r="AR29" s="56"/>
      <c r="AS29" s="56"/>
      <c r="AT29" s="56"/>
      <c r="AU29" s="56"/>
      <c r="AV29" s="56"/>
      <c r="AW29" s="56"/>
      <c r="AX29" s="56"/>
      <c r="AY29" s="56"/>
      <c r="AZ29" s="56"/>
      <c r="BA29" s="56"/>
      <c r="BB29" s="56"/>
      <c r="BC29" s="56"/>
      <c r="BD29" s="56"/>
      <c r="BE29" s="56"/>
      <c r="BF29" s="56"/>
      <c r="BG29" s="56"/>
      <c r="BH29" s="56"/>
      <c r="BI29" s="56"/>
      <c r="BJ29" s="56"/>
      <c r="BK29" s="56"/>
      <c r="BL29" s="56"/>
      <c r="BM29" s="56"/>
      <c r="BN29" s="56"/>
      <c r="BP29" t="str">
        <f>IFERROR(LEFT(Table4[[#This Row],[reference/s]],SEARCH(";",Table4[[#This Row],[reference/s]])-1),"")</f>
        <v>PDF - newspaper</v>
      </c>
    </row>
    <row r="30" spans="1:68" s="6" customFormat="1">
      <c r="A30">
        <v>334</v>
      </c>
      <c r="B30" t="s">
        <v>1558</v>
      </c>
      <c r="C30" t="s">
        <v>606</v>
      </c>
      <c r="D30" t="s">
        <v>1412</v>
      </c>
      <c r="E30" t="s">
        <v>1261</v>
      </c>
      <c r="F30" s="11">
        <v>26725</v>
      </c>
      <c r="G30" s="11">
        <v>26753</v>
      </c>
      <c r="H30" t="s">
        <v>658</v>
      </c>
      <c r="I30" s="56">
        <v>1973</v>
      </c>
      <c r="J30" t="s">
        <v>1411</v>
      </c>
      <c r="K30" t="s">
        <v>479</v>
      </c>
      <c r="L30" t="s">
        <v>1064</v>
      </c>
      <c r="M30" t="s">
        <v>50</v>
      </c>
      <c r="N30" t="s">
        <v>1065</v>
      </c>
      <c r="O30" s="29" t="s">
        <v>1413</v>
      </c>
      <c r="P30">
        <v>0</v>
      </c>
      <c r="Q30">
        <v>0</v>
      </c>
      <c r="R30">
        <v>3</v>
      </c>
      <c r="S30">
        <v>1</v>
      </c>
      <c r="T30">
        <v>0</v>
      </c>
      <c r="U30">
        <f>Table4[[#This Row],[Report]]*$P$321+Table4[[#This Row],[Journals]]*$Q$321+Table4[[#This Row],[Databases]]*$R$321+Table4[[#This Row],[Websites]]*$S$321+Table4[[#This Row],[Newspaper]]*$T$321</f>
        <v>70</v>
      </c>
      <c r="V30">
        <f>SUM(Table4[[#This Row],[Report]:[Websites]])</f>
        <v>4</v>
      </c>
      <c r="W30">
        <f>IF(Table4[[#This Row],[Insured Cost]]="",1,IF(Table4[[#This Row],[Reported cost]]="",2,""))</f>
        <v>2</v>
      </c>
      <c r="X30" s="56"/>
      <c r="Y30" s="56">
        <v>25000</v>
      </c>
      <c r="Z30" s="56">
        <v>100</v>
      </c>
      <c r="AA30" s="56">
        <v>10</v>
      </c>
      <c r="AB30" s="56"/>
      <c r="AC30" s="56"/>
      <c r="AD30" s="56">
        <v>3</v>
      </c>
      <c r="AE30" s="64">
        <v>30000000</v>
      </c>
      <c r="AF30" s="64"/>
      <c r="AG30" s="56"/>
      <c r="AH30" s="56"/>
      <c r="AI30" s="56"/>
      <c r="AJ30" s="56"/>
      <c r="AK30" s="56"/>
      <c r="AL30" s="56"/>
      <c r="AM30" s="56"/>
      <c r="AN30" s="56"/>
      <c r="AO30" s="56"/>
      <c r="AP30" s="56"/>
      <c r="AQ30" s="56"/>
      <c r="AR30" s="56"/>
      <c r="AS30" s="56"/>
      <c r="AT30" s="56"/>
      <c r="AU30" s="56"/>
      <c r="AV30" s="56"/>
      <c r="AW30" s="56"/>
      <c r="AX30" s="56"/>
      <c r="AY30" s="56"/>
      <c r="AZ30" s="56"/>
      <c r="BA30" s="56"/>
      <c r="BB30" s="56"/>
      <c r="BC30" s="56"/>
      <c r="BD30" s="56"/>
      <c r="BE30" s="56"/>
      <c r="BF30" s="56"/>
      <c r="BG30" s="56"/>
      <c r="BH30" s="56"/>
      <c r="BI30" s="56"/>
      <c r="BJ30" s="56"/>
      <c r="BK30" s="56"/>
      <c r="BL30" s="56"/>
      <c r="BM30" s="56"/>
      <c r="BN30" s="56"/>
      <c r="BO30" t="s">
        <v>227</v>
      </c>
      <c r="BP30" t="str">
        <f>IFERROR(LEFT(Table4[[#This Row],[reference/s]],SEARCH(";",Table4[[#This Row],[reference/s]])-1),"")</f>
        <v>EM-Track</v>
      </c>
    </row>
    <row r="31" spans="1:68">
      <c r="A31" s="6"/>
      <c r="B31" s="6" t="s">
        <v>1559</v>
      </c>
      <c r="C31" s="6" t="s">
        <v>642</v>
      </c>
      <c r="D31" s="6" t="s">
        <v>643</v>
      </c>
      <c r="E31" s="6"/>
      <c r="F31" s="24">
        <v>27151</v>
      </c>
      <c r="G31" s="24">
        <v>27180</v>
      </c>
      <c r="H31" s="6" t="s">
        <v>674</v>
      </c>
      <c r="I31" s="58">
        <v>1974</v>
      </c>
      <c r="J31" s="6" t="s">
        <v>539</v>
      </c>
      <c r="K31" s="6" t="s">
        <v>645</v>
      </c>
      <c r="L31" s="6" t="s">
        <v>37</v>
      </c>
      <c r="M31" s="6" t="s">
        <v>37</v>
      </c>
      <c r="N31" s="6" t="s">
        <v>736</v>
      </c>
      <c r="O31" s="44" t="s">
        <v>1296</v>
      </c>
      <c r="P31" s="6">
        <v>0</v>
      </c>
      <c r="Q31" s="6">
        <v>0</v>
      </c>
      <c r="R31" s="6">
        <v>1</v>
      </c>
      <c r="S31" s="6">
        <v>1</v>
      </c>
      <c r="T31" s="6">
        <v>1</v>
      </c>
      <c r="U31" s="6">
        <f>Table4[[#This Row],[Report]]*$P$321+Table4[[#This Row],[Journals]]*$Q$321+Table4[[#This Row],[Databases]]*$R$321+Table4[[#This Row],[Websites]]*$S$321+Table4[[#This Row],[Newspaper]]*$T$321</f>
        <v>31</v>
      </c>
      <c r="V31" s="6">
        <f>SUM(Table4[[#This Row],[Report]:[Websites]])</f>
        <v>2</v>
      </c>
      <c r="W31" s="6" t="str">
        <f>IF(Table4[[#This Row],[Insured Cost]]="",1,IF(Table4[[#This Row],[Reported cost]]="",2,""))</f>
        <v/>
      </c>
      <c r="X31" s="58"/>
      <c r="Y31" s="58">
        <v>20000</v>
      </c>
      <c r="Z31" s="58">
        <v>200</v>
      </c>
      <c r="AA31" s="58">
        <v>20</v>
      </c>
      <c r="AB31" s="58"/>
      <c r="AC31" s="58"/>
      <c r="AD31" s="58">
        <v>6</v>
      </c>
      <c r="AE31" s="66">
        <v>20000000</v>
      </c>
      <c r="AF31" s="66">
        <v>98000000</v>
      </c>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c r="BM31" s="58"/>
      <c r="BN31" s="58"/>
      <c r="BO31" s="6"/>
      <c r="BP31" s="6" t="str">
        <f>IFERROR(LEFT(Table4[[#This Row],[reference/s]],SEARCH(";",Table4[[#This Row],[reference/s]])-1),"")</f>
        <v>ICA</v>
      </c>
    </row>
    <row r="32" spans="1:68">
      <c r="A32" s="39">
        <v>66</v>
      </c>
      <c r="B32" s="39" t="s">
        <v>1559</v>
      </c>
      <c r="C32" s="39" t="s">
        <v>606</v>
      </c>
      <c r="D32" s="39" t="s">
        <v>83</v>
      </c>
      <c r="E32" s="39" t="s">
        <v>885</v>
      </c>
      <c r="F32" s="40">
        <v>27143</v>
      </c>
      <c r="G32" s="40">
        <v>27144</v>
      </c>
      <c r="H32" s="39" t="s">
        <v>662</v>
      </c>
      <c r="I32" s="59">
        <v>1974</v>
      </c>
      <c r="J32" s="39" t="s">
        <v>480</v>
      </c>
      <c r="K32" s="39" t="s">
        <v>480</v>
      </c>
      <c r="L32" s="39" t="s">
        <v>37</v>
      </c>
      <c r="M32" s="39" t="s">
        <v>37</v>
      </c>
      <c r="N32" s="39" t="s">
        <v>736</v>
      </c>
      <c r="O32" s="47" t="s">
        <v>1295</v>
      </c>
      <c r="P32" s="39">
        <v>0</v>
      </c>
      <c r="Q32" s="39">
        <v>1</v>
      </c>
      <c r="R32" s="39">
        <v>2</v>
      </c>
      <c r="S32" s="39">
        <v>0</v>
      </c>
      <c r="T32" s="39">
        <v>1</v>
      </c>
      <c r="U32" s="39">
        <f>Table4[[#This Row],[Report]]*$P$321+Table4[[#This Row],[Journals]]*$Q$321+Table4[[#This Row],[Databases]]*$R$321+Table4[[#This Row],[Websites]]*$S$321+Table4[[#This Row],[Newspaper]]*$T$321</f>
        <v>71</v>
      </c>
      <c r="V32" s="39">
        <f>SUM(Table4[[#This Row],[Report]:[Websites]])</f>
        <v>3</v>
      </c>
      <c r="W32" s="39" t="str">
        <f>IF(Table4[[#This Row],[Insured Cost]]="",1,IF(Table4[[#This Row],[Reported cost]]="",2,""))</f>
        <v/>
      </c>
      <c r="X32" s="59"/>
      <c r="Y32" s="59">
        <v>15000</v>
      </c>
      <c r="Z32" s="59">
        <v>1000</v>
      </c>
      <c r="AA32" s="59">
        <v>10</v>
      </c>
      <c r="AB32" s="59"/>
      <c r="AC32" s="59"/>
      <c r="AD32" s="59">
        <v>1</v>
      </c>
      <c r="AE32" s="68">
        <v>20000000</v>
      </c>
      <c r="AF32" s="68">
        <v>80500000</v>
      </c>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39" t="s">
        <v>84</v>
      </c>
      <c r="BP32" s="39" t="str">
        <f>IFERROR(LEFT(Table4[[#This Row],[reference/s]],SEARCH(";",Table4[[#This Row],[reference/s]])-1),"")</f>
        <v>EM-Track</v>
      </c>
    </row>
    <row r="33" spans="1:68">
      <c r="B33" t="s">
        <v>1559</v>
      </c>
      <c r="C33" t="s">
        <v>606</v>
      </c>
      <c r="D33" t="s">
        <v>1452</v>
      </c>
      <c r="F33" s="11">
        <v>27094</v>
      </c>
      <c r="G33" s="11">
        <v>27101</v>
      </c>
      <c r="H33" t="s">
        <v>658</v>
      </c>
      <c r="I33" s="56">
        <v>1974</v>
      </c>
      <c r="J33" t="s">
        <v>1499</v>
      </c>
      <c r="K33" t="s">
        <v>1219</v>
      </c>
      <c r="L33" t="s">
        <v>623</v>
      </c>
      <c r="M33" t="s">
        <v>50</v>
      </c>
      <c r="N33" s="5" t="s">
        <v>37</v>
      </c>
      <c r="O33" s="9" t="s">
        <v>1500</v>
      </c>
      <c r="P33">
        <v>1</v>
      </c>
      <c r="Q33">
        <v>1</v>
      </c>
      <c r="R33">
        <v>1</v>
      </c>
      <c r="S33">
        <v>1</v>
      </c>
      <c r="T33">
        <v>0</v>
      </c>
      <c r="U33">
        <f>Table4[[#This Row],[Report]]*$P$321+Table4[[#This Row],[Journals]]*$Q$321+Table4[[#This Row],[Databases]]*$R$321+Table4[[#This Row],[Websites]]*$S$321+Table4[[#This Row],[Newspaper]]*$T$321</f>
        <v>100</v>
      </c>
      <c r="V33">
        <f>SUM(Table4[[#This Row],[Report]:[Websites]])</f>
        <v>4</v>
      </c>
      <c r="W33" s="1" t="str">
        <f>IF(Table4[[#This Row],[Insured Cost]]="",1,IF(Table4[[#This Row],[Reported cost]]="",2,""))</f>
        <v/>
      </c>
      <c r="X33" s="56">
        <v>700</v>
      </c>
      <c r="Y33" s="56"/>
      <c r="Z33" s="56"/>
      <c r="AA33" s="56"/>
      <c r="AB33" s="56"/>
      <c r="AC33" s="56"/>
      <c r="AD33" s="56"/>
      <c r="AE33" s="64">
        <v>2000000</v>
      </c>
      <c r="AF33" s="64">
        <v>12000000</v>
      </c>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56"/>
      <c r="BN33" s="56"/>
      <c r="BP33" t="str">
        <f>IFERROR(LEFT(Table4[[#This Row],[reference/s]],SEARCH(";",Table4[[#This Row],[reference/s]])-1),"")</f>
        <v>ICA</v>
      </c>
    </row>
    <row r="34" spans="1:68">
      <c r="A34">
        <v>386</v>
      </c>
      <c r="B34" t="s">
        <v>1557</v>
      </c>
      <c r="C34" t="s">
        <v>475</v>
      </c>
      <c r="D34" t="s">
        <v>274</v>
      </c>
      <c r="E34" t="s">
        <v>275</v>
      </c>
      <c r="F34" s="11">
        <v>27388</v>
      </c>
      <c r="G34" s="11">
        <v>27388</v>
      </c>
      <c r="H34" t="s">
        <v>660</v>
      </c>
      <c r="I34" s="56">
        <v>1974</v>
      </c>
      <c r="J34" t="s">
        <v>1191</v>
      </c>
      <c r="K34" t="s">
        <v>1191</v>
      </c>
      <c r="L34" t="s">
        <v>163</v>
      </c>
      <c r="M34" t="s">
        <v>163</v>
      </c>
      <c r="N34" t="s">
        <v>736</v>
      </c>
      <c r="O34" s="29" t="s">
        <v>1423</v>
      </c>
      <c r="P34">
        <v>0</v>
      </c>
      <c r="Q34">
        <v>0</v>
      </c>
      <c r="R34">
        <v>3</v>
      </c>
      <c r="S34">
        <v>0</v>
      </c>
      <c r="T34">
        <v>0</v>
      </c>
      <c r="U34">
        <f>Table4[[#This Row],[Report]]*$P$321+Table4[[#This Row],[Journals]]*$Q$321+Table4[[#This Row],[Databases]]*$R$321+Table4[[#This Row],[Websites]]*$S$321+Table4[[#This Row],[Newspaper]]*$T$321</f>
        <v>60</v>
      </c>
      <c r="V34">
        <f>SUM(Table4[[#This Row],[Report]:[Websites]])</f>
        <v>3</v>
      </c>
      <c r="W34">
        <f>IF(Table4[[#This Row],[Insured Cost]]="",1,IF(Table4[[#This Row],[Reported cost]]="",2,""))</f>
        <v>2</v>
      </c>
      <c r="X34" s="56">
        <v>35362</v>
      </c>
      <c r="Y34" s="56"/>
      <c r="Z34" s="56">
        <v>41000</v>
      </c>
      <c r="AA34" s="56">
        <v>650</v>
      </c>
      <c r="AB34" s="56"/>
      <c r="AC34" s="56"/>
      <c r="AD34" s="56">
        <v>71</v>
      </c>
      <c r="AE34" s="64">
        <v>200000000</v>
      </c>
      <c r="AF34" s="64"/>
      <c r="AG34" s="56"/>
      <c r="AH34" s="56"/>
      <c r="AI34" s="56"/>
      <c r="AJ34" s="56"/>
      <c r="AK34" s="56"/>
      <c r="AL34" s="56"/>
      <c r="AM34" s="56" t="s">
        <v>1421</v>
      </c>
      <c r="AN34" s="56" t="s">
        <v>1422</v>
      </c>
      <c r="AO34" s="56" t="s">
        <v>1419</v>
      </c>
      <c r="AP34" s="56" t="s">
        <v>1420</v>
      </c>
      <c r="AQ34" s="56"/>
      <c r="AR34" s="56"/>
      <c r="AS34" s="56">
        <v>5000</v>
      </c>
      <c r="AT34" s="56">
        <v>5000</v>
      </c>
      <c r="AU34" s="56"/>
      <c r="AV34" s="56"/>
      <c r="AW34" s="56"/>
      <c r="AX34" s="56"/>
      <c r="AY34" s="56"/>
      <c r="AZ34" s="56"/>
      <c r="BA34" s="56"/>
      <c r="BB34" s="56"/>
      <c r="BC34" s="56"/>
      <c r="BD34" s="56"/>
      <c r="BE34" s="56"/>
      <c r="BF34" s="56"/>
      <c r="BG34" s="56"/>
      <c r="BH34" s="56"/>
      <c r="BI34" s="56"/>
      <c r="BJ34" s="56"/>
      <c r="BK34" s="56"/>
      <c r="BL34" s="56"/>
      <c r="BM34" s="56"/>
      <c r="BN34" s="56"/>
      <c r="BO34" t="s">
        <v>276</v>
      </c>
      <c r="BP34" t="str">
        <f>IFERROR(LEFT(Table4[[#This Row],[reference/s]],SEARCH(";",Table4[[#This Row],[reference/s]])-1),"")</f>
        <v>EM-Track</v>
      </c>
    </row>
    <row r="35" spans="1:68" s="39" customFormat="1">
      <c r="A35">
        <v>212</v>
      </c>
      <c r="B35" t="s">
        <v>1557</v>
      </c>
      <c r="C35" t="s">
        <v>606</v>
      </c>
      <c r="D35" t="s">
        <v>695</v>
      </c>
      <c r="E35" t="s">
        <v>158</v>
      </c>
      <c r="F35" s="11">
        <v>27022</v>
      </c>
      <c r="G35" s="11">
        <v>27058</v>
      </c>
      <c r="H35" t="s">
        <v>657</v>
      </c>
      <c r="I35" s="56">
        <v>1974</v>
      </c>
      <c r="J35" t="s">
        <v>1436</v>
      </c>
      <c r="K35" t="s">
        <v>1404</v>
      </c>
      <c r="L35" t="s">
        <v>1418</v>
      </c>
      <c r="M35" t="s">
        <v>50</v>
      </c>
      <c r="N35" t="s">
        <v>37</v>
      </c>
      <c r="O35" s="29" t="s">
        <v>1451</v>
      </c>
      <c r="P35">
        <v>0</v>
      </c>
      <c r="Q35">
        <v>1</v>
      </c>
      <c r="R35">
        <v>2</v>
      </c>
      <c r="S35">
        <v>3</v>
      </c>
      <c r="T35">
        <v>0</v>
      </c>
      <c r="U35">
        <f>Table4[[#This Row],[Report]]*$P$321+Table4[[#This Row],[Journals]]*$Q$321+Table4[[#This Row],[Databases]]*$R$321+Table4[[#This Row],[Websites]]*$S$321+Table4[[#This Row],[Newspaper]]*$T$321</f>
        <v>100</v>
      </c>
      <c r="V35">
        <f>SUM(Table4[[#This Row],[Report]:[Websites]])</f>
        <v>6</v>
      </c>
      <c r="W35" t="str">
        <f>IF(Table4[[#This Row],[Insured Cost]]="",1,IF(Table4[[#This Row],[Reported cost]]="",2,""))</f>
        <v/>
      </c>
      <c r="X35" s="56">
        <v>9000</v>
      </c>
      <c r="Y35" s="56">
        <v>35000</v>
      </c>
      <c r="Z35" s="56">
        <v>12000</v>
      </c>
      <c r="AA35" s="56">
        <v>300</v>
      </c>
      <c r="AB35" s="56"/>
      <c r="AC35" s="56"/>
      <c r="AD35" s="56">
        <v>14</v>
      </c>
      <c r="AE35" s="64">
        <v>68000000</v>
      </c>
      <c r="AF35" s="64">
        <v>200000000</v>
      </c>
      <c r="AG35" s="56"/>
      <c r="AH35" s="56" t="s">
        <v>1443</v>
      </c>
      <c r="AI35" s="56"/>
      <c r="AJ35" s="58" t="s">
        <v>1446</v>
      </c>
      <c r="AK35" s="56"/>
      <c r="AL35" s="56" t="s">
        <v>1444</v>
      </c>
      <c r="AM35" s="56"/>
      <c r="AN35" s="56"/>
      <c r="AO35" s="56"/>
      <c r="AP35" s="56">
        <v>1000</v>
      </c>
      <c r="AQ35" s="56"/>
      <c r="AR35" s="56"/>
      <c r="AS35" s="56">
        <v>13000</v>
      </c>
      <c r="AT35" s="56" t="s">
        <v>1445</v>
      </c>
      <c r="AU35" s="56"/>
      <c r="AV35" s="56"/>
      <c r="AW35" s="56"/>
      <c r="AX35" s="56"/>
      <c r="AY35" s="56"/>
      <c r="AZ35" s="56"/>
      <c r="BA35" s="56"/>
      <c r="BB35" s="56"/>
      <c r="BC35" s="56"/>
      <c r="BD35" s="56"/>
      <c r="BE35" s="56"/>
      <c r="BF35" s="56"/>
      <c r="BG35" s="56"/>
      <c r="BH35" s="56"/>
      <c r="BI35" s="56"/>
      <c r="BJ35" s="56"/>
      <c r="BK35" s="56"/>
      <c r="BL35" s="56"/>
      <c r="BM35" s="56"/>
      <c r="BN35" s="56"/>
      <c r="BO35" t="s">
        <v>159</v>
      </c>
      <c r="BP35" t="str">
        <f>IFERROR(LEFT(Table4[[#This Row],[reference/s]],SEARCH(";",Table4[[#This Row],[reference/s]])-1),"")</f>
        <v>EM-DAT [14]</v>
      </c>
    </row>
    <row r="36" spans="1:68" s="6" customFormat="1">
      <c r="A36"/>
      <c r="B36" t="s">
        <v>1566</v>
      </c>
      <c r="C36" t="s">
        <v>606</v>
      </c>
      <c r="D36" t="s">
        <v>1313</v>
      </c>
      <c r="E36"/>
      <c r="F36" s="11">
        <v>27164</v>
      </c>
      <c r="G36" s="11">
        <v>27165</v>
      </c>
      <c r="H36" t="s">
        <v>674</v>
      </c>
      <c r="I36" s="56">
        <v>1974</v>
      </c>
      <c r="J36" s="1" t="s">
        <v>1497</v>
      </c>
      <c r="K36" t="s">
        <v>1450</v>
      </c>
      <c r="L36" t="s">
        <v>30</v>
      </c>
      <c r="M36" t="s">
        <v>30</v>
      </c>
      <c r="N36"/>
      <c r="O36" s="9" t="s">
        <v>1312</v>
      </c>
      <c r="P36">
        <v>1</v>
      </c>
      <c r="Q36">
        <v>1</v>
      </c>
      <c r="R36">
        <v>1</v>
      </c>
      <c r="S36">
        <v>0</v>
      </c>
      <c r="T36">
        <v>5</v>
      </c>
      <c r="U36">
        <f>Table4[[#This Row],[Report]]*$P$321+Table4[[#This Row],[Journals]]*$Q$321+Table4[[#This Row],[Databases]]*$R$321+Table4[[#This Row],[Websites]]*$S$321+Table4[[#This Row],[Newspaper]]*$T$321</f>
        <v>95</v>
      </c>
      <c r="V36">
        <f>SUM(Table4[[#This Row],[Report]:[Websites]])</f>
        <v>3</v>
      </c>
      <c r="W36" s="1">
        <f>IF(Table4[[#This Row],[Insured Cost]]="",1,IF(Table4[[#This Row],[Reported cost]]="",2,""))</f>
        <v>2</v>
      </c>
      <c r="X36" s="56">
        <v>330</v>
      </c>
      <c r="Y36" s="56">
        <v>3000</v>
      </c>
      <c r="Z36" s="56">
        <v>1000</v>
      </c>
      <c r="AA36" s="56">
        <v>1</v>
      </c>
      <c r="AB36" s="56"/>
      <c r="AC36" s="56"/>
      <c r="AD36" s="56"/>
      <c r="AE36" s="64">
        <v>4000000</v>
      </c>
      <c r="AF36" s="64"/>
      <c r="AG36" s="56"/>
      <c r="AH36" s="56" t="s">
        <v>1442</v>
      </c>
      <c r="AI36" s="56"/>
      <c r="AJ36" s="56"/>
      <c r="AK36" s="56"/>
      <c r="AL36" s="56"/>
      <c r="AM36" s="56"/>
      <c r="AN36" s="56"/>
      <c r="AO36" s="56"/>
      <c r="AP36" s="56"/>
      <c r="AQ36" s="56"/>
      <c r="AR36" s="56"/>
      <c r="AS36" s="56">
        <v>300</v>
      </c>
      <c r="AT36" s="56">
        <v>150</v>
      </c>
      <c r="AU36" s="56"/>
      <c r="AV36" s="56">
        <v>50</v>
      </c>
      <c r="AW36" s="56"/>
      <c r="AX36" s="56" t="s">
        <v>1498</v>
      </c>
      <c r="AY36" s="56"/>
      <c r="AZ36" s="56" t="s">
        <v>670</v>
      </c>
      <c r="BA36" s="56"/>
      <c r="BB36" s="56"/>
      <c r="BC36" s="56"/>
      <c r="BD36" s="56"/>
      <c r="BE36" s="56"/>
      <c r="BF36" s="56"/>
      <c r="BG36" s="56"/>
      <c r="BH36" s="56"/>
      <c r="BI36" s="56"/>
      <c r="BJ36" s="56"/>
      <c r="BK36" s="56"/>
      <c r="BL36" s="56"/>
      <c r="BM36" s="56"/>
      <c r="BN36" s="56"/>
      <c r="BO36"/>
      <c r="BP36" t="str">
        <f>IFERROR(LEFT(Table4[[#This Row],[reference/s]],SEARCH(";",Table4[[#This Row],[reference/s]])-1),"")</f>
        <v>ICA</v>
      </c>
    </row>
    <row r="37" spans="1:68" s="6" customFormat="1">
      <c r="A37"/>
      <c r="B37" t="s">
        <v>1570</v>
      </c>
      <c r="C37" t="s">
        <v>475</v>
      </c>
      <c r="D37" t="s">
        <v>611</v>
      </c>
      <c r="E37" t="s">
        <v>612</v>
      </c>
      <c r="F37" s="11">
        <v>27440</v>
      </c>
      <c r="G37" s="11">
        <v>27447</v>
      </c>
      <c r="H37" t="s">
        <v>661</v>
      </c>
      <c r="I37" s="56">
        <v>1975</v>
      </c>
      <c r="J37" t="s">
        <v>1492</v>
      </c>
      <c r="K37" t="s">
        <v>1434</v>
      </c>
      <c r="L37" t="s">
        <v>33</v>
      </c>
      <c r="M37" t="s">
        <v>33</v>
      </c>
      <c r="N37" t="s">
        <v>736</v>
      </c>
      <c r="O37" s="9" t="s">
        <v>886</v>
      </c>
      <c r="P37">
        <v>1</v>
      </c>
      <c r="Q37">
        <v>0</v>
      </c>
      <c r="R37">
        <v>0</v>
      </c>
      <c r="S37">
        <v>0</v>
      </c>
      <c r="T37">
        <v>1</v>
      </c>
      <c r="U37">
        <f>Table4[[#This Row],[Report]]*$P$321+Table4[[#This Row],[Journals]]*$Q$321+Table4[[#This Row],[Databases]]*$R$321+Table4[[#This Row],[Websites]]*$S$321+Table4[[#This Row],[Newspaper]]*$T$321</f>
        <v>41</v>
      </c>
      <c r="V37">
        <f>SUM(Table4[[#This Row],[Report]:[Websites]])</f>
        <v>1</v>
      </c>
      <c r="W37">
        <f>IF(Table4[[#This Row],[Insured Cost]]="",1,IF(Table4[[#This Row],[Reported cost]]="",2,""))</f>
        <v>1</v>
      </c>
      <c r="X37" s="56"/>
      <c r="Y37" s="56"/>
      <c r="Z37" s="56">
        <v>80</v>
      </c>
      <c r="AA37" s="56"/>
      <c r="AB37" s="56"/>
      <c r="AC37" s="56"/>
      <c r="AD37" s="56"/>
      <c r="AE37" s="64"/>
      <c r="AF37" s="64">
        <v>5000000</v>
      </c>
      <c r="AG37" s="56"/>
      <c r="AH37" s="56"/>
      <c r="AI37" s="56"/>
      <c r="AJ37" s="56"/>
      <c r="AK37" s="56"/>
      <c r="AL37" s="56"/>
      <c r="AM37" s="56"/>
      <c r="AN37" s="56"/>
      <c r="AO37" s="56"/>
      <c r="AP37" s="56"/>
      <c r="AQ37" s="56"/>
      <c r="AR37" s="56"/>
      <c r="AS37" s="56"/>
      <c r="AT37" s="56"/>
      <c r="AU37" s="56"/>
      <c r="AV37" s="56"/>
      <c r="AW37" s="56"/>
      <c r="AX37" s="56"/>
      <c r="AY37" s="56"/>
      <c r="AZ37" s="56"/>
      <c r="BA37" s="56"/>
      <c r="BB37" s="56"/>
      <c r="BC37" s="56"/>
      <c r="BD37" s="56"/>
      <c r="BE37" s="56"/>
      <c r="BF37" s="56"/>
      <c r="BG37" s="56"/>
      <c r="BH37" s="56"/>
      <c r="BI37" s="56"/>
      <c r="BJ37" s="56"/>
      <c r="BK37" s="56"/>
      <c r="BL37" s="56"/>
      <c r="BM37" s="56"/>
      <c r="BN37" s="56"/>
      <c r="BO37"/>
      <c r="BP37" t="str">
        <f>IFERROR(LEFT(Table4[[#This Row],[reference/s]],SEARCH(";",Table4[[#This Row],[reference/s]])-1),"")</f>
        <v>wiki</v>
      </c>
    </row>
    <row r="38" spans="1:68" ht="15" thickBot="1">
      <c r="A38" s="6">
        <v>87</v>
      </c>
      <c r="B38" s="6" t="s">
        <v>1562</v>
      </c>
      <c r="C38" s="6" t="s">
        <v>585</v>
      </c>
      <c r="D38" s="6" t="s">
        <v>93</v>
      </c>
      <c r="E38" s="6" t="s">
        <v>94</v>
      </c>
      <c r="F38" s="24">
        <v>27364</v>
      </c>
      <c r="G38" s="24">
        <v>27426</v>
      </c>
      <c r="H38" s="6" t="s">
        <v>657</v>
      </c>
      <c r="I38" s="58">
        <v>1975</v>
      </c>
      <c r="J38" s="6" t="s">
        <v>1490</v>
      </c>
      <c r="K38" s="6" t="s">
        <v>1489</v>
      </c>
      <c r="L38" s="6" t="s">
        <v>37</v>
      </c>
      <c r="M38" s="6" t="s">
        <v>37</v>
      </c>
      <c r="N38" s="6" t="s">
        <v>614</v>
      </c>
      <c r="O38" s="44" t="s">
        <v>1491</v>
      </c>
      <c r="P38" s="6">
        <v>1</v>
      </c>
      <c r="Q38" s="6">
        <v>0</v>
      </c>
      <c r="R38" s="6">
        <v>1</v>
      </c>
      <c r="S38" s="6">
        <v>1</v>
      </c>
      <c r="T38" s="6">
        <v>4</v>
      </c>
      <c r="U38" s="6">
        <f>Table4[[#This Row],[Report]]*$P$321+Table4[[#This Row],[Journals]]*$Q$321+Table4[[#This Row],[Databases]]*$R$321+Table4[[#This Row],[Websites]]*$S$321+Table4[[#This Row],[Newspaper]]*$T$321</f>
        <v>74</v>
      </c>
      <c r="V38" s="6">
        <f>SUM(Table4[[#This Row],[Report]:[Websites]])</f>
        <v>3</v>
      </c>
      <c r="W38" s="6">
        <f>IF(Table4[[#This Row],[Insured Cost]]="",1,IF(Table4[[#This Row],[Reported cost]]="",2,""))</f>
        <v>1</v>
      </c>
      <c r="X38" s="58"/>
      <c r="Y38" s="58">
        <v>10000</v>
      </c>
      <c r="Z38" s="58"/>
      <c r="AA38" s="58">
        <v>10</v>
      </c>
      <c r="AB38" s="58"/>
      <c r="AC38" s="58"/>
      <c r="AD38" s="58">
        <v>3</v>
      </c>
      <c r="AE38" s="66"/>
      <c r="AF38" s="71">
        <v>5000000</v>
      </c>
      <c r="AG38" s="58"/>
      <c r="AH38" s="58"/>
      <c r="AI38" s="58"/>
      <c r="AJ38" s="58"/>
      <c r="AK38" s="58"/>
      <c r="AL38" s="58" t="s">
        <v>1456</v>
      </c>
      <c r="AM38" s="58"/>
      <c r="AN38" s="58"/>
      <c r="AO38" s="58"/>
      <c r="AP38" s="58"/>
      <c r="AQ38" s="58"/>
      <c r="AR38" s="58"/>
      <c r="AS38" s="58"/>
      <c r="AT38" s="58"/>
      <c r="AU38" s="58"/>
      <c r="AV38" s="58"/>
      <c r="AW38" s="58" t="s">
        <v>1453</v>
      </c>
      <c r="AX38" s="58" t="s">
        <v>1454</v>
      </c>
      <c r="AY38" s="58"/>
      <c r="AZ38" s="58" t="s">
        <v>1488</v>
      </c>
      <c r="BA38" s="58"/>
      <c r="BB38" s="58"/>
      <c r="BC38" s="58"/>
      <c r="BD38" s="58"/>
      <c r="BE38" s="58"/>
      <c r="BF38" s="58"/>
      <c r="BG38" s="58"/>
      <c r="BH38" s="58"/>
      <c r="BI38" s="58"/>
      <c r="BJ38" s="58"/>
      <c r="BK38" s="58"/>
      <c r="BL38" s="58"/>
      <c r="BM38" s="58"/>
      <c r="BN38" s="58"/>
      <c r="BO38" s="6" t="s">
        <v>95</v>
      </c>
      <c r="BP38" s="6" t="str">
        <f>IFERROR(LEFT(Table4[[#This Row],[reference/s]],SEARCH(";",Table4[[#This Row],[reference/s]])-1),"")</f>
        <v>EM-Track</v>
      </c>
    </row>
    <row r="39" spans="1:68" ht="16" thickTop="1" thickBot="1">
      <c r="A39">
        <v>177</v>
      </c>
      <c r="B39" t="s">
        <v>1559</v>
      </c>
      <c r="C39" t="s">
        <v>475</v>
      </c>
      <c r="D39" t="s">
        <v>131</v>
      </c>
      <c r="E39" t="s">
        <v>132</v>
      </c>
      <c r="F39" s="11">
        <v>27736</v>
      </c>
      <c r="G39" s="11">
        <v>27737</v>
      </c>
      <c r="H39" t="s">
        <v>660</v>
      </c>
      <c r="I39" s="56">
        <v>1975</v>
      </c>
      <c r="J39" t="s">
        <v>1493</v>
      </c>
      <c r="K39" t="s">
        <v>1434</v>
      </c>
      <c r="L39" t="s">
        <v>33</v>
      </c>
      <c r="M39" t="s">
        <v>33</v>
      </c>
      <c r="N39" t="s">
        <v>736</v>
      </c>
      <c r="O39" s="9" t="s">
        <v>1496</v>
      </c>
      <c r="P39">
        <v>0</v>
      </c>
      <c r="Q39">
        <v>0</v>
      </c>
      <c r="R39">
        <v>3</v>
      </c>
      <c r="S39">
        <v>1</v>
      </c>
      <c r="T39">
        <v>2</v>
      </c>
      <c r="U39">
        <f>Table4[[#This Row],[Report]]*$P$321+Table4[[#This Row],[Journals]]*$Q$321+Table4[[#This Row],[Databases]]*$R$321+Table4[[#This Row],[Websites]]*$S$321+Table4[[#This Row],[Newspaper]]*$T$321</f>
        <v>72</v>
      </c>
      <c r="V39">
        <f>SUM(Table4[[#This Row],[Report]:[Websites]])</f>
        <v>4</v>
      </c>
      <c r="W39" t="str">
        <f>IF(Table4[[#This Row],[Insured Cost]]="",1,IF(Table4[[#This Row],[Reported cost]]="",2,""))</f>
        <v/>
      </c>
      <c r="X39" s="56"/>
      <c r="Y39" s="56">
        <v>1000</v>
      </c>
      <c r="Z39" s="56">
        <v>50</v>
      </c>
      <c r="AA39" s="56">
        <v>5</v>
      </c>
      <c r="AB39" s="56"/>
      <c r="AC39" s="56"/>
      <c r="AD39" s="56"/>
      <c r="AE39" s="64">
        <v>20000000</v>
      </c>
      <c r="AF39" s="72">
        <v>25000000</v>
      </c>
      <c r="AG39" s="56"/>
      <c r="AH39" s="56"/>
      <c r="AI39" s="56" t="s">
        <v>1494</v>
      </c>
      <c r="AJ39" s="56" t="s">
        <v>1495</v>
      </c>
      <c r="AK39" s="56"/>
      <c r="AL39" s="56"/>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56"/>
      <c r="BK39" s="56"/>
      <c r="BL39" s="56"/>
      <c r="BM39" s="56"/>
      <c r="BN39" s="56"/>
      <c r="BO39" t="s">
        <v>133</v>
      </c>
      <c r="BP39" t="str">
        <f>IFERROR(LEFT(Table4[[#This Row],[reference/s]],SEARCH(";",Table4[[#This Row],[reference/s]])-1),"")</f>
        <v>wiki</v>
      </c>
    </row>
    <row r="40" spans="1:68" ht="15" thickTop="1">
      <c r="A40">
        <v>328</v>
      </c>
      <c r="B40" t="s">
        <v>1559</v>
      </c>
      <c r="C40" t="s">
        <v>606</v>
      </c>
      <c r="D40" t="s">
        <v>696</v>
      </c>
      <c r="E40" t="s">
        <v>222</v>
      </c>
      <c r="F40" s="11">
        <v>27463</v>
      </c>
      <c r="G40" s="11">
        <v>27464</v>
      </c>
      <c r="H40" t="s">
        <v>658</v>
      </c>
      <c r="I40" s="56">
        <v>1975</v>
      </c>
      <c r="J40" t="s">
        <v>539</v>
      </c>
      <c r="K40" t="s">
        <v>539</v>
      </c>
      <c r="L40" t="s">
        <v>37</v>
      </c>
      <c r="M40" t="s">
        <v>37</v>
      </c>
      <c r="N40" t="s">
        <v>736</v>
      </c>
      <c r="O40" s="9" t="s">
        <v>1314</v>
      </c>
      <c r="P40">
        <v>0</v>
      </c>
      <c r="Q40">
        <v>2</v>
      </c>
      <c r="R40">
        <v>3</v>
      </c>
      <c r="S40">
        <v>0</v>
      </c>
      <c r="T40">
        <v>4</v>
      </c>
      <c r="U40">
        <f>Table4[[#This Row],[Report]]*$P$321+Table4[[#This Row],[Journals]]*$Q$321+Table4[[#This Row],[Databases]]*$R$321+Table4[[#This Row],[Websites]]*$S$321+Table4[[#This Row],[Newspaper]]*$T$321</f>
        <v>124</v>
      </c>
      <c r="V40">
        <f>SUM(Table4[[#This Row],[Report]:[Websites]])</f>
        <v>5</v>
      </c>
      <c r="W40" t="str">
        <f>IF(Table4[[#This Row],[Insured Cost]]="",1,IF(Table4[[#This Row],[Reported cost]]="",2,""))</f>
        <v/>
      </c>
      <c r="X40" s="56"/>
      <c r="Y40" s="56">
        <v>12000</v>
      </c>
      <c r="Z40" s="56">
        <v>700</v>
      </c>
      <c r="AA40" s="56">
        <v>7</v>
      </c>
      <c r="AB40" s="56"/>
      <c r="AC40" s="56"/>
      <c r="AD40" s="56">
        <v>1</v>
      </c>
      <c r="AE40" s="64">
        <v>15000000</v>
      </c>
      <c r="AF40" s="73">
        <v>20000000</v>
      </c>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c r="BM40" s="56"/>
      <c r="BN40" s="56"/>
      <c r="BO40" t="s">
        <v>223</v>
      </c>
      <c r="BP40" t="str">
        <f>IFERROR(LEFT(Table4[[#This Row],[reference/s]],SEARCH(";",Table4[[#This Row],[reference/s]])-1),"")</f>
        <v>EM-DAT</v>
      </c>
    </row>
    <row r="41" spans="1:68">
      <c r="B41" t="s">
        <v>1559</v>
      </c>
      <c r="C41" t="s">
        <v>642</v>
      </c>
      <c r="D41" t="s">
        <v>646</v>
      </c>
      <c r="F41" s="11">
        <v>28080</v>
      </c>
      <c r="G41" s="11">
        <v>28080</v>
      </c>
      <c r="H41" t="s">
        <v>659</v>
      </c>
      <c r="I41" s="56">
        <v>1976</v>
      </c>
      <c r="K41" t="s">
        <v>647</v>
      </c>
      <c r="L41" t="s">
        <v>30</v>
      </c>
      <c r="M41" t="s">
        <v>30</v>
      </c>
      <c r="N41" t="s">
        <v>736</v>
      </c>
      <c r="O41" s="9" t="s">
        <v>1317</v>
      </c>
      <c r="P41">
        <v>1</v>
      </c>
      <c r="Q41">
        <v>0</v>
      </c>
      <c r="R41">
        <v>1</v>
      </c>
      <c r="S41">
        <v>1</v>
      </c>
      <c r="T41">
        <v>3</v>
      </c>
      <c r="U41">
        <f>Table4[[#This Row],[Report]]*$P$321+Table4[[#This Row],[Journals]]*$Q$321+Table4[[#This Row],[Databases]]*$R$321+Table4[[#This Row],[Websites]]*$S$321+Table4[[#This Row],[Newspaper]]*$T$321</f>
        <v>73</v>
      </c>
      <c r="V41">
        <f>SUM(Table4[[#This Row],[Report]:[Websites]])</f>
        <v>3</v>
      </c>
      <c r="W41" t="str">
        <f>IF(Table4[[#This Row],[Insured Cost]]="",1,IF(Table4[[#This Row],[Reported cost]]="",2,""))</f>
        <v/>
      </c>
      <c r="X41" s="56"/>
      <c r="Y41" s="56">
        <v>500</v>
      </c>
      <c r="Z41" s="56">
        <v>20</v>
      </c>
      <c r="AA41" s="56">
        <v>4</v>
      </c>
      <c r="AB41" s="56"/>
      <c r="AC41" s="56"/>
      <c r="AD41" s="56">
        <v>2</v>
      </c>
      <c r="AE41" s="64">
        <v>10500000</v>
      </c>
      <c r="AF41" s="64">
        <v>7279000</v>
      </c>
      <c r="AG41" s="56"/>
      <c r="AH41" s="56"/>
      <c r="AI41" s="56"/>
      <c r="AJ41" s="56"/>
      <c r="AK41" s="56" t="s">
        <v>1579</v>
      </c>
      <c r="AL41" s="56">
        <v>2</v>
      </c>
      <c r="AM41" s="56"/>
      <c r="AN41" s="56"/>
      <c r="AO41" s="56"/>
      <c r="AP41" s="56"/>
      <c r="AQ41" s="56"/>
      <c r="AR41" s="56"/>
      <c r="AS41" s="56"/>
      <c r="AT41" s="56"/>
      <c r="AU41" s="56"/>
      <c r="AV41" s="56"/>
      <c r="AW41" s="56"/>
      <c r="AX41" s="56"/>
      <c r="AY41" s="56"/>
      <c r="AZ41" s="56"/>
      <c r="BA41" s="56"/>
      <c r="BB41" s="56">
        <v>5</v>
      </c>
      <c r="BC41" s="56">
        <v>2</v>
      </c>
      <c r="BD41" s="56"/>
      <c r="BE41" s="56"/>
      <c r="BF41" s="56"/>
      <c r="BG41" s="56"/>
      <c r="BH41" s="56"/>
      <c r="BI41" s="56"/>
      <c r="BJ41" s="56"/>
      <c r="BK41" s="56"/>
      <c r="BL41" s="56"/>
      <c r="BM41" s="56"/>
      <c r="BN41" s="56"/>
      <c r="BP41" t="str">
        <f>IFERROR(LEFT(Table4[[#This Row],[reference/s]],SEARCH(";",Table4[[#This Row],[reference/s]])-1),"")</f>
        <v>EM-DAT</v>
      </c>
    </row>
    <row r="42" spans="1:68">
      <c r="A42">
        <v>180</v>
      </c>
      <c r="B42" t="s">
        <v>1559</v>
      </c>
      <c r="C42" t="s">
        <v>642</v>
      </c>
      <c r="D42" t="s">
        <v>134</v>
      </c>
      <c r="E42" t="s">
        <v>135</v>
      </c>
      <c r="F42" s="11">
        <v>27768</v>
      </c>
      <c r="G42" s="11">
        <v>27768</v>
      </c>
      <c r="H42" t="s">
        <v>657</v>
      </c>
      <c r="I42" s="56">
        <v>1976</v>
      </c>
      <c r="K42" t="s">
        <v>481</v>
      </c>
      <c r="L42" t="s">
        <v>50</v>
      </c>
      <c r="M42" t="s">
        <v>50</v>
      </c>
      <c r="N42" t="s">
        <v>736</v>
      </c>
      <c r="O42" s="9" t="s">
        <v>1315</v>
      </c>
      <c r="P42">
        <v>0</v>
      </c>
      <c r="Q42">
        <v>0</v>
      </c>
      <c r="R42">
        <v>3</v>
      </c>
      <c r="S42">
        <v>0</v>
      </c>
      <c r="T42">
        <v>3</v>
      </c>
      <c r="U42">
        <f>Table4[[#This Row],[Report]]*$P$321+Table4[[#This Row],[Journals]]*$Q$321+Table4[[#This Row],[Databases]]*$R$321+Table4[[#This Row],[Websites]]*$S$321+Table4[[#This Row],[Newspaper]]*$T$321</f>
        <v>63</v>
      </c>
      <c r="V42">
        <f>SUM(Table4[[#This Row],[Report]:[Websites]])</f>
        <v>3</v>
      </c>
      <c r="W42" t="str">
        <f>IF(Table4[[#This Row],[Insured Cost]]="",1,IF(Table4[[#This Row],[Reported cost]]="",2,""))</f>
        <v/>
      </c>
      <c r="X42" s="56"/>
      <c r="Y42" s="56">
        <v>5000</v>
      </c>
      <c r="Z42" s="56"/>
      <c r="AA42" s="56">
        <v>50</v>
      </c>
      <c r="AB42" s="56"/>
      <c r="AC42" s="56"/>
      <c r="AD42" s="56"/>
      <c r="AE42" s="64">
        <v>5000000</v>
      </c>
      <c r="AF42" s="64">
        <v>12000000</v>
      </c>
      <c r="AG42" s="56"/>
      <c r="AH42" s="56"/>
      <c r="AI42" s="56"/>
      <c r="AJ42" s="56"/>
      <c r="AK42" s="56">
        <v>1500</v>
      </c>
      <c r="AL42" s="56"/>
      <c r="AM42" s="56"/>
      <c r="AN42" s="56"/>
      <c r="AO42" s="56"/>
      <c r="AP42" s="56"/>
      <c r="AQ42" s="56"/>
      <c r="AR42" s="56"/>
      <c r="AS42" s="56"/>
      <c r="AT42" s="56"/>
      <c r="AU42" s="56"/>
      <c r="AV42" s="56"/>
      <c r="AW42" s="56"/>
      <c r="AX42" s="56"/>
      <c r="AY42" s="56"/>
      <c r="AZ42" s="56"/>
      <c r="BA42" s="56"/>
      <c r="BB42" s="56"/>
      <c r="BC42" s="56"/>
      <c r="BD42" s="56"/>
      <c r="BE42" s="56"/>
      <c r="BF42" s="56"/>
      <c r="BG42" s="56"/>
      <c r="BH42" s="56"/>
      <c r="BI42" s="56"/>
      <c r="BJ42" s="56"/>
      <c r="BK42" s="56"/>
      <c r="BL42" s="56"/>
      <c r="BM42" s="56"/>
      <c r="BN42" s="56"/>
      <c r="BO42" t="s">
        <v>136</v>
      </c>
      <c r="BP42" t="str">
        <f>IFERROR(LEFT(Table4[[#This Row],[reference/s]],SEARCH(";",Table4[[#This Row],[reference/s]])-1),"")</f>
        <v>EM-Track</v>
      </c>
    </row>
    <row r="43" spans="1:68">
      <c r="B43" t="s">
        <v>1570</v>
      </c>
      <c r="C43" t="s">
        <v>475</v>
      </c>
      <c r="D43" t="s">
        <v>699</v>
      </c>
      <c r="E43" t="s">
        <v>833</v>
      </c>
      <c r="F43" s="11">
        <v>27772</v>
      </c>
      <c r="G43" s="11">
        <v>27778</v>
      </c>
      <c r="H43" t="s">
        <v>657</v>
      </c>
      <c r="I43" s="56">
        <v>1976</v>
      </c>
      <c r="J43" t="s">
        <v>700</v>
      </c>
      <c r="K43" t="s">
        <v>700</v>
      </c>
      <c r="L43" t="s">
        <v>50</v>
      </c>
      <c r="M43" t="s">
        <v>50</v>
      </c>
      <c r="N43" t="s">
        <v>736</v>
      </c>
      <c r="O43" s="9" t="s">
        <v>1097</v>
      </c>
      <c r="P43">
        <v>0</v>
      </c>
      <c r="Q43">
        <v>0</v>
      </c>
      <c r="R43">
        <v>1</v>
      </c>
      <c r="S43">
        <v>1</v>
      </c>
      <c r="T43">
        <v>4</v>
      </c>
      <c r="U43">
        <f>Table4[[#This Row],[Report]]*$P$321+Table4[[#This Row],[Journals]]*$Q$321+Table4[[#This Row],[Databases]]*$R$321+Table4[[#This Row],[Websites]]*$S$321+Table4[[#This Row],[Newspaper]]*$T$321</f>
        <v>34</v>
      </c>
      <c r="V43">
        <f>SUM(Table4[[#This Row],[Report]:[Websites]])</f>
        <v>2</v>
      </c>
      <c r="W43">
        <f>IF(Table4[[#This Row],[Insured Cost]]="",1,IF(Table4[[#This Row],[Reported cost]]="",2,""))</f>
        <v>1</v>
      </c>
      <c r="X43" s="56">
        <v>70</v>
      </c>
      <c r="Y43" s="56"/>
      <c r="Z43" s="56"/>
      <c r="AA43" s="56"/>
      <c r="AB43" s="56"/>
      <c r="AC43" s="56"/>
      <c r="AD43" s="56"/>
      <c r="AE43" s="64"/>
      <c r="AF43" s="64">
        <v>6000000</v>
      </c>
      <c r="AG43" s="56"/>
      <c r="AH43" s="56"/>
      <c r="AI43" s="56"/>
      <c r="AJ43" s="56"/>
      <c r="AK43" s="56"/>
      <c r="AL43" s="56"/>
      <c r="AM43" s="56"/>
      <c r="AN43" s="56"/>
      <c r="AO43" s="56"/>
      <c r="AP43" s="56"/>
      <c r="AQ43" s="56"/>
      <c r="AR43" s="56"/>
      <c r="AS43" s="56"/>
      <c r="AT43" s="56"/>
      <c r="AU43" s="56"/>
      <c r="AV43" s="56"/>
      <c r="AW43" s="56"/>
      <c r="AX43" s="56"/>
      <c r="AY43" s="56"/>
      <c r="AZ43" s="56"/>
      <c r="BA43" s="56"/>
      <c r="BB43" s="56"/>
      <c r="BC43" s="56"/>
      <c r="BD43" s="56"/>
      <c r="BE43" s="56"/>
      <c r="BF43" s="56"/>
      <c r="BG43" s="56"/>
      <c r="BH43" s="56"/>
      <c r="BI43" s="56"/>
      <c r="BJ43" s="56"/>
      <c r="BK43" s="56"/>
      <c r="BL43" s="56"/>
      <c r="BM43" s="56"/>
      <c r="BN43" s="56"/>
      <c r="BP43" t="str">
        <f>IFERROR(LEFT(Table4[[#This Row],[reference/s]],SEARCH(";",Table4[[#This Row],[reference/s]])-1),"")</f>
        <v>EM-DAT</v>
      </c>
    </row>
    <row r="44" spans="1:68">
      <c r="B44" t="s">
        <v>1570</v>
      </c>
      <c r="C44" t="s">
        <v>475</v>
      </c>
      <c r="D44" t="s">
        <v>582</v>
      </c>
      <c r="E44" t="s">
        <v>832</v>
      </c>
      <c r="F44" s="4">
        <v>28110</v>
      </c>
      <c r="G44" s="4">
        <v>27780</v>
      </c>
      <c r="H44" t="s">
        <v>660</v>
      </c>
      <c r="I44" s="56">
        <v>1976</v>
      </c>
      <c r="J44" t="s">
        <v>1502</v>
      </c>
      <c r="K44" t="s">
        <v>613</v>
      </c>
      <c r="L44" t="s">
        <v>614</v>
      </c>
      <c r="M44" t="s">
        <v>50</v>
      </c>
      <c r="N44" t="s">
        <v>163</v>
      </c>
      <c r="O44" s="9" t="s">
        <v>1318</v>
      </c>
      <c r="P44">
        <v>1</v>
      </c>
      <c r="Q44">
        <v>0</v>
      </c>
      <c r="R44">
        <v>1</v>
      </c>
      <c r="S44">
        <v>1</v>
      </c>
      <c r="T44">
        <v>6</v>
      </c>
      <c r="U44">
        <f>Table4[[#This Row],[Report]]*$P$321+Table4[[#This Row],[Journals]]*$Q$321+Table4[[#This Row],[Databases]]*$R$321+Table4[[#This Row],[Websites]]*$S$321+Table4[[#This Row],[Newspaper]]*$T$321</f>
        <v>76</v>
      </c>
      <c r="V44">
        <f>SUM(Table4[[#This Row],[Report]:[Websites]])</f>
        <v>3</v>
      </c>
      <c r="W44">
        <f>IF(Table4[[#This Row],[Insured Cost]]="",1,IF(Table4[[#This Row],[Reported cost]]="",2,""))</f>
        <v>1</v>
      </c>
      <c r="X44" s="56"/>
      <c r="Y44" s="56">
        <v>6000</v>
      </c>
      <c r="Z44" s="56">
        <v>1000</v>
      </c>
      <c r="AA44" s="56">
        <v>2</v>
      </c>
      <c r="AB44" s="56"/>
      <c r="AC44" s="56"/>
      <c r="AD44" s="56"/>
      <c r="AE44" s="64"/>
      <c r="AF44" s="73">
        <v>49000000</v>
      </c>
      <c r="AG44" s="56"/>
      <c r="AH44" s="56"/>
      <c r="AI44" s="56"/>
      <c r="AJ44" s="56"/>
      <c r="AK44" s="56"/>
      <c r="AL44" s="56"/>
      <c r="AM44" s="56"/>
      <c r="AN44" s="56"/>
      <c r="AO44" s="56"/>
      <c r="AP44" s="56"/>
      <c r="AQ44" s="56"/>
      <c r="AR44" s="56"/>
      <c r="AS44" s="56"/>
      <c r="AT44" s="56"/>
      <c r="AU44" s="56"/>
      <c r="AV44" s="56"/>
      <c r="AW44" s="56"/>
      <c r="AX44" s="56"/>
      <c r="AY44" s="56"/>
      <c r="AZ44" s="56">
        <v>250000</v>
      </c>
      <c r="BA44" s="56"/>
      <c r="BB44" s="56"/>
      <c r="BC44" s="56"/>
      <c r="BD44" s="56"/>
      <c r="BE44" s="56"/>
      <c r="BF44" s="56"/>
      <c r="BG44" s="56"/>
      <c r="BH44" s="56"/>
      <c r="BI44" s="56"/>
      <c r="BJ44" s="56"/>
      <c r="BK44" s="56"/>
      <c r="BL44" s="56"/>
      <c r="BM44" s="56"/>
      <c r="BN44" s="56"/>
      <c r="BP44" t="str">
        <f>IFERROR(LEFT(Table4[[#This Row],[reference/s]],SEARCH(";",Table4[[#This Row],[reference/s]])-1),"")</f>
        <v>EM-DAT</v>
      </c>
    </row>
    <row r="45" spans="1:68">
      <c r="B45" t="s">
        <v>1559</v>
      </c>
      <c r="C45" t="s">
        <v>475</v>
      </c>
      <c r="D45" t="s">
        <v>581</v>
      </c>
      <c r="E45" t="s">
        <v>834</v>
      </c>
      <c r="F45" s="11">
        <v>27803</v>
      </c>
      <c r="G45" s="11">
        <v>27812</v>
      </c>
      <c r="H45" t="s">
        <v>661</v>
      </c>
      <c r="I45" s="56">
        <v>1976</v>
      </c>
      <c r="J45" t="s">
        <v>1501</v>
      </c>
      <c r="K45" t="s">
        <v>615</v>
      </c>
      <c r="L45" t="s">
        <v>50</v>
      </c>
      <c r="M45" t="s">
        <v>50</v>
      </c>
      <c r="N45" t="s">
        <v>736</v>
      </c>
      <c r="O45" s="9" t="s">
        <v>1316</v>
      </c>
      <c r="P45">
        <v>1</v>
      </c>
      <c r="Q45">
        <v>0</v>
      </c>
      <c r="R45">
        <v>2</v>
      </c>
      <c r="S45">
        <v>1</v>
      </c>
      <c r="T45">
        <v>1</v>
      </c>
      <c r="U45">
        <f>Table4[[#This Row],[Report]]*$P$321+Table4[[#This Row],[Journals]]*$Q$321+Table4[[#This Row],[Databases]]*$R$321+Table4[[#This Row],[Websites]]*$S$321+Table4[[#This Row],[Newspaper]]*$T$321</f>
        <v>91</v>
      </c>
      <c r="V45">
        <f>SUM(Table4[[#This Row],[Report]:[Websites]])</f>
        <v>4</v>
      </c>
      <c r="W45" t="str">
        <f>IF(Table4[[#This Row],[Insured Cost]]="",1,IF(Table4[[#This Row],[Reported cost]]="",2,""))</f>
        <v/>
      </c>
      <c r="X45" s="56"/>
      <c r="Y45" s="56"/>
      <c r="Z45" s="56"/>
      <c r="AA45" s="56">
        <v>1</v>
      </c>
      <c r="AB45" s="56"/>
      <c r="AC45" s="56"/>
      <c r="AD45" s="56">
        <v>1</v>
      </c>
      <c r="AE45" s="64">
        <v>3000000</v>
      </c>
      <c r="AF45" s="64">
        <v>8257000</v>
      </c>
      <c r="AG45" s="56"/>
      <c r="AH45" s="56"/>
      <c r="AI45" s="56"/>
      <c r="AJ45" s="56"/>
      <c r="AK45" s="56"/>
      <c r="AL45" s="56"/>
      <c r="AM45" s="56"/>
      <c r="AN45" s="56"/>
      <c r="AO45" s="56"/>
      <c r="AP45" s="56"/>
      <c r="AQ45" s="56"/>
      <c r="AR45" s="56"/>
      <c r="AS45" s="56">
        <v>150</v>
      </c>
      <c r="AT45" s="56">
        <v>200</v>
      </c>
      <c r="AU45" s="56"/>
      <c r="AV45" s="56"/>
      <c r="AW45" s="56"/>
      <c r="AX45" s="56"/>
      <c r="AY45" s="56"/>
      <c r="AZ45" s="56"/>
      <c r="BA45" s="56"/>
      <c r="BB45" s="56"/>
      <c r="BC45" s="56"/>
      <c r="BD45" s="56"/>
      <c r="BE45" s="56"/>
      <c r="BF45" s="56"/>
      <c r="BG45" s="56"/>
      <c r="BH45" s="56"/>
      <c r="BI45" s="56"/>
      <c r="BJ45" s="56"/>
      <c r="BK45" s="56"/>
      <c r="BL45" s="56"/>
      <c r="BM45" s="56"/>
      <c r="BN45" s="56"/>
      <c r="BP45" t="str">
        <f>IFERROR(LEFT(Table4[[#This Row],[reference/s]],SEARCH(";",Table4[[#This Row],[reference/s]])-1),"")</f>
        <v>EM-DAT</v>
      </c>
    </row>
    <row r="46" spans="1:68">
      <c r="A46">
        <v>191</v>
      </c>
      <c r="B46" t="s">
        <v>1559</v>
      </c>
      <c r="C46" t="s">
        <v>642</v>
      </c>
      <c r="D46" t="s">
        <v>143</v>
      </c>
      <c r="E46" t="s">
        <v>144</v>
      </c>
      <c r="F46" s="11">
        <v>28073</v>
      </c>
      <c r="G46" s="11">
        <v>28074</v>
      </c>
      <c r="H46" t="s">
        <v>659</v>
      </c>
      <c r="I46" s="56">
        <v>1976</v>
      </c>
      <c r="K46" t="s">
        <v>480</v>
      </c>
      <c r="L46" t="s">
        <v>37</v>
      </c>
      <c r="M46" t="s">
        <v>37</v>
      </c>
      <c r="N46" t="s">
        <v>736</v>
      </c>
      <c r="O46" s="9" t="s">
        <v>1341</v>
      </c>
      <c r="P46">
        <v>1</v>
      </c>
      <c r="Q46">
        <v>1</v>
      </c>
      <c r="R46">
        <v>3</v>
      </c>
      <c r="S46">
        <v>2</v>
      </c>
      <c r="T46">
        <v>0</v>
      </c>
      <c r="U46">
        <f>Table4[[#This Row],[Report]]*$P$321+Table4[[#This Row],[Journals]]*$Q$321+Table4[[#This Row],[Databases]]*$R$321+Table4[[#This Row],[Websites]]*$S$321+Table4[[#This Row],[Newspaper]]*$T$321</f>
        <v>150</v>
      </c>
      <c r="V46">
        <f>SUM(Table4[[#This Row],[Report]:[Websites]])</f>
        <v>7</v>
      </c>
      <c r="W46" t="str">
        <f>IF(Table4[[#This Row],[Insured Cost]]="",1,IF(Table4[[#This Row],[Reported cost]]="",2,""))</f>
        <v/>
      </c>
      <c r="X46" s="56"/>
      <c r="Y46" s="56">
        <v>5000</v>
      </c>
      <c r="Z46" s="56">
        <v>40</v>
      </c>
      <c r="AA46" s="56">
        <v>10</v>
      </c>
      <c r="AB46" s="56"/>
      <c r="AC46" s="56"/>
      <c r="AD46" s="56"/>
      <c r="AE46" s="64">
        <v>40000000</v>
      </c>
      <c r="AF46" s="64">
        <v>131000000</v>
      </c>
      <c r="AG46" s="56"/>
      <c r="AH46" s="56"/>
      <c r="AI46" s="56"/>
      <c r="AJ46" s="56"/>
      <c r="AK46" s="56"/>
      <c r="AL46" s="56"/>
      <c r="AM46" s="56"/>
      <c r="AN46" s="56"/>
      <c r="AO46" s="56"/>
      <c r="AP46" s="56"/>
      <c r="AQ46" s="56"/>
      <c r="AR46" s="56"/>
      <c r="AS46" s="56"/>
      <c r="AT46" s="56"/>
      <c r="AU46" s="56"/>
      <c r="AV46" s="56"/>
      <c r="AW46" s="56"/>
      <c r="AX46" s="56"/>
      <c r="AY46" s="56"/>
      <c r="AZ46" s="56"/>
      <c r="BA46" s="56"/>
      <c r="BB46" s="56"/>
      <c r="BC46" s="56"/>
      <c r="BD46" s="56"/>
      <c r="BE46" s="56"/>
      <c r="BF46" s="56"/>
      <c r="BG46" s="56"/>
      <c r="BH46" s="56"/>
      <c r="BI46" s="56"/>
      <c r="BJ46" s="56"/>
      <c r="BK46" s="56"/>
      <c r="BL46" s="56"/>
      <c r="BM46" s="56"/>
      <c r="BN46" s="56"/>
      <c r="BO46" t="s">
        <v>145</v>
      </c>
      <c r="BP46" t="str">
        <f>IFERROR(LEFT(Table4[[#This Row],[reference/s]],SEARCH(";",Table4[[#This Row],[reference/s]])-1),"")</f>
        <v>EM-Track</v>
      </c>
    </row>
    <row r="47" spans="1:68" s="6" customFormat="1">
      <c r="A47" s="6">
        <v>309</v>
      </c>
      <c r="B47" s="6" t="s">
        <v>1562</v>
      </c>
      <c r="C47" s="6" t="s">
        <v>585</v>
      </c>
      <c r="D47" s="6" t="s">
        <v>211</v>
      </c>
      <c r="E47" s="6" t="s">
        <v>212</v>
      </c>
      <c r="F47" s="24">
        <v>28168</v>
      </c>
      <c r="G47" s="24">
        <v>28168</v>
      </c>
      <c r="H47" s="6" t="s">
        <v>661</v>
      </c>
      <c r="I47" s="58">
        <v>1977</v>
      </c>
      <c r="K47" s="6" t="s">
        <v>482</v>
      </c>
      <c r="L47" s="6" t="s">
        <v>30</v>
      </c>
      <c r="M47" s="6" t="s">
        <v>30</v>
      </c>
      <c r="N47" s="6" t="s">
        <v>736</v>
      </c>
      <c r="O47" s="54" t="s">
        <v>1544</v>
      </c>
      <c r="P47" s="6">
        <v>0</v>
      </c>
      <c r="Q47" s="6">
        <v>0</v>
      </c>
      <c r="R47" s="6">
        <v>1</v>
      </c>
      <c r="S47" s="6">
        <v>1</v>
      </c>
      <c r="T47" s="6">
        <v>4</v>
      </c>
      <c r="U47" s="6">
        <f>Table4[[#This Row],[Report]]*$P$321+Table4[[#This Row],[Journals]]*$Q$321+Table4[[#This Row],[Databases]]*$R$321+Table4[[#This Row],[Websites]]*$S$321+Table4[[#This Row],[Newspaper]]*$T$321</f>
        <v>34</v>
      </c>
      <c r="V47" s="6">
        <f>SUM(Table4[[#This Row],[Report]:[Websites]])</f>
        <v>2</v>
      </c>
      <c r="W47" s="6" t="str">
        <f>IF(Table4[[#This Row],[Insured Cost]]="",1,IF(Table4[[#This Row],[Reported cost]]="",2,""))</f>
        <v/>
      </c>
      <c r="X47" s="58"/>
      <c r="Y47" s="58">
        <v>3000</v>
      </c>
      <c r="Z47" s="58">
        <v>350</v>
      </c>
      <c r="AA47" s="58">
        <v>60</v>
      </c>
      <c r="AB47" s="58"/>
      <c r="AC47" s="58"/>
      <c r="AD47" s="58">
        <v>8</v>
      </c>
      <c r="AE47" s="66">
        <v>9000000</v>
      </c>
      <c r="AF47" s="66">
        <v>40000000</v>
      </c>
      <c r="AG47" s="58"/>
      <c r="AH47" s="58"/>
      <c r="AI47" s="58"/>
      <c r="AJ47" s="58"/>
      <c r="AK47" s="58"/>
      <c r="AL47" s="58">
        <v>116</v>
      </c>
      <c r="AM47" s="58"/>
      <c r="AN47" s="58"/>
      <c r="AO47" s="58"/>
      <c r="AP47" s="58"/>
      <c r="AQ47" s="58"/>
      <c r="AR47" s="58">
        <v>340</v>
      </c>
      <c r="AS47" s="58"/>
      <c r="AT47" s="58"/>
      <c r="AU47" s="58"/>
      <c r="AV47" s="58"/>
      <c r="AW47" s="58"/>
      <c r="AX47" s="58"/>
      <c r="AY47" s="58"/>
      <c r="AZ47" s="58">
        <v>1000000</v>
      </c>
      <c r="BA47" s="58"/>
      <c r="BB47" s="58"/>
      <c r="BC47" s="58"/>
      <c r="BD47" s="58"/>
      <c r="BE47" s="58"/>
      <c r="BF47" s="58"/>
      <c r="BG47" s="58"/>
      <c r="BH47" s="58"/>
      <c r="BI47" s="58"/>
      <c r="BJ47" s="58"/>
      <c r="BK47" s="58"/>
      <c r="BL47" s="58"/>
      <c r="BM47" s="58"/>
      <c r="BN47" s="58"/>
      <c r="BO47" s="55" t="s">
        <v>213</v>
      </c>
      <c r="BP47" s="6" t="str">
        <f>IFERROR(LEFT(Table4[[#This Row],[reference/s]],SEARCH(";",Table4[[#This Row],[reference/s]])-1),"")</f>
        <v>wiki [8]</v>
      </c>
    </row>
    <row r="48" spans="1:68">
      <c r="B48" t="s">
        <v>1559</v>
      </c>
      <c r="C48" t="s">
        <v>642</v>
      </c>
      <c r="D48" t="s">
        <v>587</v>
      </c>
      <c r="F48" s="4">
        <v>28161</v>
      </c>
      <c r="G48" s="4">
        <v>28161</v>
      </c>
      <c r="H48" t="s">
        <v>661</v>
      </c>
      <c r="I48" s="56">
        <v>1977</v>
      </c>
      <c r="K48" t="s">
        <v>588</v>
      </c>
      <c r="L48" t="s">
        <v>30</v>
      </c>
      <c r="M48" t="s">
        <v>30</v>
      </c>
      <c r="N48" t="s">
        <v>736</v>
      </c>
      <c r="O48" s="9" t="s">
        <v>1320</v>
      </c>
      <c r="P48">
        <v>0</v>
      </c>
      <c r="Q48">
        <v>0</v>
      </c>
      <c r="R48">
        <v>2</v>
      </c>
      <c r="S48">
        <v>1</v>
      </c>
      <c r="T48">
        <v>1</v>
      </c>
      <c r="U48">
        <f>Table4[[#This Row],[Report]]*$P$321+Table4[[#This Row],[Journals]]*$Q$321+Table4[[#This Row],[Databases]]*$R$321+Table4[[#This Row],[Websites]]*$S$321+Table4[[#This Row],[Newspaper]]*$T$321</f>
        <v>51</v>
      </c>
      <c r="V48">
        <f>SUM(Table4[[#This Row],[Report]:[Websites]])</f>
        <v>3</v>
      </c>
      <c r="W48" t="str">
        <f>IF(Table4[[#This Row],[Insured Cost]]="",1,IF(Table4[[#This Row],[Reported cost]]="",2,""))</f>
        <v/>
      </c>
      <c r="X48" s="56">
        <v>500</v>
      </c>
      <c r="Y48" s="56">
        <v>500</v>
      </c>
      <c r="Z48" s="56">
        <v>10</v>
      </c>
      <c r="AA48" s="56">
        <v>3</v>
      </c>
      <c r="AB48" s="56"/>
      <c r="AC48" s="56"/>
      <c r="AD48" s="56"/>
      <c r="AE48" s="64">
        <v>4000000</v>
      </c>
      <c r="AF48" s="64">
        <v>13000000</v>
      </c>
      <c r="AG48" s="56"/>
      <c r="AH48" s="56"/>
      <c r="AI48" s="56"/>
      <c r="AJ48" s="56"/>
      <c r="AK48" s="56"/>
      <c r="AL48" s="56"/>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56"/>
      <c r="BK48" s="56"/>
      <c r="BL48" s="56"/>
      <c r="BM48" s="56"/>
      <c r="BN48" s="56"/>
      <c r="BP48" t="str">
        <f>IFERROR(LEFT(Table4[[#This Row],[reference/s]],SEARCH(";",Table4[[#This Row],[reference/s]])-1),"")</f>
        <v>EM-DAT</v>
      </c>
    </row>
    <row r="49" spans="1:68">
      <c r="B49" t="s">
        <v>1559</v>
      </c>
      <c r="C49" t="s">
        <v>585</v>
      </c>
      <c r="D49" t="s">
        <v>585</v>
      </c>
      <c r="F49" s="11">
        <v>28469</v>
      </c>
      <c r="G49" s="11">
        <v>28488</v>
      </c>
      <c r="H49" t="s">
        <v>660</v>
      </c>
      <c r="I49" s="56">
        <v>1977</v>
      </c>
      <c r="K49" t="s">
        <v>586</v>
      </c>
      <c r="L49" t="s">
        <v>37</v>
      </c>
      <c r="M49" t="s">
        <v>37</v>
      </c>
      <c r="N49" t="s">
        <v>736</v>
      </c>
      <c r="O49" s="9" t="s">
        <v>1098</v>
      </c>
      <c r="P49">
        <v>0</v>
      </c>
      <c r="Q49">
        <v>0</v>
      </c>
      <c r="R49">
        <v>2</v>
      </c>
      <c r="S49">
        <v>1</v>
      </c>
      <c r="T49">
        <v>2</v>
      </c>
      <c r="U49">
        <f>Table4[[#This Row],[Report]]*$P$321+Table4[[#This Row],[Journals]]*$Q$321+Table4[[#This Row],[Databases]]*$R$321+Table4[[#This Row],[Websites]]*$S$321+Table4[[#This Row],[Newspaper]]*$T$321</f>
        <v>52</v>
      </c>
      <c r="V49">
        <f>SUM(Table4[[#This Row],[Report]:[Websites]])</f>
        <v>3</v>
      </c>
      <c r="W49" t="str">
        <f>IF(Table4[[#This Row],[Insured Cost]]="",1,IF(Table4[[#This Row],[Reported cost]]="",2,""))</f>
        <v/>
      </c>
      <c r="X49" s="56"/>
      <c r="Y49" s="56"/>
      <c r="Z49" s="56">
        <v>70</v>
      </c>
      <c r="AA49" s="56"/>
      <c r="AB49" s="56"/>
      <c r="AC49" s="56"/>
      <c r="AD49" s="56">
        <v>3</v>
      </c>
      <c r="AE49" s="64">
        <v>3500000</v>
      </c>
      <c r="AF49" s="64">
        <v>2168000</v>
      </c>
      <c r="AG49" s="56"/>
      <c r="AH49" s="56"/>
      <c r="AI49" s="56"/>
      <c r="AJ49" s="56"/>
      <c r="AK49" s="56"/>
      <c r="AL49" s="56"/>
      <c r="AM49" s="56"/>
      <c r="AN49" s="56"/>
      <c r="AO49" s="56"/>
      <c r="AP49" s="56"/>
      <c r="AQ49" s="56"/>
      <c r="AR49" s="56"/>
      <c r="AS49" s="56"/>
      <c r="AT49" s="56"/>
      <c r="AU49" s="56"/>
      <c r="AV49" s="56"/>
      <c r="AW49" s="56"/>
      <c r="AX49" s="56"/>
      <c r="AY49" s="56"/>
      <c r="AZ49" s="56">
        <v>2000</v>
      </c>
      <c r="BA49" s="56"/>
      <c r="BB49" s="56"/>
      <c r="BC49" s="56"/>
      <c r="BD49" s="56"/>
      <c r="BE49" s="56"/>
      <c r="BF49" s="56"/>
      <c r="BG49" s="56"/>
      <c r="BH49" s="56"/>
      <c r="BI49" s="56"/>
      <c r="BJ49" s="56"/>
      <c r="BK49" s="56"/>
      <c r="BL49" s="56"/>
      <c r="BM49" s="56"/>
      <c r="BN49" s="56"/>
      <c r="BP49" t="str">
        <f>IFERROR(LEFT(Table4[[#This Row],[reference/s]],SEARCH(";",Table4[[#This Row],[reference/s]])-1),"")</f>
        <v>EM-DAT</v>
      </c>
    </row>
    <row r="50" spans="1:68">
      <c r="A50">
        <v>415</v>
      </c>
      <c r="B50" t="s">
        <v>1559</v>
      </c>
      <c r="C50" t="s">
        <v>642</v>
      </c>
      <c r="D50" t="s">
        <v>291</v>
      </c>
      <c r="E50" t="s">
        <v>292</v>
      </c>
      <c r="F50" s="4">
        <v>28146</v>
      </c>
      <c r="G50" s="4">
        <v>28146</v>
      </c>
      <c r="H50" t="s">
        <v>657</v>
      </c>
      <c r="I50" s="56">
        <v>1977</v>
      </c>
      <c r="K50" t="s">
        <v>702</v>
      </c>
      <c r="L50" t="s">
        <v>37</v>
      </c>
      <c r="M50" t="s">
        <v>37</v>
      </c>
      <c r="N50" t="s">
        <v>736</v>
      </c>
      <c r="O50" s="9" t="s">
        <v>1319</v>
      </c>
      <c r="P50">
        <v>0</v>
      </c>
      <c r="Q50">
        <v>0</v>
      </c>
      <c r="R50">
        <v>3</v>
      </c>
      <c r="S50">
        <v>1</v>
      </c>
      <c r="T50">
        <v>1</v>
      </c>
      <c r="U50">
        <f>Table4[[#This Row],[Report]]*$P$321+Table4[[#This Row],[Journals]]*$Q$321+Table4[[#This Row],[Databases]]*$R$321+Table4[[#This Row],[Websites]]*$S$321+Table4[[#This Row],[Newspaper]]*$T$321</f>
        <v>71</v>
      </c>
      <c r="V50">
        <f>SUM(Table4[[#This Row],[Report]:[Websites]])</f>
        <v>4</v>
      </c>
      <c r="W50" t="str">
        <f>IF(Table4[[#This Row],[Insured Cost]]="",1,IF(Table4[[#This Row],[Reported cost]]="",2,""))</f>
        <v/>
      </c>
      <c r="X50" s="56"/>
      <c r="Y50" s="56">
        <v>500</v>
      </c>
      <c r="Z50" s="56">
        <v>20</v>
      </c>
      <c r="AA50" s="56">
        <v>4</v>
      </c>
      <c r="AB50" s="56"/>
      <c r="AC50" s="56"/>
      <c r="AD50" s="56">
        <v>1</v>
      </c>
      <c r="AE50" s="64">
        <v>15000000</v>
      </c>
      <c r="AF50" s="64">
        <v>49000000</v>
      </c>
      <c r="AG50" s="56"/>
      <c r="AH50" s="56"/>
      <c r="AI50" s="56"/>
      <c r="AJ50" s="56"/>
      <c r="AK50" s="56"/>
      <c r="AL50" s="56"/>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56"/>
      <c r="BK50" s="56"/>
      <c r="BL50" s="56"/>
      <c r="BM50" s="56"/>
      <c r="BN50" s="56"/>
      <c r="BO50" t="s">
        <v>293</v>
      </c>
      <c r="BP50" t="str">
        <f>IFERROR(LEFT(Table4[[#This Row],[reference/s]],SEARCH(";",Table4[[#This Row],[reference/s]])-1),"")</f>
        <v>EM-Track</v>
      </c>
    </row>
    <row r="51" spans="1:68">
      <c r="B51" t="s">
        <v>1559</v>
      </c>
      <c r="C51" t="s">
        <v>606</v>
      </c>
      <c r="D51" t="s">
        <v>583</v>
      </c>
      <c r="F51" s="4">
        <v>28185</v>
      </c>
      <c r="G51" s="4">
        <v>28186</v>
      </c>
      <c r="H51" t="s">
        <v>658</v>
      </c>
      <c r="I51" s="56">
        <v>1977</v>
      </c>
      <c r="K51" t="s">
        <v>583</v>
      </c>
      <c r="L51" t="s">
        <v>37</v>
      </c>
      <c r="M51" t="s">
        <v>37</v>
      </c>
      <c r="N51" t="s">
        <v>736</v>
      </c>
      <c r="O51" s="9" t="s">
        <v>1321</v>
      </c>
      <c r="P51">
        <v>0</v>
      </c>
      <c r="Q51">
        <v>1</v>
      </c>
      <c r="R51">
        <v>2</v>
      </c>
      <c r="S51">
        <v>1</v>
      </c>
      <c r="T51">
        <v>0</v>
      </c>
      <c r="U51">
        <f>Table4[[#This Row],[Report]]*$P$321+Table4[[#This Row],[Journals]]*$Q$321+Table4[[#This Row],[Databases]]*$R$321+Table4[[#This Row],[Websites]]*$S$321+Table4[[#This Row],[Newspaper]]*$T$321</f>
        <v>80</v>
      </c>
      <c r="V51">
        <f>SUM(Table4[[#This Row],[Report]:[Websites]])</f>
        <v>4</v>
      </c>
      <c r="W51" t="str">
        <f>IF(Table4[[#This Row],[Insured Cost]]="",1,IF(Table4[[#This Row],[Reported cost]]="",2,""))</f>
        <v/>
      </c>
      <c r="X51" s="56"/>
      <c r="Y51" s="56">
        <v>1600</v>
      </c>
      <c r="Z51" s="56">
        <v>120</v>
      </c>
      <c r="AA51" s="56">
        <v>5</v>
      </c>
      <c r="AB51" s="56"/>
      <c r="AC51" s="56"/>
      <c r="AD51" s="56"/>
      <c r="AE51" s="64">
        <v>7000000</v>
      </c>
      <c r="AF51" s="64">
        <v>23000000</v>
      </c>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56"/>
      <c r="BM51" s="56"/>
      <c r="BN51" s="56"/>
      <c r="BP51" t="str">
        <f>IFERROR(LEFT(Table4[[#This Row],[reference/s]],SEARCH(";",Table4[[#This Row],[reference/s]])-1),"")</f>
        <v>EM-DAT</v>
      </c>
    </row>
    <row r="52" spans="1:68">
      <c r="B52" t="s">
        <v>1559</v>
      </c>
      <c r="C52" t="s">
        <v>606</v>
      </c>
      <c r="D52" t="s">
        <v>1366</v>
      </c>
      <c r="E52" t="s">
        <v>1367</v>
      </c>
      <c r="F52" s="11">
        <v>28190</v>
      </c>
      <c r="G52" s="11">
        <v>28194</v>
      </c>
      <c r="H52" t="s">
        <v>658</v>
      </c>
      <c r="I52" s="56">
        <v>1977</v>
      </c>
      <c r="J52" t="s">
        <v>1368</v>
      </c>
      <c r="K52" t="s">
        <v>887</v>
      </c>
      <c r="L52" t="s">
        <v>50</v>
      </c>
      <c r="M52" t="s">
        <v>50</v>
      </c>
      <c r="N52" t="s">
        <v>736</v>
      </c>
      <c r="O52" s="9" t="s">
        <v>1365</v>
      </c>
      <c r="P52">
        <v>2</v>
      </c>
      <c r="Q52">
        <v>1</v>
      </c>
      <c r="R52">
        <v>0</v>
      </c>
      <c r="S52">
        <v>1</v>
      </c>
      <c r="T52">
        <v>0</v>
      </c>
      <c r="U52">
        <f>Table4[[#This Row],[Report]]*$P$321+Table4[[#This Row],[Journals]]*$Q$321+Table4[[#This Row],[Databases]]*$R$321+Table4[[#This Row],[Websites]]*$S$321+Table4[[#This Row],[Newspaper]]*$T$321</f>
        <v>120</v>
      </c>
      <c r="V52">
        <f>SUM(Table4[[#This Row],[Report]:[Websites]])</f>
        <v>4</v>
      </c>
      <c r="W52" t="str">
        <f>IF(Table4[[#This Row],[Insured Cost]]="",1,IF(Table4[[#This Row],[Reported cost]]="",2,""))</f>
        <v/>
      </c>
      <c r="X52" s="56"/>
      <c r="Y52" s="56"/>
      <c r="Z52" s="56"/>
      <c r="AA52" s="56"/>
      <c r="AB52" s="56"/>
      <c r="AC52" s="56"/>
      <c r="AD52" s="56"/>
      <c r="AE52" s="64">
        <v>6000000</v>
      </c>
      <c r="AF52" s="64">
        <v>9000000</v>
      </c>
      <c r="AG52" s="56"/>
      <c r="AH52" s="56"/>
      <c r="AI52" s="56"/>
      <c r="AJ52" s="56"/>
      <c r="AK52" s="56"/>
      <c r="AL52" s="56"/>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56"/>
      <c r="BK52" s="56"/>
      <c r="BL52" s="56"/>
      <c r="BM52" s="56"/>
      <c r="BN52" s="56"/>
      <c r="BP52" t="str">
        <f>IFERROR(LEFT(Table4[[#This Row],[reference/s]],SEARCH(";",Table4[[#This Row],[reference/s]])-1),"")</f>
        <v>BoM - report</v>
      </c>
    </row>
    <row r="53" spans="1:68">
      <c r="A53">
        <v>70</v>
      </c>
      <c r="B53" t="s">
        <v>1570</v>
      </c>
      <c r="C53" t="s">
        <v>606</v>
      </c>
      <c r="D53" t="s">
        <v>88</v>
      </c>
      <c r="E53" t="s">
        <v>703</v>
      </c>
      <c r="F53" s="4">
        <v>28559</v>
      </c>
      <c r="G53" s="4">
        <v>28559</v>
      </c>
      <c r="H53" t="s">
        <v>658</v>
      </c>
      <c r="I53" s="56">
        <v>1978</v>
      </c>
      <c r="K53" t="s">
        <v>483</v>
      </c>
      <c r="L53" t="s">
        <v>37</v>
      </c>
      <c r="M53" t="s">
        <v>37</v>
      </c>
      <c r="N53" t="s">
        <v>736</v>
      </c>
      <c r="O53" s="29" t="s">
        <v>1099</v>
      </c>
      <c r="P53">
        <v>0</v>
      </c>
      <c r="Q53">
        <v>0</v>
      </c>
      <c r="R53">
        <v>2</v>
      </c>
      <c r="S53">
        <v>1</v>
      </c>
      <c r="T53">
        <v>4</v>
      </c>
      <c r="U53">
        <f>Table4[[#This Row],[Report]]*$P$321+Table4[[#This Row],[Journals]]*$Q$321+Table4[[#This Row],[Databases]]*$R$321+Table4[[#This Row],[Websites]]*$S$321+Table4[[#This Row],[Newspaper]]*$T$321</f>
        <v>54</v>
      </c>
      <c r="V53">
        <f>SUM(Table4[[#This Row],[Report]:[Websites]])</f>
        <v>3</v>
      </c>
      <c r="W53">
        <f>IF(Table4[[#This Row],[Insured Cost]]="",1,IF(Table4[[#This Row],[Reported cost]]="",2,""))</f>
        <v>1</v>
      </c>
      <c r="X53" s="56"/>
      <c r="Y53" s="56">
        <v>10000</v>
      </c>
      <c r="Z53" s="56">
        <v>200</v>
      </c>
      <c r="AA53" s="56">
        <v>50</v>
      </c>
      <c r="AB53" s="56"/>
      <c r="AC53" s="56"/>
      <c r="AD53" s="56">
        <v>6</v>
      </c>
      <c r="AE53" s="64"/>
      <c r="AF53" s="64">
        <v>15000000</v>
      </c>
      <c r="AG53" s="56"/>
      <c r="AH53" s="56"/>
      <c r="AI53" s="56"/>
      <c r="AJ53" s="56"/>
      <c r="AK53" s="56"/>
      <c r="AL53" s="56"/>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56"/>
      <c r="BK53" s="56"/>
      <c r="BL53" s="56"/>
      <c r="BM53" s="56"/>
      <c r="BN53" s="56"/>
      <c r="BO53" t="s">
        <v>89</v>
      </c>
      <c r="BP53" t="str">
        <f>IFERROR(LEFT(Table4[[#This Row],[reference/s]],SEARCH(";",Table4[[#This Row],[reference/s]])-1),"")</f>
        <v>EM-Track</v>
      </c>
    </row>
    <row r="54" spans="1:68">
      <c r="B54" t="s">
        <v>1570</v>
      </c>
      <c r="C54" t="s">
        <v>606</v>
      </c>
      <c r="F54" s="10">
        <v>28611</v>
      </c>
      <c r="G54" s="10">
        <v>28640</v>
      </c>
      <c r="H54" t="s">
        <v>674</v>
      </c>
      <c r="I54" s="56">
        <v>1978</v>
      </c>
      <c r="J54" s="1" t="s">
        <v>1437</v>
      </c>
      <c r="K54" t="s">
        <v>637</v>
      </c>
      <c r="L54" t="s">
        <v>30</v>
      </c>
      <c r="M54" t="s">
        <v>30</v>
      </c>
      <c r="O54" s="29" t="s">
        <v>1438</v>
      </c>
      <c r="P54">
        <v>1</v>
      </c>
      <c r="Q54">
        <v>1</v>
      </c>
      <c r="R54">
        <v>1</v>
      </c>
      <c r="S54">
        <v>0</v>
      </c>
      <c r="T54">
        <v>6</v>
      </c>
      <c r="U54">
        <f>Table4[[#This Row],[Report]]*$P$321+Table4[[#This Row],[Journals]]*$Q$321+Table4[[#This Row],[Databases]]*$R$321+Table4[[#This Row],[Websites]]*$S$321+Table4[[#This Row],[Newspaper]]*$T$321</f>
        <v>96</v>
      </c>
      <c r="V54">
        <f>SUM(Table4[[#This Row],[Report]:[Websites]])</f>
        <v>3</v>
      </c>
      <c r="W54" s="1">
        <f>IF(Table4[[#This Row],[Insured Cost]]="",1,IF(Table4[[#This Row],[Reported cost]]="",2,""))</f>
        <v>1</v>
      </c>
      <c r="X54" s="56">
        <v>50</v>
      </c>
      <c r="Y54" s="56"/>
      <c r="Z54" s="56"/>
      <c r="AA54" s="56"/>
      <c r="AB54" s="56"/>
      <c r="AC54" s="56"/>
      <c r="AD54" s="56">
        <v>1</v>
      </c>
      <c r="AE54" s="64"/>
      <c r="AF54" s="64">
        <v>3452000</v>
      </c>
      <c r="AG54" s="56"/>
      <c r="AH54" s="56"/>
      <c r="AI54" s="56"/>
      <c r="AJ54" s="56" t="s">
        <v>1440</v>
      </c>
      <c r="AK54" s="56" t="s">
        <v>1441</v>
      </c>
      <c r="AL54" s="56" t="s">
        <v>1439</v>
      </c>
      <c r="AM54" s="56"/>
      <c r="AN54" s="56"/>
      <c r="AO54" s="56"/>
      <c r="AP54" s="56"/>
      <c r="AQ54" s="56"/>
      <c r="AR54" s="56"/>
      <c r="AS54" s="56"/>
      <c r="AT54" s="56">
        <v>24</v>
      </c>
      <c r="AU54" s="56"/>
      <c r="AV54" s="56"/>
      <c r="AW54" s="56"/>
      <c r="AX54" s="56"/>
      <c r="AY54" s="56"/>
      <c r="AZ54" s="56"/>
      <c r="BA54" s="56"/>
      <c r="BB54" s="56"/>
      <c r="BC54" s="56"/>
      <c r="BD54" s="56"/>
      <c r="BE54" s="56"/>
      <c r="BF54" s="56"/>
      <c r="BG54" s="56"/>
      <c r="BH54" s="56"/>
      <c r="BI54" s="56"/>
      <c r="BJ54" s="56"/>
      <c r="BK54" s="56"/>
      <c r="BL54" s="56"/>
      <c r="BM54" s="56"/>
      <c r="BN54" s="56"/>
      <c r="BP54" s="1" t="str">
        <f>IFERROR(LEFT(Table4[[#This Row],[reference/s]],SEARCH(";",Table4[[#This Row],[reference/s]])-1),"")</f>
        <v>EM-DAT</v>
      </c>
    </row>
    <row r="55" spans="1:68">
      <c r="B55" t="s">
        <v>1559</v>
      </c>
      <c r="C55" t="s">
        <v>642</v>
      </c>
      <c r="D55" t="s">
        <v>644</v>
      </c>
      <c r="F55" s="4">
        <v>28646</v>
      </c>
      <c r="G55" s="4">
        <v>28647</v>
      </c>
      <c r="H55" t="s">
        <v>666</v>
      </c>
      <c r="I55" s="56">
        <v>1978</v>
      </c>
      <c r="K55" t="s">
        <v>539</v>
      </c>
      <c r="L55" t="s">
        <v>37</v>
      </c>
      <c r="M55" t="s">
        <v>37</v>
      </c>
      <c r="N55" t="s">
        <v>736</v>
      </c>
      <c r="O55" s="9" t="s">
        <v>1325</v>
      </c>
      <c r="P55">
        <v>0</v>
      </c>
      <c r="Q55">
        <v>0</v>
      </c>
      <c r="R55">
        <v>2</v>
      </c>
      <c r="S55">
        <v>1</v>
      </c>
      <c r="T55">
        <v>1</v>
      </c>
      <c r="U55">
        <f>Table4[[#This Row],[Report]]*$P$321+Table4[[#This Row],[Journals]]*$Q$321+Table4[[#This Row],[Databases]]*$R$321+Table4[[#This Row],[Websites]]*$S$321+Table4[[#This Row],[Newspaper]]*$T$321</f>
        <v>51</v>
      </c>
      <c r="V55">
        <f>SUM(Table4[[#This Row],[Report]:[Websites]])</f>
        <v>3</v>
      </c>
      <c r="W55" t="str">
        <f>IF(Table4[[#This Row],[Insured Cost]]="",1,IF(Table4[[#This Row],[Reported cost]]="",2,""))</f>
        <v/>
      </c>
      <c r="X55" s="56"/>
      <c r="Y55" s="56">
        <v>25000</v>
      </c>
      <c r="Z55" s="56">
        <v>60</v>
      </c>
      <c r="AA55" s="56">
        <v>10</v>
      </c>
      <c r="AB55" s="56"/>
      <c r="AC55" s="56"/>
      <c r="AD55" s="56">
        <v>2</v>
      </c>
      <c r="AE55" s="64">
        <v>21000000</v>
      </c>
      <c r="AF55" s="64">
        <v>16107000</v>
      </c>
      <c r="AG55" s="56"/>
      <c r="AH55" s="56"/>
      <c r="AI55" s="56"/>
      <c r="AJ55" s="56"/>
      <c r="AK55" s="56"/>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c r="BM55" s="56"/>
      <c r="BN55" s="56"/>
      <c r="BP55" t="str">
        <f>IFERROR(LEFT(Table4[[#This Row],[reference/s]],SEARCH(";",Table4[[#This Row],[reference/s]])-1),"")</f>
        <v>wiki</v>
      </c>
    </row>
    <row r="56" spans="1:68">
      <c r="A56">
        <v>458</v>
      </c>
      <c r="B56" t="s">
        <v>1559</v>
      </c>
      <c r="C56" t="s">
        <v>475</v>
      </c>
      <c r="D56" t="s">
        <v>315</v>
      </c>
      <c r="E56" t="s">
        <v>316</v>
      </c>
      <c r="F56" s="11">
        <v>28576</v>
      </c>
      <c r="G56" s="11">
        <v>28584</v>
      </c>
      <c r="H56" t="s">
        <v>658</v>
      </c>
      <c r="I56" s="56">
        <v>1978</v>
      </c>
      <c r="K56" t="s">
        <v>853</v>
      </c>
      <c r="L56" t="s">
        <v>33</v>
      </c>
      <c r="M56" t="s">
        <v>33</v>
      </c>
      <c r="N56" t="s">
        <v>736</v>
      </c>
      <c r="O56" s="9" t="s">
        <v>1324</v>
      </c>
      <c r="P56">
        <v>0</v>
      </c>
      <c r="Q56">
        <v>1</v>
      </c>
      <c r="R56">
        <v>3</v>
      </c>
      <c r="S56">
        <v>2</v>
      </c>
      <c r="T56">
        <v>1</v>
      </c>
      <c r="U56">
        <f>Table4[[#This Row],[Report]]*$P$321+Table4[[#This Row],[Journals]]*$Q$321+Table4[[#This Row],[Databases]]*$R$321+Table4[[#This Row],[Websites]]*$S$321+Table4[[#This Row],[Newspaper]]*$T$321</f>
        <v>111</v>
      </c>
      <c r="V56">
        <f>SUM(Table4[[#This Row],[Report]:[Websites]])</f>
        <v>6</v>
      </c>
      <c r="W56" t="str">
        <f>IF(Table4[[#This Row],[Insured Cost]]="",1,IF(Table4[[#This Row],[Reported cost]]="",2,""))</f>
        <v/>
      </c>
      <c r="X56" s="56"/>
      <c r="Y56" s="56">
        <v>4000</v>
      </c>
      <c r="Z56" s="56">
        <v>20</v>
      </c>
      <c r="AA56" s="56">
        <v>10</v>
      </c>
      <c r="AB56" s="56"/>
      <c r="AC56" s="56"/>
      <c r="AD56" s="56">
        <v>5</v>
      </c>
      <c r="AE56" s="64">
        <v>13000000</v>
      </c>
      <c r="AF56" s="64">
        <v>20000000</v>
      </c>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6"/>
      <c r="BF56" s="56"/>
      <c r="BG56" s="56"/>
      <c r="BH56" s="56"/>
      <c r="BI56" s="56"/>
      <c r="BJ56" s="56">
        <v>4</v>
      </c>
      <c r="BK56" s="56">
        <v>1</v>
      </c>
      <c r="BL56" s="56"/>
      <c r="BM56" s="56">
        <v>5</v>
      </c>
      <c r="BN56" s="56"/>
      <c r="BO56" t="s">
        <v>317</v>
      </c>
      <c r="BP56" t="str">
        <f>IFERROR(LEFT(Table4[[#This Row],[reference/s]],SEARCH(";",Table4[[#This Row],[reference/s]])-1),"")</f>
        <v>EM-Track</v>
      </c>
    </row>
    <row r="57" spans="1:68">
      <c r="A57">
        <v>48</v>
      </c>
      <c r="B57" t="s">
        <v>1564</v>
      </c>
      <c r="C57" t="s">
        <v>642</v>
      </c>
      <c r="D57" t="s">
        <v>68</v>
      </c>
      <c r="E57" t="s">
        <v>69</v>
      </c>
      <c r="F57" s="11">
        <v>28531</v>
      </c>
      <c r="G57" s="11">
        <v>28532</v>
      </c>
      <c r="H57" t="s">
        <v>661</v>
      </c>
      <c r="I57" s="56">
        <v>1978</v>
      </c>
      <c r="K57" t="s">
        <v>484</v>
      </c>
      <c r="L57" t="s">
        <v>37</v>
      </c>
      <c r="M57" t="s">
        <v>37</v>
      </c>
      <c r="N57" t="s">
        <v>736</v>
      </c>
      <c r="O57" s="9" t="s">
        <v>1322</v>
      </c>
      <c r="P57">
        <v>0</v>
      </c>
      <c r="Q57">
        <v>1</v>
      </c>
      <c r="R57">
        <v>3</v>
      </c>
      <c r="S57">
        <v>0</v>
      </c>
      <c r="T57">
        <v>0</v>
      </c>
      <c r="U57">
        <f>Table4[[#This Row],[Report]]*$P$321+Table4[[#This Row],[Journals]]*$Q$321+Table4[[#This Row],[Databases]]*$R$321+Table4[[#This Row],[Websites]]*$S$321+Table4[[#This Row],[Newspaper]]*$T$321</f>
        <v>90</v>
      </c>
      <c r="V57">
        <f>SUM(Table4[[#This Row],[Report]:[Websites]])</f>
        <v>4</v>
      </c>
      <c r="W57">
        <f>IF(Table4[[#This Row],[Insured Cost]]="",1,IF(Table4[[#This Row],[Reported cost]]="",2,""))</f>
        <v>2</v>
      </c>
      <c r="X57" s="56"/>
      <c r="Y57" s="56">
        <v>70000</v>
      </c>
      <c r="Z57" s="56">
        <v>50</v>
      </c>
      <c r="AA57" s="56">
        <v>8</v>
      </c>
      <c r="AB57" s="56"/>
      <c r="AC57" s="56"/>
      <c r="AD57" s="56"/>
      <c r="AE57" s="64">
        <v>15000000</v>
      </c>
      <c r="AF57" s="64"/>
      <c r="AG57" s="56"/>
      <c r="AH57" s="56"/>
      <c r="AI57" s="56"/>
      <c r="AJ57" s="56"/>
      <c r="AK57" s="56"/>
      <c r="AL57" s="56"/>
      <c r="AM57" s="56"/>
      <c r="AN57" s="56"/>
      <c r="AO57" s="56"/>
      <c r="AP57" s="56"/>
      <c r="AQ57" s="56"/>
      <c r="AR57" s="56"/>
      <c r="AS57" s="56"/>
      <c r="AT57" s="56"/>
      <c r="AU57" s="56"/>
      <c r="AV57" s="56"/>
      <c r="AW57" s="56"/>
      <c r="AX57" s="56"/>
      <c r="AY57" s="56"/>
      <c r="AZ57" s="56"/>
      <c r="BA57" s="56"/>
      <c r="BB57" s="56"/>
      <c r="BC57" s="56"/>
      <c r="BD57" s="56"/>
      <c r="BE57" s="56"/>
      <c r="BF57" s="56"/>
      <c r="BG57" s="56"/>
      <c r="BH57" s="56"/>
      <c r="BI57" s="56"/>
      <c r="BJ57" s="56"/>
      <c r="BK57" s="56"/>
      <c r="BL57" s="56"/>
      <c r="BM57" s="56"/>
      <c r="BN57" s="56"/>
      <c r="BO57" t="s">
        <v>70</v>
      </c>
      <c r="BP57" t="str">
        <f>IFERROR(LEFT(Table4[[#This Row],[reference/s]],SEARCH(";",Table4[[#This Row],[reference/s]])-1),"")</f>
        <v>EM-Track</v>
      </c>
    </row>
    <row r="58" spans="1:68">
      <c r="A58" t="s">
        <v>875</v>
      </c>
      <c r="B58" t="s">
        <v>1557</v>
      </c>
      <c r="C58" t="s">
        <v>642</v>
      </c>
      <c r="D58" t="s">
        <v>874</v>
      </c>
      <c r="F58" s="4">
        <v>28550</v>
      </c>
      <c r="G58" s="4">
        <v>28551</v>
      </c>
      <c r="H58" t="s">
        <v>658</v>
      </c>
      <c r="I58" s="56">
        <v>1978</v>
      </c>
      <c r="K58" t="s">
        <v>589</v>
      </c>
      <c r="L58" t="s">
        <v>37</v>
      </c>
      <c r="M58" t="s">
        <v>37</v>
      </c>
      <c r="N58" t="s">
        <v>736</v>
      </c>
      <c r="O58" s="29" t="s">
        <v>1323</v>
      </c>
      <c r="P58">
        <v>0</v>
      </c>
      <c r="Q58">
        <v>1</v>
      </c>
      <c r="R58">
        <v>2</v>
      </c>
      <c r="S58">
        <v>1</v>
      </c>
      <c r="T58">
        <v>0</v>
      </c>
      <c r="U58">
        <f>Table4[[#This Row],[Report]]*$P$321+Table4[[#This Row],[Journals]]*$Q$321+Table4[[#This Row],[Databases]]*$R$321+Table4[[#This Row],[Websites]]*$S$321+Table4[[#This Row],[Newspaper]]*$T$321</f>
        <v>80</v>
      </c>
      <c r="V58">
        <f>SUM(Table4[[#This Row],[Report]:[Websites]])</f>
        <v>4</v>
      </c>
      <c r="W58" t="str">
        <f>IF(Table4[[#This Row],[Insured Cost]]="",1,IF(Table4[[#This Row],[Reported cost]]="",2,""))</f>
        <v/>
      </c>
      <c r="X58" s="56">
        <v>1500</v>
      </c>
      <c r="Y58" s="56"/>
      <c r="Z58" s="56">
        <v>15</v>
      </c>
      <c r="AA58" s="56">
        <v>2</v>
      </c>
      <c r="AB58" s="56"/>
      <c r="AC58" s="56"/>
      <c r="AD58" s="56">
        <v>1</v>
      </c>
      <c r="AE58" s="64">
        <v>5000000</v>
      </c>
      <c r="AF58" s="64">
        <v>15000000</v>
      </c>
      <c r="AG58" s="56"/>
      <c r="AH58" s="56"/>
      <c r="AI58" s="56"/>
      <c r="AJ58" s="56"/>
      <c r="AK58" s="56"/>
      <c r="AL58" s="56"/>
      <c r="AM58" s="56"/>
      <c r="AN58" s="56"/>
      <c r="AO58" s="56"/>
      <c r="AP58" s="56"/>
      <c r="AQ58" s="56"/>
      <c r="AR58" s="56"/>
      <c r="AS58" s="56"/>
      <c r="AT58" s="56"/>
      <c r="AU58" s="56"/>
      <c r="AV58" s="56"/>
      <c r="AW58" s="56"/>
      <c r="AX58" s="56"/>
      <c r="AY58" s="56"/>
      <c r="AZ58" s="56"/>
      <c r="BA58" s="56"/>
      <c r="BB58" s="56"/>
      <c r="BC58" s="56"/>
      <c r="BD58" s="56"/>
      <c r="BE58" s="56"/>
      <c r="BF58" s="56"/>
      <c r="BG58" s="56"/>
      <c r="BH58" s="56"/>
      <c r="BI58" s="56"/>
      <c r="BJ58" s="56"/>
      <c r="BK58" s="56"/>
      <c r="BL58" s="56"/>
      <c r="BM58" s="56"/>
      <c r="BN58" s="56"/>
      <c r="BP58" t="str">
        <f>IFERROR(LEFT(Table4[[#This Row],[reference/s]],SEARCH(";",Table4[[#This Row],[reference/s]])-1),"")</f>
        <v>wiki</v>
      </c>
    </row>
    <row r="59" spans="1:68">
      <c r="B59" t="s">
        <v>1570</v>
      </c>
      <c r="C59" t="s">
        <v>606</v>
      </c>
      <c r="D59" t="s">
        <v>888</v>
      </c>
      <c r="E59" t="s">
        <v>890</v>
      </c>
      <c r="F59" s="4">
        <v>28853</v>
      </c>
      <c r="G59" s="4">
        <v>28858</v>
      </c>
      <c r="H59" t="s">
        <v>657</v>
      </c>
      <c r="I59" s="56">
        <v>1979</v>
      </c>
      <c r="J59" s="1" t="s">
        <v>1430</v>
      </c>
      <c r="K59" t="s">
        <v>889</v>
      </c>
      <c r="L59" t="s">
        <v>50</v>
      </c>
      <c r="M59" t="s">
        <v>50</v>
      </c>
      <c r="O59" s="9" t="s">
        <v>1429</v>
      </c>
      <c r="P59">
        <v>0</v>
      </c>
      <c r="Q59">
        <v>1</v>
      </c>
      <c r="R59">
        <v>0</v>
      </c>
      <c r="S59">
        <v>1</v>
      </c>
      <c r="T59">
        <v>0</v>
      </c>
      <c r="U59">
        <f>Table4[[#This Row],[Report]]*$P$321+Table4[[#This Row],[Journals]]*$Q$321+Table4[[#This Row],[Databases]]*$R$321+Table4[[#This Row],[Websites]]*$S$321+Table4[[#This Row],[Newspaper]]*$T$321</f>
        <v>40</v>
      </c>
      <c r="V59">
        <f>SUM(Table4[[#This Row],[Report]:[Websites]])</f>
        <v>2</v>
      </c>
      <c r="W59">
        <f>IF(Table4[[#This Row],[Insured Cost]]="",1,IF(Table4[[#This Row],[Reported cost]]="",2,""))</f>
        <v>1</v>
      </c>
      <c r="X59" s="56"/>
      <c r="Y59" s="56"/>
      <c r="Z59" s="56"/>
      <c r="AA59" s="56"/>
      <c r="AB59" s="56"/>
      <c r="AC59" s="56"/>
      <c r="AD59" s="56">
        <v>2</v>
      </c>
      <c r="AE59" s="64"/>
      <c r="AF59" s="73">
        <v>10000000</v>
      </c>
      <c r="AG59" s="56"/>
      <c r="AH59" s="56"/>
      <c r="AI59" s="56"/>
      <c r="AJ59" s="56"/>
      <c r="AK59" s="56"/>
      <c r="AL59" s="56"/>
      <c r="AM59" s="56"/>
      <c r="AN59" s="56"/>
      <c r="AO59" s="56"/>
      <c r="AP59" s="56"/>
      <c r="AQ59" s="56"/>
      <c r="AR59" s="56"/>
      <c r="AS59" s="56"/>
      <c r="AT59" s="56"/>
      <c r="AU59" s="56"/>
      <c r="AV59" s="56"/>
      <c r="AW59" s="56"/>
      <c r="AX59" s="56"/>
      <c r="AY59" s="56"/>
      <c r="AZ59" s="56"/>
      <c r="BA59" s="56"/>
      <c r="BB59" s="56"/>
      <c r="BC59" s="56"/>
      <c r="BD59" s="56"/>
      <c r="BE59" s="56"/>
      <c r="BF59" s="56"/>
      <c r="BG59" s="56"/>
      <c r="BH59" s="56"/>
      <c r="BI59" s="56"/>
      <c r="BJ59" s="56"/>
      <c r="BK59" s="56"/>
      <c r="BL59" s="56"/>
      <c r="BM59" s="56"/>
      <c r="BN59" s="56"/>
      <c r="BP59" t="str">
        <f>IFERROR(LEFT(Table4[[#This Row],[reference/s]],SEARCH(";",Table4[[#This Row],[reference/s]])-1),"")</f>
        <v>Oliver (1979)</v>
      </c>
    </row>
    <row r="60" spans="1:68">
      <c r="B60" t="s">
        <v>1570</v>
      </c>
      <c r="C60" t="s">
        <v>475</v>
      </c>
      <c r="D60" t="s">
        <v>616</v>
      </c>
      <c r="E60" t="s">
        <v>831</v>
      </c>
      <c r="F60" s="11">
        <v>28899</v>
      </c>
      <c r="G60" s="11">
        <v>28920</v>
      </c>
      <c r="H60" t="s">
        <v>658</v>
      </c>
      <c r="I60" s="56">
        <v>1979</v>
      </c>
      <c r="J60" t="s">
        <v>1433</v>
      </c>
      <c r="K60" t="s">
        <v>558</v>
      </c>
      <c r="L60" t="s">
        <v>50</v>
      </c>
      <c r="M60" t="s">
        <v>50</v>
      </c>
      <c r="N60" t="s">
        <v>736</v>
      </c>
      <c r="O60" s="9" t="s">
        <v>1424</v>
      </c>
      <c r="P60">
        <v>1</v>
      </c>
      <c r="Q60">
        <v>1</v>
      </c>
      <c r="R60">
        <v>0</v>
      </c>
      <c r="S60">
        <v>2</v>
      </c>
      <c r="T60">
        <v>1</v>
      </c>
      <c r="U60">
        <f>Table4[[#This Row],[Report]]*$P$321+Table4[[#This Row],[Journals]]*$Q$321+Table4[[#This Row],[Databases]]*$R$321+Table4[[#This Row],[Websites]]*$S$321+Table4[[#This Row],[Newspaper]]*$T$321</f>
        <v>91</v>
      </c>
      <c r="V60">
        <f>SUM(Table4[[#This Row],[Report]:[Websites]])</f>
        <v>4</v>
      </c>
      <c r="W60">
        <f>IF(Table4[[#This Row],[Insured Cost]]="",1,IF(Table4[[#This Row],[Reported cost]]="",2,""))</f>
        <v>1</v>
      </c>
      <c r="X60" s="56"/>
      <c r="Y60" s="56"/>
      <c r="Z60" s="56"/>
      <c r="AA60" s="56"/>
      <c r="AB60" s="56"/>
      <c r="AC60" s="56"/>
      <c r="AD60" s="56"/>
      <c r="AE60" s="64"/>
      <c r="AF60" s="64">
        <v>2500000</v>
      </c>
      <c r="AG60" s="56"/>
      <c r="AH60" s="56"/>
      <c r="AI60" s="56"/>
      <c r="AJ60" s="56"/>
      <c r="AK60" s="56"/>
      <c r="AL60" s="56"/>
      <c r="AM60" s="56"/>
      <c r="AN60" s="56" t="s">
        <v>1431</v>
      </c>
      <c r="AO60" s="56"/>
      <c r="AP60" s="56"/>
      <c r="AQ60" s="56"/>
      <c r="AR60" s="56"/>
      <c r="AS60" s="56">
        <v>30</v>
      </c>
      <c r="AT60" s="56">
        <v>26</v>
      </c>
      <c r="AU60" s="56" t="s">
        <v>1432</v>
      </c>
      <c r="AV60" s="56"/>
      <c r="AW60" s="56"/>
      <c r="AX60" s="56"/>
      <c r="AY60" s="56"/>
      <c r="AZ60" s="56"/>
      <c r="BA60" s="56"/>
      <c r="BB60" s="56"/>
      <c r="BC60" s="56"/>
      <c r="BD60" s="56"/>
      <c r="BE60" s="56"/>
      <c r="BF60" s="56"/>
      <c r="BG60" s="56"/>
      <c r="BH60" s="56"/>
      <c r="BI60" s="56"/>
      <c r="BJ60" s="56"/>
      <c r="BK60" s="56"/>
      <c r="BL60" s="56"/>
      <c r="BM60" s="56"/>
      <c r="BN60" s="56"/>
      <c r="BP60" t="str">
        <f>IFERROR(LEFT(Table4[[#This Row],[reference/s]],SEARCH(";",Table4[[#This Row],[reference/s]])-1),"")</f>
        <v>wiki</v>
      </c>
    </row>
    <row r="61" spans="1:68" s="6" customFormat="1">
      <c r="A61"/>
      <c r="B61" t="s">
        <v>1562</v>
      </c>
      <c r="C61" t="s">
        <v>585</v>
      </c>
      <c r="D61"/>
      <c r="E61"/>
      <c r="F61" s="11">
        <v>28899</v>
      </c>
      <c r="G61" s="11">
        <v>28914</v>
      </c>
      <c r="H61" t="s">
        <v>661</v>
      </c>
      <c r="I61" s="56">
        <v>1979</v>
      </c>
      <c r="J61" s="1"/>
      <c r="K61" t="s">
        <v>1197</v>
      </c>
      <c r="L61" t="s">
        <v>1196</v>
      </c>
      <c r="M61" t="s">
        <v>37</v>
      </c>
      <c r="N61" t="s">
        <v>905</v>
      </c>
      <c r="O61" s="9" t="s">
        <v>1198</v>
      </c>
      <c r="P61">
        <v>0</v>
      </c>
      <c r="Q61">
        <v>0</v>
      </c>
      <c r="R61">
        <v>1</v>
      </c>
      <c r="S61">
        <v>2</v>
      </c>
      <c r="T61">
        <v>1</v>
      </c>
      <c r="U61">
        <f>Table4[[#This Row],[Report]]*$P$321+Table4[[#This Row],[Journals]]*$Q$321+Table4[[#This Row],[Databases]]*$R$321+Table4[[#This Row],[Websites]]*$S$321+Table4[[#This Row],[Newspaper]]*$T$321</f>
        <v>41</v>
      </c>
      <c r="V61">
        <f>SUM(Table4[[#This Row],[Report]:[Websites]])</f>
        <v>3</v>
      </c>
      <c r="W61" s="1">
        <f>IF(Table4[[#This Row],[Insured Cost]]="",1,IF(Table4[[#This Row],[Reported cost]]="",2,""))</f>
        <v>1</v>
      </c>
      <c r="X61" s="56"/>
      <c r="Y61" s="56"/>
      <c r="Z61" s="56"/>
      <c r="AA61" s="56"/>
      <c r="AB61" s="56"/>
      <c r="AC61" s="56"/>
      <c r="AD61" s="56"/>
      <c r="AE61" s="64"/>
      <c r="AF61" s="64">
        <v>4090000</v>
      </c>
      <c r="AG61" s="56"/>
      <c r="AH61" s="56"/>
      <c r="AI61" s="56"/>
      <c r="AJ61" s="56"/>
      <c r="AK61" s="56"/>
      <c r="AL61" s="56"/>
      <c r="AM61" s="56"/>
      <c r="AN61" s="56"/>
      <c r="AO61" s="56"/>
      <c r="AP61" s="56"/>
      <c r="AQ61" s="56"/>
      <c r="AR61" s="56"/>
      <c r="AS61" s="56"/>
      <c r="AT61" s="56"/>
      <c r="AU61" s="56"/>
      <c r="AV61" s="56"/>
      <c r="AW61" s="56"/>
      <c r="AX61" s="56"/>
      <c r="AY61" s="56"/>
      <c r="AZ61" s="56"/>
      <c r="BA61" s="56"/>
      <c r="BB61" s="56"/>
      <c r="BC61" s="56"/>
      <c r="BD61" s="56"/>
      <c r="BE61" s="56"/>
      <c r="BF61" s="56"/>
      <c r="BG61" s="56"/>
      <c r="BH61" s="56"/>
      <c r="BI61" s="56"/>
      <c r="BJ61" s="56"/>
      <c r="BK61" s="56"/>
      <c r="BL61" s="56"/>
      <c r="BM61" s="56"/>
      <c r="BN61" s="56"/>
      <c r="BO61"/>
      <c r="BP61" s="1" t="str">
        <f>IFERROR(LEFT(Table4[[#This Row],[reference/s]],SEARCH(";",Table4[[#This Row],[reference/s]])-1),"")</f>
        <v>EM-DAT</v>
      </c>
    </row>
    <row r="62" spans="1:68">
      <c r="B62" t="s">
        <v>1559</v>
      </c>
      <c r="C62" t="s">
        <v>590</v>
      </c>
      <c r="D62" t="s">
        <v>590</v>
      </c>
      <c r="E62" t="s">
        <v>751</v>
      </c>
      <c r="F62" s="4">
        <v>29008</v>
      </c>
      <c r="G62" s="4">
        <v>29008</v>
      </c>
      <c r="H62" t="s">
        <v>666</v>
      </c>
      <c r="I62" s="56">
        <v>1979</v>
      </c>
      <c r="K62" t="s">
        <v>591</v>
      </c>
      <c r="L62" t="s">
        <v>33</v>
      </c>
      <c r="M62" t="s">
        <v>33</v>
      </c>
      <c r="N62" t="s">
        <v>736</v>
      </c>
      <c r="O62" s="9" t="s">
        <v>1101</v>
      </c>
      <c r="P62">
        <v>0</v>
      </c>
      <c r="Q62">
        <v>0</v>
      </c>
      <c r="R62">
        <v>2</v>
      </c>
      <c r="S62">
        <v>2</v>
      </c>
      <c r="T62">
        <v>0</v>
      </c>
      <c r="U62">
        <f>Table4[[#This Row],[Report]]*$P$321+Table4[[#This Row],[Journals]]*$Q$321+Table4[[#This Row],[Databases]]*$R$321+Table4[[#This Row],[Websites]]*$S$321+Table4[[#This Row],[Newspaper]]*$T$321</f>
        <v>60</v>
      </c>
      <c r="V62">
        <f>SUM(Table4[[#This Row],[Report]:[Websites]])</f>
        <v>4</v>
      </c>
      <c r="W62" t="str">
        <f>IF(Table4[[#This Row],[Insured Cost]]="",1,IF(Table4[[#This Row],[Reported cost]]="",2,""))</f>
        <v/>
      </c>
      <c r="X62" s="56"/>
      <c r="Y62" s="56"/>
      <c r="Z62" s="56"/>
      <c r="AA62" s="56"/>
      <c r="AB62" s="56"/>
      <c r="AC62" s="56"/>
      <c r="AD62" s="56"/>
      <c r="AE62" s="64">
        <v>3800000</v>
      </c>
      <c r="AF62" s="64">
        <v>3500000</v>
      </c>
      <c r="AG62" s="56"/>
      <c r="AH62" s="56"/>
      <c r="AI62" s="56"/>
      <c r="AJ62" s="56"/>
      <c r="AK62" s="56"/>
      <c r="AL62" s="56"/>
      <c r="AM62" s="56"/>
      <c r="AN62" s="56"/>
      <c r="AO62" s="56"/>
      <c r="AP62" s="56"/>
      <c r="AQ62" s="56"/>
      <c r="AR62" s="56"/>
      <c r="AS62" s="56"/>
      <c r="AT62" s="56"/>
      <c r="AU62" s="56"/>
      <c r="AV62" s="56"/>
      <c r="AW62" s="56"/>
      <c r="AX62" s="56"/>
      <c r="AY62" s="56"/>
      <c r="AZ62" s="56"/>
      <c r="BA62" s="56"/>
      <c r="BB62" s="56"/>
      <c r="BC62" s="56"/>
      <c r="BD62" s="56"/>
      <c r="BE62" s="56"/>
      <c r="BF62" s="56"/>
      <c r="BG62" s="56"/>
      <c r="BH62" s="56"/>
      <c r="BI62" s="56"/>
      <c r="BJ62" s="56"/>
      <c r="BK62" s="56"/>
      <c r="BL62" s="56"/>
      <c r="BM62" s="56"/>
      <c r="BN62" s="56"/>
      <c r="BP62" t="str">
        <f>IFERROR(LEFT(Table4[[#This Row],[reference/s]],SEARCH(";",Table4[[#This Row],[reference/s]])-1),"")</f>
        <v>ICA</v>
      </c>
    </row>
    <row r="63" spans="1:68">
      <c r="A63" s="6">
        <v>271</v>
      </c>
      <c r="B63" s="6" t="s">
        <v>1559</v>
      </c>
      <c r="C63" t="s">
        <v>475</v>
      </c>
      <c r="D63" s="6" t="s">
        <v>195</v>
      </c>
      <c r="E63" s="6" t="s">
        <v>196</v>
      </c>
      <c r="F63" s="24">
        <v>28915</v>
      </c>
      <c r="G63" s="24">
        <v>28915</v>
      </c>
      <c r="H63" s="6" t="s">
        <v>658</v>
      </c>
      <c r="I63" s="58">
        <v>1979</v>
      </c>
      <c r="J63" s="6" t="s">
        <v>1428</v>
      </c>
      <c r="K63" s="6" t="s">
        <v>891</v>
      </c>
      <c r="L63" s="6" t="s">
        <v>33</v>
      </c>
      <c r="M63" s="6" t="s">
        <v>33</v>
      </c>
      <c r="N63" s="6" t="s">
        <v>736</v>
      </c>
      <c r="O63" s="44" t="s">
        <v>1100</v>
      </c>
      <c r="P63" s="6">
        <v>0</v>
      </c>
      <c r="Q63" s="6">
        <v>1</v>
      </c>
      <c r="R63" s="6">
        <v>3</v>
      </c>
      <c r="S63" s="6">
        <v>1</v>
      </c>
      <c r="T63" s="6">
        <v>0</v>
      </c>
      <c r="U63" s="6">
        <f>Table4[[#This Row],[Report]]*$P$321+Table4[[#This Row],[Journals]]*$Q$321+Table4[[#This Row],[Databases]]*$R$321+Table4[[#This Row],[Websites]]*$S$321+Table4[[#This Row],[Newspaper]]*$T$321</f>
        <v>100</v>
      </c>
      <c r="V63" s="6">
        <f>SUM(Table4[[#This Row],[Report]:[Websites]])</f>
        <v>5</v>
      </c>
      <c r="W63" s="6" t="str">
        <f>IF(Table4[[#This Row],[Insured Cost]]="",1,IF(Table4[[#This Row],[Reported cost]]="",2,""))</f>
        <v/>
      </c>
      <c r="X63" s="58"/>
      <c r="Y63" s="58">
        <v>2000</v>
      </c>
      <c r="Z63" s="58">
        <v>10</v>
      </c>
      <c r="AA63" s="58">
        <v>5</v>
      </c>
      <c r="AB63" s="58"/>
      <c r="AC63" s="58"/>
      <c r="AD63" s="58">
        <v>15</v>
      </c>
      <c r="AE63" s="66">
        <v>19000000</v>
      </c>
      <c r="AF63" s="66">
        <v>41000000</v>
      </c>
      <c r="AG63" s="58"/>
      <c r="AH63" s="58"/>
      <c r="AI63" s="58"/>
      <c r="AJ63" s="58"/>
      <c r="AK63" s="58"/>
      <c r="AL63" s="58"/>
      <c r="AM63" s="58"/>
      <c r="AN63" s="58" t="s">
        <v>1427</v>
      </c>
      <c r="AO63" s="58"/>
      <c r="AP63" s="58"/>
      <c r="AQ63" s="58"/>
      <c r="AR63" s="58"/>
      <c r="AS63" s="58">
        <v>600</v>
      </c>
      <c r="AT63" s="58"/>
      <c r="AU63" s="58"/>
      <c r="AV63" s="58"/>
      <c r="AW63" s="58"/>
      <c r="AX63" s="58"/>
      <c r="AY63" s="58"/>
      <c r="AZ63" s="58"/>
      <c r="BA63" s="58" t="s">
        <v>1426</v>
      </c>
      <c r="BB63" s="58"/>
      <c r="BC63" s="58"/>
      <c r="BD63" s="58"/>
      <c r="BE63" s="58"/>
      <c r="BF63" s="58"/>
      <c r="BG63" s="58"/>
      <c r="BH63" s="58"/>
      <c r="BI63" s="58"/>
      <c r="BJ63" s="58"/>
      <c r="BK63" s="58"/>
      <c r="BL63" s="58"/>
      <c r="BM63" s="58"/>
      <c r="BN63" s="58"/>
      <c r="BO63" s="6" t="s">
        <v>197</v>
      </c>
      <c r="BP63" s="6" t="str">
        <f>IFERROR(LEFT(Table4[[#This Row],[reference/s]],SEARCH(";",Table4[[#This Row],[reference/s]])-1),"")</f>
        <v>EM-Track</v>
      </c>
    </row>
    <row r="64" spans="1:68">
      <c r="A64">
        <v>460</v>
      </c>
      <c r="B64" t="s">
        <v>1569</v>
      </c>
      <c r="C64" t="s">
        <v>642</v>
      </c>
      <c r="D64" t="s">
        <v>318</v>
      </c>
      <c r="E64" t="s">
        <v>319</v>
      </c>
      <c r="F64" s="11">
        <v>29173</v>
      </c>
      <c r="G64" s="11">
        <v>29173</v>
      </c>
      <c r="H64" t="s">
        <v>659</v>
      </c>
      <c r="I64" s="56">
        <v>1979</v>
      </c>
      <c r="K64" t="s">
        <v>485</v>
      </c>
      <c r="L64" t="s">
        <v>51</v>
      </c>
      <c r="M64" t="s">
        <v>51</v>
      </c>
      <c r="N64" t="s">
        <v>736</v>
      </c>
      <c r="O64" s="9" t="s">
        <v>1102</v>
      </c>
      <c r="P64">
        <v>0</v>
      </c>
      <c r="Q64">
        <v>0</v>
      </c>
      <c r="R64">
        <v>3</v>
      </c>
      <c r="S64">
        <v>1</v>
      </c>
      <c r="T64">
        <v>0</v>
      </c>
      <c r="U64">
        <f>Table4[[#This Row],[Report]]*$P$321+Table4[[#This Row],[Journals]]*$Q$321+Table4[[#This Row],[Databases]]*$R$321+Table4[[#This Row],[Websites]]*$S$321+Table4[[#This Row],[Newspaper]]*$T$321</f>
        <v>70</v>
      </c>
      <c r="V64">
        <f>SUM(Table4[[#This Row],[Report]:[Websites]])</f>
        <v>4</v>
      </c>
      <c r="W64">
        <f>IF(Table4[[#This Row],[Insured Cost]]="",1,IF(Table4[[#This Row],[Reported cost]]="",2,""))</f>
        <v>2</v>
      </c>
      <c r="X64" s="56"/>
      <c r="Y64" s="56">
        <v>5000</v>
      </c>
      <c r="Z64" s="56">
        <v>150</v>
      </c>
      <c r="AA64" s="56">
        <v>71</v>
      </c>
      <c r="AB64" s="56"/>
      <c r="AC64" s="56"/>
      <c r="AD64" s="56"/>
      <c r="AE64" s="64">
        <v>10000000</v>
      </c>
      <c r="AF64" s="64"/>
      <c r="AG64" s="56"/>
      <c r="AH64" s="56"/>
      <c r="AI64" s="56"/>
      <c r="AJ64" s="56"/>
      <c r="AK64" s="56"/>
      <c r="AL64" s="56"/>
      <c r="AM64" s="56"/>
      <c r="AN64" s="56"/>
      <c r="AO64" s="56"/>
      <c r="AP64" s="56"/>
      <c r="AQ64" s="56"/>
      <c r="AR64" s="56"/>
      <c r="AS64" s="56"/>
      <c r="AT64" s="56"/>
      <c r="AU64" s="56"/>
      <c r="AV64" s="56"/>
      <c r="AW64" s="56"/>
      <c r="AX64" s="56"/>
      <c r="AY64" s="56"/>
      <c r="AZ64" s="56"/>
      <c r="BA64" s="56"/>
      <c r="BB64" s="56"/>
      <c r="BC64" s="56"/>
      <c r="BD64" s="56"/>
      <c r="BE64" s="56"/>
      <c r="BF64" s="56"/>
      <c r="BG64" s="56"/>
      <c r="BH64" s="56"/>
      <c r="BI64" s="56"/>
      <c r="BJ64" s="56"/>
      <c r="BK64" s="56"/>
      <c r="BL64" s="56"/>
      <c r="BM64" s="56"/>
      <c r="BN64" s="56"/>
      <c r="BO64" t="s">
        <v>320</v>
      </c>
      <c r="BP64" t="str">
        <f>IFERROR(LEFT(Table4[[#This Row],[reference/s]],SEARCH(";",Table4[[#This Row],[reference/s]])-1),"")</f>
        <v>EM-Track</v>
      </c>
    </row>
    <row r="65" spans="1:68">
      <c r="A65">
        <v>471</v>
      </c>
      <c r="B65" t="s">
        <v>1558</v>
      </c>
      <c r="C65" t="s">
        <v>642</v>
      </c>
      <c r="D65" t="s">
        <v>324</v>
      </c>
      <c r="E65" t="s">
        <v>708</v>
      </c>
      <c r="F65" s="4">
        <v>29571</v>
      </c>
      <c r="G65" s="4">
        <v>29571</v>
      </c>
      <c r="H65" t="s">
        <v>660</v>
      </c>
      <c r="I65" s="56">
        <v>1980</v>
      </c>
      <c r="K65" t="s">
        <v>489</v>
      </c>
      <c r="L65" t="s">
        <v>50</v>
      </c>
      <c r="M65" t="s">
        <v>50</v>
      </c>
      <c r="N65" t="s">
        <v>736</v>
      </c>
      <c r="O65" s="9" t="s">
        <v>1107</v>
      </c>
      <c r="P65">
        <v>0</v>
      </c>
      <c r="Q65">
        <v>0</v>
      </c>
      <c r="R65">
        <v>3</v>
      </c>
      <c r="S65">
        <v>1</v>
      </c>
      <c r="T65">
        <v>3</v>
      </c>
      <c r="U65">
        <f>Table4[[#This Row],[Report]]*$P$321+Table4[[#This Row],[Journals]]*$Q$321+Table4[[#This Row],[Databases]]*$R$321+Table4[[#This Row],[Websites]]*$S$321+Table4[[#This Row],[Newspaper]]*$T$321</f>
        <v>73</v>
      </c>
      <c r="V65">
        <f>SUM(Table4[[#This Row],[Report]:[Websites]])</f>
        <v>4</v>
      </c>
      <c r="W65">
        <f>IF(Table4[[#This Row],[Insured Cost]]="",1,IF(Table4[[#This Row],[Reported cost]]="",2,""))</f>
        <v>2</v>
      </c>
      <c r="X65" s="56"/>
      <c r="Y65" s="56">
        <v>25000</v>
      </c>
      <c r="Z65" s="56">
        <v>500</v>
      </c>
      <c r="AA65" s="56">
        <v>10</v>
      </c>
      <c r="AB65" s="56"/>
      <c r="AC65" s="56"/>
      <c r="AD65" s="56"/>
      <c r="AE65" s="64">
        <v>15000000</v>
      </c>
      <c r="AF65" s="64"/>
      <c r="AG65" s="56"/>
      <c r="AH65" s="56"/>
      <c r="AI65" s="56"/>
      <c r="AJ65" s="56"/>
      <c r="AK65" s="56">
        <v>5000</v>
      </c>
      <c r="AL65" s="56"/>
      <c r="AM65" s="56"/>
      <c r="AN65" s="56"/>
      <c r="AO65" s="56" t="s">
        <v>1583</v>
      </c>
      <c r="AP65" s="56" t="s">
        <v>1421</v>
      </c>
      <c r="AQ65" s="56"/>
      <c r="AR65" s="56"/>
      <c r="AS65" s="56"/>
      <c r="AT65" s="56"/>
      <c r="AU65" s="56"/>
      <c r="AV65" s="56"/>
      <c r="AW65" s="56"/>
      <c r="AX65" s="56"/>
      <c r="AY65" s="56"/>
      <c r="AZ65" s="56"/>
      <c r="BA65" s="56"/>
      <c r="BB65" s="56"/>
      <c r="BC65" s="56"/>
      <c r="BD65" s="56"/>
      <c r="BE65" s="56"/>
      <c r="BF65" s="56"/>
      <c r="BG65" s="56"/>
      <c r="BH65" s="56"/>
      <c r="BI65" s="56"/>
      <c r="BJ65" s="56"/>
      <c r="BK65" s="56"/>
      <c r="BL65" s="56"/>
      <c r="BM65" s="56"/>
      <c r="BN65" s="56"/>
      <c r="BO65" t="s">
        <v>325</v>
      </c>
      <c r="BP65" t="str">
        <f>IFERROR(LEFT(Table4[[#This Row],[reference/s]],SEARCH(";",Table4[[#This Row],[reference/s]])-1),"")</f>
        <v>ICA</v>
      </c>
    </row>
    <row r="66" spans="1:68" s="48" customFormat="1">
      <c r="A66">
        <v>592</v>
      </c>
      <c r="B66" t="s">
        <v>1559</v>
      </c>
      <c r="C66" t="s">
        <v>585</v>
      </c>
      <c r="D66" t="s">
        <v>426</v>
      </c>
      <c r="E66" t="s">
        <v>427</v>
      </c>
      <c r="F66" s="11">
        <v>29271</v>
      </c>
      <c r="G66" s="11">
        <v>29271</v>
      </c>
      <c r="H66" t="s">
        <v>661</v>
      </c>
      <c r="I66" s="56">
        <v>1980</v>
      </c>
      <c r="J66"/>
      <c r="K66" t="s">
        <v>487</v>
      </c>
      <c r="L66" t="s">
        <v>51</v>
      </c>
      <c r="M66" t="s">
        <v>51</v>
      </c>
      <c r="N66" t="s">
        <v>736</v>
      </c>
      <c r="O66" s="9" t="s">
        <v>1106</v>
      </c>
      <c r="P66">
        <v>0</v>
      </c>
      <c r="Q66">
        <v>0</v>
      </c>
      <c r="R66">
        <v>3</v>
      </c>
      <c r="S66">
        <v>1</v>
      </c>
      <c r="T66">
        <v>0</v>
      </c>
      <c r="U66">
        <f>Table4[[#This Row],[Report]]*$P$321+Table4[[#This Row],[Journals]]*$Q$321+Table4[[#This Row],[Databases]]*$R$321+Table4[[#This Row],[Websites]]*$S$321+Table4[[#This Row],[Newspaper]]*$T$321</f>
        <v>70</v>
      </c>
      <c r="V66">
        <f>SUM(Table4[[#This Row],[Report]:[Websites]])</f>
        <v>4</v>
      </c>
      <c r="W66" t="str">
        <f>IF(Table4[[#This Row],[Insured Cost]]="",1,IF(Table4[[#This Row],[Reported cost]]="",2,""))</f>
        <v/>
      </c>
      <c r="X66" s="56"/>
      <c r="Y66" s="56">
        <v>500</v>
      </c>
      <c r="Z66" s="56">
        <v>150</v>
      </c>
      <c r="AA66" s="56">
        <v>40</v>
      </c>
      <c r="AB66" s="56"/>
      <c r="AC66" s="56"/>
      <c r="AD66" s="56"/>
      <c r="AE66" s="64">
        <v>13000000</v>
      </c>
      <c r="AF66" s="64">
        <v>34000000</v>
      </c>
      <c r="AG66" s="56"/>
      <c r="AH66" s="56"/>
      <c r="AI66" s="56"/>
      <c r="AJ66" s="56"/>
      <c r="AK66" s="56"/>
      <c r="AL66" s="56">
        <v>51</v>
      </c>
      <c r="AM66" s="56"/>
      <c r="AN66" s="56"/>
      <c r="AO66" s="56"/>
      <c r="AP66" s="56"/>
      <c r="AQ66" s="56"/>
      <c r="AR66" s="56">
        <v>1</v>
      </c>
      <c r="AS66" s="56"/>
      <c r="AT66" s="56"/>
      <c r="AU66" s="56"/>
      <c r="AV66" s="56"/>
      <c r="AW66" s="56"/>
      <c r="AX66" s="56"/>
      <c r="AY66" s="56"/>
      <c r="AZ66" s="56"/>
      <c r="BA66" s="56"/>
      <c r="BB66" s="56"/>
      <c r="BC66" s="56"/>
      <c r="BD66" s="56"/>
      <c r="BE66" s="56"/>
      <c r="BF66" s="56"/>
      <c r="BG66" s="56">
        <v>75</v>
      </c>
      <c r="BH66" s="56"/>
      <c r="BI66" s="56"/>
      <c r="BJ66" s="56"/>
      <c r="BK66" s="56"/>
      <c r="BL66" s="56"/>
      <c r="BM66" s="56"/>
      <c r="BN66" s="56"/>
      <c r="BO66" t="s">
        <v>428</v>
      </c>
      <c r="BP66" t="str">
        <f>IFERROR(LEFT(Table4[[#This Row],[reference/s]],SEARCH(";",Table4[[#This Row],[reference/s]])-1),"")</f>
        <v>wiki</v>
      </c>
    </row>
    <row r="67" spans="1:68">
      <c r="A67">
        <v>336</v>
      </c>
      <c r="B67" t="s">
        <v>1559</v>
      </c>
      <c r="C67" t="s">
        <v>585</v>
      </c>
      <c r="D67" t="s">
        <v>228</v>
      </c>
      <c r="E67" t="s">
        <v>229</v>
      </c>
      <c r="F67" s="4">
        <v>29190</v>
      </c>
      <c r="G67" s="4">
        <v>29252</v>
      </c>
      <c r="H67" t="s">
        <v>661</v>
      </c>
      <c r="I67" s="56">
        <v>1980</v>
      </c>
      <c r="K67" t="s">
        <v>486</v>
      </c>
      <c r="L67" t="s">
        <v>904</v>
      </c>
      <c r="M67" t="s">
        <v>37</v>
      </c>
      <c r="N67" t="s">
        <v>905</v>
      </c>
      <c r="O67" s="9" t="s">
        <v>1103</v>
      </c>
      <c r="P67">
        <v>1</v>
      </c>
      <c r="Q67">
        <v>0</v>
      </c>
      <c r="R67">
        <v>3</v>
      </c>
      <c r="S67">
        <v>0</v>
      </c>
      <c r="T67">
        <v>3</v>
      </c>
      <c r="U67">
        <f>Table4[[#This Row],[Report]]*$P$321+Table4[[#This Row],[Journals]]*$Q$321+Table4[[#This Row],[Databases]]*$R$321+Table4[[#This Row],[Websites]]*$S$321+Table4[[#This Row],[Newspaper]]*$T$321</f>
        <v>103</v>
      </c>
      <c r="V67">
        <f>SUM(Table4[[#This Row],[Report]:[Websites]])</f>
        <v>4</v>
      </c>
      <c r="W67" t="str">
        <f>IF(Table4[[#This Row],[Insured Cost]]="",1,IF(Table4[[#This Row],[Reported cost]]="",2,""))</f>
        <v/>
      </c>
      <c r="X67" s="56">
        <v>372</v>
      </c>
      <c r="Y67" s="56">
        <v>5000</v>
      </c>
      <c r="Z67" s="56"/>
      <c r="AA67" s="56">
        <v>10</v>
      </c>
      <c r="AB67" s="56"/>
      <c r="AC67" s="56"/>
      <c r="AD67" s="56">
        <v>5</v>
      </c>
      <c r="AE67" s="67">
        <v>5500000</v>
      </c>
      <c r="AF67" s="64">
        <v>4090000</v>
      </c>
      <c r="AG67" s="56"/>
      <c r="AH67" s="56"/>
      <c r="AI67" s="56"/>
      <c r="AJ67" s="56"/>
      <c r="AK67" s="56">
        <v>20</v>
      </c>
      <c r="AL67" s="56">
        <v>28</v>
      </c>
      <c r="AM67" s="56"/>
      <c r="AN67" s="56"/>
      <c r="AO67" s="56"/>
      <c r="AP67" s="56"/>
      <c r="AQ67" s="56"/>
      <c r="AR67" s="56"/>
      <c r="AS67" s="56"/>
      <c r="AT67" s="56"/>
      <c r="AU67" s="56"/>
      <c r="AV67" s="56"/>
      <c r="AW67" s="56"/>
      <c r="AX67" s="56"/>
      <c r="AY67" s="56"/>
      <c r="AZ67" s="56"/>
      <c r="BA67" s="56"/>
      <c r="BB67" s="56"/>
      <c r="BC67" s="56"/>
      <c r="BD67" s="56"/>
      <c r="BE67" s="56"/>
      <c r="BF67" s="56"/>
      <c r="BG67" s="56"/>
      <c r="BH67" s="56"/>
      <c r="BI67" s="56"/>
      <c r="BJ67" s="56"/>
      <c r="BK67" s="56"/>
      <c r="BL67" s="56"/>
      <c r="BM67" s="56"/>
      <c r="BN67" s="56"/>
      <c r="BO67" t="s">
        <v>230</v>
      </c>
      <c r="BP67" t="str">
        <f>IFERROR(LEFT(Table4[[#This Row],[reference/s]],SEARCH(";",Table4[[#This Row],[reference/s]])-1),"")</f>
        <v>ICA</v>
      </c>
    </row>
    <row r="68" spans="1:68">
      <c r="B68" t="s">
        <v>1570</v>
      </c>
      <c r="C68" t="s">
        <v>642</v>
      </c>
      <c r="F68" s="11">
        <v>29584</v>
      </c>
      <c r="G68" s="11">
        <v>29584</v>
      </c>
      <c r="H68" t="s">
        <v>660</v>
      </c>
      <c r="I68" s="56">
        <v>1980</v>
      </c>
      <c r="J68" s="1"/>
      <c r="K68" t="s">
        <v>845</v>
      </c>
      <c r="L68" t="s">
        <v>37</v>
      </c>
      <c r="M68" t="s">
        <v>37</v>
      </c>
      <c r="O68" s="9" t="s">
        <v>844</v>
      </c>
      <c r="P68">
        <v>0</v>
      </c>
      <c r="Q68">
        <v>1</v>
      </c>
      <c r="R68">
        <v>0</v>
      </c>
      <c r="S68">
        <v>0</v>
      </c>
      <c r="T68">
        <v>1</v>
      </c>
      <c r="U68">
        <f>Table4[[#This Row],[Report]]*$P$321+Table4[[#This Row],[Journals]]*$Q$321+Table4[[#This Row],[Databases]]*$R$321+Table4[[#This Row],[Websites]]*$S$321+Table4[[#This Row],[Newspaper]]*$T$321</f>
        <v>31</v>
      </c>
      <c r="V68">
        <f>SUM(Table4[[#This Row],[Report]:[Websites]])</f>
        <v>1</v>
      </c>
      <c r="W68">
        <f>IF(Table4[[#This Row],[Insured Cost]]="",1,IF(Table4[[#This Row],[Reported cost]]="",2,""))</f>
        <v>1</v>
      </c>
      <c r="X68" s="56"/>
      <c r="Y68" s="56"/>
      <c r="Z68" s="56"/>
      <c r="AA68" s="56"/>
      <c r="AB68" s="56"/>
      <c r="AC68" s="56"/>
      <c r="AD68" s="56"/>
      <c r="AE68" s="64"/>
      <c r="AF68" s="64">
        <v>50000000</v>
      </c>
      <c r="AG68" s="56"/>
      <c r="AH68" s="56"/>
      <c r="AI68" s="56"/>
      <c r="AJ68" s="56"/>
      <c r="AK68" s="56"/>
      <c r="AL68" s="56"/>
      <c r="AM68" s="56"/>
      <c r="AN68" s="56"/>
      <c r="AO68" s="56"/>
      <c r="AP68" s="56"/>
      <c r="AQ68" s="56"/>
      <c r="AR68" s="56"/>
      <c r="AS68" s="56"/>
      <c r="AT68" s="56"/>
      <c r="AU68" s="56"/>
      <c r="AV68" s="56"/>
      <c r="AW68" s="56"/>
      <c r="AX68" s="56"/>
      <c r="AY68" s="56"/>
      <c r="AZ68" s="56"/>
      <c r="BA68" s="56"/>
      <c r="BB68" s="56"/>
      <c r="BC68" s="56"/>
      <c r="BD68" s="56"/>
      <c r="BE68" s="56"/>
      <c r="BF68" s="56"/>
      <c r="BG68" s="56"/>
      <c r="BH68" s="56"/>
      <c r="BI68" s="56"/>
      <c r="BJ68" s="56"/>
      <c r="BK68" s="56"/>
      <c r="BL68" s="56"/>
      <c r="BM68" s="56"/>
      <c r="BN68" s="56"/>
      <c r="BP68" t="str">
        <f>IFERROR(LEFT(Table4[[#This Row],[reference/s]],SEARCH(";",Table4[[#This Row],[reference/s]])-1),"")</f>
        <v>PDF - newspaper</v>
      </c>
    </row>
    <row r="69" spans="1:68">
      <c r="A69" s="48"/>
      <c r="B69" s="48" t="s">
        <v>1562</v>
      </c>
      <c r="C69" s="48" t="s">
        <v>585</v>
      </c>
      <c r="D69" s="48" t="s">
        <v>817</v>
      </c>
      <c r="E69" s="48" t="s">
        <v>818</v>
      </c>
      <c r="F69" s="49">
        <v>29528</v>
      </c>
      <c r="G69" s="49">
        <v>29528</v>
      </c>
      <c r="H69" s="48" t="s">
        <v>659</v>
      </c>
      <c r="I69" s="57">
        <v>1980</v>
      </c>
      <c r="J69" s="51"/>
      <c r="K69" s="48" t="s">
        <v>488</v>
      </c>
      <c r="L69" s="48" t="s">
        <v>37</v>
      </c>
      <c r="M69" s="48" t="s">
        <v>37</v>
      </c>
      <c r="N69" s="48"/>
      <c r="O69" s="50" t="s">
        <v>892</v>
      </c>
      <c r="P69" s="48">
        <v>1</v>
      </c>
      <c r="Q69" s="48">
        <v>0</v>
      </c>
      <c r="R69" s="48">
        <v>0</v>
      </c>
      <c r="S69" s="48">
        <v>1</v>
      </c>
      <c r="T69" s="48">
        <v>0</v>
      </c>
      <c r="U69" s="48">
        <f>Table4[[#This Row],[Report]]*$P$321+Table4[[#This Row],[Journals]]*$Q$321+Table4[[#This Row],[Databases]]*$R$321+Table4[[#This Row],[Websites]]*$S$321+Table4[[#This Row],[Newspaper]]*$T$321</f>
        <v>50</v>
      </c>
      <c r="V69" s="48">
        <f>SUM(Table4[[#This Row],[Report]:[Websites]])</f>
        <v>2</v>
      </c>
      <c r="W69" s="48">
        <f>IF(Table4[[#This Row],[Insured Cost]]="",1,IF(Table4[[#This Row],[Reported cost]]="",2,""))</f>
        <v>1</v>
      </c>
      <c r="X69" s="57"/>
      <c r="Y69" s="57"/>
      <c r="Z69" s="57"/>
      <c r="AA69" s="57"/>
      <c r="AB69" s="57"/>
      <c r="AC69" s="57"/>
      <c r="AD69" s="57">
        <v>5</v>
      </c>
      <c r="AE69" s="65"/>
      <c r="AF69" s="74"/>
      <c r="AG69" s="57"/>
      <c r="AH69" s="57"/>
      <c r="AI69" s="57"/>
      <c r="AJ69" s="57"/>
      <c r="AK69" s="57"/>
      <c r="AL69" s="57"/>
      <c r="AM69" s="57"/>
      <c r="AN69" s="57"/>
      <c r="AO69" s="57"/>
      <c r="AP69" s="57"/>
      <c r="AQ69" s="57"/>
      <c r="AR69" s="57"/>
      <c r="AS69" s="57"/>
      <c r="AT69" s="57"/>
      <c r="AU69" s="57"/>
      <c r="AV69" s="57"/>
      <c r="AW69" s="57"/>
      <c r="AX69" s="57"/>
      <c r="AY69" s="57"/>
      <c r="AZ69" s="57"/>
      <c r="BA69" s="57"/>
      <c r="BB69" s="57"/>
      <c r="BC69" s="57"/>
      <c r="BD69" s="57"/>
      <c r="BE69" s="57"/>
      <c r="BF69" s="57"/>
      <c r="BG69" s="57"/>
      <c r="BH69" s="57"/>
      <c r="BI69" s="57"/>
      <c r="BJ69" s="57"/>
      <c r="BK69" s="57"/>
      <c r="BL69" s="57"/>
      <c r="BM69" s="57"/>
      <c r="BN69" s="57"/>
      <c r="BO69" s="48"/>
      <c r="BP69" s="48" t="str">
        <f>IFERROR(LEFT(Table4[[#This Row],[reference/s]],SEARCH(";",Table4[[#This Row],[reference/s]])-1),"")</f>
        <v>bushfire history</v>
      </c>
    </row>
    <row r="70" spans="1:68">
      <c r="B70" t="s">
        <v>1559</v>
      </c>
      <c r="C70" t="s">
        <v>475</v>
      </c>
      <c r="D70" t="s">
        <v>704</v>
      </c>
      <c r="E70" t="s">
        <v>705</v>
      </c>
      <c r="F70" s="11">
        <v>29266</v>
      </c>
      <c r="G70" s="11">
        <v>29269</v>
      </c>
      <c r="H70" t="s">
        <v>661</v>
      </c>
      <c r="I70" s="56">
        <v>1980</v>
      </c>
      <c r="K70" t="s">
        <v>594</v>
      </c>
      <c r="L70" t="s">
        <v>33</v>
      </c>
      <c r="M70" t="s">
        <v>33</v>
      </c>
      <c r="N70" t="s">
        <v>736</v>
      </c>
      <c r="O70" s="9" t="s">
        <v>781</v>
      </c>
      <c r="P70">
        <v>1</v>
      </c>
      <c r="Q70">
        <v>0</v>
      </c>
      <c r="R70">
        <v>1</v>
      </c>
      <c r="S70">
        <v>1</v>
      </c>
      <c r="T70">
        <v>0</v>
      </c>
      <c r="U70">
        <f>Table4[[#This Row],[Report]]*$P$321+Table4[[#This Row],[Journals]]*$Q$321+Table4[[#This Row],[Databases]]*$R$321+Table4[[#This Row],[Websites]]*$S$321+Table4[[#This Row],[Newspaper]]*$T$321</f>
        <v>70</v>
      </c>
      <c r="V70">
        <f>SUM(Table4[[#This Row],[Report]:[Websites]])</f>
        <v>3</v>
      </c>
      <c r="W70" t="str">
        <f>IF(Table4[[#This Row],[Insured Cost]]="",1,IF(Table4[[#This Row],[Reported cost]]="",2,""))</f>
        <v/>
      </c>
      <c r="X70" s="56"/>
      <c r="Y70" s="56"/>
      <c r="Z70" s="56"/>
      <c r="AA70" s="56"/>
      <c r="AB70" s="56"/>
      <c r="AC70" s="56"/>
      <c r="AD70" s="56"/>
      <c r="AE70" s="64">
        <v>4605000</v>
      </c>
      <c r="AF70" s="64">
        <v>5500000</v>
      </c>
      <c r="AG70" s="56"/>
      <c r="AH70" s="56"/>
      <c r="AI70" s="56"/>
      <c r="AJ70" s="56"/>
      <c r="AK70" s="56"/>
      <c r="AL70" s="56"/>
      <c r="AM70" s="56"/>
      <c r="AN70" s="56"/>
      <c r="AO70" s="56"/>
      <c r="AP70" s="56"/>
      <c r="AQ70" s="56"/>
      <c r="AR70" s="56"/>
      <c r="AS70" s="56"/>
      <c r="AT70" s="56"/>
      <c r="AU70" s="56"/>
      <c r="AV70" s="56"/>
      <c r="AW70" s="56"/>
      <c r="AX70" s="56"/>
      <c r="AY70" s="56"/>
      <c r="AZ70" s="56"/>
      <c r="BA70" s="56"/>
      <c r="BB70" s="56"/>
      <c r="BC70" s="56"/>
      <c r="BD70" s="56"/>
      <c r="BE70" s="56"/>
      <c r="BF70" s="56"/>
      <c r="BG70" s="56"/>
      <c r="BH70" s="56"/>
      <c r="BI70" s="56"/>
      <c r="BJ70" s="56"/>
      <c r="BK70" s="56"/>
      <c r="BL70" s="56"/>
      <c r="BM70" s="56"/>
      <c r="BN70" s="56"/>
      <c r="BP70" t="str">
        <f>IFERROR(LEFT(Table4[[#This Row],[reference/s]],SEARCH(";",Table4[[#This Row],[reference/s]])-1),"")</f>
        <v>BOM</v>
      </c>
    </row>
    <row r="71" spans="1:68">
      <c r="B71" t="s">
        <v>1559</v>
      </c>
      <c r="C71" t="s">
        <v>475</v>
      </c>
      <c r="D71" t="s">
        <v>592</v>
      </c>
      <c r="E71" t="s">
        <v>706</v>
      </c>
      <c r="F71" s="4">
        <v>29225</v>
      </c>
      <c r="G71" s="4">
        <v>29231</v>
      </c>
      <c r="H71" t="s">
        <v>657</v>
      </c>
      <c r="I71" s="56">
        <v>1980</v>
      </c>
      <c r="K71" t="s">
        <v>593</v>
      </c>
      <c r="L71" t="s">
        <v>33</v>
      </c>
      <c r="M71" t="s">
        <v>33</v>
      </c>
      <c r="N71" t="s">
        <v>736</v>
      </c>
      <c r="O71" s="9" t="s">
        <v>1104</v>
      </c>
      <c r="P71">
        <v>1</v>
      </c>
      <c r="Q71">
        <v>0</v>
      </c>
      <c r="R71">
        <v>3</v>
      </c>
      <c r="S71">
        <v>0</v>
      </c>
      <c r="T71">
        <v>0</v>
      </c>
      <c r="U71">
        <f>Table4[[#This Row],[Report]]*$P$321+Table4[[#This Row],[Journals]]*$Q$321+Table4[[#This Row],[Databases]]*$R$321+Table4[[#This Row],[Websites]]*$S$321+Table4[[#This Row],[Newspaper]]*$T$321</f>
        <v>100</v>
      </c>
      <c r="V71">
        <f>SUM(Table4[[#This Row],[Report]:[Websites]])</f>
        <v>4</v>
      </c>
      <c r="W71" t="str">
        <f>IF(Table4[[#This Row],[Insured Cost]]="",1,IF(Table4[[#This Row],[Reported cost]]="",2,""))</f>
        <v/>
      </c>
      <c r="X71" s="56"/>
      <c r="Y71" s="56"/>
      <c r="Z71" s="56"/>
      <c r="AA71" s="56">
        <v>5</v>
      </c>
      <c r="AB71" s="56"/>
      <c r="AC71" s="56"/>
      <c r="AD71" s="56"/>
      <c r="AE71" s="64">
        <v>2700000</v>
      </c>
      <c r="AF71" s="64">
        <v>3500000</v>
      </c>
      <c r="AG71" s="56"/>
      <c r="AH71" s="56"/>
      <c r="AI71" s="56"/>
      <c r="AJ71" s="56"/>
      <c r="AK71" s="56"/>
      <c r="AL71" s="56"/>
      <c r="AM71" s="56"/>
      <c r="AN71" s="56"/>
      <c r="AO71" s="56"/>
      <c r="AP71" s="56"/>
      <c r="AQ71" s="56"/>
      <c r="AR71" s="56"/>
      <c r="AS71" s="56"/>
      <c r="AT71" s="56"/>
      <c r="AU71" s="56"/>
      <c r="AV71" s="56"/>
      <c r="AW71" s="56"/>
      <c r="AX71" s="56"/>
      <c r="AY71" s="56"/>
      <c r="AZ71" s="56"/>
      <c r="BA71" s="56"/>
      <c r="BB71" s="56"/>
      <c r="BC71" s="56"/>
      <c r="BD71" s="56"/>
      <c r="BE71" s="56"/>
      <c r="BF71" s="56"/>
      <c r="BG71" s="56"/>
      <c r="BH71" s="56"/>
      <c r="BI71" s="56"/>
      <c r="BJ71" s="56"/>
      <c r="BK71" s="56"/>
      <c r="BL71" s="56"/>
      <c r="BM71" s="56"/>
      <c r="BN71" s="56"/>
      <c r="BP71" t="str">
        <f>IFERROR(LEFT(Table4[[#This Row],[reference/s]],SEARCH(";",Table4[[#This Row],[reference/s]])-1),"")</f>
        <v>PDF</v>
      </c>
    </row>
    <row r="72" spans="1:68">
      <c r="B72" t="s">
        <v>1559</v>
      </c>
      <c r="C72" t="s">
        <v>475</v>
      </c>
      <c r="D72" t="s">
        <v>595</v>
      </c>
      <c r="E72" t="s">
        <v>707</v>
      </c>
      <c r="F72" s="11">
        <v>29248</v>
      </c>
      <c r="G72" s="11">
        <v>29256</v>
      </c>
      <c r="H72" t="s">
        <v>661</v>
      </c>
      <c r="I72" s="56">
        <v>1980</v>
      </c>
      <c r="K72" t="s">
        <v>594</v>
      </c>
      <c r="L72" t="s">
        <v>33</v>
      </c>
      <c r="M72" t="s">
        <v>33</v>
      </c>
      <c r="N72" t="s">
        <v>736</v>
      </c>
      <c r="O72" s="9" t="s">
        <v>1105</v>
      </c>
      <c r="P72">
        <v>2</v>
      </c>
      <c r="Q72">
        <v>0</v>
      </c>
      <c r="R72">
        <v>2</v>
      </c>
      <c r="S72">
        <v>0</v>
      </c>
      <c r="T72">
        <v>0</v>
      </c>
      <c r="U72">
        <f>Table4[[#This Row],[Report]]*$P$321+Table4[[#This Row],[Journals]]*$Q$321+Table4[[#This Row],[Databases]]*$R$321+Table4[[#This Row],[Websites]]*$S$321+Table4[[#This Row],[Newspaper]]*$T$321</f>
        <v>120</v>
      </c>
      <c r="V72">
        <f>SUM(Table4[[#This Row],[Report]:[Websites]])</f>
        <v>4</v>
      </c>
      <c r="W72" t="str">
        <f>IF(Table4[[#This Row],[Insured Cost]]="",1,IF(Table4[[#This Row],[Reported cost]]="",2,""))</f>
        <v/>
      </c>
      <c r="X72" s="56"/>
      <c r="Y72" s="56"/>
      <c r="Z72" s="56"/>
      <c r="AA72" s="56">
        <v>7</v>
      </c>
      <c r="AB72" s="56"/>
      <c r="AC72" s="56"/>
      <c r="AD72" s="56">
        <v>2</v>
      </c>
      <c r="AE72" s="64">
        <v>2500000</v>
      </c>
      <c r="AF72" s="64">
        <v>11000000</v>
      </c>
      <c r="AG72" s="56"/>
      <c r="AH72" s="56"/>
      <c r="AI72" s="56"/>
      <c r="AJ72" s="56"/>
      <c r="AK72" s="56"/>
      <c r="AL72" s="56"/>
      <c r="AM72" s="56"/>
      <c r="AN72" s="56"/>
      <c r="AO72" s="56"/>
      <c r="AP72" s="56"/>
      <c r="AQ72" s="56"/>
      <c r="AR72" s="56"/>
      <c r="AS72" s="56"/>
      <c r="AT72" s="56"/>
      <c r="AU72" s="56"/>
      <c r="AV72" s="56"/>
      <c r="AW72" s="56"/>
      <c r="AX72" s="56"/>
      <c r="AY72" s="56"/>
      <c r="AZ72" s="56"/>
      <c r="BA72" s="56"/>
      <c r="BB72" s="56"/>
      <c r="BC72" s="56"/>
      <c r="BD72" s="56"/>
      <c r="BE72" s="56">
        <v>1</v>
      </c>
      <c r="BF72" s="56"/>
      <c r="BG72" s="56"/>
      <c r="BH72" s="56"/>
      <c r="BI72" s="56"/>
      <c r="BJ72" s="56"/>
      <c r="BK72" s="56"/>
      <c r="BL72" s="56"/>
      <c r="BM72" s="56"/>
      <c r="BN72" s="56"/>
      <c r="BP72" t="str">
        <f>IFERROR(LEFT(Table4[[#This Row],[reference/s]],SEARCH(";",Table4[[#This Row],[reference/s]])-1),"")</f>
        <v>BOM</v>
      </c>
    </row>
    <row r="73" spans="1:68">
      <c r="B73" t="s">
        <v>1570</v>
      </c>
      <c r="C73" t="s">
        <v>642</v>
      </c>
      <c r="F73" s="11">
        <v>29919</v>
      </c>
      <c r="G73" s="11">
        <v>29919</v>
      </c>
      <c r="H73" t="s">
        <v>659</v>
      </c>
      <c r="I73" s="56">
        <v>1981</v>
      </c>
      <c r="K73" t="s">
        <v>852</v>
      </c>
      <c r="L73" t="s">
        <v>623</v>
      </c>
      <c r="M73" t="s">
        <v>50</v>
      </c>
      <c r="N73" t="s">
        <v>37</v>
      </c>
      <c r="O73" s="29" t="s">
        <v>735</v>
      </c>
      <c r="P73">
        <v>0</v>
      </c>
      <c r="Q73">
        <v>0</v>
      </c>
      <c r="R73">
        <v>1</v>
      </c>
      <c r="S73">
        <v>0</v>
      </c>
      <c r="T73">
        <v>2</v>
      </c>
      <c r="U73">
        <f>Table4[[#This Row],[Report]]*$P$321+Table4[[#This Row],[Journals]]*$Q$321+Table4[[#This Row],[Databases]]*$R$321+Table4[[#This Row],[Websites]]*$S$321+Table4[[#This Row],[Newspaper]]*$T$321</f>
        <v>22</v>
      </c>
      <c r="V73">
        <f>SUM(Table4[[#This Row],[Report]:[Websites]])</f>
        <v>1</v>
      </c>
      <c r="W73">
        <f>IF(Table4[[#This Row],[Insured Cost]]="",1,IF(Table4[[#This Row],[Reported cost]]="",2,""))</f>
        <v>1</v>
      </c>
      <c r="X73" s="56"/>
      <c r="Y73" s="56"/>
      <c r="Z73" s="56"/>
      <c r="AA73" s="56"/>
      <c r="AB73" s="56"/>
      <c r="AC73" s="56"/>
      <c r="AD73" s="56"/>
      <c r="AE73" s="64"/>
      <c r="AF73" s="64">
        <v>7895000</v>
      </c>
      <c r="AG73" s="56"/>
      <c r="AH73" s="56"/>
      <c r="AI73" s="56"/>
      <c r="AJ73" s="56"/>
      <c r="AK73" s="56"/>
      <c r="AL73" s="56">
        <v>300</v>
      </c>
      <c r="AM73" s="56"/>
      <c r="AN73" s="56"/>
      <c r="AO73" s="56"/>
      <c r="AP73" s="56"/>
      <c r="AQ73" s="56"/>
      <c r="AR73" s="56"/>
      <c r="AS73" s="56"/>
      <c r="AT73" s="56"/>
      <c r="AU73" s="56"/>
      <c r="AV73" s="56"/>
      <c r="AW73" s="56"/>
      <c r="AX73" s="56"/>
      <c r="AY73" s="56"/>
      <c r="AZ73" s="56"/>
      <c r="BA73" s="56"/>
      <c r="BB73" s="56"/>
      <c r="BC73" s="56"/>
      <c r="BD73" s="56"/>
      <c r="BE73" s="56"/>
      <c r="BF73" s="56"/>
      <c r="BG73" s="56"/>
      <c r="BH73" s="56"/>
      <c r="BI73" s="56"/>
      <c r="BJ73" s="56"/>
      <c r="BK73" s="56"/>
      <c r="BL73" s="56"/>
      <c r="BM73" s="56"/>
      <c r="BN73" s="56"/>
      <c r="BP73" t="str">
        <f>IFERROR(LEFT(Table4[[#This Row],[reference/s]],SEARCH(";",Table4[[#This Row],[reference/s]])-1),"")</f>
        <v>EM-DAT</v>
      </c>
    </row>
    <row r="74" spans="1:68">
      <c r="A74">
        <v>361</v>
      </c>
      <c r="B74" t="s">
        <v>1559</v>
      </c>
      <c r="C74" t="s">
        <v>606</v>
      </c>
      <c r="D74" t="s">
        <v>255</v>
      </c>
      <c r="E74" t="s">
        <v>256</v>
      </c>
      <c r="F74" s="4">
        <v>29618</v>
      </c>
      <c r="G74" s="4">
        <v>29618</v>
      </c>
      <c r="H74" t="s">
        <v>661</v>
      </c>
      <c r="I74" s="56">
        <v>1981</v>
      </c>
      <c r="K74" t="s">
        <v>490</v>
      </c>
      <c r="L74" t="s">
        <v>50</v>
      </c>
      <c r="M74" t="s">
        <v>50</v>
      </c>
      <c r="N74" t="s">
        <v>736</v>
      </c>
      <c r="O74" s="9" t="s">
        <v>1158</v>
      </c>
      <c r="P74">
        <v>1</v>
      </c>
      <c r="Q74">
        <v>0</v>
      </c>
      <c r="R74">
        <v>3</v>
      </c>
      <c r="S74">
        <v>1</v>
      </c>
      <c r="T74">
        <v>4</v>
      </c>
      <c r="U74">
        <f>Table4[[#This Row],[Report]]*$P$321+Table4[[#This Row],[Journals]]*$Q$321+Table4[[#This Row],[Databases]]*$R$321+Table4[[#This Row],[Websites]]*$S$321+Table4[[#This Row],[Newspaper]]*$T$321</f>
        <v>114</v>
      </c>
      <c r="V74">
        <f>SUM(Table4[[#This Row],[Report]:[Websites]])</f>
        <v>5</v>
      </c>
      <c r="W74" t="str">
        <f>IF(Table4[[#This Row],[Insured Cost]]="",1,IF(Table4[[#This Row],[Reported cost]]="",2,""))</f>
        <v/>
      </c>
      <c r="X74" s="56">
        <v>1500</v>
      </c>
      <c r="Y74" s="56">
        <v>10000</v>
      </c>
      <c r="Z74" s="56">
        <v>1000</v>
      </c>
      <c r="AA74" s="56">
        <v>5</v>
      </c>
      <c r="AB74" s="56"/>
      <c r="AC74" s="56"/>
      <c r="AD74" s="56">
        <v>1</v>
      </c>
      <c r="AE74" s="64">
        <v>20000000</v>
      </c>
      <c r="AF74" s="64">
        <v>49000000</v>
      </c>
      <c r="AG74" s="56"/>
      <c r="AH74" s="56"/>
      <c r="AI74" s="56" t="s">
        <v>895</v>
      </c>
      <c r="AJ74" s="56"/>
      <c r="AK74" s="56">
        <v>2000</v>
      </c>
      <c r="AL74" s="56"/>
      <c r="AM74" s="56"/>
      <c r="AN74" s="56"/>
      <c r="AO74" s="56"/>
      <c r="AP74" s="56"/>
      <c r="AQ74" s="56"/>
      <c r="AR74" s="56"/>
      <c r="AS74" s="56"/>
      <c r="AT74" s="56"/>
      <c r="AU74" s="56"/>
      <c r="AV74" s="56"/>
      <c r="AW74" s="56"/>
      <c r="AX74" s="56"/>
      <c r="AY74" s="56"/>
      <c r="AZ74" s="56"/>
      <c r="BA74" s="56"/>
      <c r="BB74" s="56"/>
      <c r="BC74" s="56"/>
      <c r="BD74" s="56"/>
      <c r="BE74" s="56"/>
      <c r="BF74" s="56"/>
      <c r="BG74" s="56"/>
      <c r="BH74" s="56"/>
      <c r="BI74" s="56"/>
      <c r="BJ74" s="56">
        <v>1</v>
      </c>
      <c r="BK74" s="56"/>
      <c r="BL74" s="56"/>
      <c r="BM74" s="56"/>
      <c r="BN74" s="56">
        <v>1</v>
      </c>
      <c r="BO74" t="s">
        <v>257</v>
      </c>
      <c r="BP74" t="str">
        <f>IFERROR(LEFT(Table4[[#This Row],[reference/s]],SEARCH(";",Table4[[#This Row],[reference/s]])-1),"")</f>
        <v>wiki</v>
      </c>
    </row>
    <row r="75" spans="1:68">
      <c r="B75" t="s">
        <v>1567</v>
      </c>
      <c r="C75" t="s">
        <v>807</v>
      </c>
      <c r="D75" s="6"/>
      <c r="F75" s="4">
        <v>29618</v>
      </c>
      <c r="G75" s="4">
        <v>29618</v>
      </c>
      <c r="H75" t="s">
        <v>661</v>
      </c>
      <c r="I75" s="56">
        <v>1981</v>
      </c>
      <c r="K75" t="s">
        <v>786</v>
      </c>
      <c r="L75" t="s">
        <v>788</v>
      </c>
      <c r="M75" t="s">
        <v>51</v>
      </c>
      <c r="N75" t="s">
        <v>30</v>
      </c>
      <c r="O75" s="9" t="s">
        <v>893</v>
      </c>
      <c r="U75">
        <f>Table4[[#This Row],[Report]]*$P$321+Table4[[#This Row],[Journals]]*$Q$321+Table4[[#This Row],[Databases]]*$R$321+Table4[[#This Row],[Websites]]*$S$321+Table4[[#This Row],[Newspaper]]*$T$321</f>
        <v>0</v>
      </c>
      <c r="V75">
        <f>SUM(Table4[[#This Row],[Report]:[Websites]])</f>
        <v>0</v>
      </c>
      <c r="W75">
        <f>IF(Table4[[#This Row],[Insured Cost]]="",1,IF(Table4[[#This Row],[Reported cost]]="",2,""))</f>
        <v>1</v>
      </c>
      <c r="X75" s="56">
        <v>50000</v>
      </c>
      <c r="Y75" s="56"/>
      <c r="Z75" s="56"/>
      <c r="AA75" s="56">
        <v>200</v>
      </c>
      <c r="AB75" s="56"/>
      <c r="AC75" s="56"/>
      <c r="AD75" s="56">
        <v>15</v>
      </c>
      <c r="AE75" s="64"/>
      <c r="AF75" s="64"/>
      <c r="AG75" s="56"/>
      <c r="AH75" s="56"/>
      <c r="AI75" s="56"/>
      <c r="AJ75" s="56"/>
      <c r="AK75" s="56"/>
      <c r="AL75" s="56"/>
      <c r="AM75" s="56"/>
      <c r="AN75" s="56"/>
      <c r="AO75" s="56"/>
      <c r="AP75" s="56"/>
      <c r="AQ75" s="56"/>
      <c r="AR75" s="56"/>
      <c r="AS75" s="56"/>
      <c r="AT75" s="56"/>
      <c r="AU75" s="56"/>
      <c r="AV75" s="56"/>
      <c r="AW75" s="56"/>
      <c r="AX75" s="56"/>
      <c r="AY75" s="56"/>
      <c r="AZ75" s="56"/>
      <c r="BA75" s="56"/>
      <c r="BB75" s="56"/>
      <c r="BC75" s="56"/>
      <c r="BD75" s="56"/>
      <c r="BE75" s="56"/>
      <c r="BF75" s="56"/>
      <c r="BG75" s="56"/>
      <c r="BH75" s="56"/>
      <c r="BI75" s="56"/>
      <c r="BJ75" s="56"/>
      <c r="BK75" s="56"/>
      <c r="BL75" s="56"/>
      <c r="BM75" s="56"/>
      <c r="BN75" s="56"/>
      <c r="BP75" t="str">
        <f>IFERROR(LEFT(Table4[[#This Row],[reference/s]],SEARCH(";",Table4[[#This Row],[reference/s]])-1),"")</f>
        <v>wiki</v>
      </c>
    </row>
    <row r="76" spans="1:68">
      <c r="B76" t="s">
        <v>1570</v>
      </c>
      <c r="C76" t="s">
        <v>606</v>
      </c>
      <c r="F76" s="4">
        <v>29591</v>
      </c>
      <c r="G76" s="4">
        <v>29601</v>
      </c>
      <c r="H76" t="s">
        <v>657</v>
      </c>
      <c r="I76" s="56">
        <v>1981</v>
      </c>
      <c r="K76" t="s">
        <v>851</v>
      </c>
      <c r="L76" t="s">
        <v>50</v>
      </c>
      <c r="M76" t="s">
        <v>50</v>
      </c>
      <c r="N76" t="s">
        <v>736</v>
      </c>
      <c r="O76" s="9" t="s">
        <v>735</v>
      </c>
      <c r="P76">
        <v>0</v>
      </c>
      <c r="Q76">
        <v>0</v>
      </c>
      <c r="R76">
        <v>1</v>
      </c>
      <c r="S76">
        <v>0</v>
      </c>
      <c r="T76">
        <v>1</v>
      </c>
      <c r="U76">
        <f>Table4[[#This Row],[Report]]*$P$321+Table4[[#This Row],[Journals]]*$Q$321+Table4[[#This Row],[Databases]]*$R$321+Table4[[#This Row],[Websites]]*$S$321+Table4[[#This Row],[Newspaper]]*$T$321</f>
        <v>21</v>
      </c>
      <c r="V76">
        <f>SUM(Table4[[#This Row],[Report]:[Websites]])</f>
        <v>1</v>
      </c>
      <c r="W76">
        <f>IF(Table4[[#This Row],[Insured Cost]]="",1,IF(Table4[[#This Row],[Reported cost]]="",2,""))</f>
        <v>1</v>
      </c>
      <c r="X76" s="56"/>
      <c r="Y76" s="56"/>
      <c r="Z76" s="56"/>
      <c r="AA76" s="56"/>
      <c r="AB76" s="56"/>
      <c r="AC76" s="56"/>
      <c r="AD76" s="56">
        <v>2</v>
      </c>
      <c r="AE76" s="64"/>
      <c r="AF76" s="64">
        <v>15000000</v>
      </c>
      <c r="AG76" s="56"/>
      <c r="AH76" s="56"/>
      <c r="AI76" s="56"/>
      <c r="AJ76" s="56"/>
      <c r="AK76" s="56"/>
      <c r="AL76" s="56"/>
      <c r="AM76" s="56"/>
      <c r="AN76" s="56"/>
      <c r="AO76" s="56"/>
      <c r="AP76" s="56"/>
      <c r="AQ76" s="56"/>
      <c r="AR76" s="56"/>
      <c r="AS76" s="56"/>
      <c r="AT76" s="56"/>
      <c r="AU76" s="56"/>
      <c r="AV76" s="56"/>
      <c r="AW76" s="56"/>
      <c r="AX76" s="56"/>
      <c r="AY76" s="56" t="s">
        <v>1199</v>
      </c>
      <c r="AZ76" s="56"/>
      <c r="BA76" s="56"/>
      <c r="BB76" s="56"/>
      <c r="BC76" s="56"/>
      <c r="BD76" s="56"/>
      <c r="BE76" s="56"/>
      <c r="BF76" s="56"/>
      <c r="BG76" s="56"/>
      <c r="BH76" s="56"/>
      <c r="BI76" s="56"/>
      <c r="BJ76" s="56"/>
      <c r="BK76" s="56"/>
      <c r="BL76" s="56"/>
      <c r="BM76" s="56"/>
      <c r="BN76" s="56"/>
      <c r="BP76" t="str">
        <f>IFERROR(LEFT(Table4[[#This Row],[reference/s]],SEARCH(";",Table4[[#This Row],[reference/s]])-1),"")</f>
        <v>EM-DAT</v>
      </c>
    </row>
    <row r="77" spans="1:68">
      <c r="B77" t="s">
        <v>1570</v>
      </c>
      <c r="C77" t="s">
        <v>606</v>
      </c>
      <c r="F77" s="4">
        <v>29797</v>
      </c>
      <c r="G77" s="4">
        <v>29828</v>
      </c>
      <c r="H77" t="s">
        <v>669</v>
      </c>
      <c r="I77" s="56">
        <v>1981</v>
      </c>
      <c r="K77" t="s">
        <v>850</v>
      </c>
      <c r="L77" t="s">
        <v>30</v>
      </c>
      <c r="M77" t="s">
        <v>30</v>
      </c>
      <c r="N77" t="s">
        <v>736</v>
      </c>
      <c r="O77" s="29" t="s">
        <v>735</v>
      </c>
      <c r="P77">
        <v>0</v>
      </c>
      <c r="Q77">
        <v>0</v>
      </c>
      <c r="R77">
        <v>1</v>
      </c>
      <c r="S77">
        <v>0</v>
      </c>
      <c r="T77">
        <v>1</v>
      </c>
      <c r="U77">
        <f>Table4[[#This Row],[Report]]*$P$321+Table4[[#This Row],[Journals]]*$Q$321+Table4[[#This Row],[Databases]]*$R$321+Table4[[#This Row],[Websites]]*$S$321+Table4[[#This Row],[Newspaper]]*$T$321</f>
        <v>21</v>
      </c>
      <c r="V77">
        <f>SUM(Table4[[#This Row],[Report]:[Websites]])</f>
        <v>1</v>
      </c>
      <c r="W77">
        <f>IF(Table4[[#This Row],[Insured Cost]]="",1,IF(Table4[[#This Row],[Reported cost]]="",2,""))</f>
        <v>1</v>
      </c>
      <c r="X77" s="56"/>
      <c r="Y77" s="56"/>
      <c r="Z77" s="56"/>
      <c r="AA77" s="56"/>
      <c r="AB77" s="56"/>
      <c r="AC77" s="56"/>
      <c r="AD77" s="56"/>
      <c r="AE77" s="64"/>
      <c r="AF77" s="73">
        <v>150000000</v>
      </c>
      <c r="AG77" s="56"/>
      <c r="AH77" s="56"/>
      <c r="AI77" s="56"/>
      <c r="AJ77" s="56"/>
      <c r="AK77" s="56"/>
      <c r="AL77" s="56"/>
      <c r="AM77" s="56"/>
      <c r="AN77" s="56"/>
      <c r="AO77" s="56"/>
      <c r="AP77" s="56"/>
      <c r="AQ77" s="56"/>
      <c r="AR77" s="56"/>
      <c r="AS77" s="56"/>
      <c r="AT77" s="56"/>
      <c r="AU77" s="56"/>
      <c r="AV77" s="56"/>
      <c r="AW77" s="56"/>
      <c r="AX77" s="56"/>
      <c r="AY77" s="56"/>
      <c r="AZ77" s="56"/>
      <c r="BA77" s="56"/>
      <c r="BB77" s="56"/>
      <c r="BC77" s="56"/>
      <c r="BD77" s="56"/>
      <c r="BE77" s="56"/>
      <c r="BF77" s="56"/>
      <c r="BG77" s="56"/>
      <c r="BH77" s="56"/>
      <c r="BI77" s="56"/>
      <c r="BJ77" s="56"/>
      <c r="BK77" s="56"/>
      <c r="BL77" s="56"/>
      <c r="BM77" s="56"/>
      <c r="BN77" s="56"/>
      <c r="BP77" t="str">
        <f>IFERROR(LEFT(Table4[[#This Row],[reference/s]],SEARCH(";",Table4[[#This Row],[reference/s]])-1),"")</f>
        <v>EM-DAT</v>
      </c>
    </row>
    <row r="78" spans="1:68">
      <c r="B78" t="s">
        <v>1570</v>
      </c>
      <c r="C78" t="s">
        <v>585</v>
      </c>
      <c r="E78" t="s">
        <v>713</v>
      </c>
      <c r="F78" s="11">
        <v>29966</v>
      </c>
      <c r="G78" s="11">
        <v>29997</v>
      </c>
      <c r="H78" t="s">
        <v>661</v>
      </c>
      <c r="I78" s="56">
        <v>1982</v>
      </c>
      <c r="K78" t="s">
        <v>854</v>
      </c>
      <c r="L78" t="s">
        <v>44</v>
      </c>
      <c r="M78" t="s">
        <v>44</v>
      </c>
      <c r="N78" t="s">
        <v>736</v>
      </c>
      <c r="O78" s="9" t="s">
        <v>898</v>
      </c>
      <c r="P78">
        <v>1</v>
      </c>
      <c r="Q78">
        <v>1</v>
      </c>
      <c r="R78">
        <v>0</v>
      </c>
      <c r="S78">
        <v>1</v>
      </c>
      <c r="T78">
        <v>0</v>
      </c>
      <c r="U78">
        <f>Table4[[#This Row],[Report]]*$P$321+Table4[[#This Row],[Journals]]*$Q$321+Table4[[#This Row],[Databases]]*$R$321+Table4[[#This Row],[Websites]]*$S$321+Table4[[#This Row],[Newspaper]]*$T$321</f>
        <v>80</v>
      </c>
      <c r="V78">
        <f>SUM(Table4[[#This Row],[Report]:[Websites]])</f>
        <v>3</v>
      </c>
      <c r="W78">
        <f>IF(Table4[[#This Row],[Insured Cost]]="",1,IF(Table4[[#This Row],[Reported cost]]="",2,""))</f>
        <v>1</v>
      </c>
      <c r="X78" s="56"/>
      <c r="Y78" s="56">
        <v>200</v>
      </c>
      <c r="Z78" s="56"/>
      <c r="AA78" s="56">
        <v>10</v>
      </c>
      <c r="AB78" s="56"/>
      <c r="AC78" s="56"/>
      <c r="AD78" s="56">
        <v>1</v>
      </c>
      <c r="AE78" s="64"/>
      <c r="AF78" s="64">
        <v>5350000</v>
      </c>
      <c r="AG78" s="56"/>
      <c r="AH78" s="56"/>
      <c r="AI78" s="56"/>
      <c r="AJ78" s="56"/>
      <c r="AK78" s="56"/>
      <c r="AL78" s="56">
        <v>8</v>
      </c>
      <c r="AM78" s="56"/>
      <c r="AN78" s="56"/>
      <c r="AO78" s="56"/>
      <c r="AP78" s="56"/>
      <c r="AQ78" s="56"/>
      <c r="AR78" s="56">
        <v>38</v>
      </c>
      <c r="AS78" s="56"/>
      <c r="AT78" s="56"/>
      <c r="AU78" s="56"/>
      <c r="AV78" s="56"/>
      <c r="AW78" s="56"/>
      <c r="AX78" s="56"/>
      <c r="AY78" s="56"/>
      <c r="AZ78" s="56">
        <v>3000</v>
      </c>
      <c r="BA78" s="56"/>
      <c r="BB78" s="56"/>
      <c r="BC78" s="56"/>
      <c r="BD78" s="56"/>
      <c r="BE78" s="56"/>
      <c r="BF78" s="56"/>
      <c r="BG78" s="56"/>
      <c r="BH78" s="56"/>
      <c r="BI78" s="56"/>
      <c r="BJ78" s="56"/>
      <c r="BK78" s="56"/>
      <c r="BL78" s="56"/>
      <c r="BM78" s="56"/>
      <c r="BN78" s="56"/>
      <c r="BP78" t="str">
        <f>IFERROR(LEFT(Table4[[#This Row],[reference/s]],SEARCH(";",Table4[[#This Row],[reference/s]])-1),"")</f>
        <v>PDF - report</v>
      </c>
    </row>
    <row r="79" spans="1:68">
      <c r="B79" t="s">
        <v>1570</v>
      </c>
      <c r="C79" t="s">
        <v>642</v>
      </c>
      <c r="E79" t="s">
        <v>714</v>
      </c>
      <c r="F79" s="4">
        <v>30314</v>
      </c>
      <c r="G79" s="4">
        <v>30314</v>
      </c>
      <c r="H79" t="s">
        <v>660</v>
      </c>
      <c r="I79" s="56">
        <v>1982</v>
      </c>
      <c r="J79" t="s">
        <v>858</v>
      </c>
      <c r="K79" t="s">
        <v>1549</v>
      </c>
      <c r="L79" t="s">
        <v>37</v>
      </c>
      <c r="M79" t="s">
        <v>37</v>
      </c>
      <c r="O79" t="s">
        <v>1545</v>
      </c>
      <c r="P79">
        <v>0</v>
      </c>
      <c r="Q79">
        <v>1</v>
      </c>
      <c r="R79">
        <v>0</v>
      </c>
      <c r="S79">
        <v>1</v>
      </c>
      <c r="T79">
        <v>1</v>
      </c>
      <c r="U79">
        <f>Table4[[#This Row],[Report]]*$P$321+Table4[[#This Row],[Journals]]*$Q$321+Table4[[#This Row],[Databases]]*$R$321+Table4[[#This Row],[Websites]]*$S$321+Table4[[#This Row],[Newspaper]]*$T$321</f>
        <v>41</v>
      </c>
      <c r="V79">
        <f>SUM(Table4[[#This Row],[Report]:[Websites]])</f>
        <v>2</v>
      </c>
      <c r="W79">
        <f>IF(Table4[[#This Row],[Insured Cost]]="",1,IF(Table4[[#This Row],[Reported cost]]="",2,""))</f>
        <v>1</v>
      </c>
      <c r="X79" s="56">
        <v>151</v>
      </c>
      <c r="Y79" s="56"/>
      <c r="Z79" s="56"/>
      <c r="AA79" s="56"/>
      <c r="AB79" s="56"/>
      <c r="AC79" s="56"/>
      <c r="AD79" s="56"/>
      <c r="AE79" s="64"/>
      <c r="AF79" s="64">
        <v>3700000</v>
      </c>
      <c r="AG79" s="56"/>
      <c r="AH79" s="56"/>
      <c r="AI79" s="56"/>
      <c r="AJ79" s="56"/>
      <c r="AK79" s="56"/>
      <c r="AL79" s="56"/>
      <c r="AM79" s="56"/>
      <c r="AN79" s="56"/>
      <c r="AO79" s="56"/>
      <c r="AP79" s="56"/>
      <c r="AQ79" s="56">
        <v>250</v>
      </c>
      <c r="AR79" s="56"/>
      <c r="AS79" s="56"/>
      <c r="AT79" s="56">
        <v>9</v>
      </c>
      <c r="AU79" s="56"/>
      <c r="AV79" s="56"/>
      <c r="AW79" s="56"/>
      <c r="AX79" s="56"/>
      <c r="AY79" s="56"/>
      <c r="AZ79" s="56"/>
      <c r="BA79" s="56"/>
      <c r="BB79" s="56"/>
      <c r="BC79" s="56"/>
      <c r="BD79" s="56"/>
      <c r="BE79" s="56"/>
      <c r="BF79" s="56"/>
      <c r="BG79" s="56"/>
      <c r="BH79" s="56"/>
      <c r="BI79" s="56"/>
      <c r="BJ79" s="56"/>
      <c r="BK79" s="56"/>
      <c r="BL79" s="56"/>
      <c r="BM79" s="56"/>
      <c r="BN79" s="56"/>
      <c r="BP79" t="str">
        <f>IFERROR(LEFT(Table4[[#This Row],[reference/s]],SEARCH(";",Table4[[#This Row],[reference/s]])-1),"")</f>
        <v>Pearman 1988</v>
      </c>
    </row>
    <row r="80" spans="1:68">
      <c r="B80" t="s">
        <v>1570</v>
      </c>
      <c r="C80" t="s">
        <v>475</v>
      </c>
      <c r="D80" t="s">
        <v>896</v>
      </c>
      <c r="E80" t="s">
        <v>711</v>
      </c>
      <c r="F80" s="11">
        <v>29966</v>
      </c>
      <c r="G80" s="11">
        <v>29971</v>
      </c>
      <c r="H80" t="s">
        <v>657</v>
      </c>
      <c r="I80" s="56">
        <v>1982</v>
      </c>
      <c r="K80" t="s">
        <v>853</v>
      </c>
      <c r="L80" t="s">
        <v>33</v>
      </c>
      <c r="M80" t="s">
        <v>33</v>
      </c>
      <c r="N80" t="s">
        <v>736</v>
      </c>
      <c r="O80" s="9" t="s">
        <v>897</v>
      </c>
      <c r="P80">
        <v>1</v>
      </c>
      <c r="Q80">
        <v>0</v>
      </c>
      <c r="R80">
        <v>0</v>
      </c>
      <c r="S80">
        <v>2</v>
      </c>
      <c r="T80">
        <v>0</v>
      </c>
      <c r="U80">
        <f>Table4[[#This Row],[Report]]*$P$321+Table4[[#This Row],[Journals]]*$Q$321+Table4[[#This Row],[Databases]]*$R$321+Table4[[#This Row],[Websites]]*$S$321+Table4[[#This Row],[Newspaper]]*$T$321</f>
        <v>60</v>
      </c>
      <c r="V80">
        <f>SUM(Table4[[#This Row],[Report]:[Websites]])</f>
        <v>3</v>
      </c>
      <c r="W80">
        <f>IF(Table4[[#This Row],[Insured Cost]]="",1,IF(Table4[[#This Row],[Reported cost]]="",2,""))</f>
        <v>1</v>
      </c>
      <c r="X80" s="56"/>
      <c r="Y80" s="56"/>
      <c r="Z80" s="56"/>
      <c r="AA80" s="56"/>
      <c r="AB80" s="56"/>
      <c r="AC80" s="56"/>
      <c r="AD80" s="56"/>
      <c r="AE80" s="64"/>
      <c r="AF80" s="64">
        <v>10000000</v>
      </c>
      <c r="AG80" s="56"/>
      <c r="AH80" s="56"/>
      <c r="AI80" s="56"/>
      <c r="AJ80" s="56"/>
      <c r="AK80" s="56">
        <v>75</v>
      </c>
      <c r="AL80" s="56"/>
      <c r="AM80" s="56"/>
      <c r="AN80" s="56"/>
      <c r="AO80" s="56"/>
      <c r="AP80" s="56"/>
      <c r="AQ80" s="56"/>
      <c r="AR80" s="56"/>
      <c r="AS80" s="56"/>
      <c r="AT80" s="56"/>
      <c r="AU80" s="56"/>
      <c r="AV80" s="56"/>
      <c r="AW80" s="56"/>
      <c r="AX80" s="56"/>
      <c r="AY80" s="56"/>
      <c r="AZ80" s="56">
        <v>100000</v>
      </c>
      <c r="BA80" s="56"/>
      <c r="BB80" s="56"/>
      <c r="BC80" s="56"/>
      <c r="BD80" s="56"/>
      <c r="BE80" s="56"/>
      <c r="BF80" s="56"/>
      <c r="BG80" s="56"/>
      <c r="BH80" s="56"/>
      <c r="BI80" s="56"/>
      <c r="BJ80" s="56"/>
      <c r="BK80" s="56"/>
      <c r="BL80" s="56"/>
      <c r="BM80" s="56"/>
      <c r="BN80" s="56"/>
      <c r="BP80" t="str">
        <f>IFERROR(LEFT(Table4[[#This Row],[reference/s]],SEARCH(";",Table4[[#This Row],[reference/s]])-1),"")</f>
        <v>Pearman (1988)</v>
      </c>
    </row>
    <row r="81" spans="1:68">
      <c r="B81" t="s">
        <v>1570</v>
      </c>
      <c r="C81" t="s">
        <v>642</v>
      </c>
      <c r="F81" s="4">
        <v>30300</v>
      </c>
      <c r="G81" s="7"/>
      <c r="H81" t="s">
        <v>660</v>
      </c>
      <c r="I81" s="56">
        <v>1982</v>
      </c>
      <c r="K81" t="s">
        <v>1110</v>
      </c>
      <c r="L81" t="s">
        <v>50</v>
      </c>
      <c r="M81" t="s">
        <v>50</v>
      </c>
      <c r="O81" s="29" t="s">
        <v>1200</v>
      </c>
      <c r="P81">
        <v>0</v>
      </c>
      <c r="Q81">
        <v>0</v>
      </c>
      <c r="R81">
        <v>1</v>
      </c>
      <c r="S81">
        <v>1</v>
      </c>
      <c r="T81">
        <v>0</v>
      </c>
      <c r="U81">
        <f>Table4[[#This Row],[Report]]*$P$321+Table4[[#This Row],[Journals]]*$Q$321+Table4[[#This Row],[Databases]]*$R$321+Table4[[#This Row],[Websites]]*$S$321+Table4[[#This Row],[Newspaper]]*$T$321</f>
        <v>30</v>
      </c>
      <c r="V81">
        <f>SUM(Table4[[#This Row],[Report]:[Websites]])</f>
        <v>2</v>
      </c>
      <c r="W81" s="1">
        <f>IF(Table4[[#This Row],[Insured Cost]]="",1,IF(Table4[[#This Row],[Reported cost]]="",2,""))</f>
        <v>1</v>
      </c>
      <c r="X81" s="56"/>
      <c r="Y81" s="56"/>
      <c r="Z81" s="56"/>
      <c r="AA81" s="56"/>
      <c r="AB81" s="56"/>
      <c r="AC81" s="56"/>
      <c r="AD81" s="56"/>
      <c r="AE81" s="64"/>
      <c r="AF81" s="64">
        <v>11767000</v>
      </c>
      <c r="AG81" s="56"/>
      <c r="AH81" s="56"/>
      <c r="AI81" s="56"/>
      <c r="AJ81" s="56"/>
      <c r="AK81" s="56"/>
      <c r="AL81" s="56"/>
      <c r="AM81" s="56"/>
      <c r="AN81" s="56"/>
      <c r="AO81" s="56"/>
      <c r="AP81" s="56"/>
      <c r="AQ81" s="56"/>
      <c r="AR81" s="56"/>
      <c r="AS81" s="56"/>
      <c r="AT81" s="56"/>
      <c r="AU81" s="56"/>
      <c r="AV81" s="56"/>
      <c r="AW81" s="56"/>
      <c r="AX81" s="56"/>
      <c r="AY81" s="56"/>
      <c r="AZ81" s="56"/>
      <c r="BA81" s="56"/>
      <c r="BB81" s="56"/>
      <c r="BC81" s="56"/>
      <c r="BD81" s="56"/>
      <c r="BE81" s="56"/>
      <c r="BF81" s="56"/>
      <c r="BG81" s="56"/>
      <c r="BH81" s="56"/>
      <c r="BI81" s="56"/>
      <c r="BJ81" s="56"/>
      <c r="BK81" s="56"/>
      <c r="BL81" s="56"/>
      <c r="BM81" s="56"/>
      <c r="BN81" s="56"/>
      <c r="BP81" t="str">
        <f>IFERROR(LEFT(Table4[[#This Row],[reference/s]],SEARCH(";",Table4[[#This Row],[reference/s]])-1),"")</f>
        <v>EM-DAT</v>
      </c>
    </row>
    <row r="82" spans="1:68">
      <c r="B82" t="s">
        <v>1570</v>
      </c>
      <c r="C82" t="s">
        <v>475</v>
      </c>
      <c r="D82" t="s">
        <v>709</v>
      </c>
      <c r="E82" t="s">
        <v>710</v>
      </c>
      <c r="F82" s="4">
        <v>30046</v>
      </c>
      <c r="G82" s="4">
        <v>30048</v>
      </c>
      <c r="H82" t="s">
        <v>662</v>
      </c>
      <c r="I82" s="56">
        <v>1982</v>
      </c>
      <c r="K82" t="s">
        <v>613</v>
      </c>
      <c r="L82" t="s">
        <v>614</v>
      </c>
      <c r="M82" t="s">
        <v>50</v>
      </c>
      <c r="N82" t="s">
        <v>163</v>
      </c>
      <c r="O82" s="9" t="s">
        <v>1109</v>
      </c>
      <c r="P82">
        <v>2</v>
      </c>
      <c r="Q82">
        <v>0</v>
      </c>
      <c r="R82">
        <v>1</v>
      </c>
      <c r="S82">
        <v>0</v>
      </c>
      <c r="T82">
        <v>1</v>
      </c>
      <c r="U82">
        <f>Table4[[#This Row],[Report]]*$P$321+Table4[[#This Row],[Journals]]*$Q$321+Table4[[#This Row],[Databases]]*$R$321+Table4[[#This Row],[Websites]]*$S$321+Table4[[#This Row],[Newspaper]]*$T$321</f>
        <v>101</v>
      </c>
      <c r="V82">
        <f>SUM(Table4[[#This Row],[Report]:[Websites]])</f>
        <v>3</v>
      </c>
      <c r="W82">
        <f>IF(Table4[[#This Row],[Insured Cost]]="",1,IF(Table4[[#This Row],[Reported cost]]="",2,""))</f>
        <v>1</v>
      </c>
      <c r="X82" s="56"/>
      <c r="Y82" s="56"/>
      <c r="Z82" s="56"/>
      <c r="AA82" s="56"/>
      <c r="AB82" s="56"/>
      <c r="AC82" s="56"/>
      <c r="AD82" s="56"/>
      <c r="AE82" s="64"/>
      <c r="AF82" s="64">
        <v>3600000</v>
      </c>
      <c r="AG82" s="56"/>
      <c r="AH82" s="56"/>
      <c r="AI82" s="56"/>
      <c r="AJ82" s="56"/>
      <c r="AK82" s="56"/>
      <c r="AL82" s="56"/>
      <c r="AM82" s="56"/>
      <c r="AN82" s="56"/>
      <c r="AO82" s="56"/>
      <c r="AP82" s="56"/>
      <c r="AQ82" s="56"/>
      <c r="AR82" s="56"/>
      <c r="AS82" s="56"/>
      <c r="AT82" s="56"/>
      <c r="AU82" s="56"/>
      <c r="AV82" s="56"/>
      <c r="AW82" s="56"/>
      <c r="AX82" s="56"/>
      <c r="AY82" s="56"/>
      <c r="AZ82" s="56"/>
      <c r="BA82" s="56"/>
      <c r="BB82" s="56"/>
      <c r="BC82" s="56"/>
      <c r="BD82" s="56"/>
      <c r="BE82" s="56"/>
      <c r="BF82" s="56"/>
      <c r="BG82" s="56"/>
      <c r="BH82" s="56"/>
      <c r="BI82" s="56"/>
      <c r="BJ82" s="56"/>
      <c r="BK82" s="56"/>
      <c r="BL82" s="56"/>
      <c r="BM82" s="56"/>
      <c r="BN82" s="56"/>
      <c r="BP82" t="str">
        <f>IFERROR(LEFT(Table4[[#This Row],[reference/s]],SEARCH(";",Table4[[#This Row],[reference/s]])-1),"")</f>
        <v>BOM</v>
      </c>
    </row>
    <row r="83" spans="1:68">
      <c r="B83" t="s">
        <v>1559</v>
      </c>
      <c r="C83" t="s">
        <v>642</v>
      </c>
      <c r="F83" s="11">
        <v>30270</v>
      </c>
      <c r="G83" s="11">
        <v>30270</v>
      </c>
      <c r="H83" t="s">
        <v>659</v>
      </c>
      <c r="I83" s="56">
        <v>1982</v>
      </c>
      <c r="K83" t="s">
        <v>515</v>
      </c>
      <c r="L83" t="s">
        <v>30</v>
      </c>
      <c r="M83" t="s">
        <v>30</v>
      </c>
      <c r="N83" t="s">
        <v>736</v>
      </c>
      <c r="O83" s="9" t="s">
        <v>1108</v>
      </c>
      <c r="P83">
        <v>0</v>
      </c>
      <c r="Q83">
        <v>0</v>
      </c>
      <c r="R83">
        <v>2</v>
      </c>
      <c r="S83">
        <v>1</v>
      </c>
      <c r="T83">
        <v>2</v>
      </c>
      <c r="U83">
        <f>Table4[[#This Row],[Report]]*$P$321+Table4[[#This Row],[Journals]]*$Q$321+Table4[[#This Row],[Databases]]*$R$321+Table4[[#This Row],[Websites]]*$S$321+Table4[[#This Row],[Newspaper]]*$T$321</f>
        <v>52</v>
      </c>
      <c r="V83">
        <f>SUM(Table4[[#This Row],[Report]:[Websites]])</f>
        <v>3</v>
      </c>
      <c r="W83" t="str">
        <f>IF(Table4[[#This Row],[Insured Cost]]="",1,IF(Table4[[#This Row],[Reported cost]]="",2,""))</f>
        <v/>
      </c>
      <c r="X83" s="56">
        <v>40000</v>
      </c>
      <c r="Y83" s="56"/>
      <c r="Z83" s="56">
        <v>50</v>
      </c>
      <c r="AA83" s="56">
        <v>25</v>
      </c>
      <c r="AB83" s="56"/>
      <c r="AC83" s="56"/>
      <c r="AD83" s="56">
        <v>2</v>
      </c>
      <c r="AE83" s="64">
        <v>10000000</v>
      </c>
      <c r="AF83" s="64">
        <v>19000000</v>
      </c>
      <c r="AG83" s="56"/>
      <c r="AH83" s="56"/>
      <c r="AI83" s="56"/>
      <c r="AJ83" s="56"/>
      <c r="AK83" s="56"/>
      <c r="AL83" s="56"/>
      <c r="AM83" s="56"/>
      <c r="AN83" s="56"/>
      <c r="AO83" s="56"/>
      <c r="AP83" s="56"/>
      <c r="AQ83" s="56"/>
      <c r="AR83" s="56"/>
      <c r="AS83" s="56"/>
      <c r="AT83" s="56"/>
      <c r="AU83" s="56"/>
      <c r="AV83" s="56"/>
      <c r="AW83" s="56"/>
      <c r="AX83" s="56"/>
      <c r="AY83" s="56"/>
      <c r="AZ83" s="56"/>
      <c r="BA83" s="56"/>
      <c r="BB83" s="56"/>
      <c r="BC83" s="56"/>
      <c r="BD83" s="56"/>
      <c r="BE83" s="56"/>
      <c r="BF83" s="56"/>
      <c r="BG83" s="56"/>
      <c r="BH83" s="56"/>
      <c r="BI83" s="56"/>
      <c r="BJ83" s="56"/>
      <c r="BK83" s="56"/>
      <c r="BL83" s="56"/>
      <c r="BM83" s="56"/>
      <c r="BN83" s="56"/>
      <c r="BP83" t="str">
        <f>IFERROR(LEFT(Table4[[#This Row],[reference/s]],SEARCH(";",Table4[[#This Row],[reference/s]])-1),"")</f>
        <v>wiki</v>
      </c>
    </row>
    <row r="84" spans="1:68">
      <c r="A84">
        <v>347</v>
      </c>
      <c r="B84" t="s">
        <v>1562</v>
      </c>
      <c r="C84" t="s">
        <v>585</v>
      </c>
      <c r="D84" t="s">
        <v>243</v>
      </c>
      <c r="E84" t="s">
        <v>712</v>
      </c>
      <c r="F84" s="11">
        <v>30317</v>
      </c>
      <c r="G84" s="11">
        <v>30347</v>
      </c>
      <c r="H84" t="s">
        <v>657</v>
      </c>
      <c r="I84" s="56">
        <v>1983</v>
      </c>
      <c r="K84" t="s">
        <v>491</v>
      </c>
      <c r="L84" t="s">
        <v>37</v>
      </c>
      <c r="M84" t="s">
        <v>37</v>
      </c>
      <c r="N84" t="s">
        <v>736</v>
      </c>
      <c r="O84" s="9" t="s">
        <v>1112</v>
      </c>
      <c r="P84">
        <v>0</v>
      </c>
      <c r="Q84">
        <v>1</v>
      </c>
      <c r="R84">
        <v>1</v>
      </c>
      <c r="S84">
        <v>1</v>
      </c>
      <c r="T84">
        <v>0</v>
      </c>
      <c r="U84">
        <f>Table4[[#This Row],[Report]]*$P$321+Table4[[#This Row],[Journals]]*$Q$321+Table4[[#This Row],[Databases]]*$R$321+Table4[[#This Row],[Websites]]*$S$321+Table4[[#This Row],[Newspaper]]*$T$321</f>
        <v>60</v>
      </c>
      <c r="V84">
        <f>SUM(Table4[[#This Row],[Report]:[Websites]])</f>
        <v>3</v>
      </c>
      <c r="W84">
        <f>IF(Table4[[#This Row],[Insured Cost]]="",1,IF(Table4[[#This Row],[Reported cost]]="",2,""))</f>
        <v>1</v>
      </c>
      <c r="X84" s="56"/>
      <c r="Y84" s="56"/>
      <c r="Z84" s="56"/>
      <c r="AA84" s="56">
        <v>6</v>
      </c>
      <c r="AB84" s="56"/>
      <c r="AC84" s="56"/>
      <c r="AD84" s="56">
        <v>3</v>
      </c>
      <c r="AE84" s="64"/>
      <c r="AF84" s="73">
        <v>12000000</v>
      </c>
      <c r="AG84" s="56"/>
      <c r="AH84" s="56"/>
      <c r="AI84" s="56"/>
      <c r="AJ84" s="56"/>
      <c r="AK84" s="56"/>
      <c r="AL84" s="56">
        <v>2</v>
      </c>
      <c r="AM84" s="56"/>
      <c r="AN84" s="56"/>
      <c r="AO84" s="56"/>
      <c r="AP84" s="56"/>
      <c r="AQ84" s="56"/>
      <c r="AR84" s="56"/>
      <c r="AS84" s="56"/>
      <c r="AT84" s="56"/>
      <c r="AU84" s="56"/>
      <c r="AV84" s="56"/>
      <c r="AW84" s="56"/>
      <c r="AX84" s="56"/>
      <c r="AY84" s="56"/>
      <c r="AZ84" s="56"/>
      <c r="BA84" s="56"/>
      <c r="BB84" s="56"/>
      <c r="BC84" s="56"/>
      <c r="BD84" s="56"/>
      <c r="BE84" s="56"/>
      <c r="BF84" s="56"/>
      <c r="BG84" s="56"/>
      <c r="BH84" s="56"/>
      <c r="BI84" s="56"/>
      <c r="BJ84" s="56"/>
      <c r="BK84" s="56"/>
      <c r="BL84" s="56"/>
      <c r="BM84" s="56"/>
      <c r="BN84" s="56"/>
      <c r="BO84" t="s">
        <v>244</v>
      </c>
      <c r="BP84" t="str">
        <f>IFERROR(LEFT(Table4[[#This Row],[reference/s]],SEARCH(";",Table4[[#This Row],[reference/s]])-1),"")</f>
        <v>EM-Track</v>
      </c>
    </row>
    <row r="85" spans="1:68">
      <c r="A85">
        <v>131</v>
      </c>
      <c r="B85" t="s">
        <v>1559</v>
      </c>
      <c r="C85" t="s">
        <v>585</v>
      </c>
      <c r="D85" t="s">
        <v>115</v>
      </c>
      <c r="E85" s="41" t="s">
        <v>1457</v>
      </c>
      <c r="F85" s="4">
        <v>30363</v>
      </c>
      <c r="G85" s="7">
        <v>30365</v>
      </c>
      <c r="H85" t="s">
        <v>661</v>
      </c>
      <c r="I85" s="56">
        <v>1983</v>
      </c>
      <c r="K85" t="s">
        <v>1066</v>
      </c>
      <c r="L85" t="s">
        <v>116</v>
      </c>
      <c r="M85" t="s">
        <v>30</v>
      </c>
      <c r="N85" t="s">
        <v>51</v>
      </c>
      <c r="O85" s="9" t="s">
        <v>1460</v>
      </c>
      <c r="P85">
        <v>0</v>
      </c>
      <c r="Q85">
        <v>2</v>
      </c>
      <c r="R85">
        <v>1</v>
      </c>
      <c r="S85">
        <v>0</v>
      </c>
      <c r="T85">
        <v>0</v>
      </c>
      <c r="U85">
        <f>Table4[[#This Row],[Report]]*$P$321+Table4[[#This Row],[Journals]]*$Q$321+Table4[[#This Row],[Databases]]*$R$321+Table4[[#This Row],[Websites]]*$S$321+Table4[[#This Row],[Newspaper]]*$T$321</f>
        <v>80</v>
      </c>
      <c r="V85">
        <f>SUM(Table4[[#This Row],[Report]:[Websites]])</f>
        <v>3</v>
      </c>
      <c r="W85" t="str">
        <f>IF(Table4[[#This Row],[Insured Cost]]="",1,IF(Table4[[#This Row],[Reported cost]]="",2,""))</f>
        <v/>
      </c>
      <c r="X85" s="56"/>
      <c r="Y85" s="56">
        <v>250000</v>
      </c>
      <c r="Z85" s="56">
        <v>9000</v>
      </c>
      <c r="AA85" s="56">
        <f>Table4[[#This Row],[Minor]]+Table4[[#This Row],[Severe]]</f>
        <v>2676</v>
      </c>
      <c r="AB85" s="56">
        <v>2543</v>
      </c>
      <c r="AC85" s="56">
        <v>133</v>
      </c>
      <c r="AD85" s="56">
        <v>75</v>
      </c>
      <c r="AE85" s="64">
        <v>176000000</v>
      </c>
      <c r="AF85" s="64">
        <v>324000000</v>
      </c>
      <c r="AG85" s="56"/>
      <c r="AH85" s="56" t="s">
        <v>1458</v>
      </c>
      <c r="AI85" s="56"/>
      <c r="AJ85" s="56" t="s">
        <v>1284</v>
      </c>
      <c r="AK85" s="56" t="s">
        <v>1287</v>
      </c>
      <c r="AL85" s="56">
        <v>2000</v>
      </c>
      <c r="AM85" s="56"/>
      <c r="AN85" s="56" t="s">
        <v>1288</v>
      </c>
      <c r="AO85" s="56"/>
      <c r="AP85" s="56"/>
      <c r="AQ85" s="56"/>
      <c r="AR85" s="56" t="s">
        <v>1289</v>
      </c>
      <c r="AS85" s="56">
        <v>178</v>
      </c>
      <c r="AT85" s="56">
        <v>2463</v>
      </c>
      <c r="AU85" s="56"/>
      <c r="AV85" s="56"/>
      <c r="AW85" s="56"/>
      <c r="AX85" s="56" t="s">
        <v>1459</v>
      </c>
      <c r="AY85" s="56"/>
      <c r="AZ85" s="56">
        <v>30000</v>
      </c>
      <c r="BA85" s="56"/>
      <c r="BB85" s="56"/>
      <c r="BC85" s="56"/>
      <c r="BD85" s="56"/>
      <c r="BE85" s="56"/>
      <c r="BF85" s="56"/>
      <c r="BG85" s="56"/>
      <c r="BH85" s="56"/>
      <c r="BI85" s="56"/>
      <c r="BJ85" s="56"/>
      <c r="BK85" s="56"/>
      <c r="BL85" s="56"/>
      <c r="BM85" s="56"/>
      <c r="BN85" s="56"/>
      <c r="BO85" t="s">
        <v>117</v>
      </c>
      <c r="BP85" t="str">
        <f>IFERROR(LEFT(Table4[[#This Row],[reference/s]],SEARCH(";",Table4[[#This Row],[reference/s]])-1),"")</f>
        <v>EM-Track [75]</v>
      </c>
    </row>
    <row r="86" spans="1:68">
      <c r="B86" t="s">
        <v>1570</v>
      </c>
      <c r="C86" t="s">
        <v>606</v>
      </c>
      <c r="F86" s="11">
        <v>30367</v>
      </c>
      <c r="G86" s="11">
        <v>30379</v>
      </c>
      <c r="H86" t="s">
        <v>658</v>
      </c>
      <c r="I86" s="56">
        <v>1983</v>
      </c>
      <c r="K86" t="s">
        <v>856</v>
      </c>
      <c r="L86" t="s">
        <v>51</v>
      </c>
      <c r="M86" t="s">
        <v>51</v>
      </c>
      <c r="N86" t="s">
        <v>736</v>
      </c>
      <c r="O86" s="29" t="s">
        <v>1262</v>
      </c>
      <c r="P86">
        <v>1</v>
      </c>
      <c r="Q86">
        <v>0</v>
      </c>
      <c r="R86">
        <v>0</v>
      </c>
      <c r="S86">
        <v>1</v>
      </c>
      <c r="T86">
        <v>1</v>
      </c>
      <c r="U86">
        <f>Table4[[#This Row],[Report]]*$P$321+Table4[[#This Row],[Journals]]*$Q$321+Table4[[#This Row],[Databases]]*$R$321+Table4[[#This Row],[Websites]]*$S$321+Table4[[#This Row],[Newspaper]]*$T$321</f>
        <v>51</v>
      </c>
      <c r="V86">
        <f>SUM(Table4[[#This Row],[Report]:[Websites]])</f>
        <v>2</v>
      </c>
      <c r="W86">
        <f>IF(Table4[[#This Row],[Insured Cost]]="",1,IF(Table4[[#This Row],[Reported cost]]="",2,""))</f>
        <v>1</v>
      </c>
      <c r="X86" s="56"/>
      <c r="Y86" s="56">
        <v>10000</v>
      </c>
      <c r="Z86" s="56"/>
      <c r="AA86" s="56">
        <v>10</v>
      </c>
      <c r="AB86" s="56"/>
      <c r="AC86" s="56"/>
      <c r="AD86" s="56"/>
      <c r="AE86" s="64"/>
      <c r="AF86" s="64">
        <v>7000000</v>
      </c>
      <c r="AG86" s="56"/>
      <c r="AH86" s="56"/>
      <c r="AI86" s="56"/>
      <c r="AJ86" s="56"/>
      <c r="AK86" s="56">
        <v>140</v>
      </c>
      <c r="AL86" s="56"/>
      <c r="AM86" s="56"/>
      <c r="AN86" s="56"/>
      <c r="AO86" s="56"/>
      <c r="AP86" s="56"/>
      <c r="AQ86" s="56"/>
      <c r="AR86" s="56"/>
      <c r="AS86" s="56"/>
      <c r="AT86" s="56"/>
      <c r="AU86" s="56"/>
      <c r="AV86" s="56"/>
      <c r="AW86" s="56"/>
      <c r="AX86" s="56"/>
      <c r="AY86" s="56"/>
      <c r="AZ86" s="56"/>
      <c r="BA86" s="56"/>
      <c r="BB86" s="56"/>
      <c r="BC86" s="56"/>
      <c r="BD86" s="56"/>
      <c r="BE86" s="56"/>
      <c r="BF86" s="56"/>
      <c r="BG86" s="56"/>
      <c r="BH86" s="56"/>
      <c r="BI86" s="56"/>
      <c r="BJ86" s="56"/>
      <c r="BK86" s="56"/>
      <c r="BL86" s="56"/>
      <c r="BM86" s="56"/>
      <c r="BN86" s="56"/>
      <c r="BP86" t="str">
        <f>IFERROR(LEFT(Table4[[#This Row],[reference/s]],SEARCH(";",Table4[[#This Row],[reference/s]])-1),"")</f>
        <v>wiki</v>
      </c>
    </row>
    <row r="87" spans="1:68">
      <c r="B87" t="s">
        <v>1570</v>
      </c>
      <c r="C87" t="s">
        <v>642</v>
      </c>
      <c r="F87" s="11">
        <v>30567</v>
      </c>
      <c r="G87" s="11">
        <v>30579</v>
      </c>
      <c r="H87" t="s">
        <v>693</v>
      </c>
      <c r="I87" s="56">
        <v>1983</v>
      </c>
      <c r="K87" t="s">
        <v>857</v>
      </c>
      <c r="L87" t="s">
        <v>30</v>
      </c>
      <c r="M87" t="s">
        <v>30</v>
      </c>
      <c r="N87" t="s">
        <v>736</v>
      </c>
      <c r="O87" s="29" t="s">
        <v>701</v>
      </c>
      <c r="P87">
        <v>0</v>
      </c>
      <c r="Q87">
        <v>0</v>
      </c>
      <c r="R87">
        <v>0</v>
      </c>
      <c r="S87">
        <v>1</v>
      </c>
      <c r="T87">
        <v>2</v>
      </c>
      <c r="U87">
        <f>Table4[[#This Row],[Report]]*$P$321+Table4[[#This Row],[Journals]]*$Q$321+Table4[[#This Row],[Databases]]*$R$321+Table4[[#This Row],[Websites]]*$S$321+Table4[[#This Row],[Newspaper]]*$T$321</f>
        <v>12</v>
      </c>
      <c r="V87">
        <f>SUM(Table4[[#This Row],[Report]:[Websites]])</f>
        <v>1</v>
      </c>
      <c r="W87">
        <f>IF(Table4[[#This Row],[Insured Cost]]="",1,IF(Table4[[#This Row],[Reported cost]]="",2,""))</f>
        <v>1</v>
      </c>
      <c r="X87" s="56">
        <v>40</v>
      </c>
      <c r="Y87" s="56"/>
      <c r="Z87" s="56"/>
      <c r="AA87" s="56"/>
      <c r="AB87" s="56"/>
      <c r="AC87" s="56"/>
      <c r="AD87" s="56"/>
      <c r="AE87" s="64"/>
      <c r="AF87" s="64">
        <v>3000000</v>
      </c>
      <c r="AG87" s="56"/>
      <c r="AH87" s="56"/>
      <c r="AI87" s="56"/>
      <c r="AJ87" s="56"/>
      <c r="AK87" s="56">
        <v>100</v>
      </c>
      <c r="AL87" s="56"/>
      <c r="AM87" s="56"/>
      <c r="AN87" s="56"/>
      <c r="AO87" s="56"/>
      <c r="AP87" s="56"/>
      <c r="AQ87" s="56"/>
      <c r="AR87" s="56"/>
      <c r="AS87" s="56"/>
      <c r="AT87" s="56"/>
      <c r="AU87" s="56"/>
      <c r="AV87" s="56"/>
      <c r="AW87" s="56"/>
      <c r="AX87" s="56"/>
      <c r="AY87" s="56"/>
      <c r="AZ87" s="56"/>
      <c r="BA87" s="56"/>
      <c r="BB87" s="56"/>
      <c r="BC87" s="56"/>
      <c r="BD87" s="56"/>
      <c r="BE87" s="56"/>
      <c r="BF87" s="56"/>
      <c r="BG87" s="56"/>
      <c r="BH87" s="56"/>
      <c r="BI87" s="56"/>
      <c r="BJ87" s="56"/>
      <c r="BK87" s="56"/>
      <c r="BL87" s="56"/>
      <c r="BM87" s="56"/>
      <c r="BN87" s="56"/>
      <c r="BP87" t="str">
        <f>IFERROR(LEFT(Table4[[#This Row],[reference/s]],SEARCH(";",Table4[[#This Row],[reference/s]])-1),"")</f>
        <v>wiki</v>
      </c>
    </row>
    <row r="88" spans="1:68">
      <c r="B88" t="s">
        <v>1570</v>
      </c>
      <c r="C88" t="s">
        <v>606</v>
      </c>
      <c r="F88" s="4">
        <v>30437</v>
      </c>
      <c r="G88" s="4">
        <v>30497</v>
      </c>
      <c r="H88" t="s">
        <v>666</v>
      </c>
      <c r="I88" s="56">
        <v>1983</v>
      </c>
      <c r="J88" s="1"/>
      <c r="L88" t="s">
        <v>50</v>
      </c>
      <c r="M88" t="s">
        <v>50</v>
      </c>
      <c r="O88" s="9" t="s">
        <v>901</v>
      </c>
      <c r="P88">
        <v>0</v>
      </c>
      <c r="Q88">
        <v>0</v>
      </c>
      <c r="R88">
        <v>0</v>
      </c>
      <c r="S88">
        <v>1</v>
      </c>
      <c r="T88">
        <v>3</v>
      </c>
      <c r="U88">
        <f>Table4[[#This Row],[Report]]*$P$321+Table4[[#This Row],[Journals]]*$Q$321+Table4[[#This Row],[Databases]]*$R$321+Table4[[#This Row],[Websites]]*$S$321+Table4[[#This Row],[Newspaper]]*$T$321</f>
        <v>13</v>
      </c>
      <c r="V88">
        <f>SUM(Table4[[#This Row],[Report]:[Websites]])</f>
        <v>1</v>
      </c>
      <c r="W88">
        <f>IF(Table4[[#This Row],[Insured Cost]]="",1,IF(Table4[[#This Row],[Reported cost]]="",2,""))</f>
        <v>1</v>
      </c>
      <c r="X88" s="56"/>
      <c r="Y88" s="56"/>
      <c r="Z88" s="56"/>
      <c r="AA88" s="56"/>
      <c r="AB88" s="56"/>
      <c r="AC88" s="56"/>
      <c r="AD88" s="56"/>
      <c r="AE88" s="64"/>
      <c r="AF88" s="64">
        <v>10000000</v>
      </c>
      <c r="AG88" s="56"/>
      <c r="AH88" s="56"/>
      <c r="AI88" s="56"/>
      <c r="AJ88" s="56"/>
      <c r="AK88" s="56"/>
      <c r="AL88" s="56"/>
      <c r="AM88" s="56"/>
      <c r="AN88" s="56"/>
      <c r="AO88" s="56"/>
      <c r="AP88" s="56"/>
      <c r="AQ88" s="56"/>
      <c r="AR88" s="56"/>
      <c r="AS88" s="56"/>
      <c r="AT88" s="56"/>
      <c r="AU88" s="56"/>
      <c r="AV88" s="56"/>
      <c r="AW88" s="56"/>
      <c r="AX88" s="56"/>
      <c r="AY88" s="56"/>
      <c r="AZ88" s="56"/>
      <c r="BA88" s="56"/>
      <c r="BB88" s="56"/>
      <c r="BC88" s="56"/>
      <c r="BD88" s="56"/>
      <c r="BE88" s="56"/>
      <c r="BF88" s="56"/>
      <c r="BG88" s="56"/>
      <c r="BH88" s="56"/>
      <c r="BI88" s="56"/>
      <c r="BJ88" s="56"/>
      <c r="BK88" s="56"/>
      <c r="BL88" s="56"/>
      <c r="BM88" s="56"/>
      <c r="BN88" s="56"/>
      <c r="BP88" t="str">
        <f>IFERROR(LEFT(Table4[[#This Row],[reference/s]],SEARCH(";",Table4[[#This Row],[reference/s]])-1),"")</f>
        <v>PDF - newspaper</v>
      </c>
    </row>
    <row r="89" spans="1:68">
      <c r="B89" t="s">
        <v>1570</v>
      </c>
      <c r="C89" t="s">
        <v>475</v>
      </c>
      <c r="D89" t="s">
        <v>618</v>
      </c>
      <c r="E89" t="s">
        <v>717</v>
      </c>
      <c r="F89" s="11">
        <v>30318</v>
      </c>
      <c r="G89" s="11">
        <v>30327</v>
      </c>
      <c r="H89" t="s">
        <v>657</v>
      </c>
      <c r="I89" s="56">
        <v>1983</v>
      </c>
      <c r="K89" t="s">
        <v>855</v>
      </c>
      <c r="L89" t="s">
        <v>33</v>
      </c>
      <c r="M89" t="s">
        <v>33</v>
      </c>
      <c r="N89" t="s">
        <v>736</v>
      </c>
      <c r="O89" s="9" t="s">
        <v>899</v>
      </c>
      <c r="P89">
        <v>1</v>
      </c>
      <c r="Q89">
        <v>0</v>
      </c>
      <c r="R89">
        <v>0</v>
      </c>
      <c r="S89">
        <v>1</v>
      </c>
      <c r="T89">
        <v>1</v>
      </c>
      <c r="U89">
        <f>Table4[[#This Row],[Report]]*$P$321+Table4[[#This Row],[Journals]]*$Q$321+Table4[[#This Row],[Databases]]*$R$321+Table4[[#This Row],[Websites]]*$S$321+Table4[[#This Row],[Newspaper]]*$T$321</f>
        <v>51</v>
      </c>
      <c r="V89">
        <f>SUM(Table4[[#This Row],[Report]:[Websites]])</f>
        <v>2</v>
      </c>
      <c r="W89">
        <f>IF(Table4[[#This Row],[Insured Cost]]="",1,IF(Table4[[#This Row],[Reported cost]]="",2,""))</f>
        <v>1</v>
      </c>
      <c r="X89" s="56"/>
      <c r="Y89" s="56"/>
      <c r="Z89" s="56"/>
      <c r="AA89" s="56">
        <v>2</v>
      </c>
      <c r="AB89" s="56"/>
      <c r="AC89" s="56"/>
      <c r="AD89" s="56"/>
      <c r="AE89" s="64"/>
      <c r="AF89" s="64">
        <v>3000000</v>
      </c>
      <c r="AG89" s="56"/>
      <c r="AH89" s="56"/>
      <c r="AI89" s="56"/>
      <c r="AJ89" s="56"/>
      <c r="AK89" s="56"/>
      <c r="AL89" s="56"/>
      <c r="AM89" s="56"/>
      <c r="AN89" s="56"/>
      <c r="AO89" s="56"/>
      <c r="AP89" s="56"/>
      <c r="AQ89" s="56"/>
      <c r="AR89" s="56"/>
      <c r="AS89" s="56"/>
      <c r="AT89" s="56"/>
      <c r="AU89" s="56"/>
      <c r="AV89" s="56"/>
      <c r="AW89" s="56"/>
      <c r="AX89" s="56"/>
      <c r="AY89" s="56"/>
      <c r="AZ89" s="56"/>
      <c r="BA89" s="56"/>
      <c r="BB89" s="56"/>
      <c r="BC89" s="56"/>
      <c r="BD89" s="56"/>
      <c r="BE89" s="56"/>
      <c r="BF89" s="56"/>
      <c r="BG89" s="56"/>
      <c r="BH89" s="56"/>
      <c r="BI89" s="56"/>
      <c r="BJ89" s="56"/>
      <c r="BK89" s="56"/>
      <c r="BL89" s="56"/>
      <c r="BM89" s="56"/>
      <c r="BN89" s="56"/>
      <c r="BP89" t="str">
        <f>IFERROR(LEFT(Table4[[#This Row],[reference/s]],SEARCH(";",Table4[[#This Row],[reference/s]])-1),"")</f>
        <v>bom</v>
      </c>
    </row>
    <row r="90" spans="1:68">
      <c r="B90" t="s">
        <v>1570</v>
      </c>
      <c r="C90" t="s">
        <v>642</v>
      </c>
      <c r="F90" s="11">
        <v>30438</v>
      </c>
      <c r="G90" s="11">
        <v>30440</v>
      </c>
      <c r="H90" t="s">
        <v>674</v>
      </c>
      <c r="I90" s="56">
        <v>1983</v>
      </c>
      <c r="K90" t="s">
        <v>515</v>
      </c>
      <c r="L90" t="s">
        <v>30</v>
      </c>
      <c r="M90" t="s">
        <v>30</v>
      </c>
      <c r="N90" t="s">
        <v>736</v>
      </c>
      <c r="O90" s="9" t="s">
        <v>859</v>
      </c>
      <c r="P90">
        <v>2</v>
      </c>
      <c r="Q90">
        <v>0</v>
      </c>
      <c r="R90">
        <v>0</v>
      </c>
      <c r="S90">
        <v>0</v>
      </c>
      <c r="T90">
        <v>0</v>
      </c>
      <c r="U90">
        <f>Table4[[#This Row],[Report]]*$P$321+Table4[[#This Row],[Journals]]*$Q$321+Table4[[#This Row],[Databases]]*$R$321+Table4[[#This Row],[Websites]]*$S$321+Table4[[#This Row],[Newspaper]]*$T$321</f>
        <v>80</v>
      </c>
      <c r="V90">
        <f>SUM(Table4[[#This Row],[Report]:[Websites]])</f>
        <v>2</v>
      </c>
      <c r="W90">
        <f>IF(Table4[[#This Row],[Insured Cost]]="",1,IF(Table4[[#This Row],[Reported cost]]="",2,""))</f>
        <v>1</v>
      </c>
      <c r="X90" s="56"/>
      <c r="Y90" s="56"/>
      <c r="Z90" s="56"/>
      <c r="AA90" s="56"/>
      <c r="AB90" s="56"/>
      <c r="AC90" s="56"/>
      <c r="AD90" s="56"/>
      <c r="AE90" s="64"/>
      <c r="AF90" s="64">
        <v>3000000</v>
      </c>
      <c r="AG90" s="56"/>
      <c r="AH90" s="56"/>
      <c r="AI90" s="56"/>
      <c r="AJ90" s="56"/>
      <c r="AK90" s="56"/>
      <c r="AL90" s="56"/>
      <c r="AM90" s="56"/>
      <c r="AN90" s="56"/>
      <c r="AO90" s="56"/>
      <c r="AP90" s="56"/>
      <c r="AQ90" s="56"/>
      <c r="AR90" s="56"/>
      <c r="AS90" s="56"/>
      <c r="AT90" s="56"/>
      <c r="AU90" s="56"/>
      <c r="AV90" s="56"/>
      <c r="AW90" s="56"/>
      <c r="AX90" s="56"/>
      <c r="AY90" s="56"/>
      <c r="AZ90" s="56"/>
      <c r="BA90" s="56"/>
      <c r="BB90" s="56"/>
      <c r="BC90" s="56"/>
      <c r="BD90" s="56"/>
      <c r="BE90" s="56"/>
      <c r="BF90" s="56"/>
      <c r="BG90" s="56"/>
      <c r="BH90" s="56"/>
      <c r="BI90" s="56"/>
      <c r="BJ90" s="56"/>
      <c r="BK90" s="56"/>
      <c r="BL90" s="56"/>
      <c r="BM90" s="56"/>
      <c r="BN90" s="56"/>
      <c r="BP90" t="str">
        <f>IFERROR(LEFT(Table4[[#This Row],[reference/s]],SEARCH(";",Table4[[#This Row],[reference/s]])-1),"")</f>
        <v>Pearman (1988)</v>
      </c>
    </row>
    <row r="91" spans="1:68">
      <c r="B91" t="s">
        <v>1559</v>
      </c>
      <c r="C91" t="s">
        <v>642</v>
      </c>
      <c r="F91" s="11">
        <v>30326</v>
      </c>
      <c r="G91" s="11">
        <v>30326</v>
      </c>
      <c r="H91" t="s">
        <v>657</v>
      </c>
      <c r="I91" s="56">
        <v>1983</v>
      </c>
      <c r="K91" t="s">
        <v>716</v>
      </c>
      <c r="L91" t="s">
        <v>50</v>
      </c>
      <c r="M91" t="s">
        <v>50</v>
      </c>
      <c r="N91" t="s">
        <v>736</v>
      </c>
      <c r="O91" s="9" t="s">
        <v>1201</v>
      </c>
      <c r="P91">
        <v>2</v>
      </c>
      <c r="Q91">
        <v>0</v>
      </c>
      <c r="R91">
        <v>0</v>
      </c>
      <c r="S91">
        <v>0</v>
      </c>
      <c r="T91">
        <v>0</v>
      </c>
      <c r="U91">
        <f>Table4[[#This Row],[Report]]*$P$321+Table4[[#This Row],[Journals]]*$Q$321+Table4[[#This Row],[Databases]]*$R$321+Table4[[#This Row],[Websites]]*$S$321+Table4[[#This Row],[Newspaper]]*$T$321</f>
        <v>80</v>
      </c>
      <c r="V91">
        <f>SUM(Table4[[#This Row],[Report]:[Websites]])</f>
        <v>2</v>
      </c>
      <c r="W91" t="str">
        <f>IF(Table4[[#This Row],[Insured Cost]]="",1,IF(Table4[[#This Row],[Reported cost]]="",2,""))</f>
        <v/>
      </c>
      <c r="X91" s="56"/>
      <c r="Y91" s="56"/>
      <c r="Z91" s="56"/>
      <c r="AA91" s="56"/>
      <c r="AB91" s="56"/>
      <c r="AC91" s="56"/>
      <c r="AD91" s="56"/>
      <c r="AE91" s="64">
        <v>2000000</v>
      </c>
      <c r="AF91" s="64">
        <v>1984000</v>
      </c>
      <c r="AG91" s="56"/>
      <c r="AH91" s="56"/>
      <c r="AI91" s="56"/>
      <c r="AJ91" s="56"/>
      <c r="AK91" s="56"/>
      <c r="AL91" s="56"/>
      <c r="AM91" s="56"/>
      <c r="AN91" s="56"/>
      <c r="AO91" s="56"/>
      <c r="AP91" s="56"/>
      <c r="AQ91" s="56"/>
      <c r="AR91" s="56"/>
      <c r="AS91" s="56"/>
      <c r="AT91" s="56"/>
      <c r="AU91" s="56"/>
      <c r="AV91" s="56"/>
      <c r="AW91" s="56"/>
      <c r="AX91" s="56"/>
      <c r="AY91" s="56"/>
      <c r="AZ91" s="56"/>
      <c r="BA91" s="56"/>
      <c r="BB91" s="56"/>
      <c r="BC91" s="56"/>
      <c r="BD91" s="56"/>
      <c r="BE91" s="56"/>
      <c r="BF91" s="56"/>
      <c r="BG91" s="56"/>
      <c r="BH91" s="56"/>
      <c r="BI91" s="56"/>
      <c r="BJ91" s="56"/>
      <c r="BK91" s="56"/>
      <c r="BL91" s="56"/>
      <c r="BM91" s="56"/>
      <c r="BN91" s="56"/>
      <c r="BP91" t="str">
        <f>IFERROR(LEFT(Table4[[#This Row],[reference/s]],SEARCH(";",Table4[[#This Row],[reference/s]])-1),"")</f>
        <v>Pearman (1988)</v>
      </c>
    </row>
    <row r="92" spans="1:68">
      <c r="B92" t="s">
        <v>1564</v>
      </c>
      <c r="C92" t="s">
        <v>642</v>
      </c>
      <c r="D92" t="s">
        <v>597</v>
      </c>
      <c r="F92" s="11">
        <v>30588</v>
      </c>
      <c r="G92" s="11">
        <v>30588</v>
      </c>
      <c r="H92" t="s">
        <v>693</v>
      </c>
      <c r="I92" s="56">
        <v>1983</v>
      </c>
      <c r="K92" t="s">
        <v>715</v>
      </c>
      <c r="L92" t="s">
        <v>37</v>
      </c>
      <c r="M92" t="s">
        <v>37</v>
      </c>
      <c r="N92" t="s">
        <v>736</v>
      </c>
      <c r="O92" s="29" t="s">
        <v>900</v>
      </c>
      <c r="P92">
        <v>0</v>
      </c>
      <c r="Q92">
        <v>0</v>
      </c>
      <c r="R92">
        <v>1</v>
      </c>
      <c r="S92">
        <v>1</v>
      </c>
      <c r="T92">
        <v>0</v>
      </c>
      <c r="U92">
        <f>Table4[[#This Row],[Report]]*$P$321+Table4[[#This Row],[Journals]]*$Q$321+Table4[[#This Row],[Databases]]*$R$321+Table4[[#This Row],[Websites]]*$S$321+Table4[[#This Row],[Newspaper]]*$T$321</f>
        <v>30</v>
      </c>
      <c r="V92">
        <f>SUM(Table4[[#This Row],[Report]:[Websites]])</f>
        <v>2</v>
      </c>
      <c r="W92">
        <f>IF(Table4[[#This Row],[Insured Cost]]="",1,IF(Table4[[#This Row],[Reported cost]]="",2,""))</f>
        <v>2</v>
      </c>
      <c r="X92" s="56"/>
      <c r="Y92" s="56"/>
      <c r="Z92" s="56"/>
      <c r="AA92" s="56"/>
      <c r="AB92" s="56"/>
      <c r="AC92" s="56"/>
      <c r="AD92" s="56"/>
      <c r="AE92" s="64">
        <v>12000000</v>
      </c>
      <c r="AF92" s="64"/>
      <c r="AG92" s="56"/>
      <c r="AH92" s="56"/>
      <c r="AI92" s="56"/>
      <c r="AJ92" s="56"/>
      <c r="AK92" s="56"/>
      <c r="AL92" s="56"/>
      <c r="AM92" s="56"/>
      <c r="AN92" s="56"/>
      <c r="AO92" s="56"/>
      <c r="AP92" s="56"/>
      <c r="AQ92" s="56"/>
      <c r="AR92" s="56"/>
      <c r="AS92" s="56"/>
      <c r="AT92" s="56"/>
      <c r="AU92" s="56"/>
      <c r="AV92" s="56"/>
      <c r="AW92" s="56"/>
      <c r="AX92" s="56"/>
      <c r="AY92" s="56"/>
      <c r="AZ92" s="56"/>
      <c r="BA92" s="56"/>
      <c r="BB92" s="56"/>
      <c r="BC92" s="56"/>
      <c r="BD92" s="56"/>
      <c r="BE92" s="56"/>
      <c r="BF92" s="56"/>
      <c r="BG92" s="56"/>
      <c r="BH92" s="56"/>
      <c r="BI92" s="56"/>
      <c r="BJ92" s="56"/>
      <c r="BK92" s="56"/>
      <c r="BL92" s="56"/>
      <c r="BM92" s="56"/>
      <c r="BN92" s="56"/>
      <c r="BP92" t="str">
        <f>IFERROR(LEFT(Table4[[#This Row],[reference/s]],SEARCH(";",Table4[[#This Row],[reference/s]])-1),"")</f>
        <v>ICA</v>
      </c>
    </row>
    <row r="93" spans="1:68">
      <c r="B93" t="s">
        <v>1568</v>
      </c>
      <c r="C93" t="s">
        <v>642</v>
      </c>
      <c r="D93" t="s">
        <v>648</v>
      </c>
      <c r="F93" s="11">
        <v>30471</v>
      </c>
      <c r="G93" s="11">
        <v>30563</v>
      </c>
      <c r="H93" t="s">
        <v>693</v>
      </c>
      <c r="I93" s="56">
        <v>1983</v>
      </c>
      <c r="K93" t="s">
        <v>596</v>
      </c>
      <c r="L93" t="s">
        <v>33</v>
      </c>
      <c r="M93" t="s">
        <v>33</v>
      </c>
      <c r="N93" t="s">
        <v>736</v>
      </c>
      <c r="O93" s="29" t="s">
        <v>1113</v>
      </c>
      <c r="P93">
        <v>2</v>
      </c>
      <c r="Q93">
        <v>0</v>
      </c>
      <c r="R93">
        <v>2</v>
      </c>
      <c r="S93">
        <v>0</v>
      </c>
      <c r="T93">
        <v>1</v>
      </c>
      <c r="U93">
        <f>Table4[[#This Row],[Report]]*$P$321+Table4[[#This Row],[Journals]]*$Q$321+Table4[[#This Row],[Databases]]*$R$321+Table4[[#This Row],[Websites]]*$S$321+Table4[[#This Row],[Newspaper]]*$T$321</f>
        <v>121</v>
      </c>
      <c r="V93">
        <f>SUM(Table4[[#This Row],[Report]:[Websites]])</f>
        <v>4</v>
      </c>
      <c r="W93">
        <f>IF(Table4[[#This Row],[Insured Cost]]="",1,IF(Table4[[#This Row],[Reported cost]]="",2,""))</f>
        <v>2</v>
      </c>
      <c r="X93" s="56">
        <v>100000</v>
      </c>
      <c r="Y93" s="56"/>
      <c r="Z93" s="56"/>
      <c r="AA93" s="56">
        <v>8</v>
      </c>
      <c r="AB93" s="56"/>
      <c r="AC93" s="56"/>
      <c r="AD93" s="60"/>
      <c r="AE93" s="64">
        <v>5773000</v>
      </c>
      <c r="AF93" s="64"/>
      <c r="AG93" s="56"/>
      <c r="AH93" s="56"/>
      <c r="AI93" s="56"/>
      <c r="AJ93" s="56"/>
      <c r="AK93" s="56"/>
      <c r="AL93" s="56"/>
      <c r="AM93" s="56"/>
      <c r="AN93" s="56"/>
      <c r="AO93" s="56"/>
      <c r="AP93" s="56"/>
      <c r="AQ93" s="56"/>
      <c r="AR93" s="56"/>
      <c r="AS93" s="56">
        <v>50</v>
      </c>
      <c r="AT93" s="56"/>
      <c r="AU93" s="56"/>
      <c r="AV93" s="56"/>
      <c r="AW93" s="56"/>
      <c r="AX93" s="56"/>
      <c r="AY93" s="56"/>
      <c r="AZ93" s="56"/>
      <c r="BA93" s="56"/>
      <c r="BB93" s="56"/>
      <c r="BC93" s="56"/>
      <c r="BD93" s="56"/>
      <c r="BE93" s="56"/>
      <c r="BF93" s="56"/>
      <c r="BG93" s="56"/>
      <c r="BH93" s="56"/>
      <c r="BI93" s="56"/>
      <c r="BJ93" s="56"/>
      <c r="BK93" s="56"/>
      <c r="BL93" s="56"/>
      <c r="BM93" s="56"/>
      <c r="BN93" s="56"/>
      <c r="BP93" t="str">
        <f>IFERROR(LEFT(Table4[[#This Row],[reference/s]],SEARCH(";",Table4[[#This Row],[reference/s]])-1),"")</f>
        <v>Pearman (1988)</v>
      </c>
    </row>
    <row r="94" spans="1:68">
      <c r="A94">
        <v>248</v>
      </c>
      <c r="B94" t="s">
        <v>1559</v>
      </c>
      <c r="C94" t="s">
        <v>606</v>
      </c>
      <c r="D94" t="s">
        <v>180</v>
      </c>
      <c r="E94" t="s">
        <v>181</v>
      </c>
      <c r="F94" s="4">
        <v>30991</v>
      </c>
      <c r="G94" s="7">
        <v>30998</v>
      </c>
      <c r="H94" t="s">
        <v>659</v>
      </c>
      <c r="I94" s="56">
        <v>1984</v>
      </c>
      <c r="K94" t="s">
        <v>846</v>
      </c>
      <c r="L94" t="s">
        <v>37</v>
      </c>
      <c r="M94" t="s">
        <v>37</v>
      </c>
      <c r="N94" t="s">
        <v>736</v>
      </c>
      <c r="O94" s="29" t="s">
        <v>1202</v>
      </c>
      <c r="P94">
        <v>1</v>
      </c>
      <c r="Q94">
        <v>3</v>
      </c>
      <c r="R94">
        <v>3</v>
      </c>
      <c r="S94">
        <v>0</v>
      </c>
      <c r="T94">
        <v>0</v>
      </c>
      <c r="U94">
        <f>Table4[[#This Row],[Report]]*$P$321+Table4[[#This Row],[Journals]]*$Q$321+Table4[[#This Row],[Databases]]*$R$321+Table4[[#This Row],[Websites]]*$S$321+Table4[[#This Row],[Newspaper]]*$T$321</f>
        <v>190</v>
      </c>
      <c r="V94">
        <f>SUM(Table4[[#This Row],[Report]:[Websites]])</f>
        <v>7</v>
      </c>
      <c r="W94" t="str">
        <f>IF(Table4[[#This Row],[Insured Cost]]="",1,IF(Table4[[#This Row],[Reported cost]]="",2,""))</f>
        <v/>
      </c>
      <c r="X94" s="56"/>
      <c r="Y94" s="56">
        <v>20000</v>
      </c>
      <c r="Z94" s="56">
        <v>400</v>
      </c>
      <c r="AA94" s="56">
        <v>20</v>
      </c>
      <c r="AB94" s="56"/>
      <c r="AC94" s="56"/>
      <c r="AD94" s="60">
        <v>1</v>
      </c>
      <c r="AE94" s="64">
        <v>80000000</v>
      </c>
      <c r="AF94" s="64">
        <v>100000000</v>
      </c>
      <c r="AG94" s="56"/>
      <c r="AH94" s="56"/>
      <c r="AI94" s="56" t="s">
        <v>1576</v>
      </c>
      <c r="AJ94" s="56"/>
      <c r="AK94" s="56" t="s">
        <v>913</v>
      </c>
      <c r="AL94" s="56" t="s">
        <v>914</v>
      </c>
      <c r="AM94" s="56"/>
      <c r="AN94" s="56"/>
      <c r="AO94" s="56"/>
      <c r="AP94" s="56"/>
      <c r="AQ94" s="56">
        <v>170</v>
      </c>
      <c r="AR94" s="56"/>
      <c r="AS94" s="56"/>
      <c r="AT94" s="56"/>
      <c r="AU94" s="56"/>
      <c r="AV94" s="56"/>
      <c r="AW94" s="56"/>
      <c r="AX94" s="56"/>
      <c r="AY94" s="56"/>
      <c r="AZ94" s="56"/>
      <c r="BA94" s="56" t="s">
        <v>894</v>
      </c>
      <c r="BB94" s="56" t="s">
        <v>913</v>
      </c>
      <c r="BC94" s="56" t="s">
        <v>912</v>
      </c>
      <c r="BD94" s="56"/>
      <c r="BE94" s="56"/>
      <c r="BF94" s="56"/>
      <c r="BG94" s="56"/>
      <c r="BH94" s="56"/>
      <c r="BI94" s="56"/>
      <c r="BJ94" s="56">
        <v>1</v>
      </c>
      <c r="BK94" s="56"/>
      <c r="BL94" s="56"/>
      <c r="BM94" s="56">
        <v>1</v>
      </c>
      <c r="BN94" s="56"/>
      <c r="BO94" t="s">
        <v>182</v>
      </c>
      <c r="BP94" t="str">
        <f>IFERROR(LEFT(Table4[[#This Row],[reference/s]],SEARCH(";",Table4[[#This Row],[reference/s]])-1),"")</f>
        <v>EM-DAT (36 deaths?)</v>
      </c>
    </row>
    <row r="95" spans="1:68">
      <c r="B95" t="s">
        <v>1559</v>
      </c>
      <c r="C95" t="s">
        <v>642</v>
      </c>
      <c r="E95" t="s">
        <v>938</v>
      </c>
      <c r="F95" s="11">
        <v>30729</v>
      </c>
      <c r="G95" s="11">
        <v>30730</v>
      </c>
      <c r="H95" t="s">
        <v>661</v>
      </c>
      <c r="I95" s="56">
        <v>1984</v>
      </c>
      <c r="J95" s="1"/>
      <c r="K95" t="s">
        <v>847</v>
      </c>
      <c r="L95" t="s">
        <v>37</v>
      </c>
      <c r="M95" t="s">
        <v>37</v>
      </c>
      <c r="O95" s="9" t="s">
        <v>952</v>
      </c>
      <c r="P95">
        <v>0</v>
      </c>
      <c r="Q95">
        <v>4</v>
      </c>
      <c r="R95">
        <v>0</v>
      </c>
      <c r="S95">
        <v>0</v>
      </c>
      <c r="T95">
        <v>0</v>
      </c>
      <c r="U95">
        <f>Table4[[#This Row],[Report]]*$P$321+Table4[[#This Row],[Journals]]*$Q$321+Table4[[#This Row],[Databases]]*$R$321+Table4[[#This Row],[Websites]]*$S$321+Table4[[#This Row],[Newspaper]]*$T$321</f>
        <v>120</v>
      </c>
      <c r="V95">
        <f>SUM(Table4[[#This Row],[Report]:[Websites]])</f>
        <v>4</v>
      </c>
      <c r="W95" t="str">
        <f>IF(Table4[[#This Row],[Insured Cost]]="",1,IF(Table4[[#This Row],[Reported cost]]="",2,""))</f>
        <v/>
      </c>
      <c r="X95" s="56">
        <v>160</v>
      </c>
      <c r="Y95" s="56"/>
      <c r="Z95" s="56"/>
      <c r="AA95" s="56"/>
      <c r="AB95" s="56"/>
      <c r="AC95" s="56"/>
      <c r="AD95" s="56"/>
      <c r="AE95" s="64">
        <v>5000000</v>
      </c>
      <c r="AF95" s="64">
        <v>6000000</v>
      </c>
      <c r="AG95" s="56">
        <v>487</v>
      </c>
      <c r="AH95" s="56"/>
      <c r="AI95" s="56"/>
      <c r="AJ95" s="56"/>
      <c r="AK95" s="56">
        <v>100</v>
      </c>
      <c r="AL95" s="56">
        <v>1</v>
      </c>
      <c r="AM95" s="56"/>
      <c r="AN95" s="56"/>
      <c r="AO95" s="56"/>
      <c r="AP95" s="56"/>
      <c r="AQ95" s="56"/>
      <c r="AR95" s="56"/>
      <c r="AS95" s="56"/>
      <c r="AT95" s="56"/>
      <c r="AU95" s="56"/>
      <c r="AV95" s="56"/>
      <c r="AW95" s="56"/>
      <c r="AX95" s="56"/>
      <c r="AY95" s="56"/>
      <c r="AZ95" s="56"/>
      <c r="BA95" s="56"/>
      <c r="BB95" s="56"/>
      <c r="BC95" s="56"/>
      <c r="BD95" s="56"/>
      <c r="BE95" s="56"/>
      <c r="BF95" s="56"/>
      <c r="BG95" s="56"/>
      <c r="BH95" s="56"/>
      <c r="BI95" s="56"/>
      <c r="BJ95" s="56"/>
      <c r="BK95" s="56"/>
      <c r="BL95" s="56"/>
      <c r="BM95" s="56"/>
      <c r="BN95" s="56"/>
      <c r="BP95" t="str">
        <f>IFERROR(LEFT(Table4[[#This Row],[reference/s]],SEARCH(";",Table4[[#This Row],[reference/s]])-1),"")</f>
        <v>Rasuly 1996 - thesis</v>
      </c>
    </row>
    <row r="96" spans="1:68">
      <c r="B96" t="s">
        <v>1559</v>
      </c>
      <c r="C96" t="s">
        <v>475</v>
      </c>
      <c r="D96" t="s">
        <v>598</v>
      </c>
      <c r="E96" t="s">
        <v>718</v>
      </c>
      <c r="F96" s="11">
        <v>30788</v>
      </c>
      <c r="G96" s="11">
        <v>30796</v>
      </c>
      <c r="H96" t="s">
        <v>658</v>
      </c>
      <c r="I96" s="56">
        <v>1984</v>
      </c>
      <c r="K96" t="s">
        <v>613</v>
      </c>
      <c r="L96" t="s">
        <v>614</v>
      </c>
      <c r="M96" t="s">
        <v>50</v>
      </c>
      <c r="N96" t="s">
        <v>163</v>
      </c>
      <c r="O96" s="9" t="s">
        <v>1115</v>
      </c>
      <c r="P96">
        <v>0</v>
      </c>
      <c r="Q96">
        <v>0</v>
      </c>
      <c r="R96">
        <v>1</v>
      </c>
      <c r="S96">
        <v>2</v>
      </c>
      <c r="T96">
        <v>0</v>
      </c>
      <c r="U96">
        <f>Table4[[#This Row],[Report]]*$P$321+Table4[[#This Row],[Journals]]*$Q$321+Table4[[#This Row],[Databases]]*$R$321+Table4[[#This Row],[Websites]]*$S$321+Table4[[#This Row],[Newspaper]]*$T$321</f>
        <v>40</v>
      </c>
      <c r="V96">
        <f>SUM(Table4[[#This Row],[Report]:[Websites]])</f>
        <v>3</v>
      </c>
      <c r="W96" t="str">
        <f>IF(Table4[[#This Row],[Insured Cost]]="",1,IF(Table4[[#This Row],[Reported cost]]="",2,""))</f>
        <v/>
      </c>
      <c r="X96" s="56"/>
      <c r="Y96" s="56">
        <v>2000</v>
      </c>
      <c r="Z96" s="56">
        <v>400</v>
      </c>
      <c r="AA96" s="56">
        <v>2</v>
      </c>
      <c r="AB96" s="56"/>
      <c r="AC96" s="56"/>
      <c r="AD96" s="56">
        <v>1</v>
      </c>
      <c r="AE96" s="64">
        <v>5000000</v>
      </c>
      <c r="AF96" s="64">
        <v>12000000</v>
      </c>
      <c r="AG96" s="56"/>
      <c r="AH96" s="56"/>
      <c r="AI96" s="56"/>
      <c r="AJ96" s="56"/>
      <c r="AK96" s="56"/>
      <c r="AL96" s="56">
        <v>1</v>
      </c>
      <c r="AM96" s="56"/>
      <c r="AN96" s="56"/>
      <c r="AO96" s="56"/>
      <c r="AP96" s="56"/>
      <c r="AQ96" s="56"/>
      <c r="AR96" s="56"/>
      <c r="AS96" s="56"/>
      <c r="AT96" s="56"/>
      <c r="AU96" s="56"/>
      <c r="AV96" s="56"/>
      <c r="AW96" s="56"/>
      <c r="AX96" s="56"/>
      <c r="AY96" s="56"/>
      <c r="AZ96" s="56"/>
      <c r="BA96" s="56"/>
      <c r="BB96" s="56"/>
      <c r="BC96" s="56"/>
      <c r="BD96" s="56">
        <v>20</v>
      </c>
      <c r="BE96" s="56">
        <v>1</v>
      </c>
      <c r="BF96" s="56"/>
      <c r="BG96" s="56"/>
      <c r="BH96" s="56"/>
      <c r="BI96" s="56"/>
      <c r="BJ96" s="56"/>
      <c r="BK96" s="56"/>
      <c r="BL96" s="56"/>
      <c r="BM96" s="56"/>
      <c r="BN96" s="56"/>
      <c r="BP96" t="str">
        <f>IFERROR(LEFT(Table4[[#This Row],[reference/s]],SEARCH(";",Table4[[#This Row],[reference/s]])-1),"")</f>
        <v>ICA</v>
      </c>
    </row>
    <row r="97" spans="1:68">
      <c r="B97" t="s">
        <v>1570</v>
      </c>
      <c r="C97" t="s">
        <v>642</v>
      </c>
      <c r="F97" s="4">
        <v>30766</v>
      </c>
      <c r="G97" s="11">
        <v>30767</v>
      </c>
      <c r="H97" t="s">
        <v>658</v>
      </c>
      <c r="I97" s="56">
        <v>1984</v>
      </c>
      <c r="J97" s="1"/>
      <c r="K97" t="s">
        <v>515</v>
      </c>
      <c r="L97" t="s">
        <v>30</v>
      </c>
      <c r="M97" t="s">
        <v>30</v>
      </c>
      <c r="O97" s="9" t="s">
        <v>1116</v>
      </c>
      <c r="P97">
        <v>0</v>
      </c>
      <c r="Q97">
        <v>0</v>
      </c>
      <c r="R97">
        <v>0</v>
      </c>
      <c r="S97">
        <v>2</v>
      </c>
      <c r="T97">
        <v>3</v>
      </c>
      <c r="U97">
        <f>Table4[[#This Row],[Report]]*$P$321+Table4[[#This Row],[Journals]]*$Q$321+Table4[[#This Row],[Databases]]*$R$321+Table4[[#This Row],[Websites]]*$S$321+Table4[[#This Row],[Newspaper]]*$T$321</f>
        <v>23</v>
      </c>
      <c r="V97">
        <f>SUM(Table4[[#This Row],[Report]:[Websites]])</f>
        <v>2</v>
      </c>
      <c r="W97">
        <f>IF(Table4[[#This Row],[Insured Cost]]="",1,IF(Table4[[#This Row],[Reported cost]]="",2,""))</f>
        <v>1</v>
      </c>
      <c r="X97" s="56"/>
      <c r="Y97" s="56"/>
      <c r="Z97" s="56"/>
      <c r="AA97" s="56">
        <v>4</v>
      </c>
      <c r="AB97" s="56"/>
      <c r="AC97" s="56"/>
      <c r="AD97" s="56"/>
      <c r="AE97" s="64"/>
      <c r="AF97" s="64">
        <v>10000000</v>
      </c>
      <c r="AG97" s="56"/>
      <c r="AH97" s="56"/>
      <c r="AI97" s="56"/>
      <c r="AJ97" s="56"/>
      <c r="AK97" s="56">
        <v>100</v>
      </c>
      <c r="AL97" s="56"/>
      <c r="AM97" s="56"/>
      <c r="AN97" s="56"/>
      <c r="AO97" s="56"/>
      <c r="AP97" s="56"/>
      <c r="AQ97" s="56"/>
      <c r="AR97" s="56"/>
      <c r="AS97" s="56"/>
      <c r="AT97" s="56"/>
      <c r="AU97" s="56"/>
      <c r="AV97" s="56"/>
      <c r="AW97" s="56"/>
      <c r="AX97" s="56"/>
      <c r="AY97" s="56"/>
      <c r="AZ97" s="56"/>
      <c r="BA97" s="56"/>
      <c r="BB97" s="56"/>
      <c r="BC97" s="56"/>
      <c r="BD97" s="56"/>
      <c r="BE97" s="56"/>
      <c r="BF97" s="56"/>
      <c r="BG97" s="56"/>
      <c r="BH97" s="56"/>
      <c r="BI97" s="56"/>
      <c r="BJ97" s="56"/>
      <c r="BK97" s="56"/>
      <c r="BL97" s="56"/>
      <c r="BM97" s="56"/>
      <c r="BN97" s="56"/>
      <c r="BP97" t="str">
        <f>IFERROR(LEFT(Table4[[#This Row],[reference/s]],SEARCH(";",Table4[[#This Row],[reference/s]])-1),"")</f>
        <v>wiki</v>
      </c>
    </row>
    <row r="98" spans="1:68">
      <c r="A98">
        <v>196</v>
      </c>
      <c r="B98" t="s">
        <v>1562</v>
      </c>
      <c r="C98" t="s">
        <v>585</v>
      </c>
      <c r="D98" t="s">
        <v>152</v>
      </c>
      <c r="E98" t="s">
        <v>153</v>
      </c>
      <c r="F98" s="11">
        <v>31061</v>
      </c>
      <c r="G98" s="11">
        <v>31075</v>
      </c>
      <c r="H98" t="s">
        <v>657</v>
      </c>
      <c r="I98" s="56">
        <v>1985</v>
      </c>
      <c r="K98" t="s">
        <v>492</v>
      </c>
      <c r="L98" t="s">
        <v>30</v>
      </c>
      <c r="M98" t="s">
        <v>30</v>
      </c>
      <c r="N98" t="s">
        <v>736</v>
      </c>
      <c r="O98" s="9" t="s">
        <v>1118</v>
      </c>
      <c r="P98">
        <v>1</v>
      </c>
      <c r="Q98">
        <v>0</v>
      </c>
      <c r="R98">
        <v>0</v>
      </c>
      <c r="S98">
        <v>1</v>
      </c>
      <c r="T98">
        <v>0</v>
      </c>
      <c r="U98">
        <f>Table4[[#This Row],[Report]]*$P$321+Table4[[#This Row],[Journals]]*$Q$321+Table4[[#This Row],[Databases]]*$R$321+Table4[[#This Row],[Websites]]*$S$321+Table4[[#This Row],[Newspaper]]*$T$321</f>
        <v>50</v>
      </c>
      <c r="V98">
        <f>SUM(Table4[[#This Row],[Report]:[Websites]])</f>
        <v>2</v>
      </c>
      <c r="W98">
        <f>IF(Table4[[#This Row],[Insured Cost]]="",1,IF(Table4[[#This Row],[Reported cost]]="",2,""))</f>
        <v>1</v>
      </c>
      <c r="X98" s="56"/>
      <c r="Y98" s="56"/>
      <c r="Z98" s="56">
        <v>600</v>
      </c>
      <c r="AA98" s="56">
        <v>15</v>
      </c>
      <c r="AB98" s="56"/>
      <c r="AC98" s="56"/>
      <c r="AD98" s="56">
        <v>5</v>
      </c>
      <c r="AE98" s="64"/>
      <c r="AF98" s="64">
        <v>5500000</v>
      </c>
      <c r="AG98" s="56"/>
      <c r="AH98" s="56"/>
      <c r="AI98" s="56"/>
      <c r="AJ98" s="56"/>
      <c r="AK98" s="56"/>
      <c r="AL98" s="56">
        <v>180</v>
      </c>
      <c r="AM98" s="56"/>
      <c r="AN98" s="56"/>
      <c r="AO98" s="56"/>
      <c r="AP98" s="56"/>
      <c r="AQ98" s="56"/>
      <c r="AR98" s="56">
        <v>500</v>
      </c>
      <c r="AS98" s="56"/>
      <c r="AT98" s="56"/>
      <c r="AU98" s="56"/>
      <c r="AV98" s="56"/>
      <c r="AW98" s="56"/>
      <c r="AX98" s="56"/>
      <c r="AY98" s="56"/>
      <c r="AZ98" s="56">
        <v>46000</v>
      </c>
      <c r="BA98" s="56"/>
      <c r="BB98" s="56"/>
      <c r="BC98" s="56"/>
      <c r="BD98" s="56"/>
      <c r="BE98" s="56"/>
      <c r="BF98" s="56"/>
      <c r="BG98" s="56"/>
      <c r="BH98" s="56"/>
      <c r="BI98" s="56"/>
      <c r="BJ98" s="56"/>
      <c r="BK98" s="56"/>
      <c r="BL98" s="56"/>
      <c r="BM98" s="56"/>
      <c r="BN98" s="56"/>
      <c r="BO98" t="s">
        <v>154</v>
      </c>
      <c r="BP98" t="str">
        <f>IFERROR(LEFT(Table4[[#This Row],[reference/s]],SEARCH(";",Table4[[#This Row],[reference/s]])-1),"")</f>
        <v>EM-Track</v>
      </c>
    </row>
    <row r="99" spans="1:68">
      <c r="B99" t="s">
        <v>1570</v>
      </c>
      <c r="C99" t="s">
        <v>585</v>
      </c>
      <c r="F99" s="11">
        <v>31109</v>
      </c>
      <c r="G99" s="11">
        <v>31112</v>
      </c>
      <c r="H99" t="s">
        <v>658</v>
      </c>
      <c r="I99" s="56">
        <v>1985</v>
      </c>
      <c r="K99" t="s">
        <v>633</v>
      </c>
      <c r="L99" t="s">
        <v>634</v>
      </c>
      <c r="M99" t="s">
        <v>184</v>
      </c>
      <c r="N99" t="s">
        <v>37</v>
      </c>
      <c r="O99" s="9" t="s">
        <v>1117</v>
      </c>
      <c r="P99">
        <v>1</v>
      </c>
      <c r="Q99">
        <v>0</v>
      </c>
      <c r="R99">
        <v>1</v>
      </c>
      <c r="S99">
        <v>0</v>
      </c>
      <c r="T99">
        <v>5</v>
      </c>
      <c r="U99">
        <f>Table4[[#This Row],[Report]]*$P$321+Table4[[#This Row],[Journals]]*$Q$321+Table4[[#This Row],[Databases]]*$R$321+Table4[[#This Row],[Websites]]*$S$321+Table4[[#This Row],[Newspaper]]*$T$321</f>
        <v>65</v>
      </c>
      <c r="V99">
        <f>SUM(Table4[[#This Row],[Report]:[Websites]])</f>
        <v>2</v>
      </c>
      <c r="W99">
        <f>IF(Table4[[#This Row],[Insured Cost]]="",1,IF(Table4[[#This Row],[Reported cost]]="",2,""))</f>
        <v>1</v>
      </c>
      <c r="X99" s="56"/>
      <c r="Y99" s="56"/>
      <c r="Z99" s="56"/>
      <c r="AA99" s="56">
        <v>3</v>
      </c>
      <c r="AB99" s="56"/>
      <c r="AC99" s="56"/>
      <c r="AD99" s="56">
        <v>1</v>
      </c>
      <c r="AE99" s="64"/>
      <c r="AF99" s="64">
        <v>5500000</v>
      </c>
      <c r="AG99" s="56"/>
      <c r="AH99" s="56"/>
      <c r="AI99" s="56"/>
      <c r="AJ99" s="56"/>
      <c r="AK99" s="56"/>
      <c r="AL99" s="56"/>
      <c r="AM99" s="56"/>
      <c r="AN99" s="56"/>
      <c r="AO99" s="56"/>
      <c r="AP99" s="56"/>
      <c r="AQ99" s="56"/>
      <c r="AR99" s="56"/>
      <c r="AS99" s="56"/>
      <c r="AT99" s="56"/>
      <c r="AU99" s="56"/>
      <c r="AV99" s="56"/>
      <c r="AW99" s="56"/>
      <c r="AX99" s="56"/>
      <c r="AY99" s="56"/>
      <c r="AZ99" s="56"/>
      <c r="BA99" s="56"/>
      <c r="BB99" s="56"/>
      <c r="BC99" s="56"/>
      <c r="BD99" s="56"/>
      <c r="BE99" s="56"/>
      <c r="BF99" s="56"/>
      <c r="BG99" s="56"/>
      <c r="BH99" s="56"/>
      <c r="BI99" s="56"/>
      <c r="BJ99" s="56"/>
      <c r="BK99" s="56"/>
      <c r="BL99" s="56"/>
      <c r="BM99" s="56"/>
      <c r="BN99" s="56"/>
      <c r="BP99" t="str">
        <f>IFERROR(LEFT(Table4[[#This Row],[reference/s]],SEARCH(";",Table4[[#This Row],[reference/s]])-1),"")</f>
        <v>ICA</v>
      </c>
    </row>
    <row r="100" spans="1:68">
      <c r="B100" t="s">
        <v>1559</v>
      </c>
      <c r="C100" t="s">
        <v>642</v>
      </c>
      <c r="D100" t="s">
        <v>597</v>
      </c>
      <c r="F100" s="11">
        <v>31300</v>
      </c>
      <c r="G100" s="11">
        <v>31300</v>
      </c>
      <c r="H100" t="s">
        <v>693</v>
      </c>
      <c r="I100" s="56">
        <v>1985</v>
      </c>
      <c r="K100" t="s">
        <v>515</v>
      </c>
      <c r="L100" t="s">
        <v>30</v>
      </c>
      <c r="M100" t="s">
        <v>30</v>
      </c>
      <c r="N100" t="s">
        <v>736</v>
      </c>
      <c r="O100" s="9" t="s">
        <v>1540</v>
      </c>
      <c r="P100">
        <v>0</v>
      </c>
      <c r="Q100">
        <v>0</v>
      </c>
      <c r="R100">
        <v>2</v>
      </c>
      <c r="S100">
        <v>1</v>
      </c>
      <c r="T100">
        <v>0</v>
      </c>
      <c r="U100">
        <f>Table4[[#This Row],[Report]]*$P$321+Table4[[#This Row],[Journals]]*$Q$321+Table4[[#This Row],[Databases]]*$R$321+Table4[[#This Row],[Websites]]*$S$321+Table4[[#This Row],[Newspaper]]*$T$321</f>
        <v>50</v>
      </c>
      <c r="V100">
        <f>SUM(Table4[[#This Row],[Report]:[Websites]])</f>
        <v>3</v>
      </c>
      <c r="W100" t="str">
        <f>IF(Table4[[#This Row],[Insured Cost]]="",1,IF(Table4[[#This Row],[Reported cost]]="",2,""))</f>
        <v/>
      </c>
      <c r="X100" s="56">
        <v>3000</v>
      </c>
      <c r="Y100" s="56"/>
      <c r="Z100" s="56"/>
      <c r="AA100" s="56"/>
      <c r="AB100" s="56"/>
      <c r="AC100" s="56"/>
      <c r="AD100" s="56"/>
      <c r="AE100" s="64">
        <v>10000000</v>
      </c>
      <c r="AF100" s="64">
        <v>17000000</v>
      </c>
      <c r="AG100" s="56"/>
      <c r="AH100" s="56"/>
      <c r="AI100" s="56"/>
      <c r="AJ100" s="56"/>
      <c r="AK100" s="56"/>
      <c r="AL100" s="56"/>
      <c r="AM100" s="56"/>
      <c r="AN100" s="56"/>
      <c r="AO100" s="56"/>
      <c r="AP100" s="56"/>
      <c r="AQ100" s="56"/>
      <c r="AR100" s="56"/>
      <c r="AS100" s="56"/>
      <c r="AT100" s="56"/>
      <c r="AU100" s="56"/>
      <c r="AV100" s="56"/>
      <c r="AW100" s="56"/>
      <c r="AX100" s="56"/>
      <c r="AY100" s="56"/>
      <c r="AZ100" s="56"/>
      <c r="BA100" s="56"/>
      <c r="BB100" s="56"/>
      <c r="BC100" s="56"/>
      <c r="BD100" s="56"/>
      <c r="BE100" s="56"/>
      <c r="BF100" s="56"/>
      <c r="BG100" s="56"/>
      <c r="BH100" s="56"/>
      <c r="BI100" s="56"/>
      <c r="BJ100" s="56"/>
      <c r="BK100" s="56"/>
      <c r="BL100" s="56"/>
      <c r="BM100" s="56"/>
      <c r="BN100" s="56"/>
      <c r="BP100" t="str">
        <f>IFERROR(LEFT(Table4[[#This Row],[reference/s]],SEARCH(";",Table4[[#This Row],[reference/s]])-1),"")</f>
        <v>ICA</v>
      </c>
    </row>
    <row r="101" spans="1:68">
      <c r="B101" t="s">
        <v>1559</v>
      </c>
      <c r="C101" t="s">
        <v>642</v>
      </c>
      <c r="D101" t="s">
        <v>597</v>
      </c>
      <c r="F101" s="11">
        <v>31065</v>
      </c>
      <c r="G101" s="11">
        <v>31065</v>
      </c>
      <c r="H101" t="s">
        <v>657</v>
      </c>
      <c r="I101" s="56">
        <v>1985</v>
      </c>
      <c r="K101" t="s">
        <v>548</v>
      </c>
      <c r="L101" t="s">
        <v>50</v>
      </c>
      <c r="M101" t="s">
        <v>50</v>
      </c>
      <c r="N101" t="s">
        <v>736</v>
      </c>
      <c r="O101" s="9" t="s">
        <v>1290</v>
      </c>
      <c r="P101">
        <v>0</v>
      </c>
      <c r="Q101">
        <v>0</v>
      </c>
      <c r="R101">
        <v>2</v>
      </c>
      <c r="S101">
        <v>1</v>
      </c>
      <c r="T101">
        <v>4</v>
      </c>
      <c r="U101">
        <f>Table4[[#This Row],[Report]]*$P$321+Table4[[#This Row],[Journals]]*$Q$321+Table4[[#This Row],[Databases]]*$R$321+Table4[[#This Row],[Websites]]*$S$321+Table4[[#This Row],[Newspaper]]*$T$321</f>
        <v>54</v>
      </c>
      <c r="V101">
        <f>SUM(Table4[[#This Row],[Report]:[Websites]])</f>
        <v>3</v>
      </c>
      <c r="W101" t="str">
        <f>IF(Table4[[#This Row],[Insured Cost]]="",1,IF(Table4[[#This Row],[Reported cost]]="",2,""))</f>
        <v/>
      </c>
      <c r="X101" s="56">
        <v>50000</v>
      </c>
      <c r="Y101" s="56">
        <v>80000</v>
      </c>
      <c r="Z101" s="56">
        <v>500</v>
      </c>
      <c r="AA101" s="56">
        <v>20</v>
      </c>
      <c r="AB101" s="56"/>
      <c r="AC101" s="56"/>
      <c r="AD101" s="56">
        <v>2</v>
      </c>
      <c r="AE101" s="64">
        <v>180000000</v>
      </c>
      <c r="AF101" s="64">
        <v>299000000</v>
      </c>
      <c r="AG101" s="56">
        <v>200</v>
      </c>
      <c r="AH101" s="56"/>
      <c r="AI101" s="56"/>
      <c r="AJ101" s="56"/>
      <c r="AK101" s="56"/>
      <c r="AL101" s="56"/>
      <c r="AM101" s="56"/>
      <c r="AN101" s="56"/>
      <c r="AO101" s="56"/>
      <c r="AP101" s="56"/>
      <c r="AQ101" s="56"/>
      <c r="AR101" s="56"/>
      <c r="AS101" s="56"/>
      <c r="AT101" s="56"/>
      <c r="AU101" s="56"/>
      <c r="AV101" s="56"/>
      <c r="AW101" s="56"/>
      <c r="AX101" s="56"/>
      <c r="AY101" s="56"/>
      <c r="AZ101" s="56"/>
      <c r="BA101" s="56"/>
      <c r="BB101" s="56"/>
      <c r="BC101" s="56"/>
      <c r="BD101" s="56"/>
      <c r="BE101" s="56">
        <v>2</v>
      </c>
      <c r="BF101" s="56"/>
      <c r="BG101" s="56"/>
      <c r="BH101" s="56"/>
      <c r="BI101" s="56"/>
      <c r="BJ101" s="56"/>
      <c r="BK101" s="56"/>
      <c r="BL101" s="56"/>
      <c r="BM101" s="56"/>
      <c r="BN101" s="56"/>
      <c r="BP101" t="str">
        <f>IFERROR(LEFT(Table4[[#This Row],[reference/s]],SEARCH(";",Table4[[#This Row],[reference/s]])-1),"")</f>
        <v>ICA</v>
      </c>
    </row>
    <row r="102" spans="1:68">
      <c r="B102" t="s">
        <v>1559</v>
      </c>
      <c r="C102" t="s">
        <v>585</v>
      </c>
      <c r="E102" t="s">
        <v>297</v>
      </c>
      <c r="F102" s="4">
        <v>30930</v>
      </c>
      <c r="G102" s="4">
        <v>31093</v>
      </c>
      <c r="H102" t="s">
        <v>661</v>
      </c>
      <c r="I102" s="56">
        <v>1985</v>
      </c>
      <c r="K102" t="s">
        <v>493</v>
      </c>
      <c r="L102" t="s">
        <v>37</v>
      </c>
      <c r="M102" t="s">
        <v>37</v>
      </c>
      <c r="N102" t="s">
        <v>736</v>
      </c>
      <c r="O102" s="9" t="s">
        <v>1203</v>
      </c>
      <c r="P102">
        <v>1</v>
      </c>
      <c r="Q102">
        <v>1</v>
      </c>
      <c r="R102">
        <v>2</v>
      </c>
      <c r="S102">
        <v>1</v>
      </c>
      <c r="T102">
        <v>0</v>
      </c>
      <c r="U102">
        <f>Table4[[#This Row],[Report]]*$P$321+Table4[[#This Row],[Journals]]*$Q$321+Table4[[#This Row],[Databases]]*$R$321+Table4[[#This Row],[Websites]]*$S$321+Table4[[#This Row],[Newspaper]]*$T$321</f>
        <v>120</v>
      </c>
      <c r="V102">
        <f>SUM(Table4[[#This Row],[Report]:[Websites]])</f>
        <v>5</v>
      </c>
      <c r="W102" t="str">
        <f>IF(Table4[[#This Row],[Insured Cost]]="",1,IF(Table4[[#This Row],[Reported cost]]="",2,""))</f>
        <v/>
      </c>
      <c r="X102" s="56"/>
      <c r="Y102" s="56"/>
      <c r="Z102" s="56"/>
      <c r="AA102" s="56">
        <v>30</v>
      </c>
      <c r="AB102" s="56"/>
      <c r="AC102" s="56"/>
      <c r="AD102" s="56">
        <v>4</v>
      </c>
      <c r="AE102" s="64">
        <v>25000000</v>
      </c>
      <c r="AF102" s="64">
        <v>45000000</v>
      </c>
      <c r="AG102" s="56"/>
      <c r="AH102" s="56"/>
      <c r="AI102" s="56"/>
      <c r="AJ102" s="56"/>
      <c r="AK102" s="56"/>
      <c r="AL102" s="56"/>
      <c r="AM102" s="56"/>
      <c r="AN102" s="56"/>
      <c r="AO102" s="56"/>
      <c r="AP102" s="56"/>
      <c r="AQ102" s="56"/>
      <c r="AR102" s="56"/>
      <c r="AS102" s="56"/>
      <c r="AT102" s="56"/>
      <c r="AU102" s="56"/>
      <c r="AV102" s="56"/>
      <c r="AW102" s="56"/>
      <c r="AX102" s="56"/>
      <c r="AY102" s="56"/>
      <c r="AZ102" s="56">
        <v>40000</v>
      </c>
      <c r="BA102" s="56"/>
      <c r="BB102" s="56"/>
      <c r="BC102" s="56"/>
      <c r="BD102" s="56"/>
      <c r="BE102" s="56"/>
      <c r="BF102" s="56"/>
      <c r="BG102" s="56"/>
      <c r="BH102" s="56"/>
      <c r="BI102" s="56"/>
      <c r="BJ102" s="56"/>
      <c r="BK102" s="56"/>
      <c r="BL102" s="56"/>
      <c r="BM102" s="56"/>
      <c r="BN102" s="56"/>
      <c r="BP102" t="str">
        <f>IFERROR(LEFT(Table4[[#This Row],[reference/s]],SEARCH(";",Table4[[#This Row],[reference/s]])-1),"")</f>
        <v>ICA</v>
      </c>
    </row>
    <row r="103" spans="1:68">
      <c r="A103">
        <v>262</v>
      </c>
      <c r="B103" t="s">
        <v>1559</v>
      </c>
      <c r="C103" t="s">
        <v>606</v>
      </c>
      <c r="D103" t="s">
        <v>186</v>
      </c>
      <c r="E103" t="s">
        <v>187</v>
      </c>
      <c r="F103" s="4">
        <v>31628</v>
      </c>
      <c r="G103" s="7">
        <v>31630</v>
      </c>
      <c r="H103" t="s">
        <v>669</v>
      </c>
      <c r="I103" s="56">
        <v>1986</v>
      </c>
      <c r="K103" t="s">
        <v>539</v>
      </c>
      <c r="L103" t="s">
        <v>37</v>
      </c>
      <c r="M103" t="s">
        <v>37</v>
      </c>
      <c r="N103" t="s">
        <v>736</v>
      </c>
      <c r="O103" s="9" t="s">
        <v>1298</v>
      </c>
      <c r="P103">
        <v>2</v>
      </c>
      <c r="Q103">
        <v>2</v>
      </c>
      <c r="R103">
        <v>3</v>
      </c>
      <c r="S103">
        <v>0</v>
      </c>
      <c r="T103">
        <v>0</v>
      </c>
      <c r="U103">
        <f>Table4[[#This Row],[Report]]*$P$321+Table4[[#This Row],[Journals]]*$Q$321+Table4[[#This Row],[Databases]]*$R$321+Table4[[#This Row],[Websites]]*$S$321+Table4[[#This Row],[Newspaper]]*$T$321</f>
        <v>200</v>
      </c>
      <c r="V103">
        <f>SUM(Table4[[#This Row],[Report]:[Websites]])</f>
        <v>7</v>
      </c>
      <c r="W103" t="str">
        <f>IF(Table4[[#This Row],[Insured Cost]]="",1,IF(Table4[[#This Row],[Reported cost]]="",2,""))</f>
        <v/>
      </c>
      <c r="X103" s="56"/>
      <c r="Y103" s="56">
        <v>10000</v>
      </c>
      <c r="Z103" s="56">
        <v>100</v>
      </c>
      <c r="AA103" s="56">
        <v>30</v>
      </c>
      <c r="AB103" s="56"/>
      <c r="AC103" s="56"/>
      <c r="AD103" s="56">
        <v>6</v>
      </c>
      <c r="AE103" s="64">
        <v>35000000</v>
      </c>
      <c r="AF103" s="64">
        <v>100000000</v>
      </c>
      <c r="AG103" s="56"/>
      <c r="AH103" s="56"/>
      <c r="AI103" s="56"/>
      <c r="AJ103" s="56"/>
      <c r="AK103" s="56">
        <f>585+968+695</f>
        <v>2248</v>
      </c>
      <c r="AL103" s="56"/>
      <c r="AM103" s="56"/>
      <c r="AN103" s="56"/>
      <c r="AO103" s="56"/>
      <c r="AP103" s="56"/>
      <c r="AQ103" s="56">
        <f>51+115+224</f>
        <v>390</v>
      </c>
      <c r="AR103" s="56"/>
      <c r="AS103" s="56"/>
      <c r="AT103" s="56"/>
      <c r="AU103" s="56"/>
      <c r="AV103" s="56"/>
      <c r="AW103" s="56"/>
      <c r="AX103" s="56"/>
      <c r="AY103" s="69">
        <v>83300000</v>
      </c>
      <c r="AZ103" s="56"/>
      <c r="BA103" s="56"/>
      <c r="BB103" s="56"/>
      <c r="BC103" s="56"/>
      <c r="BD103" s="56"/>
      <c r="BE103" s="56"/>
      <c r="BF103" s="56"/>
      <c r="BG103" s="56"/>
      <c r="BH103" s="56"/>
      <c r="BI103" s="56"/>
      <c r="BJ103" s="56">
        <v>3</v>
      </c>
      <c r="BK103" s="56">
        <v>1</v>
      </c>
      <c r="BL103" s="56">
        <v>2</v>
      </c>
      <c r="BM103" s="56">
        <v>4</v>
      </c>
      <c r="BN103" s="56"/>
      <c r="BO103" t="s">
        <v>188</v>
      </c>
      <c r="BP103" t="str">
        <f>IFERROR(LEFT(Table4[[#This Row],[reference/s]],SEARCH(";",Table4[[#This Row],[reference/s]])-1),"")</f>
        <v>EM-Track</v>
      </c>
    </row>
    <row r="104" spans="1:68">
      <c r="A104">
        <v>41</v>
      </c>
      <c r="B104" t="s">
        <v>1559</v>
      </c>
      <c r="C104" t="s">
        <v>475</v>
      </c>
      <c r="D104" t="s">
        <v>64</v>
      </c>
      <c r="E104" t="s">
        <v>65</v>
      </c>
      <c r="F104" s="4">
        <v>31439</v>
      </c>
      <c r="G104" s="7">
        <v>31448</v>
      </c>
      <c r="H104" t="s">
        <v>661</v>
      </c>
      <c r="I104" s="56">
        <v>1986</v>
      </c>
      <c r="K104" t="s">
        <v>495</v>
      </c>
      <c r="L104" t="s">
        <v>50</v>
      </c>
      <c r="M104" t="s">
        <v>50</v>
      </c>
      <c r="N104" t="s">
        <v>736</v>
      </c>
      <c r="O104" s="9" t="s">
        <v>1119</v>
      </c>
      <c r="P104">
        <v>1</v>
      </c>
      <c r="Q104">
        <v>3</v>
      </c>
      <c r="R104">
        <v>3</v>
      </c>
      <c r="S104">
        <v>0</v>
      </c>
      <c r="T104">
        <v>0</v>
      </c>
      <c r="U104">
        <f>Table4[[#This Row],[Report]]*$P$321+Table4[[#This Row],[Journals]]*$Q$321+Table4[[#This Row],[Databases]]*$R$321+Table4[[#This Row],[Websites]]*$S$321+Table4[[#This Row],[Newspaper]]*$T$321</f>
        <v>190</v>
      </c>
      <c r="V104">
        <f>SUM(Table4[[#This Row],[Report]:[Websites]])</f>
        <v>7</v>
      </c>
      <c r="W104" t="str">
        <f>IF(Table4[[#This Row],[Insured Cost]]="",1,IF(Table4[[#This Row],[Reported cost]]="",2,""))</f>
        <v/>
      </c>
      <c r="X104" s="56"/>
      <c r="Y104" s="56">
        <v>8000</v>
      </c>
      <c r="Z104" s="56">
        <v>200</v>
      </c>
      <c r="AA104" s="56">
        <v>12</v>
      </c>
      <c r="AB104" s="56"/>
      <c r="AC104" s="56"/>
      <c r="AD104" s="56">
        <v>3</v>
      </c>
      <c r="AE104" s="64">
        <v>40000000</v>
      </c>
      <c r="AF104" s="64">
        <v>130000000</v>
      </c>
      <c r="AG104" s="56"/>
      <c r="AH104" s="56"/>
      <c r="AI104" s="56"/>
      <c r="AJ104" s="56"/>
      <c r="AK104" s="56">
        <v>500</v>
      </c>
      <c r="AL104" s="56">
        <v>70</v>
      </c>
      <c r="AM104" s="56"/>
      <c r="AN104" s="56"/>
      <c r="AO104" s="56"/>
      <c r="AP104" s="56"/>
      <c r="AQ104" s="56">
        <v>1500</v>
      </c>
      <c r="AR104" s="56"/>
      <c r="AS104" s="56"/>
      <c r="AT104" s="56"/>
      <c r="AU104" s="56"/>
      <c r="AV104" s="56"/>
      <c r="AW104" s="56"/>
      <c r="AX104" s="56"/>
      <c r="AY104" s="56"/>
      <c r="AZ104" s="56"/>
      <c r="BA104" s="56"/>
      <c r="BB104" s="56"/>
      <c r="BC104" s="56"/>
      <c r="BD104" s="56"/>
      <c r="BE104" s="56">
        <v>12</v>
      </c>
      <c r="BF104" s="56"/>
      <c r="BG104" s="56"/>
      <c r="BH104" s="56"/>
      <c r="BI104" s="56"/>
      <c r="BJ104" s="56"/>
      <c r="BK104" s="56"/>
      <c r="BL104" s="56"/>
      <c r="BM104" s="56"/>
      <c r="BN104" s="56"/>
      <c r="BO104" t="s">
        <v>66</v>
      </c>
      <c r="BP104" t="str">
        <f>IFERROR(LEFT(Table4[[#This Row],[reference/s]],SEARCH(";",Table4[[#This Row],[reference/s]])-1),"")</f>
        <v>EM-Track</v>
      </c>
    </row>
    <row r="105" spans="1:68">
      <c r="A105">
        <v>28</v>
      </c>
      <c r="B105" t="s">
        <v>1559</v>
      </c>
      <c r="C105" t="s">
        <v>642</v>
      </c>
      <c r="D105" t="s">
        <v>52</v>
      </c>
      <c r="E105" t="s">
        <v>53</v>
      </c>
      <c r="F105" s="11">
        <v>31433</v>
      </c>
      <c r="G105" s="11">
        <v>31433</v>
      </c>
      <c r="H105" t="s">
        <v>657</v>
      </c>
      <c r="I105" s="56">
        <v>1986</v>
      </c>
      <c r="K105" t="s">
        <v>494</v>
      </c>
      <c r="L105" t="s">
        <v>37</v>
      </c>
      <c r="M105" t="s">
        <v>37</v>
      </c>
      <c r="N105" t="s">
        <v>736</v>
      </c>
      <c r="O105" s="9" t="s">
        <v>1120</v>
      </c>
      <c r="P105">
        <v>0</v>
      </c>
      <c r="Q105">
        <v>1</v>
      </c>
      <c r="R105">
        <v>3</v>
      </c>
      <c r="S105">
        <v>1</v>
      </c>
      <c r="T105">
        <v>0</v>
      </c>
      <c r="U105">
        <f>Table4[[#This Row],[Report]]*$P$321+Table4[[#This Row],[Journals]]*$Q$321+Table4[[#This Row],[Databases]]*$R$321+Table4[[#This Row],[Websites]]*$S$321+Table4[[#This Row],[Newspaper]]*$T$321</f>
        <v>100</v>
      </c>
      <c r="V105">
        <f>SUM(Table4[[#This Row],[Report]:[Websites]])</f>
        <v>5</v>
      </c>
      <c r="W105" t="str">
        <f>IF(Table4[[#This Row],[Insured Cost]]="",1,IF(Table4[[#This Row],[Reported cost]]="",2,""))</f>
        <v/>
      </c>
      <c r="X105" s="56"/>
      <c r="Y105" s="56"/>
      <c r="Z105" s="56"/>
      <c r="AA105" s="56"/>
      <c r="AB105" s="56"/>
      <c r="AC105" s="56"/>
      <c r="AD105" s="56"/>
      <c r="AE105" s="64">
        <v>8000000</v>
      </c>
      <c r="AF105" s="64">
        <v>25000000</v>
      </c>
      <c r="AG105" s="56"/>
      <c r="AH105" s="56"/>
      <c r="AI105" s="56"/>
      <c r="AJ105" s="56"/>
      <c r="AK105" s="56"/>
      <c r="AL105" s="56"/>
      <c r="AM105" s="56"/>
      <c r="AN105" s="56"/>
      <c r="AO105" s="56"/>
      <c r="AP105" s="56"/>
      <c r="AQ105" s="56"/>
      <c r="AR105" s="56"/>
      <c r="AS105" s="56"/>
      <c r="AT105" s="56"/>
      <c r="AU105" s="56"/>
      <c r="AV105" s="56"/>
      <c r="AW105" s="56"/>
      <c r="AX105" s="56"/>
      <c r="AY105" s="56"/>
      <c r="AZ105" s="56"/>
      <c r="BA105" s="56"/>
      <c r="BB105" s="56">
        <v>100</v>
      </c>
      <c r="BC105" s="56"/>
      <c r="BD105" s="56"/>
      <c r="BE105" s="56"/>
      <c r="BF105" s="56"/>
      <c r="BG105" s="56"/>
      <c r="BH105" s="56"/>
      <c r="BI105" s="56"/>
      <c r="BJ105" s="56"/>
      <c r="BK105" s="56"/>
      <c r="BL105" s="56"/>
      <c r="BM105" s="56"/>
      <c r="BN105" s="56"/>
      <c r="BO105" t="s">
        <v>54</v>
      </c>
      <c r="BP105" t="str">
        <f>IFERROR(LEFT(Table4[[#This Row],[reference/s]],SEARCH(";",Table4[[#This Row],[reference/s]])-1),"")</f>
        <v>Pearman (1988)</v>
      </c>
    </row>
    <row r="106" spans="1:68">
      <c r="A106">
        <v>219</v>
      </c>
      <c r="B106" t="s">
        <v>1564</v>
      </c>
      <c r="C106" t="s">
        <v>642</v>
      </c>
      <c r="D106" t="s">
        <v>59</v>
      </c>
      <c r="E106" t="s">
        <v>164</v>
      </c>
      <c r="F106" s="11">
        <v>31688</v>
      </c>
      <c r="G106" s="11">
        <v>31688</v>
      </c>
      <c r="H106" t="s">
        <v>663</v>
      </c>
      <c r="I106" s="56">
        <v>1986</v>
      </c>
      <c r="K106" t="s">
        <v>480</v>
      </c>
      <c r="L106" t="s">
        <v>37</v>
      </c>
      <c r="M106" t="s">
        <v>37</v>
      </c>
      <c r="N106" t="s">
        <v>736</v>
      </c>
      <c r="O106" s="9" t="s">
        <v>1121</v>
      </c>
      <c r="P106">
        <v>0</v>
      </c>
      <c r="Q106">
        <v>0</v>
      </c>
      <c r="R106">
        <v>3</v>
      </c>
      <c r="S106">
        <v>0</v>
      </c>
      <c r="T106">
        <v>1</v>
      </c>
      <c r="U106">
        <f>Table4[[#This Row],[Report]]*$P$321+Table4[[#This Row],[Journals]]*$Q$321+Table4[[#This Row],[Databases]]*$R$321+Table4[[#This Row],[Websites]]*$S$321+Table4[[#This Row],[Newspaper]]*$T$321</f>
        <v>61</v>
      </c>
      <c r="V106">
        <f>SUM(Table4[[#This Row],[Report]:[Websites]])</f>
        <v>3</v>
      </c>
      <c r="W106">
        <f>IF(Table4[[#This Row],[Insured Cost]]="",1,IF(Table4[[#This Row],[Reported cost]]="",2,""))</f>
        <v>2</v>
      </c>
      <c r="X106" s="56"/>
      <c r="Y106" s="56"/>
      <c r="Z106" s="56">
        <v>120</v>
      </c>
      <c r="AA106" s="56">
        <v>10</v>
      </c>
      <c r="AB106" s="56"/>
      <c r="AC106" s="56"/>
      <c r="AD106" s="56"/>
      <c r="AE106" s="64">
        <v>104000000</v>
      </c>
      <c r="AF106" s="64"/>
      <c r="AG106" s="56"/>
      <c r="AH106" s="56"/>
      <c r="AI106" s="56"/>
      <c r="AJ106" s="56"/>
      <c r="AK106" s="56"/>
      <c r="AL106" s="56"/>
      <c r="AM106" s="56"/>
      <c r="AN106" s="56"/>
      <c r="AO106" s="56"/>
      <c r="AP106" s="56"/>
      <c r="AQ106" s="56"/>
      <c r="AR106" s="56"/>
      <c r="AS106" s="56"/>
      <c r="AT106" s="56"/>
      <c r="AU106" s="56"/>
      <c r="AV106" s="56"/>
      <c r="AW106" s="56"/>
      <c r="AX106" s="56"/>
      <c r="AY106" s="56"/>
      <c r="AZ106" s="56"/>
      <c r="BA106" s="56"/>
      <c r="BB106" s="56"/>
      <c r="BC106" s="56"/>
      <c r="BD106" s="56"/>
      <c r="BE106" s="56"/>
      <c r="BF106" s="56"/>
      <c r="BG106" s="56"/>
      <c r="BH106" s="56"/>
      <c r="BI106" s="56"/>
      <c r="BJ106" s="56"/>
      <c r="BK106" s="56"/>
      <c r="BL106" s="56"/>
      <c r="BM106" s="56"/>
      <c r="BN106" s="56"/>
      <c r="BO106" t="s">
        <v>165</v>
      </c>
      <c r="BP106" t="str">
        <f>IFERROR(LEFT(Table4[[#This Row],[reference/s]],SEARCH(";",Table4[[#This Row],[reference/s]])-1),"")</f>
        <v>PDF - newspaper</v>
      </c>
    </row>
    <row r="107" spans="1:68">
      <c r="A107">
        <v>188</v>
      </c>
      <c r="B107" t="s">
        <v>1569</v>
      </c>
      <c r="C107" t="s">
        <v>642</v>
      </c>
      <c r="D107" t="s">
        <v>140</v>
      </c>
      <c r="E107" t="s">
        <v>141</v>
      </c>
      <c r="F107" s="11">
        <v>31752</v>
      </c>
      <c r="G107" s="11">
        <v>31754</v>
      </c>
      <c r="H107" t="s">
        <v>660</v>
      </c>
      <c r="I107" s="56">
        <v>1986</v>
      </c>
      <c r="K107" t="s">
        <v>496</v>
      </c>
      <c r="L107" t="s">
        <v>51</v>
      </c>
      <c r="M107" t="s">
        <v>51</v>
      </c>
      <c r="N107" t="s">
        <v>736</v>
      </c>
      <c r="O107" s="9" t="s">
        <v>1122</v>
      </c>
      <c r="P107">
        <v>0</v>
      </c>
      <c r="Q107">
        <v>1</v>
      </c>
      <c r="R107">
        <v>3</v>
      </c>
      <c r="S107">
        <v>0</v>
      </c>
      <c r="T107">
        <v>0</v>
      </c>
      <c r="U107">
        <f>Table4[[#This Row],[Report]]*$P$321+Table4[[#This Row],[Journals]]*$Q$321+Table4[[#This Row],[Databases]]*$R$321+Table4[[#This Row],[Websites]]*$S$321+Table4[[#This Row],[Newspaper]]*$T$321</f>
        <v>90</v>
      </c>
      <c r="V107">
        <f>SUM(Table4[[#This Row],[Report]:[Websites]])</f>
        <v>4</v>
      </c>
      <c r="W107">
        <f>IF(Table4[[#This Row],[Insured Cost]]="",1,IF(Table4[[#This Row],[Reported cost]]="",2,""))</f>
        <v>2</v>
      </c>
      <c r="X107" s="56"/>
      <c r="Y107" s="56"/>
      <c r="Z107" s="56">
        <v>50</v>
      </c>
      <c r="AA107" s="56"/>
      <c r="AB107" s="56"/>
      <c r="AC107" s="56"/>
      <c r="AD107" s="56"/>
      <c r="AE107" s="64">
        <v>10000000</v>
      </c>
      <c r="AF107" s="64"/>
      <c r="AG107" s="56"/>
      <c r="AH107" s="56"/>
      <c r="AI107" s="56"/>
      <c r="AJ107" s="56"/>
      <c r="AK107" s="56"/>
      <c r="AL107" s="56"/>
      <c r="AM107" s="56"/>
      <c r="AN107" s="56"/>
      <c r="AO107" s="56"/>
      <c r="AP107" s="56"/>
      <c r="AQ107" s="56"/>
      <c r="AR107" s="56"/>
      <c r="AS107" s="56"/>
      <c r="AT107" s="56"/>
      <c r="AU107" s="56"/>
      <c r="AV107" s="56"/>
      <c r="AW107" s="56"/>
      <c r="AX107" s="56"/>
      <c r="AY107" s="56"/>
      <c r="AZ107" s="56"/>
      <c r="BA107" s="56"/>
      <c r="BB107" s="56"/>
      <c r="BC107" s="56"/>
      <c r="BD107" s="56"/>
      <c r="BE107" s="56"/>
      <c r="BF107" s="56"/>
      <c r="BG107" s="56"/>
      <c r="BH107" s="56"/>
      <c r="BI107" s="56"/>
      <c r="BJ107" s="56"/>
      <c r="BK107" s="56"/>
      <c r="BL107" s="56"/>
      <c r="BM107" s="56"/>
      <c r="BN107" s="56"/>
      <c r="BO107" t="s">
        <v>142</v>
      </c>
      <c r="BP107" t="str">
        <f>IFERROR(LEFT(Table4[[#This Row],[reference/s]],SEARCH(";",Table4[[#This Row],[reference/s]])-1),"")</f>
        <v>Pearman (1988)</v>
      </c>
    </row>
    <row r="108" spans="1:68" s="48" customFormat="1">
      <c r="A108" s="6"/>
      <c r="B108" s="6" t="s">
        <v>1570</v>
      </c>
      <c r="C108" s="6" t="s">
        <v>585</v>
      </c>
      <c r="D108" s="6" t="s">
        <v>819</v>
      </c>
      <c r="E108" s="6" t="s">
        <v>820</v>
      </c>
      <c r="F108" s="24">
        <v>31794</v>
      </c>
      <c r="G108" s="24">
        <v>31797</v>
      </c>
      <c r="H108" s="6" t="s">
        <v>657</v>
      </c>
      <c r="I108" s="58">
        <v>1987</v>
      </c>
      <c r="J108" s="27"/>
      <c r="K108" s="6" t="s">
        <v>821</v>
      </c>
      <c r="L108" s="6" t="s">
        <v>904</v>
      </c>
      <c r="M108" s="6" t="s">
        <v>37</v>
      </c>
      <c r="N108" s="6" t="s">
        <v>905</v>
      </c>
      <c r="O108" s="29" t="s">
        <v>906</v>
      </c>
      <c r="P108" s="6">
        <v>0</v>
      </c>
      <c r="Q108" s="6">
        <v>0</v>
      </c>
      <c r="R108" s="6">
        <v>0</v>
      </c>
      <c r="S108" s="6">
        <v>1</v>
      </c>
      <c r="T108" s="6">
        <v>2</v>
      </c>
      <c r="U108" s="6">
        <f>Table4[[#This Row],[Report]]*$P$321+Table4[[#This Row],[Journals]]*$Q$321+Table4[[#This Row],[Databases]]*$R$321+Table4[[#This Row],[Websites]]*$S$321+Table4[[#This Row],[Newspaper]]*$T$321</f>
        <v>12</v>
      </c>
      <c r="V108" s="6">
        <f>SUM(Table4[[#This Row],[Report]:[Websites]])</f>
        <v>1</v>
      </c>
      <c r="W108" s="6">
        <f>IF(Table4[[#This Row],[Insured Cost]]="",1,IF(Table4[[#This Row],[Reported cost]]="",2,""))</f>
        <v>1</v>
      </c>
      <c r="X108" s="58"/>
      <c r="Y108" s="58"/>
      <c r="Z108" s="58"/>
      <c r="AA108" s="58">
        <v>10</v>
      </c>
      <c r="AB108" s="58"/>
      <c r="AC108" s="58"/>
      <c r="AD108" s="58">
        <v>4</v>
      </c>
      <c r="AE108" s="66"/>
      <c r="AF108" s="71">
        <v>3000000</v>
      </c>
      <c r="AG108" s="58"/>
      <c r="AH108" s="58"/>
      <c r="AI108" s="58"/>
      <c r="AJ108" s="58"/>
      <c r="AK108" s="58"/>
      <c r="AL108" s="58">
        <v>4</v>
      </c>
      <c r="AM108" s="58"/>
      <c r="AN108" s="58"/>
      <c r="AO108" s="58"/>
      <c r="AP108" s="58"/>
      <c r="AQ108" s="58"/>
      <c r="AR108" s="58"/>
      <c r="AS108" s="58"/>
      <c r="AT108" s="58"/>
      <c r="AU108" s="58"/>
      <c r="AV108" s="58"/>
      <c r="AW108" s="58"/>
      <c r="AX108" s="58"/>
      <c r="AY108" s="58"/>
      <c r="AZ108" s="58">
        <v>25000</v>
      </c>
      <c r="BA108" s="58"/>
      <c r="BB108" s="58"/>
      <c r="BC108" s="58"/>
      <c r="BD108" s="58"/>
      <c r="BE108" s="58"/>
      <c r="BF108" s="58"/>
      <c r="BG108" s="58"/>
      <c r="BH108" s="58"/>
      <c r="BI108" s="58"/>
      <c r="BJ108" s="58">
        <v>5</v>
      </c>
      <c r="BK108" s="58"/>
      <c r="BL108" s="58">
        <v>1</v>
      </c>
      <c r="BM108" s="58">
        <v>1</v>
      </c>
      <c r="BN108" s="58"/>
      <c r="BO108" s="6"/>
      <c r="BP108" s="6" t="str">
        <f>IFERROR(LEFT(Table4[[#This Row],[reference/s]],SEARCH(";",Table4[[#This Row],[reference/s]])-1),"")</f>
        <v>PDF newspaper</v>
      </c>
    </row>
    <row r="109" spans="1:68">
      <c r="B109" t="s">
        <v>1559</v>
      </c>
      <c r="C109" t="s">
        <v>606</v>
      </c>
      <c r="F109" s="11">
        <v>31907</v>
      </c>
      <c r="G109" s="11">
        <v>31908</v>
      </c>
      <c r="H109" t="s">
        <v>674</v>
      </c>
      <c r="I109" s="56">
        <v>1987</v>
      </c>
      <c r="K109" t="s">
        <v>861</v>
      </c>
      <c r="L109" t="s">
        <v>91</v>
      </c>
      <c r="M109" t="s">
        <v>37</v>
      </c>
      <c r="N109" t="s">
        <v>50</v>
      </c>
      <c r="O109" s="9" t="s">
        <v>907</v>
      </c>
      <c r="P109">
        <v>0</v>
      </c>
      <c r="Q109">
        <v>0</v>
      </c>
      <c r="R109">
        <v>0</v>
      </c>
      <c r="S109">
        <v>2</v>
      </c>
      <c r="T109">
        <v>1</v>
      </c>
      <c r="U109">
        <f>Table4[[#This Row],[Report]]*$P$321+Table4[[#This Row],[Journals]]*$Q$321+Table4[[#This Row],[Databases]]*$R$321+Table4[[#This Row],[Websites]]*$S$321+Table4[[#This Row],[Newspaper]]*$T$321</f>
        <v>21</v>
      </c>
      <c r="V109">
        <f>SUM(Table4[[#This Row],[Report]:[Websites]])</f>
        <v>2</v>
      </c>
      <c r="W109" t="str">
        <f>IF(Table4[[#This Row],[Insured Cost]]="",1,IF(Table4[[#This Row],[Reported cost]]="",2,""))</f>
        <v/>
      </c>
      <c r="X109" s="56"/>
      <c r="Y109" s="56"/>
      <c r="Z109" s="56"/>
      <c r="AA109" s="56"/>
      <c r="AB109" s="56"/>
      <c r="AC109" s="56"/>
      <c r="AD109" s="56">
        <v>4</v>
      </c>
      <c r="AE109" s="64">
        <v>5000000</v>
      </c>
      <c r="AF109" s="64">
        <v>9000000</v>
      </c>
      <c r="AG109" s="56"/>
      <c r="AH109" s="56"/>
      <c r="AI109" s="56"/>
      <c r="AJ109" s="56"/>
      <c r="AK109" s="56"/>
      <c r="AL109" s="56"/>
      <c r="AM109" s="56"/>
      <c r="AN109" s="56"/>
      <c r="AO109" s="56"/>
      <c r="AP109" s="56"/>
      <c r="AQ109" s="56"/>
      <c r="AR109" s="56"/>
      <c r="AS109" s="56"/>
      <c r="AT109" s="56"/>
      <c r="AU109" s="56"/>
      <c r="AV109" s="56"/>
      <c r="AW109" s="56"/>
      <c r="AX109" s="56"/>
      <c r="AY109" s="56"/>
      <c r="AZ109" s="56"/>
      <c r="BA109" s="56">
        <v>1</v>
      </c>
      <c r="BB109" s="56"/>
      <c r="BC109" s="56"/>
      <c r="BD109" s="56"/>
      <c r="BE109" s="56"/>
      <c r="BF109" s="56"/>
      <c r="BG109" s="56"/>
      <c r="BH109" s="56"/>
      <c r="BI109" s="56"/>
      <c r="BJ109" s="56">
        <v>1</v>
      </c>
      <c r="BK109" s="56"/>
      <c r="BL109" s="56"/>
      <c r="BM109" s="56">
        <v>2</v>
      </c>
      <c r="BN109" s="56"/>
      <c r="BP109" t="str">
        <f>IFERROR(LEFT(Table4[[#This Row],[reference/s]],SEARCH(";",Table4[[#This Row],[reference/s]])-1),"")</f>
        <v>wiki</v>
      </c>
    </row>
    <row r="110" spans="1:68">
      <c r="B110" t="s">
        <v>1559</v>
      </c>
      <c r="C110" t="s">
        <v>585</v>
      </c>
      <c r="F110" s="11">
        <v>31810</v>
      </c>
      <c r="G110" s="11">
        <v>31811</v>
      </c>
      <c r="H110" t="s">
        <v>661</v>
      </c>
      <c r="I110" s="56">
        <v>1987</v>
      </c>
      <c r="K110" t="s">
        <v>635</v>
      </c>
      <c r="L110" t="s">
        <v>44</v>
      </c>
      <c r="M110" t="s">
        <v>44</v>
      </c>
      <c r="N110" t="s">
        <v>736</v>
      </c>
      <c r="O110" s="9" t="s">
        <v>1123</v>
      </c>
      <c r="P110">
        <v>1</v>
      </c>
      <c r="Q110">
        <v>1</v>
      </c>
      <c r="R110">
        <v>1</v>
      </c>
      <c r="S110">
        <v>1</v>
      </c>
      <c r="T110">
        <v>1</v>
      </c>
      <c r="U110">
        <f>Table4[[#This Row],[Report]]*$P$321+Table4[[#This Row],[Journals]]*$Q$321+Table4[[#This Row],[Databases]]*$R$321+Table4[[#This Row],[Websites]]*$S$321+Table4[[#This Row],[Newspaper]]*$T$321</f>
        <v>101</v>
      </c>
      <c r="V110">
        <f>SUM(Table4[[#This Row],[Report]:[Websites]])</f>
        <v>4</v>
      </c>
      <c r="W110" t="str">
        <f>IF(Table4[[#This Row],[Insured Cost]]="",1,IF(Table4[[#This Row],[Reported cost]]="",2,""))</f>
        <v/>
      </c>
      <c r="X110" s="56"/>
      <c r="Y110" s="56"/>
      <c r="Z110" s="56"/>
      <c r="AA110" s="56"/>
      <c r="AB110" s="56"/>
      <c r="AC110" s="56"/>
      <c r="AD110" s="56"/>
      <c r="AE110" s="64">
        <v>7000000</v>
      </c>
      <c r="AF110" s="64">
        <v>12000000</v>
      </c>
      <c r="AG110" s="56"/>
      <c r="AH110" s="56"/>
      <c r="AI110" s="56"/>
      <c r="AJ110" s="56"/>
      <c r="AK110" s="56"/>
      <c r="AL110" s="56"/>
      <c r="AM110" s="56"/>
      <c r="AN110" s="56"/>
      <c r="AO110" s="56"/>
      <c r="AP110" s="56"/>
      <c r="AQ110" s="56"/>
      <c r="AR110" s="56"/>
      <c r="AS110" s="56"/>
      <c r="AT110" s="56"/>
      <c r="AU110" s="56"/>
      <c r="AV110" s="56"/>
      <c r="AW110" s="56"/>
      <c r="AX110" s="56"/>
      <c r="AY110" s="56"/>
      <c r="AZ110" s="56"/>
      <c r="BA110" s="56"/>
      <c r="BB110" s="56"/>
      <c r="BC110" s="56"/>
      <c r="BD110" s="56"/>
      <c r="BE110" s="56"/>
      <c r="BF110" s="56"/>
      <c r="BG110" s="56"/>
      <c r="BH110" s="56"/>
      <c r="BI110" s="56"/>
      <c r="BJ110" s="56"/>
      <c r="BK110" s="56"/>
      <c r="BL110" s="56"/>
      <c r="BM110" s="56"/>
      <c r="BN110" s="56"/>
      <c r="BP110" t="str">
        <f>IFERROR(LEFT(Table4[[#This Row],[reference/s]],SEARCH(";",Table4[[#This Row],[reference/s]])-1),"")</f>
        <v>ICA</v>
      </c>
    </row>
    <row r="111" spans="1:68">
      <c r="B111" t="s">
        <v>1566</v>
      </c>
      <c r="C111" t="s">
        <v>606</v>
      </c>
      <c r="D111" t="s">
        <v>908</v>
      </c>
      <c r="F111" s="11">
        <v>32090</v>
      </c>
      <c r="G111" s="11">
        <v>32091</v>
      </c>
      <c r="H111" t="s">
        <v>659</v>
      </c>
      <c r="I111" s="56">
        <v>1987</v>
      </c>
      <c r="K111" t="s">
        <v>515</v>
      </c>
      <c r="L111" t="s">
        <v>30</v>
      </c>
      <c r="M111" t="s">
        <v>30</v>
      </c>
      <c r="N111" t="s">
        <v>736</v>
      </c>
      <c r="O111" s="29" t="s">
        <v>719</v>
      </c>
      <c r="P111">
        <v>0</v>
      </c>
      <c r="Q111">
        <v>0</v>
      </c>
      <c r="R111">
        <v>1</v>
      </c>
      <c r="S111">
        <v>1</v>
      </c>
      <c r="T111">
        <v>0</v>
      </c>
      <c r="U111">
        <f>Table4[[#This Row],[Report]]*$P$321+Table4[[#This Row],[Journals]]*$Q$321+Table4[[#This Row],[Databases]]*$R$321+Table4[[#This Row],[Websites]]*$S$321+Table4[[#This Row],[Newspaper]]*$T$321</f>
        <v>30</v>
      </c>
      <c r="V111">
        <f>SUM(Table4[[#This Row],[Report]:[Websites]])</f>
        <v>2</v>
      </c>
      <c r="W111" t="str">
        <f>IF(Table4[[#This Row],[Insured Cost]]="",1,IF(Table4[[#This Row],[Reported cost]]="",2,""))</f>
        <v/>
      </c>
      <c r="X111" s="56"/>
      <c r="Y111" s="56">
        <v>100000</v>
      </c>
      <c r="Z111" s="56"/>
      <c r="AA111" s="56">
        <v>3</v>
      </c>
      <c r="AB111" s="56"/>
      <c r="AC111" s="56"/>
      <c r="AD111" s="56"/>
      <c r="AE111" s="64">
        <v>8000000</v>
      </c>
      <c r="AF111" s="64">
        <v>12000000</v>
      </c>
      <c r="AG111" s="56"/>
      <c r="AH111" s="56"/>
      <c r="AI111" s="56"/>
      <c r="AJ111" s="56"/>
      <c r="AK111" s="56"/>
      <c r="AL111" s="56"/>
      <c r="AM111" s="56"/>
      <c r="AN111" s="56"/>
      <c r="AO111" s="56"/>
      <c r="AP111" s="56"/>
      <c r="AQ111" s="56"/>
      <c r="AR111" s="56"/>
      <c r="AS111" s="56"/>
      <c r="AT111" s="56"/>
      <c r="AU111" s="56"/>
      <c r="AV111" s="56"/>
      <c r="AW111" s="56"/>
      <c r="AX111" s="56"/>
      <c r="AY111" s="56"/>
      <c r="AZ111" s="56"/>
      <c r="BA111" s="56"/>
      <c r="BB111" s="56"/>
      <c r="BC111" s="56"/>
      <c r="BD111" s="56"/>
      <c r="BE111" s="56"/>
      <c r="BF111" s="56"/>
      <c r="BG111" s="56"/>
      <c r="BH111" s="56"/>
      <c r="BI111" s="56"/>
      <c r="BJ111" s="56"/>
      <c r="BK111" s="56"/>
      <c r="BL111" s="56"/>
      <c r="BM111" s="56"/>
      <c r="BN111" s="56"/>
      <c r="BP111" t="str">
        <f>IFERROR(LEFT(Table4[[#This Row],[reference/s]],SEARCH(";",Table4[[#This Row],[reference/s]])-1),"")</f>
        <v>ICA</v>
      </c>
    </row>
    <row r="112" spans="1:68">
      <c r="B112" t="s">
        <v>1568</v>
      </c>
      <c r="C112" t="s">
        <v>642</v>
      </c>
      <c r="D112" t="s">
        <v>908</v>
      </c>
      <c r="F112" s="11">
        <v>31987</v>
      </c>
      <c r="G112" s="11">
        <v>31987</v>
      </c>
      <c r="H112" t="s">
        <v>722</v>
      </c>
      <c r="I112" s="56">
        <v>1987</v>
      </c>
      <c r="K112" t="s">
        <v>721</v>
      </c>
      <c r="L112" t="s">
        <v>720</v>
      </c>
      <c r="M112" t="s">
        <v>33</v>
      </c>
      <c r="N112" t="s">
        <v>736</v>
      </c>
      <c r="O112" s="9" t="s">
        <v>584</v>
      </c>
      <c r="P112">
        <v>0</v>
      </c>
      <c r="Q112">
        <v>0</v>
      </c>
      <c r="R112">
        <v>1</v>
      </c>
      <c r="S112">
        <v>1</v>
      </c>
      <c r="T112">
        <v>0</v>
      </c>
      <c r="U112">
        <f>Table4[[#This Row],[Report]]*$P$321+Table4[[#This Row],[Journals]]*$Q$321+Table4[[#This Row],[Databases]]*$R$321+Table4[[#This Row],[Websites]]*$S$321+Table4[[#This Row],[Newspaper]]*$T$321</f>
        <v>30</v>
      </c>
      <c r="V112">
        <f>SUM(Table4[[#This Row],[Report]:[Websites]])</f>
        <v>2</v>
      </c>
      <c r="W112">
        <f>IF(Table4[[#This Row],[Insured Cost]]="",1,IF(Table4[[#This Row],[Reported cost]]="",2,""))</f>
        <v>2</v>
      </c>
      <c r="X112" s="56"/>
      <c r="Y112" s="56"/>
      <c r="Z112" s="56"/>
      <c r="AA112" s="56"/>
      <c r="AB112" s="56"/>
      <c r="AC112" s="56"/>
      <c r="AD112" s="56"/>
      <c r="AE112" s="64">
        <v>2000000</v>
      </c>
      <c r="AF112" s="64"/>
      <c r="AG112" s="56"/>
      <c r="AH112" s="56"/>
      <c r="AI112" s="56"/>
      <c r="AJ112" s="56"/>
      <c r="AK112" s="56"/>
      <c r="AL112" s="56"/>
      <c r="AM112" s="56"/>
      <c r="AN112" s="56"/>
      <c r="AO112" s="56"/>
      <c r="AP112" s="56"/>
      <c r="AQ112" s="56"/>
      <c r="AR112" s="56"/>
      <c r="AS112" s="56"/>
      <c r="AT112" s="56"/>
      <c r="AU112" s="56"/>
      <c r="AV112" s="56"/>
      <c r="AW112" s="56"/>
      <c r="AX112" s="56"/>
      <c r="AY112" s="56"/>
      <c r="AZ112" s="56"/>
      <c r="BA112" s="56"/>
      <c r="BB112" s="56"/>
      <c r="BC112" s="56"/>
      <c r="BD112" s="56"/>
      <c r="BE112" s="56"/>
      <c r="BF112" s="56"/>
      <c r="BG112" s="56"/>
      <c r="BH112" s="56"/>
      <c r="BI112" s="56"/>
      <c r="BJ112" s="56"/>
      <c r="BK112" s="56"/>
      <c r="BL112" s="56"/>
      <c r="BM112" s="56"/>
      <c r="BN112" s="56"/>
      <c r="BP112" t="str">
        <f>IFERROR(LEFT(Table4[[#This Row],[reference/s]],SEARCH(";",Table4[[#This Row],[reference/s]])-1),"")</f>
        <v>ICA</v>
      </c>
    </row>
    <row r="113" spans="1:68">
      <c r="B113" t="s">
        <v>1570</v>
      </c>
      <c r="C113" t="s">
        <v>475</v>
      </c>
      <c r="D113" t="s">
        <v>723</v>
      </c>
      <c r="E113" t="s">
        <v>835</v>
      </c>
      <c r="F113" s="11">
        <v>32194</v>
      </c>
      <c r="G113" s="11">
        <v>32203</v>
      </c>
      <c r="H113" t="s">
        <v>661</v>
      </c>
      <c r="I113" s="56">
        <v>1988</v>
      </c>
      <c r="K113" t="s">
        <v>525</v>
      </c>
      <c r="L113" t="s">
        <v>50</v>
      </c>
      <c r="M113" t="s">
        <v>50</v>
      </c>
      <c r="N113" t="s">
        <v>736</v>
      </c>
      <c r="O113" s="9" t="s">
        <v>1299</v>
      </c>
      <c r="P113">
        <v>0</v>
      </c>
      <c r="Q113">
        <v>0</v>
      </c>
      <c r="R113">
        <v>1</v>
      </c>
      <c r="S113">
        <v>1</v>
      </c>
      <c r="T113">
        <v>2</v>
      </c>
      <c r="U113">
        <f>Table4[[#This Row],[Report]]*$P$321+Table4[[#This Row],[Journals]]*$Q$321+Table4[[#This Row],[Databases]]*$R$321+Table4[[#This Row],[Websites]]*$S$321+Table4[[#This Row],[Newspaper]]*$T$321</f>
        <v>32</v>
      </c>
      <c r="V113">
        <f>SUM(Table4[[#This Row],[Report]:[Websites]])</f>
        <v>2</v>
      </c>
      <c r="W113">
        <f>IF(Table4[[#This Row],[Insured Cost]]="",1,IF(Table4[[#This Row],[Reported cost]]="",2,""))</f>
        <v>1</v>
      </c>
      <c r="X113" s="56"/>
      <c r="Y113" s="56"/>
      <c r="Z113" s="56"/>
      <c r="AA113" s="56"/>
      <c r="AB113" s="56"/>
      <c r="AC113" s="56"/>
      <c r="AD113" s="56">
        <v>1</v>
      </c>
      <c r="AE113" s="64"/>
      <c r="AF113" s="64">
        <v>15000000</v>
      </c>
      <c r="AG113" s="56"/>
      <c r="AH113" s="56"/>
      <c r="AI113" s="56"/>
      <c r="AJ113" s="56"/>
      <c r="AK113" s="56"/>
      <c r="AL113" s="56"/>
      <c r="AM113" s="56"/>
      <c r="AN113" s="56"/>
      <c r="AO113" s="56"/>
      <c r="AP113" s="56"/>
      <c r="AQ113" s="56"/>
      <c r="AR113" s="56"/>
      <c r="AS113" s="56"/>
      <c r="AT113" s="56"/>
      <c r="AU113" s="56"/>
      <c r="AV113" s="56"/>
      <c r="AW113" s="56"/>
      <c r="AX113" s="56"/>
      <c r="AY113" s="56"/>
      <c r="AZ113" s="56"/>
      <c r="BA113" s="56"/>
      <c r="BB113" s="56"/>
      <c r="BC113" s="56"/>
      <c r="BD113" s="56"/>
      <c r="BE113" s="56"/>
      <c r="BF113" s="56"/>
      <c r="BG113" s="56"/>
      <c r="BH113" s="56"/>
      <c r="BI113" s="56"/>
      <c r="BJ113" s="56"/>
      <c r="BK113" s="56"/>
      <c r="BL113" s="56"/>
      <c r="BM113" s="56"/>
      <c r="BN113" s="56"/>
      <c r="BP113" t="str">
        <f>IFERROR(LEFT(Table4[[#This Row],[reference/s]],SEARCH(";",Table4[[#This Row],[reference/s]])-1),"")</f>
        <v>EM-DAT</v>
      </c>
    </row>
    <row r="114" spans="1:68">
      <c r="B114" t="s">
        <v>1570</v>
      </c>
      <c r="C114" t="s">
        <v>642</v>
      </c>
      <c r="D114" t="s">
        <v>638</v>
      </c>
      <c r="E114" t="s">
        <v>918</v>
      </c>
      <c r="F114" s="11">
        <v>32486</v>
      </c>
      <c r="G114" s="11">
        <v>32488</v>
      </c>
      <c r="H114" t="s">
        <v>660</v>
      </c>
      <c r="I114" s="56">
        <v>1988</v>
      </c>
      <c r="K114" t="s">
        <v>539</v>
      </c>
      <c r="L114" t="s">
        <v>37</v>
      </c>
      <c r="M114" t="s">
        <v>37</v>
      </c>
      <c r="N114" t="s">
        <v>736</v>
      </c>
      <c r="O114" s="9" t="s">
        <v>919</v>
      </c>
      <c r="P114">
        <v>0</v>
      </c>
      <c r="Q114">
        <v>1</v>
      </c>
      <c r="R114">
        <v>0</v>
      </c>
      <c r="S114">
        <v>1</v>
      </c>
      <c r="T114">
        <v>0</v>
      </c>
      <c r="U114">
        <f>Table4[[#This Row],[Report]]*$P$321+Table4[[#This Row],[Journals]]*$Q$321+Table4[[#This Row],[Databases]]*$R$321+Table4[[#This Row],[Websites]]*$S$321+Table4[[#This Row],[Newspaper]]*$T$321</f>
        <v>40</v>
      </c>
      <c r="V114">
        <f>SUM(Table4[[#This Row],[Report]:[Websites]])</f>
        <v>2</v>
      </c>
      <c r="W114">
        <f>IF(Table4[[#This Row],[Insured Cost]]="",1,IF(Table4[[#This Row],[Reported cost]]="",2,""))</f>
        <v>1</v>
      </c>
      <c r="X114" s="56"/>
      <c r="Y114" s="56"/>
      <c r="Z114" s="56"/>
      <c r="AA114" s="56">
        <v>12</v>
      </c>
      <c r="AB114" s="56"/>
      <c r="AC114" s="56"/>
      <c r="AD114" s="56"/>
      <c r="AE114" s="64"/>
      <c r="AF114" s="64">
        <v>15000000</v>
      </c>
      <c r="AG114" s="56"/>
      <c r="AH114" s="56"/>
      <c r="AI114" s="56"/>
      <c r="AJ114" s="56"/>
      <c r="AK114" s="56"/>
      <c r="AL114" s="56"/>
      <c r="AM114" s="56"/>
      <c r="AN114" s="56"/>
      <c r="AO114" s="56"/>
      <c r="AP114" s="56"/>
      <c r="AQ114" s="56"/>
      <c r="AR114" s="56"/>
      <c r="AS114" s="56"/>
      <c r="AT114" s="56"/>
      <c r="AU114" s="56"/>
      <c r="AV114" s="56"/>
      <c r="AW114" s="56"/>
      <c r="AX114" s="56"/>
      <c r="AY114" s="56"/>
      <c r="AZ114" s="56"/>
      <c r="BA114" s="56"/>
      <c r="BB114" s="56"/>
      <c r="BC114" s="56"/>
      <c r="BD114" s="56"/>
      <c r="BE114" s="56"/>
      <c r="BF114" s="56"/>
      <c r="BG114" s="56"/>
      <c r="BH114" s="56"/>
      <c r="BI114" s="56"/>
      <c r="BJ114" s="56"/>
      <c r="BK114" s="56"/>
      <c r="BL114" s="56"/>
      <c r="BM114" s="56"/>
      <c r="BN114" s="56"/>
      <c r="BP114" t="str">
        <f>IFERROR(LEFT(Table4[[#This Row],[reference/s]],SEARCH(";",Table4[[#This Row],[reference/s]])-1),"")</f>
        <v>wiki</v>
      </c>
    </row>
    <row r="115" spans="1:68">
      <c r="A115">
        <v>307</v>
      </c>
      <c r="B115" t="s">
        <v>1562</v>
      </c>
      <c r="C115" t="s">
        <v>606</v>
      </c>
      <c r="D115" t="s">
        <v>208</v>
      </c>
      <c r="E115" t="s">
        <v>209</v>
      </c>
      <c r="F115" s="11">
        <v>32233</v>
      </c>
      <c r="G115" s="11">
        <v>32235</v>
      </c>
      <c r="H115" t="s">
        <v>658</v>
      </c>
      <c r="I115" s="56">
        <v>1988</v>
      </c>
      <c r="K115" t="s">
        <v>498</v>
      </c>
      <c r="L115" t="s">
        <v>163</v>
      </c>
      <c r="M115" t="s">
        <v>163</v>
      </c>
      <c r="N115" t="s">
        <v>736</v>
      </c>
      <c r="O115" s="9" t="s">
        <v>1204</v>
      </c>
      <c r="P115">
        <v>0</v>
      </c>
      <c r="Q115">
        <v>0</v>
      </c>
      <c r="R115">
        <v>3</v>
      </c>
      <c r="S115">
        <v>1</v>
      </c>
      <c r="T115">
        <v>4</v>
      </c>
      <c r="U115">
        <f>Table4[[#This Row],[Report]]*$P$321+Table4[[#This Row],[Journals]]*$Q$321+Table4[[#This Row],[Databases]]*$R$321+Table4[[#This Row],[Websites]]*$S$321+Table4[[#This Row],[Newspaper]]*$T$321</f>
        <v>74</v>
      </c>
      <c r="V115">
        <f>SUM(Table4[[#This Row],[Report]:[Websites]])</f>
        <v>4</v>
      </c>
      <c r="W115">
        <f>IF(Table4[[#This Row],[Insured Cost]]="",1,IF(Table4[[#This Row],[Reported cost]]="",2,""))</f>
        <v>2</v>
      </c>
      <c r="X115" s="56">
        <v>300</v>
      </c>
      <c r="Y115" s="56">
        <v>1500</v>
      </c>
      <c r="Z115" s="56"/>
      <c r="AA115" s="56">
        <v>20</v>
      </c>
      <c r="AB115" s="56"/>
      <c r="AC115" s="56"/>
      <c r="AD115" s="56">
        <v>3</v>
      </c>
      <c r="AE115" s="64">
        <v>10000000</v>
      </c>
      <c r="AF115" s="64"/>
      <c r="AG115" s="56"/>
      <c r="AH115" s="56"/>
      <c r="AI115" s="56"/>
      <c r="AJ115" s="56"/>
      <c r="AK115" s="56"/>
      <c r="AL115" s="56"/>
      <c r="AM115" s="56"/>
      <c r="AN115" s="56"/>
      <c r="AO115" s="56"/>
      <c r="AP115" s="56"/>
      <c r="AQ115" s="56"/>
      <c r="AR115" s="56"/>
      <c r="AS115" s="56"/>
      <c r="AT115" s="56"/>
      <c r="AU115" s="56"/>
      <c r="AV115" s="56"/>
      <c r="AW115" s="56"/>
      <c r="AX115" s="56"/>
      <c r="AY115" s="56"/>
      <c r="AZ115" s="56"/>
      <c r="BA115" s="56"/>
      <c r="BB115" s="56"/>
      <c r="BC115" s="56"/>
      <c r="BD115" s="56"/>
      <c r="BE115" s="56"/>
      <c r="BF115" s="56"/>
      <c r="BG115" s="56"/>
      <c r="BH115" s="56"/>
      <c r="BI115" s="56"/>
      <c r="BJ115" s="56"/>
      <c r="BK115" s="56"/>
      <c r="BL115" s="56"/>
      <c r="BM115" s="56"/>
      <c r="BN115" s="56"/>
      <c r="BO115" t="s">
        <v>210</v>
      </c>
      <c r="BP115" t="str">
        <f>IFERROR(LEFT(Table4[[#This Row],[reference/s]],SEARCH(";",Table4[[#This Row],[reference/s]])-1),"")</f>
        <v>EM-Track(reports 3 deaths)</v>
      </c>
    </row>
    <row r="116" spans="1:68">
      <c r="B116" t="s">
        <v>1559</v>
      </c>
      <c r="C116" t="s">
        <v>606</v>
      </c>
      <c r="F116" s="11">
        <v>32263</v>
      </c>
      <c r="G116" s="11">
        <v>32263</v>
      </c>
      <c r="H116" t="s">
        <v>662</v>
      </c>
      <c r="I116" s="56">
        <v>1988</v>
      </c>
      <c r="K116" t="s">
        <v>862</v>
      </c>
      <c r="L116" t="s">
        <v>37</v>
      </c>
      <c r="M116" t="s">
        <v>37</v>
      </c>
      <c r="N116" t="s">
        <v>736</v>
      </c>
      <c r="O116" s="9" t="s">
        <v>584</v>
      </c>
      <c r="P116">
        <v>0</v>
      </c>
      <c r="Q116">
        <v>0</v>
      </c>
      <c r="R116">
        <v>1</v>
      </c>
      <c r="S116">
        <v>1</v>
      </c>
      <c r="T116">
        <v>0</v>
      </c>
      <c r="U116">
        <f>Table4[[#This Row],[Report]]*$P$321+Table4[[#This Row],[Journals]]*$Q$321+Table4[[#This Row],[Databases]]*$R$321+Table4[[#This Row],[Websites]]*$S$321+Table4[[#This Row],[Newspaper]]*$T$321</f>
        <v>30</v>
      </c>
      <c r="V116">
        <f>SUM(Table4[[#This Row],[Report]:[Websites]])</f>
        <v>2</v>
      </c>
      <c r="W116" t="str">
        <f>IF(Table4[[#This Row],[Insured Cost]]="",1,IF(Table4[[#This Row],[Reported cost]]="",2,""))</f>
        <v/>
      </c>
      <c r="X116" s="56">
        <v>8000</v>
      </c>
      <c r="Y116" s="56"/>
      <c r="Z116" s="56">
        <v>400</v>
      </c>
      <c r="AA116" s="56">
        <v>5</v>
      </c>
      <c r="AB116" s="56"/>
      <c r="AC116" s="56"/>
      <c r="AD116" s="56"/>
      <c r="AE116" s="64">
        <v>25000000</v>
      </c>
      <c r="AF116" s="64">
        <v>36000000</v>
      </c>
      <c r="AG116" s="56"/>
      <c r="AH116" s="56"/>
      <c r="AI116" s="56"/>
      <c r="AJ116" s="56"/>
      <c r="AK116" s="56"/>
      <c r="AL116" s="56"/>
      <c r="AM116" s="56"/>
      <c r="AN116" s="56"/>
      <c r="AO116" s="56"/>
      <c r="AP116" s="56"/>
      <c r="AQ116" s="56"/>
      <c r="AR116" s="56"/>
      <c r="AS116" s="56"/>
      <c r="AT116" s="56"/>
      <c r="AU116" s="56"/>
      <c r="AV116" s="56"/>
      <c r="AW116" s="56"/>
      <c r="AX116" s="56"/>
      <c r="AY116" s="56"/>
      <c r="AZ116" s="56"/>
      <c r="BA116" s="56"/>
      <c r="BB116" s="56"/>
      <c r="BC116" s="56"/>
      <c r="BD116" s="56"/>
      <c r="BE116" s="56"/>
      <c r="BF116" s="56"/>
      <c r="BG116" s="56"/>
      <c r="BH116" s="56"/>
      <c r="BI116" s="56"/>
      <c r="BJ116" s="56"/>
      <c r="BK116" s="56"/>
      <c r="BL116" s="56"/>
      <c r="BM116" s="56"/>
      <c r="BN116" s="56"/>
      <c r="BP116" t="str">
        <f>IFERROR(LEFT(Table4[[#This Row],[reference/s]],SEARCH(";",Table4[[#This Row],[reference/s]])-1),"")</f>
        <v>ICA</v>
      </c>
    </row>
    <row r="117" spans="1:68">
      <c r="B117" t="s">
        <v>1559</v>
      </c>
      <c r="C117" t="s">
        <v>606</v>
      </c>
      <c r="F117" s="11">
        <v>32477</v>
      </c>
      <c r="G117" s="11">
        <v>32477</v>
      </c>
      <c r="H117" t="s">
        <v>659</v>
      </c>
      <c r="I117" s="56">
        <v>1988</v>
      </c>
      <c r="K117" t="s">
        <v>725</v>
      </c>
      <c r="L117" t="s">
        <v>30</v>
      </c>
      <c r="M117" t="s">
        <v>30</v>
      </c>
      <c r="N117" t="s">
        <v>736</v>
      </c>
      <c r="O117" s="9" t="s">
        <v>584</v>
      </c>
      <c r="P117">
        <v>0</v>
      </c>
      <c r="Q117">
        <v>0</v>
      </c>
      <c r="R117">
        <v>1</v>
      </c>
      <c r="S117">
        <v>1</v>
      </c>
      <c r="T117">
        <v>0</v>
      </c>
      <c r="U117">
        <f>Table4[[#This Row],[Report]]*$P$321+Table4[[#This Row],[Journals]]*$Q$321+Table4[[#This Row],[Databases]]*$R$321+Table4[[#This Row],[Websites]]*$S$321+Table4[[#This Row],[Newspaper]]*$T$321</f>
        <v>30</v>
      </c>
      <c r="V117">
        <f>SUM(Table4[[#This Row],[Report]:[Websites]])</f>
        <v>2</v>
      </c>
      <c r="W117" t="str">
        <f>IF(Table4[[#This Row],[Insured Cost]]="",1,IF(Table4[[#This Row],[Reported cost]]="",2,""))</f>
        <v/>
      </c>
      <c r="X117" s="56"/>
      <c r="Y117" s="56"/>
      <c r="Z117" s="56"/>
      <c r="AA117" s="56"/>
      <c r="AB117" s="56"/>
      <c r="AC117" s="56"/>
      <c r="AD117" s="56">
        <v>2</v>
      </c>
      <c r="AE117" s="64">
        <v>11000000</v>
      </c>
      <c r="AF117" s="64">
        <v>15000000</v>
      </c>
      <c r="AG117" s="56"/>
      <c r="AH117" s="56"/>
      <c r="AI117" s="56"/>
      <c r="AJ117" s="56"/>
      <c r="AK117" s="56"/>
      <c r="AL117" s="56"/>
      <c r="AM117" s="56"/>
      <c r="AN117" s="56"/>
      <c r="AO117" s="56"/>
      <c r="AP117" s="56"/>
      <c r="AQ117" s="56"/>
      <c r="AR117" s="56"/>
      <c r="AS117" s="56"/>
      <c r="AT117" s="56"/>
      <c r="AU117" s="56"/>
      <c r="AV117" s="56"/>
      <c r="AW117" s="56"/>
      <c r="AX117" s="56"/>
      <c r="AY117" s="56"/>
      <c r="AZ117" s="56"/>
      <c r="BA117" s="56"/>
      <c r="BB117" s="56"/>
      <c r="BC117" s="56"/>
      <c r="BD117" s="56"/>
      <c r="BE117" s="56"/>
      <c r="BF117" s="56"/>
      <c r="BG117" s="56"/>
      <c r="BH117" s="56"/>
      <c r="BI117" s="56"/>
      <c r="BJ117" s="56"/>
      <c r="BK117" s="56"/>
      <c r="BL117" s="56"/>
      <c r="BM117" s="56"/>
      <c r="BN117" s="56"/>
      <c r="BP117" t="str">
        <f>IFERROR(LEFT(Table4[[#This Row],[reference/s]],SEARCH(";",Table4[[#This Row],[reference/s]])-1),"")</f>
        <v>ICA</v>
      </c>
    </row>
    <row r="118" spans="1:68">
      <c r="A118">
        <v>465</v>
      </c>
      <c r="B118" t="s">
        <v>1559</v>
      </c>
      <c r="C118" t="s">
        <v>590</v>
      </c>
      <c r="D118" t="s">
        <v>321</v>
      </c>
      <c r="E118" t="s">
        <v>322</v>
      </c>
      <c r="F118" s="11">
        <v>32164</v>
      </c>
      <c r="G118" s="11">
        <v>32164</v>
      </c>
      <c r="H118" t="s">
        <v>657</v>
      </c>
      <c r="I118" s="56">
        <v>1988</v>
      </c>
      <c r="K118" t="s">
        <v>497</v>
      </c>
      <c r="L118" t="s">
        <v>163</v>
      </c>
      <c r="M118" t="s">
        <v>163</v>
      </c>
      <c r="N118" t="s">
        <v>736</v>
      </c>
      <c r="O118" s="9" t="s">
        <v>1126</v>
      </c>
      <c r="P118">
        <v>0</v>
      </c>
      <c r="Q118">
        <v>1</v>
      </c>
      <c r="R118">
        <v>1</v>
      </c>
      <c r="S118">
        <v>1</v>
      </c>
      <c r="T118">
        <v>0</v>
      </c>
      <c r="U118">
        <f>Table4[[#This Row],[Report]]*$P$321+Table4[[#This Row],[Journals]]*$Q$321+Table4[[#This Row],[Databases]]*$R$321+Table4[[#This Row],[Websites]]*$S$321+Table4[[#This Row],[Newspaper]]*$T$321</f>
        <v>60</v>
      </c>
      <c r="V118">
        <f>SUM(Table4[[#This Row],[Report]:[Websites]])</f>
        <v>3</v>
      </c>
      <c r="W118" t="str">
        <f>IF(Table4[[#This Row],[Insured Cost]]="",1,IF(Table4[[#This Row],[Reported cost]]="",2,""))</f>
        <v/>
      </c>
      <c r="X118" s="56"/>
      <c r="Y118" s="56"/>
      <c r="Z118" s="56"/>
      <c r="AA118" s="56"/>
      <c r="AB118" s="56"/>
      <c r="AC118" s="56"/>
      <c r="AD118" s="56"/>
      <c r="AE118" s="64">
        <v>1000000</v>
      </c>
      <c r="AF118" s="64">
        <v>2500000</v>
      </c>
      <c r="AG118" s="56"/>
      <c r="AH118" s="56"/>
      <c r="AI118" s="56"/>
      <c r="AJ118" s="56"/>
      <c r="AK118" s="56"/>
      <c r="AL118" s="56"/>
      <c r="AM118" s="56"/>
      <c r="AN118" s="56"/>
      <c r="AO118" s="56"/>
      <c r="AP118" s="56"/>
      <c r="AQ118" s="56"/>
      <c r="AR118" s="56"/>
      <c r="AS118" s="56"/>
      <c r="AT118" s="56"/>
      <c r="AU118" s="56"/>
      <c r="AV118" s="56"/>
      <c r="AW118" s="56"/>
      <c r="AX118" s="56"/>
      <c r="AY118" s="56"/>
      <c r="AZ118" s="56"/>
      <c r="BA118" s="56"/>
      <c r="BB118" s="56"/>
      <c r="BC118" s="56"/>
      <c r="BD118" s="56"/>
      <c r="BE118" s="56"/>
      <c r="BF118" s="56"/>
      <c r="BG118" s="56"/>
      <c r="BH118" s="56"/>
      <c r="BI118" s="56"/>
      <c r="BJ118" s="56"/>
      <c r="BK118" s="56"/>
      <c r="BL118" s="56"/>
      <c r="BM118" s="56"/>
      <c r="BN118" s="56"/>
      <c r="BO118" t="s">
        <v>323</v>
      </c>
      <c r="BP118" t="str">
        <f>IFERROR(LEFT(Table4[[#This Row],[reference/s]],SEARCH(";",Table4[[#This Row],[reference/s]])-1),"")</f>
        <v>EM-Track</v>
      </c>
    </row>
    <row r="119" spans="1:68">
      <c r="A119">
        <v>546</v>
      </c>
      <c r="B119" t="s">
        <v>1564</v>
      </c>
      <c r="C119" t="s">
        <v>606</v>
      </c>
      <c r="D119" t="s">
        <v>404</v>
      </c>
      <c r="E119" t="s">
        <v>724</v>
      </c>
      <c r="F119" s="11">
        <v>32240</v>
      </c>
      <c r="G119" s="11">
        <v>32283</v>
      </c>
      <c r="H119" t="s">
        <v>662</v>
      </c>
      <c r="I119" s="56">
        <v>1988</v>
      </c>
      <c r="K119" t="s">
        <v>639</v>
      </c>
      <c r="L119" t="s">
        <v>91</v>
      </c>
      <c r="M119" t="s">
        <v>37</v>
      </c>
      <c r="N119" t="s">
        <v>50</v>
      </c>
      <c r="O119" s="9" t="s">
        <v>1125</v>
      </c>
      <c r="P119">
        <v>1</v>
      </c>
      <c r="Q119">
        <v>0</v>
      </c>
      <c r="R119">
        <v>2</v>
      </c>
      <c r="S119">
        <v>1</v>
      </c>
      <c r="T119">
        <v>0</v>
      </c>
      <c r="U119">
        <f>Table4[[#This Row],[Report]]*$P$321+Table4[[#This Row],[Journals]]*$Q$321+Table4[[#This Row],[Databases]]*$R$321+Table4[[#This Row],[Websites]]*$S$321+Table4[[#This Row],[Newspaper]]*$T$321</f>
        <v>90</v>
      </c>
      <c r="V119">
        <f>SUM(Table4[[#This Row],[Report]:[Websites]])</f>
        <v>4</v>
      </c>
      <c r="W119">
        <f>IF(Table4[[#This Row],[Insured Cost]]="",1,IF(Table4[[#This Row],[Reported cost]]="",2,""))</f>
        <v>2</v>
      </c>
      <c r="X119" s="56">
        <v>1150</v>
      </c>
      <c r="Y119" s="56"/>
      <c r="Z119" s="56"/>
      <c r="AA119" s="56">
        <v>2</v>
      </c>
      <c r="AB119" s="56"/>
      <c r="AC119" s="56"/>
      <c r="AD119" s="56"/>
      <c r="AE119" s="64">
        <v>25000000</v>
      </c>
      <c r="AF119" s="64"/>
      <c r="AG119" s="56"/>
      <c r="AH119" s="56"/>
      <c r="AI119" s="56"/>
      <c r="AJ119" s="56"/>
      <c r="AK119" s="56"/>
      <c r="AL119" s="56"/>
      <c r="AM119" s="56"/>
      <c r="AN119" s="56"/>
      <c r="AO119" s="56"/>
      <c r="AP119" s="56"/>
      <c r="AQ119" s="56"/>
      <c r="AR119" s="56"/>
      <c r="AS119" s="56"/>
      <c r="AT119" s="56"/>
      <c r="AU119" s="56"/>
      <c r="AV119" s="56"/>
      <c r="AW119" s="56"/>
      <c r="AX119" s="56"/>
      <c r="AY119" s="56"/>
      <c r="AZ119" s="56"/>
      <c r="BA119" s="56"/>
      <c r="BB119" s="56"/>
      <c r="BC119" s="56"/>
      <c r="BD119" s="56"/>
      <c r="BE119" s="56"/>
      <c r="BF119" s="56"/>
      <c r="BG119" s="56"/>
      <c r="BH119" s="56"/>
      <c r="BI119" s="56"/>
      <c r="BJ119" s="56"/>
      <c r="BK119" s="56"/>
      <c r="BL119" s="56"/>
      <c r="BM119" s="56"/>
      <c r="BN119" s="56"/>
      <c r="BO119" t="s">
        <v>405</v>
      </c>
      <c r="BP119" t="str">
        <f>IFERROR(LEFT(Table4[[#This Row],[reference/s]],SEARCH(";",Table4[[#This Row],[reference/s]])-1),"")</f>
        <v>EM-Track</v>
      </c>
    </row>
    <row r="120" spans="1:68">
      <c r="A120">
        <v>616</v>
      </c>
      <c r="B120" t="s">
        <v>1568</v>
      </c>
      <c r="C120" t="s">
        <v>475</v>
      </c>
      <c r="D120" t="s">
        <v>444</v>
      </c>
      <c r="E120" t="s">
        <v>445</v>
      </c>
      <c r="F120" s="11">
        <v>32284</v>
      </c>
      <c r="G120" s="11">
        <v>32285</v>
      </c>
      <c r="H120" t="s">
        <v>674</v>
      </c>
      <c r="I120" s="56">
        <v>1988</v>
      </c>
      <c r="K120" t="s">
        <v>619</v>
      </c>
      <c r="L120" t="s">
        <v>33</v>
      </c>
      <c r="M120" t="s">
        <v>33</v>
      </c>
      <c r="N120" t="s">
        <v>736</v>
      </c>
      <c r="O120" s="9" t="s">
        <v>1124</v>
      </c>
      <c r="P120">
        <v>0</v>
      </c>
      <c r="Q120">
        <v>0</v>
      </c>
      <c r="R120">
        <v>2</v>
      </c>
      <c r="S120">
        <v>1</v>
      </c>
      <c r="T120">
        <v>5</v>
      </c>
      <c r="U120">
        <f>Table4[[#This Row],[Report]]*$P$321+Table4[[#This Row],[Journals]]*$Q$321+Table4[[#This Row],[Databases]]*$R$321+Table4[[#This Row],[Websites]]*$S$321+Table4[[#This Row],[Newspaper]]*$T$321</f>
        <v>55</v>
      </c>
      <c r="V120">
        <f>SUM(Table4[[#This Row],[Report]:[Websites]])</f>
        <v>3</v>
      </c>
      <c r="W120">
        <f>IF(Table4[[#This Row],[Insured Cost]]="",1,IF(Table4[[#This Row],[Reported cost]]="",2,""))</f>
        <v>2</v>
      </c>
      <c r="X120" s="56"/>
      <c r="Y120" s="56"/>
      <c r="Z120" s="56"/>
      <c r="AA120" s="56"/>
      <c r="AB120" s="56"/>
      <c r="AC120" s="56"/>
      <c r="AD120" s="56"/>
      <c r="AE120" s="64">
        <v>20000000</v>
      </c>
      <c r="AF120" s="64"/>
      <c r="AG120" s="56"/>
      <c r="AH120" s="56"/>
      <c r="AI120" s="56"/>
      <c r="AJ120" s="56" t="s">
        <v>1571</v>
      </c>
      <c r="AK120" s="56" t="s">
        <v>1427</v>
      </c>
      <c r="AL120" s="56"/>
      <c r="AM120" s="56"/>
      <c r="AN120" s="56"/>
      <c r="AO120" s="56"/>
      <c r="AP120" s="56"/>
      <c r="AQ120" s="56"/>
      <c r="AR120" s="56"/>
      <c r="AS120" s="56">
        <v>18</v>
      </c>
      <c r="AT120" s="56"/>
      <c r="AU120" s="56"/>
      <c r="AV120" s="56"/>
      <c r="AW120" s="56"/>
      <c r="AX120" s="56"/>
      <c r="AY120" s="56"/>
      <c r="AZ120" s="56"/>
      <c r="BA120" s="56"/>
      <c r="BB120" s="56"/>
      <c r="BC120" s="56"/>
      <c r="BD120" s="56"/>
      <c r="BE120" s="56"/>
      <c r="BF120" s="56"/>
      <c r="BG120" s="56"/>
      <c r="BH120" s="56"/>
      <c r="BI120" s="56"/>
      <c r="BJ120" s="56"/>
      <c r="BK120" s="56"/>
      <c r="BL120" s="56"/>
      <c r="BM120" s="56"/>
      <c r="BN120" s="56"/>
      <c r="BO120" t="s">
        <v>446</v>
      </c>
      <c r="BP120" t="str">
        <f>IFERROR(LEFT(Table4[[#This Row],[reference/s]],SEARCH(";",Table4[[#This Row],[reference/s]])-1),"")</f>
        <v>EM-Track</v>
      </c>
    </row>
    <row r="121" spans="1:68">
      <c r="B121" t="s">
        <v>1568</v>
      </c>
      <c r="C121" t="s">
        <v>642</v>
      </c>
      <c r="E121" t="s">
        <v>843</v>
      </c>
      <c r="F121" s="11">
        <v>32408</v>
      </c>
      <c r="G121" s="11">
        <v>32408</v>
      </c>
      <c r="H121" t="s">
        <v>693</v>
      </c>
      <c r="I121" s="56">
        <v>1988</v>
      </c>
      <c r="K121" t="s">
        <v>599</v>
      </c>
      <c r="L121" t="s">
        <v>33</v>
      </c>
      <c r="M121" t="s">
        <v>33</v>
      </c>
      <c r="N121" t="s">
        <v>736</v>
      </c>
      <c r="O121" s="9" t="s">
        <v>953</v>
      </c>
      <c r="P121">
        <v>0</v>
      </c>
      <c r="Q121">
        <v>2</v>
      </c>
      <c r="R121">
        <v>1</v>
      </c>
      <c r="S121">
        <v>1</v>
      </c>
      <c r="T121">
        <v>0</v>
      </c>
      <c r="U121">
        <f>Table4[[#This Row],[Report]]*$P$321+Table4[[#This Row],[Journals]]*$Q$321+Table4[[#This Row],[Databases]]*$R$321+Table4[[#This Row],[Websites]]*$S$321+Table4[[#This Row],[Newspaper]]*$T$321</f>
        <v>90</v>
      </c>
      <c r="V121">
        <f>SUM(Table4[[#This Row],[Report]:[Websites]])</f>
        <v>4</v>
      </c>
      <c r="W121">
        <f>IF(Table4[[#This Row],[Insured Cost]]="",1,IF(Table4[[#This Row],[Reported cost]]="",2,""))</f>
        <v>2</v>
      </c>
      <c r="X121" s="56"/>
      <c r="Y121" s="56">
        <v>100000</v>
      </c>
      <c r="Z121" s="56"/>
      <c r="AA121" s="56"/>
      <c r="AB121" s="56"/>
      <c r="AC121" s="56"/>
      <c r="AD121" s="56"/>
      <c r="AE121" s="64">
        <v>8000000</v>
      </c>
      <c r="AF121" s="64"/>
      <c r="AG121" s="56"/>
      <c r="AH121" s="56"/>
      <c r="AI121" s="56"/>
      <c r="AJ121" s="56"/>
      <c r="AK121" s="56" t="s">
        <v>1419</v>
      </c>
      <c r="AL121" s="56"/>
      <c r="AM121" s="56"/>
      <c r="AN121" s="56"/>
      <c r="AO121" s="56"/>
      <c r="AP121" s="56"/>
      <c r="AQ121" s="56"/>
      <c r="AR121" s="56"/>
      <c r="AS121" s="56">
        <v>200</v>
      </c>
      <c r="AT121" s="56"/>
      <c r="AU121" s="56"/>
      <c r="AV121" s="56"/>
      <c r="AW121" s="56"/>
      <c r="AX121" s="56"/>
      <c r="AY121" s="56"/>
      <c r="AZ121" s="56"/>
      <c r="BA121" s="56"/>
      <c r="BB121" s="56"/>
      <c r="BC121" s="56"/>
      <c r="BD121" s="56"/>
      <c r="BE121" s="56"/>
      <c r="BF121" s="56"/>
      <c r="BG121" s="56"/>
      <c r="BH121" s="56"/>
      <c r="BI121" s="56"/>
      <c r="BJ121" s="56"/>
      <c r="BK121" s="56"/>
      <c r="BL121" s="56"/>
      <c r="BM121" s="56"/>
      <c r="BN121" s="56"/>
      <c r="BP121" t="str">
        <f>IFERROR(LEFT(Table4[[#This Row],[reference/s]],SEARCH(";",Table4[[#This Row],[reference/s]])-1),"")</f>
        <v>ICA</v>
      </c>
    </row>
    <row r="122" spans="1:68">
      <c r="A122">
        <v>58</v>
      </c>
      <c r="B122" t="s">
        <v>1559</v>
      </c>
      <c r="C122" t="s">
        <v>590</v>
      </c>
      <c r="D122" t="s">
        <v>75</v>
      </c>
      <c r="E122" t="s">
        <v>76</v>
      </c>
      <c r="F122" s="11">
        <v>32870</v>
      </c>
      <c r="G122" s="11">
        <v>32871</v>
      </c>
      <c r="H122" t="s">
        <v>660</v>
      </c>
      <c r="I122" s="56">
        <v>1989</v>
      </c>
      <c r="K122" t="s">
        <v>501</v>
      </c>
      <c r="L122" t="s">
        <v>37</v>
      </c>
      <c r="M122" t="s">
        <v>37</v>
      </c>
      <c r="N122" t="s">
        <v>736</v>
      </c>
      <c r="O122" s="9" t="s">
        <v>1127</v>
      </c>
      <c r="P122">
        <v>0</v>
      </c>
      <c r="Q122">
        <v>0</v>
      </c>
      <c r="R122">
        <v>3</v>
      </c>
      <c r="S122">
        <v>1</v>
      </c>
      <c r="T122">
        <v>0</v>
      </c>
      <c r="U122">
        <f>Table4[[#This Row],[Report]]*$P$321+Table4[[#This Row],[Journals]]*$Q$321+Table4[[#This Row],[Databases]]*$R$321+Table4[[#This Row],[Websites]]*$S$321+Table4[[#This Row],[Newspaper]]*$T$321</f>
        <v>70</v>
      </c>
      <c r="V122">
        <f>SUM(Table4[[#This Row],[Report]:[Websites]])</f>
        <v>4</v>
      </c>
      <c r="W122" t="str">
        <f>IF(Table4[[#This Row],[Insured Cost]]="",1,IF(Table4[[#This Row],[Reported cost]]="",2,""))</f>
        <v/>
      </c>
      <c r="X122" s="56"/>
      <c r="Y122" s="56">
        <v>300000</v>
      </c>
      <c r="Z122" s="56">
        <v>1000</v>
      </c>
      <c r="AA122" s="56">
        <v>160</v>
      </c>
      <c r="AB122" s="56"/>
      <c r="AC122" s="56"/>
      <c r="AD122" s="56">
        <v>13</v>
      </c>
      <c r="AE122" s="64">
        <v>862000000</v>
      </c>
      <c r="AF122" s="64">
        <v>1124000000</v>
      </c>
      <c r="AG122" s="56"/>
      <c r="AH122" s="56"/>
      <c r="AI122" s="56"/>
      <c r="AJ122" s="56"/>
      <c r="AK122" s="56">
        <v>40000</v>
      </c>
      <c r="AL122" s="56"/>
      <c r="AM122" s="56"/>
      <c r="AN122" s="56"/>
      <c r="AO122" s="56"/>
      <c r="AP122" s="56"/>
      <c r="AQ122" s="56">
        <v>10000</v>
      </c>
      <c r="AR122" s="56">
        <v>300</v>
      </c>
      <c r="AS122" s="56"/>
      <c r="AT122" s="56"/>
      <c r="AU122" s="56"/>
      <c r="AV122" s="56"/>
      <c r="AW122" s="56"/>
      <c r="AX122" s="56"/>
      <c r="AY122" s="56"/>
      <c r="AZ122" s="56"/>
      <c r="BA122" s="56"/>
      <c r="BB122" s="56"/>
      <c r="BC122" s="56"/>
      <c r="BD122" s="56"/>
      <c r="BE122" s="56"/>
      <c r="BF122" s="56"/>
      <c r="BG122" s="56"/>
      <c r="BH122" s="56"/>
      <c r="BI122" s="56"/>
      <c r="BJ122" s="56"/>
      <c r="BK122" s="56"/>
      <c r="BL122" s="56"/>
      <c r="BM122" s="56"/>
      <c r="BN122" s="56"/>
      <c r="BO122" t="s">
        <v>77</v>
      </c>
      <c r="BP122" t="str">
        <f>IFERROR(LEFT(Table4[[#This Row],[reference/s]],SEARCH(";",Table4[[#This Row],[reference/s]])-1),"")</f>
        <v>EM-Track</v>
      </c>
    </row>
    <row r="123" spans="1:68">
      <c r="B123" t="s">
        <v>1570</v>
      </c>
      <c r="C123" t="s">
        <v>642</v>
      </c>
      <c r="D123" t="s">
        <v>727</v>
      </c>
      <c r="E123" t="s">
        <v>726</v>
      </c>
      <c r="F123" s="11">
        <v>32866</v>
      </c>
      <c r="G123" s="11">
        <v>32866</v>
      </c>
      <c r="H123" t="s">
        <v>660</v>
      </c>
      <c r="I123" s="56">
        <v>1989</v>
      </c>
      <c r="K123" t="s">
        <v>548</v>
      </c>
      <c r="L123" t="s">
        <v>50</v>
      </c>
      <c r="M123" t="s">
        <v>50</v>
      </c>
      <c r="N123" t="s">
        <v>736</v>
      </c>
      <c r="O123" s="9" t="s">
        <v>1130</v>
      </c>
      <c r="P123">
        <v>0</v>
      </c>
      <c r="Q123">
        <v>0</v>
      </c>
      <c r="R123">
        <v>0</v>
      </c>
      <c r="S123">
        <v>2</v>
      </c>
      <c r="T123">
        <v>2</v>
      </c>
      <c r="U123">
        <f>Table4[[#This Row],[Report]]*$P$321+Table4[[#This Row],[Journals]]*$Q$321+Table4[[#This Row],[Databases]]*$R$321+Table4[[#This Row],[Websites]]*$S$321+Table4[[#This Row],[Newspaper]]*$T$321</f>
        <v>22</v>
      </c>
      <c r="V123">
        <f>SUM(Table4[[#This Row],[Report]:[Websites]])</f>
        <v>2</v>
      </c>
      <c r="W123">
        <f>IF(Table4[[#This Row],[Insured Cost]]="",1,IF(Table4[[#This Row],[Reported cost]]="",2,""))</f>
        <v>1</v>
      </c>
      <c r="X123" s="56"/>
      <c r="Y123" s="56"/>
      <c r="Z123" s="56"/>
      <c r="AA123" s="56"/>
      <c r="AB123" s="56"/>
      <c r="AC123" s="56"/>
      <c r="AD123" s="56">
        <v>2</v>
      </c>
      <c r="AE123" s="64"/>
      <c r="AF123" s="64">
        <v>10000000</v>
      </c>
      <c r="AG123" s="56">
        <v>1500</v>
      </c>
      <c r="AH123" s="56"/>
      <c r="AI123" s="56"/>
      <c r="AJ123" s="56"/>
      <c r="AK123" s="56"/>
      <c r="AL123" s="56"/>
      <c r="AM123" s="56"/>
      <c r="AN123" s="56"/>
      <c r="AO123" s="56"/>
      <c r="AP123" s="56"/>
      <c r="AQ123" s="56">
        <v>1000</v>
      </c>
      <c r="AR123" s="56">
        <v>500</v>
      </c>
      <c r="AS123" s="56"/>
      <c r="AT123" s="56"/>
      <c r="AU123" s="56"/>
      <c r="AV123" s="56"/>
      <c r="AW123" s="56"/>
      <c r="AX123" s="56"/>
      <c r="AY123" s="56"/>
      <c r="AZ123" s="56"/>
      <c r="BA123" s="56"/>
      <c r="BB123" s="56"/>
      <c r="BC123" s="56"/>
      <c r="BD123" s="56"/>
      <c r="BE123" s="56"/>
      <c r="BF123" s="56"/>
      <c r="BG123" s="56"/>
      <c r="BH123" s="56"/>
      <c r="BI123" s="56"/>
      <c r="BJ123" s="56"/>
      <c r="BK123" s="56"/>
      <c r="BL123" s="56"/>
      <c r="BM123" s="56"/>
      <c r="BN123" s="56"/>
      <c r="BP123" t="str">
        <f>IFERROR(LEFT(Table4[[#This Row],[reference/s]],SEARCH(";",Table4[[#This Row],[reference/s]])-1),"")</f>
        <v>PDF - newspaper</v>
      </c>
    </row>
    <row r="124" spans="1:68">
      <c r="A124">
        <v>552</v>
      </c>
      <c r="B124" t="s">
        <v>1559</v>
      </c>
      <c r="C124" t="s">
        <v>475</v>
      </c>
      <c r="D124" t="s">
        <v>413</v>
      </c>
      <c r="E124" t="s">
        <v>414</v>
      </c>
      <c r="F124" s="11">
        <v>32602</v>
      </c>
      <c r="G124" s="11">
        <v>32618</v>
      </c>
      <c r="H124" t="s">
        <v>662</v>
      </c>
      <c r="I124" s="56">
        <v>1989</v>
      </c>
      <c r="K124" t="s">
        <v>620</v>
      </c>
      <c r="L124" t="s">
        <v>91</v>
      </c>
      <c r="M124" t="s">
        <v>37</v>
      </c>
      <c r="N124" t="s">
        <v>50</v>
      </c>
      <c r="O124" s="9" t="s">
        <v>1205</v>
      </c>
      <c r="P124">
        <v>1</v>
      </c>
      <c r="Q124">
        <v>0</v>
      </c>
      <c r="R124">
        <v>3</v>
      </c>
      <c r="S124">
        <v>0</v>
      </c>
      <c r="T124">
        <v>0</v>
      </c>
      <c r="U124">
        <f>Table4[[#This Row],[Report]]*$P$321+Table4[[#This Row],[Journals]]*$Q$321+Table4[[#This Row],[Databases]]*$R$321+Table4[[#This Row],[Websites]]*$S$321+Table4[[#This Row],[Newspaper]]*$T$321</f>
        <v>100</v>
      </c>
      <c r="V124">
        <f>SUM(Table4[[#This Row],[Report]:[Websites]])</f>
        <v>4</v>
      </c>
      <c r="W124" t="str">
        <f>IF(Table4[[#This Row],[Insured Cost]]="",1,IF(Table4[[#This Row],[Reported cost]]="",2,""))</f>
        <v/>
      </c>
      <c r="X124" s="56">
        <v>2300</v>
      </c>
      <c r="Y124" s="56">
        <v>50</v>
      </c>
      <c r="Z124" s="56"/>
      <c r="AA124" s="56">
        <v>20</v>
      </c>
      <c r="AB124" s="56"/>
      <c r="AC124" s="56"/>
      <c r="AD124" s="56">
        <v>1</v>
      </c>
      <c r="AE124" s="64">
        <v>26000000</v>
      </c>
      <c r="AF124" s="64">
        <v>90000000</v>
      </c>
      <c r="AG124" s="56"/>
      <c r="AH124" s="56"/>
      <c r="AI124" s="56"/>
      <c r="AJ124" s="56"/>
      <c r="AK124" s="56">
        <v>250</v>
      </c>
      <c r="AL124" s="56">
        <v>60</v>
      </c>
      <c r="AM124" s="56"/>
      <c r="AN124" s="56"/>
      <c r="AO124" s="56"/>
      <c r="AP124" s="56"/>
      <c r="AQ124" s="56"/>
      <c r="AR124" s="56"/>
      <c r="AS124" s="56"/>
      <c r="AT124" s="56"/>
      <c r="AU124" s="56"/>
      <c r="AV124" s="56"/>
      <c r="AW124" s="56"/>
      <c r="AX124" s="56"/>
      <c r="AY124" s="56"/>
      <c r="AZ124" s="56"/>
      <c r="BA124" s="56"/>
      <c r="BB124" s="56"/>
      <c r="BC124" s="56"/>
      <c r="BD124" s="56"/>
      <c r="BE124" s="56"/>
      <c r="BF124" s="56"/>
      <c r="BG124" s="56"/>
      <c r="BH124" s="56"/>
      <c r="BI124" s="56"/>
      <c r="BJ124" s="56">
        <v>1</v>
      </c>
      <c r="BK124" s="56"/>
      <c r="BL124" s="56"/>
      <c r="BM124" s="56"/>
      <c r="BN124" s="56">
        <v>1</v>
      </c>
      <c r="BO124" t="s">
        <v>415</v>
      </c>
      <c r="BP124" t="str">
        <f>IFERROR(LEFT(Table4[[#This Row],[reference/s]],SEARCH(";",Table4[[#This Row],[reference/s]])-1),"")</f>
        <v>EM-Track(1 death)</v>
      </c>
    </row>
    <row r="125" spans="1:68">
      <c r="B125" t="s">
        <v>1567</v>
      </c>
      <c r="C125" t="s">
        <v>807</v>
      </c>
      <c r="D125" s="6"/>
      <c r="E125" t="s">
        <v>787</v>
      </c>
      <c r="F125" s="11"/>
      <c r="G125" s="11">
        <v>32570</v>
      </c>
      <c r="H125" t="s">
        <v>658</v>
      </c>
      <c r="I125" s="56">
        <v>1989</v>
      </c>
      <c r="L125" t="s">
        <v>51</v>
      </c>
      <c r="M125" t="s">
        <v>51</v>
      </c>
      <c r="O125" s="9" t="s">
        <v>1128</v>
      </c>
      <c r="U125">
        <f>Table4[[#This Row],[Report]]*$P$321+Table4[[#This Row],[Journals]]*$Q$321+Table4[[#This Row],[Databases]]*$R$321+Table4[[#This Row],[Websites]]*$S$321+Table4[[#This Row],[Newspaper]]*$T$321</f>
        <v>0</v>
      </c>
      <c r="V125">
        <f>SUM(Table4[[#This Row],[Report]:[Websites]])</f>
        <v>0</v>
      </c>
      <c r="W125">
        <f>IF(Table4[[#This Row],[Insured Cost]]="",1,IF(Table4[[#This Row],[Reported cost]]="",2,""))</f>
        <v>2</v>
      </c>
      <c r="X125" s="56"/>
      <c r="Y125" s="56"/>
      <c r="Z125" s="56"/>
      <c r="AA125" s="56"/>
      <c r="AB125" s="56"/>
      <c r="AC125" s="56"/>
      <c r="AD125" s="56"/>
      <c r="AE125" s="64">
        <v>15000000</v>
      </c>
      <c r="AF125" s="64"/>
      <c r="AG125" s="56"/>
      <c r="AH125" s="56"/>
      <c r="AI125" s="56"/>
      <c r="AJ125" s="56"/>
      <c r="AK125" s="56"/>
      <c r="AL125" s="56"/>
      <c r="AM125" s="56"/>
      <c r="AN125" s="56"/>
      <c r="AO125" s="56"/>
      <c r="AP125" s="56"/>
      <c r="AQ125" s="56"/>
      <c r="AR125" s="56"/>
      <c r="AS125" s="56"/>
      <c r="AT125" s="56"/>
      <c r="AU125" s="56"/>
      <c r="AV125" s="56"/>
      <c r="AW125" s="56"/>
      <c r="AX125" s="56"/>
      <c r="AY125" s="56"/>
      <c r="AZ125" s="56"/>
      <c r="BA125" s="56"/>
      <c r="BB125" s="56"/>
      <c r="BC125" s="56"/>
      <c r="BD125" s="56"/>
      <c r="BE125" s="56"/>
      <c r="BF125" s="56"/>
      <c r="BG125" s="56"/>
      <c r="BH125" s="56"/>
      <c r="BI125" s="56"/>
      <c r="BJ125" s="56"/>
      <c r="BK125" s="56"/>
      <c r="BL125" s="56"/>
      <c r="BM125" s="56"/>
      <c r="BN125" s="56"/>
      <c r="BP125" t="str">
        <f>IFERROR(LEFT(Table4[[#This Row],[reference/s]],SEARCH(";",Table4[[#This Row],[reference/s]])-1),"")</f>
        <v>WIKI</v>
      </c>
    </row>
    <row r="126" spans="1:68">
      <c r="A126">
        <v>133</v>
      </c>
      <c r="B126" t="s">
        <v>1570</v>
      </c>
      <c r="C126" t="s">
        <v>606</v>
      </c>
      <c r="D126" t="s">
        <v>118</v>
      </c>
      <c r="E126" t="s">
        <v>1208</v>
      </c>
      <c r="F126" s="11">
        <v>32623</v>
      </c>
      <c r="G126" s="11">
        <v>32628</v>
      </c>
      <c r="H126" t="s">
        <v>662</v>
      </c>
      <c r="I126" s="56">
        <v>1989</v>
      </c>
      <c r="K126" t="s">
        <v>499</v>
      </c>
      <c r="L126" t="s">
        <v>50</v>
      </c>
      <c r="M126" t="s">
        <v>50</v>
      </c>
      <c r="N126" t="s">
        <v>736</v>
      </c>
      <c r="O126" s="29" t="s">
        <v>1207</v>
      </c>
      <c r="P126">
        <v>1</v>
      </c>
      <c r="Q126">
        <v>0</v>
      </c>
      <c r="R126">
        <v>1</v>
      </c>
      <c r="S126">
        <v>2</v>
      </c>
      <c r="T126">
        <v>0</v>
      </c>
      <c r="U126">
        <f>Table4[[#This Row],[Report]]*$P$321+Table4[[#This Row],[Journals]]*$Q$321+Table4[[#This Row],[Databases]]*$R$321+Table4[[#This Row],[Websites]]*$S$321+Table4[[#This Row],[Newspaper]]*$T$321</f>
        <v>80</v>
      </c>
      <c r="V126">
        <f>SUM(Table4[[#This Row],[Report]:[Websites]])</f>
        <v>4</v>
      </c>
      <c r="W126">
        <f>IF(Table4[[#This Row],[Insured Cost]]="",1,IF(Table4[[#This Row],[Reported cost]]="",2,""))</f>
        <v>1</v>
      </c>
      <c r="X126" s="56"/>
      <c r="Y126" s="56">
        <v>5000</v>
      </c>
      <c r="Z126" s="56">
        <v>400</v>
      </c>
      <c r="AA126" s="56">
        <v>40</v>
      </c>
      <c r="AB126" s="56"/>
      <c r="AC126" s="56"/>
      <c r="AD126" s="56">
        <v>10</v>
      </c>
      <c r="AE126" s="64"/>
      <c r="AF126" s="64">
        <v>2500000</v>
      </c>
      <c r="AG126" s="56"/>
      <c r="AH126" s="56"/>
      <c r="AI126" s="56"/>
      <c r="AJ126" s="56"/>
      <c r="AK126" s="56"/>
      <c r="AL126" s="56"/>
      <c r="AM126" s="56"/>
      <c r="AN126" s="56"/>
      <c r="AO126" s="56"/>
      <c r="AP126" s="56"/>
      <c r="AQ126" s="56"/>
      <c r="AR126" s="56"/>
      <c r="AS126" s="56"/>
      <c r="AT126" s="56"/>
      <c r="AU126" s="56"/>
      <c r="AV126" s="56"/>
      <c r="AW126" s="56"/>
      <c r="AX126" s="56"/>
      <c r="AY126" s="56"/>
      <c r="AZ126" s="56"/>
      <c r="BA126" s="56"/>
      <c r="BB126" s="56"/>
      <c r="BC126" s="56"/>
      <c r="BD126" s="56"/>
      <c r="BE126" s="56"/>
      <c r="BF126" s="56"/>
      <c r="BG126" s="56"/>
      <c r="BH126" s="56"/>
      <c r="BI126" s="56"/>
      <c r="BJ126" s="56"/>
      <c r="BK126" s="56"/>
      <c r="BL126" s="56"/>
      <c r="BM126" s="56"/>
      <c r="BN126" s="56"/>
      <c r="BO126" t="s">
        <v>119</v>
      </c>
      <c r="BP126" t="str">
        <f>IFERROR(LEFT(Table4[[#This Row],[reference/s]],SEARCH(";",Table4[[#This Row],[reference/s]])-1),"")</f>
        <v>EM-DAT  (9 deaths)</v>
      </c>
    </row>
    <row r="127" spans="1:68">
      <c r="B127" t="s">
        <v>1559</v>
      </c>
      <c r="C127" t="s">
        <v>475</v>
      </c>
      <c r="D127" t="s">
        <v>601</v>
      </c>
      <c r="E127" t="s">
        <v>836</v>
      </c>
      <c r="F127" s="11">
        <v>32620</v>
      </c>
      <c r="G127" s="11">
        <v>32621</v>
      </c>
      <c r="H127" t="s">
        <v>662</v>
      </c>
      <c r="I127" s="56">
        <v>1989</v>
      </c>
      <c r="K127" t="s">
        <v>621</v>
      </c>
      <c r="L127" t="s">
        <v>33</v>
      </c>
      <c r="M127" t="s">
        <v>33</v>
      </c>
      <c r="N127" t="s">
        <v>736</v>
      </c>
      <c r="O127" s="29" t="s">
        <v>1206</v>
      </c>
      <c r="P127">
        <v>0</v>
      </c>
      <c r="Q127">
        <v>0</v>
      </c>
      <c r="R127">
        <v>2</v>
      </c>
      <c r="S127">
        <v>1</v>
      </c>
      <c r="T127">
        <v>0</v>
      </c>
      <c r="U127">
        <f>Table4[[#This Row],[Report]]*$P$321+Table4[[#This Row],[Journals]]*$Q$321+Table4[[#This Row],[Databases]]*$R$321+Table4[[#This Row],[Websites]]*$S$321+Table4[[#This Row],[Newspaper]]*$T$321</f>
        <v>50</v>
      </c>
      <c r="V127">
        <f>SUM(Table4[[#This Row],[Report]:[Websites]])</f>
        <v>3</v>
      </c>
      <c r="W127" t="str">
        <f>IF(Table4[[#This Row],[Insured Cost]]="",1,IF(Table4[[#This Row],[Reported cost]]="",2,""))</f>
        <v/>
      </c>
      <c r="X127" s="56"/>
      <c r="Y127" s="56"/>
      <c r="Z127" s="56"/>
      <c r="AA127" s="56"/>
      <c r="AB127" s="56"/>
      <c r="AC127" s="56"/>
      <c r="AD127" s="56">
        <v>4</v>
      </c>
      <c r="AE127" s="64">
        <v>20000000</v>
      </c>
      <c r="AF127" s="64">
        <v>20000000</v>
      </c>
      <c r="AG127" s="56"/>
      <c r="AH127" s="56"/>
      <c r="AI127" s="56"/>
      <c r="AJ127" s="56"/>
      <c r="AK127" s="56"/>
      <c r="AL127" s="56"/>
      <c r="AM127" s="56"/>
      <c r="AN127" s="56"/>
      <c r="AO127" s="56"/>
      <c r="AP127" s="56"/>
      <c r="AQ127" s="56"/>
      <c r="AR127" s="56"/>
      <c r="AS127" s="56"/>
      <c r="AT127" s="56"/>
      <c r="AU127" s="56"/>
      <c r="AV127" s="56"/>
      <c r="AW127" s="56"/>
      <c r="AX127" s="56"/>
      <c r="AY127" s="56"/>
      <c r="AZ127" s="56"/>
      <c r="BA127" s="56"/>
      <c r="BB127" s="56"/>
      <c r="BC127" s="56"/>
      <c r="BD127" s="56"/>
      <c r="BE127" s="56"/>
      <c r="BF127" s="56"/>
      <c r="BG127" s="56"/>
      <c r="BH127" s="56"/>
      <c r="BI127" s="56"/>
      <c r="BJ127" s="56"/>
      <c r="BK127" s="56"/>
      <c r="BL127" s="56"/>
      <c r="BM127" s="56"/>
      <c r="BN127" s="56"/>
      <c r="BP127" t="str">
        <f>IFERROR(LEFT(Table4[[#This Row],[reference/s]],SEARCH(";",Table4[[#This Row],[reference/s]])-1),"")</f>
        <v>EM-DAT (2 deaths)</v>
      </c>
    </row>
    <row r="128" spans="1:68">
      <c r="A128">
        <v>69</v>
      </c>
      <c r="B128" t="s">
        <v>1559</v>
      </c>
      <c r="C128" t="s">
        <v>642</v>
      </c>
      <c r="D128" t="s">
        <v>85</v>
      </c>
      <c r="E128" t="s">
        <v>86</v>
      </c>
      <c r="F128" s="11">
        <v>32828</v>
      </c>
      <c r="G128" s="11">
        <v>32828</v>
      </c>
      <c r="H128" t="s">
        <v>659</v>
      </c>
      <c r="I128" s="56">
        <v>1989</v>
      </c>
      <c r="K128" t="s">
        <v>500</v>
      </c>
      <c r="L128" t="s">
        <v>30</v>
      </c>
      <c r="M128" t="s">
        <v>30</v>
      </c>
      <c r="N128" t="s">
        <v>736</v>
      </c>
      <c r="O128" s="9" t="s">
        <v>1129</v>
      </c>
      <c r="P128">
        <v>2</v>
      </c>
      <c r="Q128">
        <v>0</v>
      </c>
      <c r="R128">
        <v>1</v>
      </c>
      <c r="S128">
        <v>0</v>
      </c>
      <c r="T128">
        <v>1</v>
      </c>
      <c r="U128">
        <f>Table4[[#This Row],[Report]]*$P$321+Table4[[#This Row],[Journals]]*$Q$321+Table4[[#This Row],[Databases]]*$R$321+Table4[[#This Row],[Websites]]*$S$321+Table4[[#This Row],[Newspaper]]*$T$321</f>
        <v>101</v>
      </c>
      <c r="V128">
        <f>SUM(Table4[[#This Row],[Report]:[Websites]])</f>
        <v>3</v>
      </c>
      <c r="W128" t="str">
        <f>IF(Table4[[#This Row],[Insured Cost]]="",1,IF(Table4[[#This Row],[Reported cost]]="",2,""))</f>
        <v/>
      </c>
      <c r="X128" s="56"/>
      <c r="Y128" s="56"/>
      <c r="Z128" s="56"/>
      <c r="AA128" s="56"/>
      <c r="AB128" s="56"/>
      <c r="AC128" s="56"/>
      <c r="AD128" s="56"/>
      <c r="AE128" s="64">
        <v>20000000</v>
      </c>
      <c r="AF128" s="64">
        <v>24000000</v>
      </c>
      <c r="AG128" s="56"/>
      <c r="AH128" s="56"/>
      <c r="AI128" s="56"/>
      <c r="AJ128" s="56"/>
      <c r="AK128" s="56"/>
      <c r="AL128" s="56"/>
      <c r="AM128" s="56"/>
      <c r="AN128" s="56"/>
      <c r="AO128" s="56"/>
      <c r="AP128" s="56"/>
      <c r="AQ128" s="56"/>
      <c r="AR128" s="56"/>
      <c r="AS128" s="56"/>
      <c r="AT128" s="56"/>
      <c r="AU128" s="56"/>
      <c r="AV128" s="56"/>
      <c r="AW128" s="56"/>
      <c r="AX128" s="56"/>
      <c r="AY128" s="56"/>
      <c r="AZ128" s="56"/>
      <c r="BA128" s="56"/>
      <c r="BB128" s="56"/>
      <c r="BC128" s="56"/>
      <c r="BD128" s="56"/>
      <c r="BE128" s="56"/>
      <c r="BF128" s="56"/>
      <c r="BG128" s="56"/>
      <c r="BH128" s="56"/>
      <c r="BI128" s="56"/>
      <c r="BJ128" s="56"/>
      <c r="BK128" s="56"/>
      <c r="BL128" s="56"/>
      <c r="BM128" s="56"/>
      <c r="BN128" s="56"/>
      <c r="BO128" t="s">
        <v>87</v>
      </c>
      <c r="BP128" t="str">
        <f>IFERROR(LEFT(Table4[[#This Row],[reference/s]],SEARCH(";",Table4[[#This Row],[reference/s]])-1),"")</f>
        <v>EM-TRACK</v>
      </c>
    </row>
    <row r="129" spans="1:68">
      <c r="B129" t="s">
        <v>1562</v>
      </c>
      <c r="C129" t="s">
        <v>585</v>
      </c>
      <c r="F129" s="11">
        <v>33227</v>
      </c>
      <c r="G129" s="11">
        <v>33237</v>
      </c>
      <c r="H129" t="s">
        <v>660</v>
      </c>
      <c r="I129" s="56">
        <v>1990</v>
      </c>
      <c r="K129" t="s">
        <v>729</v>
      </c>
      <c r="L129" t="s">
        <v>37</v>
      </c>
      <c r="M129" t="s">
        <v>37</v>
      </c>
      <c r="N129" t="s">
        <v>736</v>
      </c>
      <c r="O129" s="9" t="s">
        <v>719</v>
      </c>
      <c r="P129">
        <v>0</v>
      </c>
      <c r="Q129">
        <v>0</v>
      </c>
      <c r="R129">
        <v>1</v>
      </c>
      <c r="S129">
        <v>1</v>
      </c>
      <c r="T129">
        <v>2</v>
      </c>
      <c r="U129">
        <f>Table4[[#This Row],[Report]]*$P$321+Table4[[#This Row],[Journals]]*$Q$321+Table4[[#This Row],[Databases]]*$R$321+Table4[[#This Row],[Websites]]*$S$321+Table4[[#This Row],[Newspaper]]*$T$321</f>
        <v>32</v>
      </c>
      <c r="V129">
        <f>SUM(Table4[[#This Row],[Report]:[Websites]])</f>
        <v>2</v>
      </c>
      <c r="W129">
        <f>IF(Table4[[#This Row],[Insured Cost]]="",1,IF(Table4[[#This Row],[Reported cost]]="",2,""))</f>
        <v>2</v>
      </c>
      <c r="X129" s="56"/>
      <c r="Y129" s="56">
        <v>5000</v>
      </c>
      <c r="Z129" s="56">
        <v>10</v>
      </c>
      <c r="AA129" s="56">
        <v>5</v>
      </c>
      <c r="AB129" s="56"/>
      <c r="AC129" s="56"/>
      <c r="AD129" s="56"/>
      <c r="AE129" s="64">
        <v>6000000</v>
      </c>
      <c r="AF129" s="64"/>
      <c r="AG129" s="56"/>
      <c r="AH129" s="56"/>
      <c r="AI129" s="56"/>
      <c r="AJ129" s="56"/>
      <c r="AK129" s="56"/>
      <c r="AL129" s="56">
        <v>8</v>
      </c>
      <c r="AM129" s="56"/>
      <c r="AN129" s="56"/>
      <c r="AO129" s="56"/>
      <c r="AP129" s="56"/>
      <c r="AQ129" s="56"/>
      <c r="AR129" s="56"/>
      <c r="AS129" s="56"/>
      <c r="AT129" s="56"/>
      <c r="AU129" s="56"/>
      <c r="AV129" s="56"/>
      <c r="AW129" s="56"/>
      <c r="AX129" s="56"/>
      <c r="AY129" s="56"/>
      <c r="AZ129" s="56">
        <v>176200</v>
      </c>
      <c r="BA129" s="56"/>
      <c r="BB129" s="56"/>
      <c r="BC129" s="56"/>
      <c r="BD129" s="56"/>
      <c r="BE129" s="56"/>
      <c r="BF129" s="56"/>
      <c r="BG129" s="56"/>
      <c r="BH129" s="56"/>
      <c r="BI129" s="56"/>
      <c r="BJ129" s="56"/>
      <c r="BK129" s="56"/>
      <c r="BL129" s="56"/>
      <c r="BM129" s="56"/>
      <c r="BN129" s="56"/>
      <c r="BP129" t="str">
        <f>IFERROR(LEFT(Table4[[#This Row],[reference/s]],SEARCH(";",Table4[[#This Row],[reference/s]])-1),"")</f>
        <v>ICA</v>
      </c>
    </row>
    <row r="130" spans="1:68">
      <c r="A130">
        <v>50</v>
      </c>
      <c r="B130" t="s">
        <v>1559</v>
      </c>
      <c r="C130" t="s">
        <v>606</v>
      </c>
      <c r="D130" t="s">
        <v>71</v>
      </c>
      <c r="E130" t="s">
        <v>72</v>
      </c>
      <c r="F130" s="11">
        <v>32984</v>
      </c>
      <c r="G130" s="11">
        <v>32993</v>
      </c>
      <c r="H130" t="s">
        <v>662</v>
      </c>
      <c r="I130" s="56">
        <v>1990</v>
      </c>
      <c r="K130" t="s">
        <v>1132</v>
      </c>
      <c r="L130" t="s">
        <v>73</v>
      </c>
      <c r="M130" t="s">
        <v>37</v>
      </c>
      <c r="N130" t="s">
        <v>748</v>
      </c>
      <c r="O130" s="9" t="s">
        <v>1160</v>
      </c>
      <c r="P130">
        <v>1</v>
      </c>
      <c r="Q130">
        <v>6</v>
      </c>
      <c r="R130">
        <v>3</v>
      </c>
      <c r="S130">
        <v>1</v>
      </c>
      <c r="T130">
        <v>7</v>
      </c>
      <c r="U130">
        <f>Table4[[#This Row],[Report]]*$P$321+Table4[[#This Row],[Journals]]*$Q$321+Table4[[#This Row],[Databases]]*$R$321+Table4[[#This Row],[Websites]]*$S$321+Table4[[#This Row],[Newspaper]]*$T$321</f>
        <v>297</v>
      </c>
      <c r="V130">
        <f>SUM(Table4[[#This Row],[Report]:[Websites]])</f>
        <v>11</v>
      </c>
      <c r="W130" t="str">
        <f>IF(Table4[[#This Row],[Insured Cost]]="",1,IF(Table4[[#This Row],[Reported cost]]="",2,""))</f>
        <v/>
      </c>
      <c r="X130" s="56">
        <v>3500</v>
      </c>
      <c r="Y130" s="56">
        <v>17000</v>
      </c>
      <c r="Z130" s="56">
        <v>5000</v>
      </c>
      <c r="AA130" s="56">
        <v>60</v>
      </c>
      <c r="AB130" s="56"/>
      <c r="AC130" s="56"/>
      <c r="AD130" s="56">
        <v>6</v>
      </c>
      <c r="AE130" s="64">
        <v>30000000</v>
      </c>
      <c r="AF130" s="64">
        <v>200000000</v>
      </c>
      <c r="AG130" s="56"/>
      <c r="AH130" s="56"/>
      <c r="AI130" s="56"/>
      <c r="AJ130" s="56"/>
      <c r="AK130" s="56">
        <v>500</v>
      </c>
      <c r="AL130" s="56">
        <v>150</v>
      </c>
      <c r="AM130" s="56"/>
      <c r="AN130" s="56"/>
      <c r="AO130" s="56"/>
      <c r="AP130" s="56"/>
      <c r="AQ130" s="56"/>
      <c r="AR130" s="56"/>
      <c r="AS130" s="56"/>
      <c r="AT130" s="56"/>
      <c r="AU130" s="56"/>
      <c r="AV130" s="56"/>
      <c r="AW130" s="56"/>
      <c r="AX130" s="56"/>
      <c r="AY130" s="56"/>
      <c r="AZ130" s="56"/>
      <c r="BA130" s="56"/>
      <c r="BB130" s="56"/>
      <c r="BC130" s="56"/>
      <c r="BD130" s="56"/>
      <c r="BE130" s="56"/>
      <c r="BF130" s="56"/>
      <c r="BG130" s="56"/>
      <c r="BH130" s="56"/>
      <c r="BI130" s="56"/>
      <c r="BJ130" s="56"/>
      <c r="BK130" s="56"/>
      <c r="BL130" s="56"/>
      <c r="BM130" s="56"/>
      <c r="BN130" s="56"/>
      <c r="BO130" t="s">
        <v>74</v>
      </c>
      <c r="BP130" t="str">
        <f>IFERROR(LEFT(Table4[[#This Row],[reference/s]],SEARCH(";",Table4[[#This Row],[reference/s]])-1),"")</f>
        <v>ICA</v>
      </c>
    </row>
    <row r="131" spans="1:68">
      <c r="A131">
        <v>34</v>
      </c>
      <c r="B131" t="s">
        <v>1559</v>
      </c>
      <c r="C131" t="s">
        <v>642</v>
      </c>
      <c r="D131" t="s">
        <v>59</v>
      </c>
      <c r="E131" t="s">
        <v>60</v>
      </c>
      <c r="F131" s="4">
        <v>32950</v>
      </c>
      <c r="G131" s="7">
        <v>32950</v>
      </c>
      <c r="H131" t="s">
        <v>658</v>
      </c>
      <c r="I131" s="56">
        <v>1990</v>
      </c>
      <c r="K131" t="s">
        <v>480</v>
      </c>
      <c r="L131" t="s">
        <v>37</v>
      </c>
      <c r="M131" t="s">
        <v>37</v>
      </c>
      <c r="N131" t="s">
        <v>736</v>
      </c>
      <c r="O131" s="9" t="s">
        <v>1300</v>
      </c>
      <c r="P131">
        <v>3</v>
      </c>
      <c r="Q131">
        <v>1</v>
      </c>
      <c r="R131">
        <v>3</v>
      </c>
      <c r="S131">
        <v>2</v>
      </c>
      <c r="T131">
        <v>0</v>
      </c>
      <c r="U131">
        <f>Table4[[#This Row],[Report]]*$P$321+Table4[[#This Row],[Journals]]*$Q$321+Table4[[#This Row],[Databases]]*$R$321+Table4[[#This Row],[Websites]]*$S$321+Table4[[#This Row],[Newspaper]]*$T$321</f>
        <v>230</v>
      </c>
      <c r="V131">
        <f>SUM(Table4[[#This Row],[Report]:[Websites]])</f>
        <v>9</v>
      </c>
      <c r="W131" t="str">
        <f>IF(Table4[[#This Row],[Insured Cost]]="",1,IF(Table4[[#This Row],[Reported cost]]="",2,""))</f>
        <v/>
      </c>
      <c r="X131" s="56"/>
      <c r="Y131" s="56">
        <v>5000</v>
      </c>
      <c r="Z131" s="56">
        <v>100</v>
      </c>
      <c r="AA131" s="56">
        <v>25</v>
      </c>
      <c r="AB131" s="56"/>
      <c r="AC131" s="56"/>
      <c r="AD131" s="56"/>
      <c r="AE131" s="64">
        <v>319000000</v>
      </c>
      <c r="AF131" s="64">
        <v>710000000</v>
      </c>
      <c r="AG131" s="56">
        <v>3500</v>
      </c>
      <c r="AH131" s="56"/>
      <c r="AI131" s="56"/>
      <c r="AJ131" s="56"/>
      <c r="AK131" s="56"/>
      <c r="AL131" s="56">
        <v>14000</v>
      </c>
      <c r="AM131" s="56"/>
      <c r="AN131" s="56"/>
      <c r="AO131" s="56"/>
      <c r="AP131" s="56"/>
      <c r="AQ131" s="56"/>
      <c r="AR131" s="56"/>
      <c r="AS131" s="56"/>
      <c r="AT131" s="56"/>
      <c r="AU131" s="56"/>
      <c r="AV131" s="56"/>
      <c r="AW131" s="56"/>
      <c r="AX131" s="56"/>
      <c r="AY131" s="56"/>
      <c r="AZ131" s="56"/>
      <c r="BA131" s="56"/>
      <c r="BB131" s="56">
        <v>9000</v>
      </c>
      <c r="BC131" s="56"/>
      <c r="BD131" s="56"/>
      <c r="BE131" s="56"/>
      <c r="BF131" s="56"/>
      <c r="BG131" s="56"/>
      <c r="BH131" s="56"/>
      <c r="BI131" s="56"/>
      <c r="BJ131" s="56"/>
      <c r="BK131" s="56"/>
      <c r="BL131" s="56"/>
      <c r="BM131" s="56"/>
      <c r="BN131" s="56"/>
      <c r="BO131" t="s">
        <v>61</v>
      </c>
      <c r="BP131" t="str">
        <f>IFERROR(LEFT(Table4[[#This Row],[reference/s]],SEARCH(";",Table4[[#This Row],[reference/s]])-1),"")</f>
        <v>ICA</v>
      </c>
    </row>
    <row r="132" spans="1:68">
      <c r="B132" t="s">
        <v>1567</v>
      </c>
      <c r="C132" t="s">
        <v>807</v>
      </c>
      <c r="D132" s="6"/>
      <c r="F132" s="4"/>
      <c r="G132" s="4">
        <v>32874</v>
      </c>
      <c r="H132" t="s">
        <v>657</v>
      </c>
      <c r="I132" s="56">
        <v>1990</v>
      </c>
      <c r="K132" t="s">
        <v>784</v>
      </c>
      <c r="L132" t="s">
        <v>788</v>
      </c>
      <c r="M132" t="s">
        <v>51</v>
      </c>
      <c r="N132" t="s">
        <v>30</v>
      </c>
      <c r="O132" s="29" t="s">
        <v>701</v>
      </c>
      <c r="U132">
        <f>Table4[[#This Row],[Report]]*$P$321+Table4[[#This Row],[Journals]]*$Q$321+Table4[[#This Row],[Databases]]*$R$321+Table4[[#This Row],[Websites]]*$S$321+Table4[[#This Row],[Newspaper]]*$T$321</f>
        <v>0</v>
      </c>
      <c r="V132">
        <f>SUM(Table4[[#This Row],[Report]:[Websites]])</f>
        <v>0</v>
      </c>
      <c r="W132">
        <f>IF(Table4[[#This Row],[Insured Cost]]="",1,IF(Table4[[#This Row],[Reported cost]]="",2,""))</f>
        <v>1</v>
      </c>
      <c r="X132" s="56">
        <v>150000</v>
      </c>
      <c r="Y132" s="56"/>
      <c r="Z132" s="56"/>
      <c r="AA132" s="56">
        <v>100</v>
      </c>
      <c r="AB132" s="56"/>
      <c r="AC132" s="56"/>
      <c r="AD132" s="56">
        <v>5</v>
      </c>
      <c r="AE132" s="64"/>
      <c r="AF132" s="64"/>
      <c r="AG132" s="56"/>
      <c r="AH132" s="56"/>
      <c r="AI132" s="56"/>
      <c r="AJ132" s="56"/>
      <c r="AK132" s="56"/>
      <c r="AL132" s="56"/>
      <c r="AM132" s="56"/>
      <c r="AN132" s="56"/>
      <c r="AO132" s="56"/>
      <c r="AP132" s="56"/>
      <c r="AQ132" s="56"/>
      <c r="AR132" s="56"/>
      <c r="AS132" s="56"/>
      <c r="AT132" s="56"/>
      <c r="AU132" s="56"/>
      <c r="AV132" s="56"/>
      <c r="AW132" s="56"/>
      <c r="AX132" s="56"/>
      <c r="AY132" s="56"/>
      <c r="AZ132" s="56"/>
      <c r="BA132" s="56"/>
      <c r="BB132" s="56"/>
      <c r="BC132" s="56"/>
      <c r="BD132" s="56"/>
      <c r="BE132" s="56"/>
      <c r="BF132" s="56"/>
      <c r="BG132" s="56"/>
      <c r="BH132" s="56"/>
      <c r="BI132" s="56"/>
      <c r="BJ132" s="56"/>
      <c r="BK132" s="56"/>
      <c r="BL132" s="56"/>
      <c r="BM132" s="56"/>
      <c r="BN132" s="56"/>
      <c r="BP132" t="str">
        <f>IFERROR(LEFT(Table4[[#This Row],[reference/s]],SEARCH(";",Table4[[#This Row],[reference/s]])-1),"")</f>
        <v>wiki</v>
      </c>
    </row>
    <row r="133" spans="1:68">
      <c r="B133" t="s">
        <v>1567</v>
      </c>
      <c r="C133" t="s">
        <v>807</v>
      </c>
      <c r="D133" s="6"/>
      <c r="F133" s="4">
        <v>33208</v>
      </c>
      <c r="G133" s="4">
        <v>33237</v>
      </c>
      <c r="H133" t="s">
        <v>657</v>
      </c>
      <c r="I133" s="56">
        <v>1990</v>
      </c>
      <c r="K133" t="s">
        <v>515</v>
      </c>
      <c r="L133" t="s">
        <v>30</v>
      </c>
      <c r="M133" t="s">
        <v>30</v>
      </c>
      <c r="O133" s="29" t="s">
        <v>609</v>
      </c>
      <c r="U133">
        <f>Table4[[#This Row],[Report]]*$P$321+Table4[[#This Row],[Journals]]*$Q$321+Table4[[#This Row],[Databases]]*$R$321+Table4[[#This Row],[Websites]]*$S$321+Table4[[#This Row],[Newspaper]]*$T$321</f>
        <v>0</v>
      </c>
      <c r="V133">
        <f>SUM(Table4[[#This Row],[Report]:[Websites]])</f>
        <v>0</v>
      </c>
      <c r="W133">
        <f>IF(Table4[[#This Row],[Insured Cost]]="",1,IF(Table4[[#This Row],[Reported cost]]="",2,""))</f>
        <v>1</v>
      </c>
      <c r="X133" s="56">
        <v>500000</v>
      </c>
      <c r="Y133" s="56"/>
      <c r="Z133" s="56"/>
      <c r="AA133" s="56">
        <v>60</v>
      </c>
      <c r="AB133" s="56"/>
      <c r="AC133" s="56"/>
      <c r="AD133" s="56">
        <v>4</v>
      </c>
      <c r="AE133" s="64"/>
      <c r="AF133" s="64"/>
      <c r="AG133" s="56"/>
      <c r="AH133" s="56"/>
      <c r="AI133" s="56"/>
      <c r="AJ133" s="56"/>
      <c r="AK133" s="56"/>
      <c r="AL133" s="56"/>
      <c r="AM133" s="56"/>
      <c r="AN133" s="56"/>
      <c r="AO133" s="56"/>
      <c r="AP133" s="56"/>
      <c r="AQ133" s="56"/>
      <c r="AR133" s="56"/>
      <c r="AS133" s="56"/>
      <c r="AT133" s="56"/>
      <c r="AU133" s="56"/>
      <c r="AV133" s="56"/>
      <c r="AW133" s="56"/>
      <c r="AX133" s="56"/>
      <c r="AY133" s="56"/>
      <c r="AZ133" s="56"/>
      <c r="BA133" s="56"/>
      <c r="BB133" s="56"/>
      <c r="BC133" s="56"/>
      <c r="BD133" s="56"/>
      <c r="BE133" s="56"/>
      <c r="BF133" s="56"/>
      <c r="BG133" s="56"/>
      <c r="BH133" s="56"/>
      <c r="BI133" s="56"/>
      <c r="BJ133" s="56"/>
      <c r="BK133" s="56"/>
      <c r="BL133" s="56"/>
      <c r="BM133" s="56"/>
      <c r="BN133" s="56"/>
      <c r="BP133" t="str">
        <f>IFERROR(LEFT(Table4[[#This Row],[reference/s]],SEARCH(";",Table4[[#This Row],[reference/s]])-1),"")</f>
        <v/>
      </c>
    </row>
    <row r="134" spans="1:68">
      <c r="B134" t="s">
        <v>1570</v>
      </c>
      <c r="C134" t="s">
        <v>642</v>
      </c>
      <c r="D134" t="s">
        <v>917</v>
      </c>
      <c r="E134" t="s">
        <v>916</v>
      </c>
      <c r="F134" s="4">
        <v>33229</v>
      </c>
      <c r="G134" s="7">
        <v>33229</v>
      </c>
      <c r="H134" t="s">
        <v>660</v>
      </c>
      <c r="I134" s="56">
        <v>1990</v>
      </c>
      <c r="J134" s="1"/>
      <c r="K134" t="s">
        <v>515</v>
      </c>
      <c r="L134" t="s">
        <v>30</v>
      </c>
      <c r="M134" t="s">
        <v>30</v>
      </c>
      <c r="O134" s="9" t="s">
        <v>915</v>
      </c>
      <c r="P134">
        <v>0</v>
      </c>
      <c r="Q134">
        <v>1</v>
      </c>
      <c r="R134">
        <v>0</v>
      </c>
      <c r="S134">
        <v>0</v>
      </c>
      <c r="T134">
        <v>0</v>
      </c>
      <c r="U134">
        <f>Table4[[#This Row],[Report]]*$P$321+Table4[[#This Row],[Journals]]*$Q$321+Table4[[#This Row],[Databases]]*$R$321+Table4[[#This Row],[Websites]]*$S$321+Table4[[#This Row],[Newspaper]]*$T$321</f>
        <v>30</v>
      </c>
      <c r="V134">
        <f>SUM(Table4[[#This Row],[Report]:[Websites]])</f>
        <v>1</v>
      </c>
      <c r="W134">
        <f>IF(Table4[[#This Row],[Insured Cost]]="",1,IF(Table4[[#This Row],[Reported cost]]="",2,""))</f>
        <v>1</v>
      </c>
      <c r="X134" s="56"/>
      <c r="Y134" s="56"/>
      <c r="Z134" s="56"/>
      <c r="AA134" s="56"/>
      <c r="AB134" s="56"/>
      <c r="AC134" s="56"/>
      <c r="AD134" s="56"/>
      <c r="AE134" s="64"/>
      <c r="AF134" s="64">
        <v>10000000</v>
      </c>
      <c r="AG134" s="56"/>
      <c r="AH134" s="56"/>
      <c r="AI134" s="56"/>
      <c r="AJ134" s="56"/>
      <c r="AK134" s="56"/>
      <c r="AL134" s="56"/>
      <c r="AM134" s="56"/>
      <c r="AN134" s="56"/>
      <c r="AO134" s="56"/>
      <c r="AP134" s="56"/>
      <c r="AQ134" s="56"/>
      <c r="AR134" s="56"/>
      <c r="AS134" s="56"/>
      <c r="AT134" s="56"/>
      <c r="AU134" s="56"/>
      <c r="AV134" s="56"/>
      <c r="AW134" s="56"/>
      <c r="AX134" s="56"/>
      <c r="AY134" s="56"/>
      <c r="AZ134" s="56"/>
      <c r="BA134" s="56"/>
      <c r="BB134" s="56"/>
      <c r="BC134" s="56"/>
      <c r="BD134" s="56"/>
      <c r="BE134" s="56"/>
      <c r="BF134" s="56"/>
      <c r="BG134" s="56"/>
      <c r="BH134" s="56"/>
      <c r="BI134" s="56"/>
      <c r="BJ134" s="56"/>
      <c r="BK134" s="56"/>
      <c r="BL134" s="56"/>
      <c r="BM134" s="56"/>
      <c r="BN134" s="56"/>
      <c r="BP134" t="str">
        <f>IFERROR(LEFT(Table4[[#This Row],[reference/s]],SEARCH(";",Table4[[#This Row],[reference/s]])-1),"")</f>
        <v/>
      </c>
    </row>
    <row r="135" spans="1:68">
      <c r="B135" t="s">
        <v>1570</v>
      </c>
      <c r="C135" t="s">
        <v>475</v>
      </c>
      <c r="D135" t="s">
        <v>730</v>
      </c>
      <c r="E135" t="s">
        <v>838</v>
      </c>
      <c r="F135" s="4">
        <v>32947</v>
      </c>
      <c r="G135" s="4">
        <v>32958</v>
      </c>
      <c r="H135" t="s">
        <v>658</v>
      </c>
      <c r="I135" s="56">
        <v>1990</v>
      </c>
      <c r="L135" t="s">
        <v>50</v>
      </c>
      <c r="M135" t="s">
        <v>50</v>
      </c>
      <c r="N135" t="s">
        <v>736</v>
      </c>
      <c r="O135" s="9" t="s">
        <v>1131</v>
      </c>
      <c r="P135">
        <v>0</v>
      </c>
      <c r="Q135">
        <v>2</v>
      </c>
      <c r="R135">
        <v>0</v>
      </c>
      <c r="S135">
        <v>1</v>
      </c>
      <c r="T135">
        <v>4</v>
      </c>
      <c r="U135">
        <f>Table4[[#This Row],[Report]]*$P$321+Table4[[#This Row],[Journals]]*$Q$321+Table4[[#This Row],[Databases]]*$R$321+Table4[[#This Row],[Websites]]*$S$321+Table4[[#This Row],[Newspaper]]*$T$321</f>
        <v>74</v>
      </c>
      <c r="V135">
        <f>SUM(Table4[[#This Row],[Report]:[Websites]])</f>
        <v>3</v>
      </c>
      <c r="W135">
        <f>IF(Table4[[#This Row],[Insured Cost]]="",1,IF(Table4[[#This Row],[Reported cost]]="",2,""))</f>
        <v>1</v>
      </c>
      <c r="X135" s="56"/>
      <c r="Y135" s="56"/>
      <c r="Z135" s="56"/>
      <c r="AA135" s="56"/>
      <c r="AB135" s="56"/>
      <c r="AC135" s="56"/>
      <c r="AD135" s="56"/>
      <c r="AE135" s="64"/>
      <c r="AF135" s="64">
        <v>15000000</v>
      </c>
      <c r="AG135" s="56"/>
      <c r="AH135" s="56"/>
      <c r="AI135" s="56"/>
      <c r="AJ135" s="56"/>
      <c r="AK135" s="56"/>
      <c r="AL135" s="56"/>
      <c r="AM135" s="56"/>
      <c r="AN135" s="56"/>
      <c r="AO135" s="56"/>
      <c r="AP135" s="56"/>
      <c r="AQ135" s="56"/>
      <c r="AR135" s="56"/>
      <c r="AS135" s="56"/>
      <c r="AT135" s="56"/>
      <c r="AU135" s="56"/>
      <c r="AV135" s="56"/>
      <c r="AW135" s="56"/>
      <c r="AX135" s="56"/>
      <c r="AY135" s="56"/>
      <c r="AZ135" s="56"/>
      <c r="BA135" s="56"/>
      <c r="BB135" s="56"/>
      <c r="BC135" s="56"/>
      <c r="BD135" s="56"/>
      <c r="BE135" s="56"/>
      <c r="BF135" s="56"/>
      <c r="BG135" s="56"/>
      <c r="BH135" s="56"/>
      <c r="BI135" s="56"/>
      <c r="BJ135" s="56"/>
      <c r="BK135" s="56"/>
      <c r="BL135" s="56"/>
      <c r="BM135" s="56"/>
      <c r="BN135" s="56"/>
      <c r="BP135" t="str">
        <f>IFERROR(LEFT(Table4[[#This Row],[reference/s]],SEARCH(";",Table4[[#This Row],[reference/s]])-1),"")</f>
        <v>Van Woesik et al. (1991)</v>
      </c>
    </row>
    <row r="136" spans="1:68">
      <c r="B136" t="s">
        <v>1559</v>
      </c>
      <c r="C136" t="s">
        <v>642</v>
      </c>
      <c r="F136" s="11">
        <v>32911</v>
      </c>
      <c r="G136" s="4">
        <v>32911</v>
      </c>
      <c r="H136" t="s">
        <v>661</v>
      </c>
      <c r="I136" s="56">
        <v>1990</v>
      </c>
      <c r="K136" t="s">
        <v>534</v>
      </c>
      <c r="L136" t="s">
        <v>37</v>
      </c>
      <c r="M136" t="s">
        <v>37</v>
      </c>
      <c r="N136" t="s">
        <v>736</v>
      </c>
      <c r="O136" s="9" t="s">
        <v>584</v>
      </c>
      <c r="P136">
        <v>0</v>
      </c>
      <c r="Q136">
        <v>0</v>
      </c>
      <c r="R136">
        <v>1</v>
      </c>
      <c r="S136">
        <v>1</v>
      </c>
      <c r="T136">
        <v>0</v>
      </c>
      <c r="U136">
        <f>Table4[[#This Row],[Report]]*$P$321+Table4[[#This Row],[Journals]]*$Q$321+Table4[[#This Row],[Databases]]*$R$321+Table4[[#This Row],[Websites]]*$S$321+Table4[[#This Row],[Newspaper]]*$T$321</f>
        <v>30</v>
      </c>
      <c r="V136">
        <f>SUM(Table4[[#This Row],[Report]:[Websites]])</f>
        <v>2</v>
      </c>
      <c r="W136" t="str">
        <f>IF(Table4[[#This Row],[Insured Cost]]="",1,IF(Table4[[#This Row],[Reported cost]]="",2,""))</f>
        <v/>
      </c>
      <c r="X136" s="56"/>
      <c r="Y136" s="56">
        <v>3000</v>
      </c>
      <c r="Z136" s="56">
        <v>10</v>
      </c>
      <c r="AA136" s="56">
        <v>2</v>
      </c>
      <c r="AB136" s="56"/>
      <c r="AC136" s="56"/>
      <c r="AD136" s="56"/>
      <c r="AE136" s="64">
        <v>9000000</v>
      </c>
      <c r="AF136" s="64">
        <v>12000000</v>
      </c>
      <c r="AG136" s="56"/>
      <c r="AH136" s="56"/>
      <c r="AI136" s="56"/>
      <c r="AJ136" s="56"/>
      <c r="AK136" s="56"/>
      <c r="AL136" s="56"/>
      <c r="AM136" s="56"/>
      <c r="AN136" s="56"/>
      <c r="AO136" s="56"/>
      <c r="AP136" s="56"/>
      <c r="AQ136" s="56"/>
      <c r="AR136" s="56"/>
      <c r="AS136" s="56"/>
      <c r="AT136" s="56"/>
      <c r="AU136" s="56"/>
      <c r="AV136" s="56"/>
      <c r="AW136" s="56"/>
      <c r="AX136" s="56"/>
      <c r="AY136" s="56"/>
      <c r="AZ136" s="56"/>
      <c r="BA136" s="56"/>
      <c r="BB136" s="56"/>
      <c r="BC136" s="56"/>
      <c r="BD136" s="56"/>
      <c r="BE136" s="56"/>
      <c r="BF136" s="56"/>
      <c r="BG136" s="56"/>
      <c r="BH136" s="56"/>
      <c r="BI136" s="56"/>
      <c r="BJ136" s="56"/>
      <c r="BK136" s="56"/>
      <c r="BL136" s="56"/>
      <c r="BM136" s="56"/>
      <c r="BN136" s="56"/>
      <c r="BP136" t="str">
        <f>IFERROR(LEFT(Table4[[#This Row],[reference/s]],SEARCH(";",Table4[[#This Row],[reference/s]])-1),"")</f>
        <v>ICA</v>
      </c>
    </row>
    <row r="137" spans="1:68">
      <c r="B137" t="s">
        <v>1559</v>
      </c>
      <c r="C137" t="s">
        <v>642</v>
      </c>
      <c r="F137" s="4">
        <v>33086</v>
      </c>
      <c r="G137" s="4">
        <v>33088</v>
      </c>
      <c r="H137" t="s">
        <v>669</v>
      </c>
      <c r="I137" s="56">
        <v>1990</v>
      </c>
      <c r="K137" t="s">
        <v>539</v>
      </c>
      <c r="L137" t="s">
        <v>37</v>
      </c>
      <c r="M137" t="s">
        <v>37</v>
      </c>
      <c r="N137" t="s">
        <v>736</v>
      </c>
      <c r="O137" s="9" t="s">
        <v>584</v>
      </c>
      <c r="P137">
        <v>0</v>
      </c>
      <c r="Q137">
        <v>0</v>
      </c>
      <c r="R137">
        <v>1</v>
      </c>
      <c r="S137">
        <v>1</v>
      </c>
      <c r="T137">
        <v>0</v>
      </c>
      <c r="U137">
        <f>Table4[[#This Row],[Report]]*$P$321+Table4[[#This Row],[Journals]]*$Q$321+Table4[[#This Row],[Databases]]*$R$321+Table4[[#This Row],[Websites]]*$S$321+Table4[[#This Row],[Newspaper]]*$T$321</f>
        <v>30</v>
      </c>
      <c r="V137">
        <f>SUM(Table4[[#This Row],[Report]:[Websites]])</f>
        <v>2</v>
      </c>
      <c r="W137" t="str">
        <f>IF(Table4[[#This Row],[Insured Cost]]="",1,IF(Table4[[#This Row],[Reported cost]]="",2,""))</f>
        <v/>
      </c>
      <c r="X137" s="56"/>
      <c r="Y137" s="56">
        <v>10000</v>
      </c>
      <c r="Z137" s="56">
        <v>20</v>
      </c>
      <c r="AA137" s="56">
        <v>10</v>
      </c>
      <c r="AB137" s="56"/>
      <c r="AC137" s="56"/>
      <c r="AD137" s="56">
        <v>2</v>
      </c>
      <c r="AE137" s="64">
        <v>12000000</v>
      </c>
      <c r="AF137" s="64">
        <v>15000000</v>
      </c>
      <c r="AG137" s="56">
        <v>1500</v>
      </c>
      <c r="AH137" s="56"/>
      <c r="AI137" s="56"/>
      <c r="AJ137" s="56"/>
      <c r="AK137" s="56"/>
      <c r="AL137" s="56"/>
      <c r="AM137" s="56"/>
      <c r="AN137" s="56"/>
      <c r="AO137" s="56"/>
      <c r="AP137" s="56"/>
      <c r="AQ137" s="56"/>
      <c r="AR137" s="56"/>
      <c r="AS137" s="56"/>
      <c r="AT137" s="56"/>
      <c r="AU137" s="56"/>
      <c r="AV137" s="56"/>
      <c r="AW137" s="56"/>
      <c r="AX137" s="56"/>
      <c r="AY137" s="56"/>
      <c r="AZ137" s="56"/>
      <c r="BA137" s="56"/>
      <c r="BB137" s="56"/>
      <c r="BC137" s="56"/>
      <c r="BD137" s="56"/>
      <c r="BE137" s="56"/>
      <c r="BF137" s="56"/>
      <c r="BG137" s="56"/>
      <c r="BH137" s="56"/>
      <c r="BI137" s="56"/>
      <c r="BJ137" s="56"/>
      <c r="BK137" s="56"/>
      <c r="BL137" s="56"/>
      <c r="BM137" s="56"/>
      <c r="BN137" s="56"/>
      <c r="BP137" t="str">
        <f>IFERROR(LEFT(Table4[[#This Row],[reference/s]],SEARCH(";",Table4[[#This Row],[reference/s]])-1),"")</f>
        <v>ICA</v>
      </c>
    </row>
    <row r="138" spans="1:68">
      <c r="A138">
        <v>434</v>
      </c>
      <c r="B138" t="s">
        <v>1559</v>
      </c>
      <c r="C138" t="s">
        <v>475</v>
      </c>
      <c r="D138" t="s">
        <v>304</v>
      </c>
      <c r="E138" t="s">
        <v>305</v>
      </c>
      <c r="F138" s="4">
        <v>32907</v>
      </c>
      <c r="G138" s="4">
        <v>32911</v>
      </c>
      <c r="H138" t="s">
        <v>661</v>
      </c>
      <c r="I138" s="56">
        <v>1990</v>
      </c>
      <c r="K138" t="s">
        <v>622</v>
      </c>
      <c r="L138" t="s">
        <v>623</v>
      </c>
      <c r="M138" t="s">
        <v>50</v>
      </c>
      <c r="N138" t="s">
        <v>37</v>
      </c>
      <c r="O138" s="9" t="s">
        <v>1159</v>
      </c>
      <c r="P138" s="9">
        <v>1</v>
      </c>
      <c r="Q138" s="9">
        <v>0</v>
      </c>
      <c r="R138" s="9">
        <v>2</v>
      </c>
      <c r="S138" s="9">
        <v>1</v>
      </c>
      <c r="T138" s="9">
        <v>5</v>
      </c>
      <c r="U138" s="9">
        <f>Table4[[#This Row],[Report]]*$P$321+Table4[[#This Row],[Journals]]*$Q$321+Table4[[#This Row],[Databases]]*$R$321+Table4[[#This Row],[Websites]]*$S$321+Table4[[#This Row],[Newspaper]]*$T$321</f>
        <v>95</v>
      </c>
      <c r="V138" s="9">
        <f>SUM(Table4[[#This Row],[Report]:[Websites]])</f>
        <v>4</v>
      </c>
      <c r="W138" t="str">
        <f>IF(Table4[[#This Row],[Insured Cost]]="",1,IF(Table4[[#This Row],[Reported cost]]="",2,""))</f>
        <v/>
      </c>
      <c r="X138" s="56"/>
      <c r="Y138" s="56"/>
      <c r="Z138" s="56"/>
      <c r="AA138" s="56"/>
      <c r="AB138" s="56"/>
      <c r="AC138" s="56"/>
      <c r="AD138" s="56">
        <v>6</v>
      </c>
      <c r="AE138" s="64">
        <v>33000000</v>
      </c>
      <c r="AF138" s="64">
        <v>36000000</v>
      </c>
      <c r="AG138" s="56"/>
      <c r="AH138" s="56"/>
      <c r="AI138" s="56"/>
      <c r="AJ138" s="56"/>
      <c r="AK138" s="56"/>
      <c r="AL138" s="56"/>
      <c r="AM138" s="56"/>
      <c r="AN138" s="56"/>
      <c r="AO138" s="56"/>
      <c r="AP138" s="56"/>
      <c r="AQ138" s="56"/>
      <c r="AR138" s="56"/>
      <c r="AS138" s="56"/>
      <c r="AT138" s="56"/>
      <c r="AU138" s="56"/>
      <c r="AV138" s="56"/>
      <c r="AW138" s="56"/>
      <c r="AX138" s="56"/>
      <c r="AY138" s="56"/>
      <c r="AZ138" s="56"/>
      <c r="BA138" s="56"/>
      <c r="BB138" s="56"/>
      <c r="BC138" s="56"/>
      <c r="BD138" s="56"/>
      <c r="BE138" s="56"/>
      <c r="BF138" s="56"/>
      <c r="BG138" s="56"/>
      <c r="BH138" s="56"/>
      <c r="BI138" s="56"/>
      <c r="BJ138" s="56"/>
      <c r="BK138" s="56"/>
      <c r="BL138" s="56"/>
      <c r="BM138" s="56"/>
      <c r="BN138" s="56"/>
      <c r="BO138" t="s">
        <v>306</v>
      </c>
      <c r="BP138" t="str">
        <f>IFERROR(LEFT(Table4[[#This Row],[reference/s]],SEARCH(";",Table4[[#This Row],[reference/s]])-1),"")</f>
        <v>ICA</v>
      </c>
    </row>
    <row r="139" spans="1:68">
      <c r="B139" t="s">
        <v>1559</v>
      </c>
      <c r="C139" t="s">
        <v>642</v>
      </c>
      <c r="D139" t="s">
        <v>607</v>
      </c>
      <c r="F139" s="4">
        <v>32907</v>
      </c>
      <c r="G139" s="4">
        <v>32907</v>
      </c>
      <c r="H139" t="s">
        <v>661</v>
      </c>
      <c r="I139" s="56">
        <v>1990</v>
      </c>
      <c r="K139" t="s">
        <v>539</v>
      </c>
      <c r="L139" t="s">
        <v>37</v>
      </c>
      <c r="M139" t="s">
        <v>37</v>
      </c>
      <c r="N139" t="s">
        <v>736</v>
      </c>
      <c r="O139" s="9" t="s">
        <v>1209</v>
      </c>
      <c r="P139">
        <v>1</v>
      </c>
      <c r="Q139">
        <v>1</v>
      </c>
      <c r="R139">
        <v>1</v>
      </c>
      <c r="S139">
        <v>1</v>
      </c>
      <c r="T139">
        <v>2</v>
      </c>
      <c r="U139">
        <f>Table4[[#This Row],[Report]]*$P$321+Table4[[#This Row],[Journals]]*$Q$321+Table4[[#This Row],[Databases]]*$R$321+Table4[[#This Row],[Websites]]*$S$321+Table4[[#This Row],[Newspaper]]*$T$321</f>
        <v>102</v>
      </c>
      <c r="V139">
        <f>SUM(Table4[[#This Row],[Report]:[Websites]])</f>
        <v>4</v>
      </c>
      <c r="W139" t="str">
        <f>IF(Table4[[#This Row],[Insured Cost]]="",1,IF(Table4[[#This Row],[Reported cost]]="",2,""))</f>
        <v/>
      </c>
      <c r="X139" s="56"/>
      <c r="Y139" s="56">
        <v>5000</v>
      </c>
      <c r="Z139" s="56">
        <v>20</v>
      </c>
      <c r="AA139" s="56">
        <v>5</v>
      </c>
      <c r="AB139" s="56"/>
      <c r="AC139" s="56"/>
      <c r="AD139" s="56"/>
      <c r="AE139" s="64">
        <v>10000000</v>
      </c>
      <c r="AF139" s="64">
        <v>30000000</v>
      </c>
      <c r="AG139" s="56"/>
      <c r="AH139" s="56"/>
      <c r="AI139" s="56"/>
      <c r="AJ139" s="56"/>
      <c r="AK139" s="56"/>
      <c r="AL139" s="56"/>
      <c r="AM139" s="56"/>
      <c r="AN139" s="56"/>
      <c r="AO139" s="56"/>
      <c r="AP139" s="56"/>
      <c r="AQ139" s="56"/>
      <c r="AR139" s="56"/>
      <c r="AS139" s="56"/>
      <c r="AT139" s="56"/>
      <c r="AU139" s="56"/>
      <c r="AV139" s="56"/>
      <c r="AW139" s="56"/>
      <c r="AX139" s="56"/>
      <c r="AY139" s="56"/>
      <c r="AZ139" s="56"/>
      <c r="BA139" s="56"/>
      <c r="BB139" s="56"/>
      <c r="BC139" s="56"/>
      <c r="BD139" s="56"/>
      <c r="BE139" s="56"/>
      <c r="BF139" s="56"/>
      <c r="BG139" s="56"/>
      <c r="BH139" s="56"/>
      <c r="BI139" s="56"/>
      <c r="BJ139" s="56"/>
      <c r="BK139" s="56"/>
      <c r="BL139" s="56"/>
      <c r="BM139" s="56"/>
      <c r="BN139" s="56"/>
      <c r="BP139" t="str">
        <f>IFERROR(LEFT(Table4[[#This Row],[reference/s]],SEARCH(";",Table4[[#This Row],[reference/s]])-1),"")</f>
        <v>ICA</v>
      </c>
    </row>
    <row r="140" spans="1:68">
      <c r="B140" t="s">
        <v>1557</v>
      </c>
      <c r="C140" t="s">
        <v>475</v>
      </c>
      <c r="D140" t="s">
        <v>602</v>
      </c>
      <c r="E140" t="s">
        <v>837</v>
      </c>
      <c r="F140" s="4">
        <v>33225</v>
      </c>
      <c r="G140" s="7">
        <v>33234</v>
      </c>
      <c r="H140" t="s">
        <v>660</v>
      </c>
      <c r="I140" s="56">
        <v>1990</v>
      </c>
      <c r="J140" t="s">
        <v>558</v>
      </c>
      <c r="K140" t="s">
        <v>533</v>
      </c>
      <c r="L140" t="s">
        <v>50</v>
      </c>
      <c r="M140" t="s">
        <v>50</v>
      </c>
      <c r="N140" t="s">
        <v>736</v>
      </c>
      <c r="O140" s="29" t="s">
        <v>1425</v>
      </c>
      <c r="P140">
        <v>0</v>
      </c>
      <c r="Q140">
        <v>0</v>
      </c>
      <c r="R140">
        <v>2</v>
      </c>
      <c r="S140">
        <v>1</v>
      </c>
      <c r="T140">
        <v>13</v>
      </c>
      <c r="U140">
        <f>Table4[[#This Row],[Report]]*$P$321+Table4[[#This Row],[Journals]]*$Q$321+Table4[[#This Row],[Databases]]*$R$321+Table4[[#This Row],[Websites]]*$S$321+Table4[[#This Row],[Newspaper]]*$T$321</f>
        <v>63</v>
      </c>
      <c r="V140">
        <f>SUM(Table4[[#This Row],[Report]:[Websites]])</f>
        <v>3</v>
      </c>
      <c r="W140" t="str">
        <f>IF(Table4[[#This Row],[Insured Cost]]="",1,IF(Table4[[#This Row],[Reported cost]]="",2,""))</f>
        <v/>
      </c>
      <c r="X140" s="56"/>
      <c r="Y140" s="56"/>
      <c r="Z140" s="56"/>
      <c r="AA140" s="56"/>
      <c r="AB140" s="56"/>
      <c r="AC140" s="56"/>
      <c r="AD140" s="56">
        <v>6</v>
      </c>
      <c r="AE140" s="64">
        <v>62000000</v>
      </c>
      <c r="AF140" s="64">
        <v>155600000</v>
      </c>
      <c r="AG140" s="56"/>
      <c r="AH140" s="56"/>
      <c r="AI140" s="56"/>
      <c r="AJ140" s="56"/>
      <c r="AK140" s="56"/>
      <c r="AL140" s="56"/>
      <c r="AM140" s="56"/>
      <c r="AN140" s="56"/>
      <c r="AO140" s="56"/>
      <c r="AP140" s="56"/>
      <c r="AQ140" s="56"/>
      <c r="AR140" s="56"/>
      <c r="AS140" s="56">
        <v>40</v>
      </c>
      <c r="AT140" s="56">
        <v>2</v>
      </c>
      <c r="AU140" s="56"/>
      <c r="AV140" s="56"/>
      <c r="AW140" s="56"/>
      <c r="AX140" s="56"/>
      <c r="AY140" s="56"/>
      <c r="AZ140" s="56"/>
      <c r="BA140" s="56"/>
      <c r="BB140" s="56"/>
      <c r="BC140" s="56"/>
      <c r="BD140" s="56"/>
      <c r="BE140" s="56"/>
      <c r="BF140" s="56"/>
      <c r="BG140" s="56"/>
      <c r="BH140" s="56"/>
      <c r="BI140" s="56"/>
      <c r="BJ140" s="56"/>
      <c r="BK140" s="56"/>
      <c r="BL140" s="56"/>
      <c r="BM140" s="56"/>
      <c r="BN140" s="56"/>
      <c r="BP140" t="str">
        <f>IFERROR(LEFT(Table4[[#This Row],[reference/s]],SEARCH(";",Table4[[#This Row],[reference/s]])-1),"")</f>
        <v>ICA</v>
      </c>
    </row>
    <row r="141" spans="1:68">
      <c r="B141" t="s">
        <v>1559</v>
      </c>
      <c r="C141" t="s">
        <v>585</v>
      </c>
      <c r="F141" s="11">
        <v>33234</v>
      </c>
      <c r="G141" s="11">
        <v>33248</v>
      </c>
      <c r="H141" t="s">
        <v>657</v>
      </c>
      <c r="I141" s="56">
        <v>1991</v>
      </c>
      <c r="K141" t="s">
        <v>636</v>
      </c>
      <c r="L141" t="s">
        <v>30</v>
      </c>
      <c r="M141" t="s">
        <v>30</v>
      </c>
      <c r="N141" t="s">
        <v>736</v>
      </c>
      <c r="O141" s="9" t="s">
        <v>863</v>
      </c>
      <c r="P141">
        <v>1</v>
      </c>
      <c r="Q141">
        <v>0</v>
      </c>
      <c r="R141">
        <v>1</v>
      </c>
      <c r="S141">
        <v>0</v>
      </c>
      <c r="T141">
        <v>1</v>
      </c>
      <c r="U141">
        <f>Table4[[#This Row],[Report]]*$P$321+Table4[[#This Row],[Journals]]*$Q$321+Table4[[#This Row],[Databases]]*$R$321+Table4[[#This Row],[Websites]]*$S$321+Table4[[#This Row],[Newspaper]]*$T$321</f>
        <v>61</v>
      </c>
      <c r="V141">
        <f>SUM(Table4[[#This Row],[Report]:[Websites]])</f>
        <v>2</v>
      </c>
      <c r="W141" t="str">
        <f>IF(Table4[[#This Row],[Insured Cost]]="",1,IF(Table4[[#This Row],[Reported cost]]="",2,""))</f>
        <v/>
      </c>
      <c r="X141" s="56"/>
      <c r="Y141" s="56">
        <v>300</v>
      </c>
      <c r="Z141" s="56">
        <v>30</v>
      </c>
      <c r="AA141" s="56">
        <v>5</v>
      </c>
      <c r="AB141" s="56"/>
      <c r="AC141" s="56"/>
      <c r="AD141" s="56">
        <v>1</v>
      </c>
      <c r="AE141" s="64">
        <v>10000000</v>
      </c>
      <c r="AF141" s="64">
        <v>12000000</v>
      </c>
      <c r="AG141" s="56"/>
      <c r="AH141" s="56"/>
      <c r="AI141" s="56"/>
      <c r="AJ141" s="56"/>
      <c r="AK141" s="56"/>
      <c r="AL141" s="56"/>
      <c r="AM141" s="56"/>
      <c r="AN141" s="56"/>
      <c r="AO141" s="56"/>
      <c r="AP141" s="56"/>
      <c r="AQ141" s="56"/>
      <c r="AR141" s="56">
        <v>166</v>
      </c>
      <c r="AS141" s="56"/>
      <c r="AT141" s="56"/>
      <c r="AU141" s="56"/>
      <c r="AV141" s="56"/>
      <c r="AW141" s="56"/>
      <c r="AX141" s="56"/>
      <c r="AY141" s="56"/>
      <c r="AZ141" s="56">
        <v>13500</v>
      </c>
      <c r="BA141" s="56"/>
      <c r="BB141" s="56"/>
      <c r="BC141" s="56"/>
      <c r="BD141" s="56"/>
      <c r="BE141" s="56"/>
      <c r="BF141" s="56"/>
      <c r="BG141" s="56"/>
      <c r="BH141" s="56"/>
      <c r="BI141" s="56"/>
      <c r="BJ141" s="56"/>
      <c r="BK141" s="56"/>
      <c r="BL141" s="56"/>
      <c r="BM141" s="56"/>
      <c r="BN141" s="56"/>
      <c r="BP141" t="str">
        <f>IFERROR(LEFT(Table4[[#This Row],[reference/s]],SEARCH(";",Table4[[#This Row],[reference/s]])-1),"")</f>
        <v>ICA</v>
      </c>
    </row>
    <row r="142" spans="1:68">
      <c r="A142">
        <v>340</v>
      </c>
      <c r="B142" t="s">
        <v>1559</v>
      </c>
      <c r="C142" t="s">
        <v>642</v>
      </c>
      <c r="D142" t="s">
        <v>237</v>
      </c>
      <c r="E142" t="s">
        <v>238</v>
      </c>
      <c r="F142" s="4">
        <v>33259</v>
      </c>
      <c r="G142" s="7">
        <v>33259</v>
      </c>
      <c r="H142" t="s">
        <v>657</v>
      </c>
      <c r="I142" s="56">
        <v>1991</v>
      </c>
      <c r="K142" t="s">
        <v>539</v>
      </c>
      <c r="L142" t="s">
        <v>37</v>
      </c>
      <c r="M142" t="s">
        <v>37</v>
      </c>
      <c r="N142" t="s">
        <v>736</v>
      </c>
      <c r="O142" s="9" t="s">
        <v>1301</v>
      </c>
      <c r="P142">
        <v>1</v>
      </c>
      <c r="Q142">
        <v>2</v>
      </c>
      <c r="R142">
        <v>2</v>
      </c>
      <c r="S142">
        <v>0</v>
      </c>
      <c r="T142">
        <v>0</v>
      </c>
      <c r="U142">
        <f>Table4[[#This Row],[Report]]*$P$321+Table4[[#This Row],[Journals]]*$Q$321+Table4[[#This Row],[Databases]]*$R$321+Table4[[#This Row],[Websites]]*$S$321+Table4[[#This Row],[Newspaper]]*$T$321</f>
        <v>140</v>
      </c>
      <c r="V142">
        <f>SUM(Table4[[#This Row],[Report]:[Websites]])</f>
        <v>5</v>
      </c>
      <c r="W142" t="str">
        <f>IF(Table4[[#This Row],[Insured Cost]]="",1,IF(Table4[[#This Row],[Reported cost]]="",2,""))</f>
        <v/>
      </c>
      <c r="X142" s="56"/>
      <c r="Y142" s="56"/>
      <c r="Z142" s="56"/>
      <c r="AA142" s="56">
        <v>100</v>
      </c>
      <c r="AB142" s="56"/>
      <c r="AC142" s="56"/>
      <c r="AD142" s="56">
        <v>1</v>
      </c>
      <c r="AE142" s="64">
        <v>290000000</v>
      </c>
      <c r="AF142" s="64">
        <v>871000000</v>
      </c>
      <c r="AG142" s="56">
        <v>12000</v>
      </c>
      <c r="AH142" s="56"/>
      <c r="AI142" s="56"/>
      <c r="AJ142" s="56"/>
      <c r="AK142" s="56">
        <v>10000</v>
      </c>
      <c r="AL142" s="56">
        <v>20</v>
      </c>
      <c r="AM142" s="56"/>
      <c r="AN142" s="56"/>
      <c r="AO142" s="56"/>
      <c r="AP142" s="56"/>
      <c r="AQ142" s="56">
        <v>1000</v>
      </c>
      <c r="AR142" s="56"/>
      <c r="AS142" s="56"/>
      <c r="AT142" s="56"/>
      <c r="AU142" s="56"/>
      <c r="AV142" s="56"/>
      <c r="AW142" s="56"/>
      <c r="AX142" s="56"/>
      <c r="AY142" s="56"/>
      <c r="AZ142" s="56"/>
      <c r="BA142" s="56"/>
      <c r="BB142" s="56"/>
      <c r="BC142" s="56"/>
      <c r="BD142" s="56"/>
      <c r="BE142" s="56"/>
      <c r="BF142" s="56"/>
      <c r="BG142" s="56"/>
      <c r="BH142" s="56"/>
      <c r="BI142" s="56"/>
      <c r="BJ142" s="56"/>
      <c r="BK142" s="56"/>
      <c r="BL142" s="56"/>
      <c r="BM142" s="56"/>
      <c r="BN142" s="56"/>
      <c r="BO142" t="s">
        <v>239</v>
      </c>
      <c r="BP142" t="str">
        <f>IFERROR(LEFT(Table4[[#This Row],[reference/s]],SEARCH(";",Table4[[#This Row],[reference/s]])-1),"")</f>
        <v>ICA</v>
      </c>
    </row>
    <row r="143" spans="1:68">
      <c r="A143">
        <v>91</v>
      </c>
      <c r="B143" t="s">
        <v>1559</v>
      </c>
      <c r="C143" t="s">
        <v>606</v>
      </c>
      <c r="D143" t="s">
        <v>731</v>
      </c>
      <c r="E143" t="s">
        <v>867</v>
      </c>
      <c r="F143" s="11">
        <v>33276</v>
      </c>
      <c r="G143" s="11">
        <v>33279</v>
      </c>
      <c r="H143" t="s">
        <v>661</v>
      </c>
      <c r="I143" s="56">
        <v>1991</v>
      </c>
      <c r="K143" t="s">
        <v>688</v>
      </c>
      <c r="L143" t="s">
        <v>50</v>
      </c>
      <c r="M143" t="s">
        <v>50</v>
      </c>
      <c r="N143" t="s">
        <v>736</v>
      </c>
      <c r="O143" s="9" t="s">
        <v>1162</v>
      </c>
      <c r="P143">
        <v>1</v>
      </c>
      <c r="Q143">
        <v>0</v>
      </c>
      <c r="R143">
        <v>1</v>
      </c>
      <c r="S143">
        <v>1</v>
      </c>
      <c r="T143">
        <v>6</v>
      </c>
      <c r="U143">
        <f>Table4[[#This Row],[Report]]*$P$321+Table4[[#This Row],[Journals]]*$Q$321+Table4[[#This Row],[Databases]]*$R$321+Table4[[#This Row],[Websites]]*$S$321+Table4[[#This Row],[Newspaper]]*$T$321</f>
        <v>76</v>
      </c>
      <c r="V143">
        <f>SUM(Table4[[#This Row],[Report]:[Websites]])</f>
        <v>3</v>
      </c>
      <c r="W143" t="str">
        <f>IF(Table4[[#This Row],[Insured Cost]]="",1,IF(Table4[[#This Row],[Reported cost]]="",2,""))</f>
        <v/>
      </c>
      <c r="X143" s="56">
        <v>150</v>
      </c>
      <c r="Y143" s="56"/>
      <c r="Z143" s="56"/>
      <c r="AA143" s="56"/>
      <c r="AB143" s="56"/>
      <c r="AC143" s="56"/>
      <c r="AD143" s="56">
        <v>3</v>
      </c>
      <c r="AE143" s="64">
        <v>10000000</v>
      </c>
      <c r="AF143" s="64">
        <v>80000000</v>
      </c>
      <c r="AG143" s="56"/>
      <c r="AH143" s="56"/>
      <c r="AI143" s="56"/>
      <c r="AJ143" s="56"/>
      <c r="AK143" s="56"/>
      <c r="AL143" s="56">
        <v>5</v>
      </c>
      <c r="AM143" s="56"/>
      <c r="AN143" s="56"/>
      <c r="AO143" s="56"/>
      <c r="AP143" s="56"/>
      <c r="AQ143" s="56"/>
      <c r="AR143" s="56"/>
      <c r="AS143" s="56"/>
      <c r="AT143" s="56"/>
      <c r="AU143" s="56"/>
      <c r="AV143" s="56"/>
      <c r="AW143" s="56"/>
      <c r="AX143" s="56"/>
      <c r="AY143" s="56"/>
      <c r="AZ143" s="56"/>
      <c r="BA143" s="56"/>
      <c r="BB143" s="56"/>
      <c r="BC143" s="56"/>
      <c r="BD143" s="56"/>
      <c r="BE143" s="56"/>
      <c r="BF143" s="56"/>
      <c r="BG143" s="56"/>
      <c r="BH143" s="56"/>
      <c r="BI143" s="56"/>
      <c r="BJ143" s="56"/>
      <c r="BK143" s="56"/>
      <c r="BL143" s="56"/>
      <c r="BM143" s="56"/>
      <c r="BN143" s="56"/>
      <c r="BO143" t="s">
        <v>98</v>
      </c>
      <c r="BP143" t="str">
        <f>IFERROR(LEFT(Table4[[#This Row],[reference/s]],SEARCH(";",Table4[[#This Row],[reference/s]])-1),"")</f>
        <v>EM-TRACK</v>
      </c>
    </row>
    <row r="144" spans="1:68">
      <c r="A144">
        <v>122</v>
      </c>
      <c r="B144" t="s">
        <v>1559</v>
      </c>
      <c r="C144" t="s">
        <v>606</v>
      </c>
      <c r="D144" t="s">
        <v>108</v>
      </c>
      <c r="E144" t="s">
        <v>728</v>
      </c>
      <c r="F144" s="11">
        <v>33230</v>
      </c>
      <c r="G144" s="11">
        <v>33245</v>
      </c>
      <c r="H144" t="s">
        <v>657</v>
      </c>
      <c r="I144" s="56">
        <v>1991</v>
      </c>
      <c r="K144" t="s">
        <v>502</v>
      </c>
      <c r="L144" t="s">
        <v>614</v>
      </c>
      <c r="M144" t="s">
        <v>50</v>
      </c>
      <c r="N144" t="s">
        <v>163</v>
      </c>
      <c r="O144" s="29" t="s">
        <v>1161</v>
      </c>
      <c r="P144">
        <v>1</v>
      </c>
      <c r="Q144">
        <v>0</v>
      </c>
      <c r="R144">
        <v>3</v>
      </c>
      <c r="S144">
        <v>1</v>
      </c>
      <c r="T144">
        <v>9</v>
      </c>
      <c r="U144">
        <f>Table4[[#This Row],[Report]]*$P$321+Table4[[#This Row],[Journals]]*$Q$321+Table4[[#This Row],[Databases]]*$R$321+Table4[[#This Row],[Websites]]*$S$321+Table4[[#This Row],[Newspaper]]*$T$321</f>
        <v>119</v>
      </c>
      <c r="V144">
        <f>SUM(Table4[[#This Row],[Report]:[Websites]])</f>
        <v>5</v>
      </c>
      <c r="W144" t="str">
        <f>IF(Table4[[#This Row],[Insured Cost]]="",1,IF(Table4[[#This Row],[Reported cost]]="",2,""))</f>
        <v/>
      </c>
      <c r="X144" s="56"/>
      <c r="Y144" s="56">
        <v>30000</v>
      </c>
      <c r="Z144" s="56">
        <v>200</v>
      </c>
      <c r="AA144" s="56">
        <v>35</v>
      </c>
      <c r="AB144" s="56"/>
      <c r="AC144" s="56"/>
      <c r="AD144" s="56">
        <v>6</v>
      </c>
      <c r="AE144" s="64">
        <v>32000000</v>
      </c>
      <c r="AF144" s="64">
        <v>100000000</v>
      </c>
      <c r="AG144" s="56"/>
      <c r="AH144" s="56"/>
      <c r="AI144" s="56"/>
      <c r="AJ144" s="56"/>
      <c r="AK144" s="56"/>
      <c r="AL144" s="56">
        <v>50</v>
      </c>
      <c r="AM144" s="56"/>
      <c r="AN144" s="56"/>
      <c r="AO144" s="56"/>
      <c r="AP144" s="56"/>
      <c r="AQ144" s="56"/>
      <c r="AR144" s="56"/>
      <c r="AS144" s="56"/>
      <c r="AT144" s="56"/>
      <c r="AU144" s="56"/>
      <c r="AV144" s="56"/>
      <c r="AW144" s="56"/>
      <c r="AX144" s="56"/>
      <c r="AY144" s="56"/>
      <c r="AZ144" s="56"/>
      <c r="BA144" s="56" t="s">
        <v>922</v>
      </c>
      <c r="BB144" s="56"/>
      <c r="BC144" s="56"/>
      <c r="BD144" s="56"/>
      <c r="BE144" s="56"/>
      <c r="BF144" s="56"/>
      <c r="BG144" s="56"/>
      <c r="BH144" s="56"/>
      <c r="BI144" s="56"/>
      <c r="BJ144" s="56"/>
      <c r="BK144" s="56"/>
      <c r="BL144" s="56"/>
      <c r="BM144" s="56"/>
      <c r="BN144" s="56"/>
      <c r="BO144" t="s">
        <v>109</v>
      </c>
      <c r="BP144" t="str">
        <f>IFERROR(LEFT(Table4[[#This Row],[reference/s]],SEARCH(";",Table4[[#This Row],[reference/s]])-1),"")</f>
        <v>ICA</v>
      </c>
    </row>
    <row r="145" spans="1:68">
      <c r="B145" t="s">
        <v>1559</v>
      </c>
      <c r="C145" t="s">
        <v>606</v>
      </c>
      <c r="F145" s="7">
        <v>33284</v>
      </c>
      <c r="G145" s="7">
        <v>33285</v>
      </c>
      <c r="H145" t="s">
        <v>661</v>
      </c>
      <c r="I145" s="56">
        <v>1991</v>
      </c>
      <c r="K145" t="s">
        <v>1163</v>
      </c>
      <c r="L145" t="s">
        <v>763</v>
      </c>
      <c r="M145" t="s">
        <v>37</v>
      </c>
      <c r="N145" t="s">
        <v>50</v>
      </c>
      <c r="O145" s="9" t="s">
        <v>1164</v>
      </c>
      <c r="P145">
        <v>0</v>
      </c>
      <c r="Q145">
        <v>0</v>
      </c>
      <c r="R145">
        <v>1</v>
      </c>
      <c r="S145">
        <v>1</v>
      </c>
      <c r="T145">
        <v>2</v>
      </c>
      <c r="U145">
        <f>Table4[[#This Row],[Report]]*$P$321+Table4[[#This Row],[Journals]]*$Q$321+Table4[[#This Row],[Databases]]*$R$321+Table4[[#This Row],[Websites]]*$S$321+Table4[[#This Row],[Newspaper]]*$T$321</f>
        <v>32</v>
      </c>
      <c r="V145">
        <f>SUM(Table4[[#This Row],[Report]:[Websites]])</f>
        <v>2</v>
      </c>
      <c r="W145" t="str">
        <f>IF(Table4[[#This Row],[Insured Cost]]="",1,IF(Table4[[#This Row],[Reported cost]]="",2,""))</f>
        <v/>
      </c>
      <c r="X145" s="56"/>
      <c r="Y145" s="56">
        <v>5000</v>
      </c>
      <c r="Z145" s="56">
        <v>150</v>
      </c>
      <c r="AA145" s="56">
        <v>10</v>
      </c>
      <c r="AB145" s="56"/>
      <c r="AC145" s="56"/>
      <c r="AD145" s="56"/>
      <c r="AE145" s="64">
        <v>15000000</v>
      </c>
      <c r="AF145" s="64">
        <v>2000000</v>
      </c>
      <c r="AG145" s="56"/>
      <c r="AH145" s="56"/>
      <c r="AI145" s="56"/>
      <c r="AJ145" s="56"/>
      <c r="AK145" s="56"/>
      <c r="AL145" s="56"/>
      <c r="AM145" s="56"/>
      <c r="AN145" s="56"/>
      <c r="AO145" s="56"/>
      <c r="AP145" s="56"/>
      <c r="AQ145" s="56"/>
      <c r="AR145" s="56"/>
      <c r="AS145" s="56"/>
      <c r="AT145" s="56"/>
      <c r="AU145" s="56"/>
      <c r="AV145" s="56"/>
      <c r="AW145" s="56"/>
      <c r="AX145" s="56"/>
      <c r="AY145" s="56"/>
      <c r="AZ145" s="56"/>
      <c r="BA145" s="56"/>
      <c r="BB145" s="56"/>
      <c r="BC145" s="56"/>
      <c r="BD145" s="56"/>
      <c r="BE145" s="56"/>
      <c r="BF145" s="56"/>
      <c r="BG145" s="56"/>
      <c r="BH145" s="56"/>
      <c r="BI145" s="56"/>
      <c r="BJ145" s="56"/>
      <c r="BK145" s="56"/>
      <c r="BL145" s="56"/>
      <c r="BM145" s="56"/>
      <c r="BN145" s="56"/>
      <c r="BP145" t="str">
        <f>IFERROR(LEFT(Table4[[#This Row],[reference/s]],SEARCH(";",Table4[[#This Row],[reference/s]])-1),"")</f>
        <v>ICA</v>
      </c>
    </row>
    <row r="146" spans="1:68">
      <c r="A146">
        <v>608</v>
      </c>
      <c r="B146" t="s">
        <v>1569</v>
      </c>
      <c r="C146" t="s">
        <v>642</v>
      </c>
      <c r="D146" t="s">
        <v>432</v>
      </c>
      <c r="E146" t="s">
        <v>433</v>
      </c>
      <c r="F146" s="11">
        <v>33260</v>
      </c>
      <c r="G146" s="11">
        <v>33260</v>
      </c>
      <c r="H146" t="s">
        <v>657</v>
      </c>
      <c r="I146" s="56">
        <v>1991</v>
      </c>
      <c r="K146" t="s">
        <v>496</v>
      </c>
      <c r="L146" t="s">
        <v>51</v>
      </c>
      <c r="M146" t="s">
        <v>51</v>
      </c>
      <c r="N146" t="s">
        <v>736</v>
      </c>
      <c r="O146" s="9" t="s">
        <v>1135</v>
      </c>
      <c r="P146">
        <v>0</v>
      </c>
      <c r="Q146">
        <v>1</v>
      </c>
      <c r="R146">
        <v>2</v>
      </c>
      <c r="S146">
        <v>0</v>
      </c>
      <c r="T146">
        <v>0</v>
      </c>
      <c r="U146">
        <f>Table4[[#This Row],[Report]]*$P$321+Table4[[#This Row],[Journals]]*$Q$321+Table4[[#This Row],[Databases]]*$R$321+Table4[[#This Row],[Websites]]*$S$321+Table4[[#This Row],[Newspaper]]*$T$321</f>
        <v>70</v>
      </c>
      <c r="V146">
        <f>SUM(Table4[[#This Row],[Report]:[Websites]])</f>
        <v>3</v>
      </c>
      <c r="W146">
        <f>IF(Table4[[#This Row],[Insured Cost]]="",1,IF(Table4[[#This Row],[Reported cost]]="",2,""))</f>
        <v>2</v>
      </c>
      <c r="X146" s="56"/>
      <c r="Y146" s="56"/>
      <c r="Z146" s="56"/>
      <c r="AA146" s="56"/>
      <c r="AB146" s="56"/>
      <c r="AC146" s="56"/>
      <c r="AD146" s="56"/>
      <c r="AE146" s="64">
        <v>30000000</v>
      </c>
      <c r="AF146" s="64"/>
      <c r="AG146" s="56"/>
      <c r="AH146" s="56"/>
      <c r="AI146" s="56"/>
      <c r="AJ146" s="56"/>
      <c r="AK146" s="56"/>
      <c r="AL146" s="56"/>
      <c r="AM146" s="56"/>
      <c r="AN146" s="56"/>
      <c r="AO146" s="56"/>
      <c r="AP146" s="56"/>
      <c r="AQ146" s="56"/>
      <c r="AR146" s="56"/>
      <c r="AS146" s="56"/>
      <c r="AT146" s="56"/>
      <c r="AU146" s="56"/>
      <c r="AV146" s="56"/>
      <c r="AW146" s="56"/>
      <c r="AX146" s="56"/>
      <c r="AY146" s="56"/>
      <c r="AZ146" s="56"/>
      <c r="BA146" s="56"/>
      <c r="BB146" s="56"/>
      <c r="BC146" s="56"/>
      <c r="BD146" s="56"/>
      <c r="BE146" s="56"/>
      <c r="BF146" s="56"/>
      <c r="BG146" s="56"/>
      <c r="BH146" s="56"/>
      <c r="BI146" s="56"/>
      <c r="BJ146" s="56"/>
      <c r="BK146" s="56"/>
      <c r="BL146" s="56"/>
      <c r="BM146" s="56"/>
      <c r="BN146" s="56"/>
      <c r="BO146" t="s">
        <v>434</v>
      </c>
      <c r="BP146" t="str">
        <f>IFERROR(LEFT(Table4[[#This Row],[reference/s]],SEARCH(";",Table4[[#This Row],[reference/s]])-1),"")</f>
        <v>ICA</v>
      </c>
    </row>
    <row r="147" spans="1:68">
      <c r="A147">
        <v>429</v>
      </c>
      <c r="B147" t="s">
        <v>1566</v>
      </c>
      <c r="C147" t="s">
        <v>642</v>
      </c>
      <c r="D147" t="s">
        <v>301</v>
      </c>
      <c r="E147" t="s">
        <v>302</v>
      </c>
      <c r="F147" s="11">
        <v>33262</v>
      </c>
      <c r="G147" s="11">
        <v>33262</v>
      </c>
      <c r="H147" t="s">
        <v>657</v>
      </c>
      <c r="I147" s="56">
        <v>1991</v>
      </c>
      <c r="K147" t="s">
        <v>503</v>
      </c>
      <c r="L147" t="s">
        <v>30</v>
      </c>
      <c r="M147" t="s">
        <v>30</v>
      </c>
      <c r="N147" t="s">
        <v>736</v>
      </c>
      <c r="O147" s="9" t="s">
        <v>1133</v>
      </c>
      <c r="P147">
        <v>0</v>
      </c>
      <c r="Q147">
        <v>0</v>
      </c>
      <c r="R147">
        <v>2</v>
      </c>
      <c r="S147">
        <v>1</v>
      </c>
      <c r="T147">
        <v>0</v>
      </c>
      <c r="U147">
        <f>Table4[[#This Row],[Report]]*$P$321+Table4[[#This Row],[Journals]]*$Q$321+Table4[[#This Row],[Databases]]*$R$321+Table4[[#This Row],[Websites]]*$S$321+Table4[[#This Row],[Newspaper]]*$T$321</f>
        <v>50</v>
      </c>
      <c r="V147">
        <f>SUM(Table4[[#This Row],[Report]:[Websites]])</f>
        <v>3</v>
      </c>
      <c r="W147">
        <f>IF(Table4[[#This Row],[Insured Cost]]="",1,IF(Table4[[#This Row],[Reported cost]]="",2,""))</f>
        <v>2</v>
      </c>
      <c r="X147" s="56"/>
      <c r="Y147" s="56"/>
      <c r="Z147" s="56"/>
      <c r="AA147" s="56"/>
      <c r="AB147" s="56"/>
      <c r="AC147" s="56"/>
      <c r="AD147" s="56"/>
      <c r="AE147" s="64">
        <v>12000000</v>
      </c>
      <c r="AF147" s="64"/>
      <c r="AG147" s="56"/>
      <c r="AH147" s="56"/>
      <c r="AI147" s="56"/>
      <c r="AJ147" s="56"/>
      <c r="AK147" s="56"/>
      <c r="AL147" s="56"/>
      <c r="AM147" s="56"/>
      <c r="AN147" s="56"/>
      <c r="AO147" s="56"/>
      <c r="AP147" s="56"/>
      <c r="AQ147" s="56"/>
      <c r="AR147" s="56"/>
      <c r="AS147" s="56"/>
      <c r="AT147" s="56"/>
      <c r="AU147" s="56"/>
      <c r="AV147" s="56"/>
      <c r="AW147" s="56"/>
      <c r="AX147" s="56"/>
      <c r="AY147" s="56"/>
      <c r="AZ147" s="56"/>
      <c r="BA147" s="56"/>
      <c r="BB147" s="56"/>
      <c r="BC147" s="56"/>
      <c r="BD147" s="56"/>
      <c r="BE147" s="56"/>
      <c r="BF147" s="56"/>
      <c r="BG147" s="56"/>
      <c r="BH147" s="56"/>
      <c r="BI147" s="56"/>
      <c r="BJ147" s="56"/>
      <c r="BK147" s="56"/>
      <c r="BL147" s="56"/>
      <c r="BM147" s="56"/>
      <c r="BN147" s="56"/>
      <c r="BO147" t="s">
        <v>303</v>
      </c>
      <c r="BP147" t="str">
        <f>IFERROR(LEFT(Table4[[#This Row],[reference/s]],SEARCH(";",Table4[[#This Row],[reference/s]])-1),"")</f>
        <v>ICA</v>
      </c>
    </row>
    <row r="148" spans="1:68">
      <c r="A148">
        <v>265</v>
      </c>
      <c r="B148" t="s">
        <v>1566</v>
      </c>
      <c r="C148" t="s">
        <v>606</v>
      </c>
      <c r="D148" t="s">
        <v>189</v>
      </c>
      <c r="E148" t="s">
        <v>190</v>
      </c>
      <c r="F148" s="4">
        <v>33588</v>
      </c>
      <c r="G148" s="4">
        <v>33590</v>
      </c>
      <c r="H148" t="s">
        <v>660</v>
      </c>
      <c r="I148" s="56">
        <v>1991</v>
      </c>
      <c r="K148" t="s">
        <v>640</v>
      </c>
      <c r="L148" t="s">
        <v>30</v>
      </c>
      <c r="M148" t="s">
        <v>30</v>
      </c>
      <c r="N148" t="s">
        <v>736</v>
      </c>
      <c r="O148" s="9" t="s">
        <v>1134</v>
      </c>
      <c r="P148">
        <v>1</v>
      </c>
      <c r="Q148">
        <v>0</v>
      </c>
      <c r="R148">
        <v>1</v>
      </c>
      <c r="S148">
        <v>1</v>
      </c>
      <c r="T148">
        <v>0</v>
      </c>
      <c r="U148">
        <f>Table4[[#This Row],[Report]]*$P$321+Table4[[#This Row],[Journals]]*$Q$321+Table4[[#This Row],[Databases]]*$R$321+Table4[[#This Row],[Websites]]*$S$321+Table4[[#This Row],[Newspaper]]*$T$321</f>
        <v>70</v>
      </c>
      <c r="V148">
        <f>SUM(Table4[[#This Row],[Report]:[Websites]])</f>
        <v>3</v>
      </c>
      <c r="W148">
        <f>IF(Table4[[#This Row],[Insured Cost]]="",1,IF(Table4[[#This Row],[Reported cost]]="",2,""))</f>
        <v>2</v>
      </c>
      <c r="X148" s="56"/>
      <c r="Y148" s="56">
        <v>20000</v>
      </c>
      <c r="Z148" s="56">
        <v>220</v>
      </c>
      <c r="AA148" s="56">
        <v>5</v>
      </c>
      <c r="AB148" s="56"/>
      <c r="AC148" s="56"/>
      <c r="AD148" s="56"/>
      <c r="AE148" s="64">
        <v>24000000</v>
      </c>
      <c r="AF148" s="64"/>
      <c r="AG148" s="56"/>
      <c r="AH148" s="56"/>
      <c r="AI148" s="56"/>
      <c r="AJ148" s="56"/>
      <c r="AK148" s="56"/>
      <c r="AL148" s="56"/>
      <c r="AM148" s="56"/>
      <c r="AN148" s="56"/>
      <c r="AO148" s="56"/>
      <c r="AP148" s="56"/>
      <c r="AQ148" s="56"/>
      <c r="AR148" s="56"/>
      <c r="AS148" s="56"/>
      <c r="AT148" s="56"/>
      <c r="AU148" s="56"/>
      <c r="AV148" s="56"/>
      <c r="AW148" s="56"/>
      <c r="AX148" s="56"/>
      <c r="AY148" s="56"/>
      <c r="AZ148" s="56"/>
      <c r="BA148" s="56"/>
      <c r="BB148" s="56"/>
      <c r="BC148" s="56"/>
      <c r="BD148" s="56"/>
      <c r="BE148" s="56"/>
      <c r="BF148" s="56"/>
      <c r="BG148" s="56"/>
      <c r="BH148" s="56"/>
      <c r="BI148" s="56"/>
      <c r="BJ148" s="56"/>
      <c r="BK148" s="56"/>
      <c r="BL148" s="56"/>
      <c r="BM148" s="56"/>
      <c r="BN148" s="56"/>
      <c r="BO148" t="s">
        <v>191</v>
      </c>
      <c r="BP148" t="str">
        <f>IFERROR(LEFT(Table4[[#This Row],[reference/s]],SEARCH(";",Table4[[#This Row],[reference/s]])-1),"")</f>
        <v>EM-TRACK</v>
      </c>
    </row>
    <row r="149" spans="1:68">
      <c r="A149">
        <v>195</v>
      </c>
      <c r="B149" t="s">
        <v>1559</v>
      </c>
      <c r="C149" t="s">
        <v>585</v>
      </c>
      <c r="D149" t="s">
        <v>149</v>
      </c>
      <c r="E149" t="s">
        <v>150</v>
      </c>
      <c r="F149" s="11">
        <v>33527</v>
      </c>
      <c r="G149" s="11">
        <v>33634</v>
      </c>
      <c r="H149" t="s">
        <v>657</v>
      </c>
      <c r="I149" s="56">
        <v>1992</v>
      </c>
      <c r="K149" t="s">
        <v>504</v>
      </c>
      <c r="L149" t="s">
        <v>37</v>
      </c>
      <c r="M149" t="s">
        <v>37</v>
      </c>
      <c r="N149" t="s">
        <v>736</v>
      </c>
      <c r="O149" s="9" t="s">
        <v>933</v>
      </c>
      <c r="P149">
        <v>0</v>
      </c>
      <c r="Q149">
        <v>0</v>
      </c>
      <c r="R149">
        <v>2</v>
      </c>
      <c r="S149">
        <v>0</v>
      </c>
      <c r="T149">
        <v>0</v>
      </c>
      <c r="U149">
        <f>Table4[[#This Row],[Report]]*$P$321+Table4[[#This Row],[Journals]]*$Q$321+Table4[[#This Row],[Databases]]*$R$321+Table4[[#This Row],[Websites]]*$S$321+Table4[[#This Row],[Newspaper]]*$T$321</f>
        <v>40</v>
      </c>
      <c r="V149">
        <f>SUM(Table4[[#This Row],[Report]:[Websites]])</f>
        <v>2</v>
      </c>
      <c r="W149" t="str">
        <f>IF(Table4[[#This Row],[Insured Cost]]="",1,IF(Table4[[#This Row],[Reported cost]]="",2,""))</f>
        <v/>
      </c>
      <c r="X149" s="56"/>
      <c r="Y149" s="56">
        <v>10000</v>
      </c>
      <c r="Z149" s="56">
        <v>100</v>
      </c>
      <c r="AA149" s="56">
        <v>5</v>
      </c>
      <c r="AB149" s="56"/>
      <c r="AC149" s="56"/>
      <c r="AD149" s="56">
        <v>2</v>
      </c>
      <c r="AE149" s="64">
        <v>12000000</v>
      </c>
      <c r="AF149" s="64">
        <v>12000000</v>
      </c>
      <c r="AG149" s="56"/>
      <c r="AH149" s="56"/>
      <c r="AI149" s="56"/>
      <c r="AJ149" s="56"/>
      <c r="AK149" s="56"/>
      <c r="AL149" s="56">
        <v>14</v>
      </c>
      <c r="AM149" s="56"/>
      <c r="AN149" s="56"/>
      <c r="AO149" s="56"/>
      <c r="AP149" s="56"/>
      <c r="AQ149" s="56"/>
      <c r="AR149" s="56"/>
      <c r="AS149" s="56"/>
      <c r="AT149" s="56"/>
      <c r="AU149" s="56"/>
      <c r="AV149" s="56"/>
      <c r="AW149" s="56"/>
      <c r="AX149" s="56"/>
      <c r="AY149" s="56"/>
      <c r="AZ149" s="56"/>
      <c r="BA149" s="56"/>
      <c r="BB149" s="56"/>
      <c r="BC149" s="56"/>
      <c r="BD149" s="56"/>
      <c r="BE149" s="56"/>
      <c r="BF149" s="56"/>
      <c r="BG149" s="56"/>
      <c r="BH149" s="56"/>
      <c r="BI149" s="56"/>
      <c r="BJ149" s="56"/>
      <c r="BK149" s="56"/>
      <c r="BL149" s="56"/>
      <c r="BM149" s="56"/>
      <c r="BN149" s="56"/>
      <c r="BO149" t="s">
        <v>151</v>
      </c>
      <c r="BP149" t="str">
        <f>IFERROR(LEFT(Table4[[#This Row],[reference/s]],SEARCH(";",Table4[[#This Row],[reference/s]])-1),"")</f>
        <v>ICA</v>
      </c>
    </row>
    <row r="150" spans="1:68">
      <c r="B150" t="s">
        <v>1559</v>
      </c>
      <c r="C150" t="s">
        <v>475</v>
      </c>
      <c r="D150" t="s">
        <v>732</v>
      </c>
      <c r="E150" t="s">
        <v>733</v>
      </c>
      <c r="F150" s="11">
        <v>33667</v>
      </c>
      <c r="G150" s="11">
        <v>33680</v>
      </c>
      <c r="H150" t="s">
        <v>658</v>
      </c>
      <c r="I150" s="56">
        <v>1992</v>
      </c>
      <c r="K150" t="s">
        <v>923</v>
      </c>
      <c r="L150" t="s">
        <v>50</v>
      </c>
      <c r="M150" t="s">
        <v>50</v>
      </c>
      <c r="N150" t="s">
        <v>736</v>
      </c>
      <c r="O150" s="9" t="s">
        <v>734</v>
      </c>
      <c r="P150">
        <v>0</v>
      </c>
      <c r="Q150">
        <v>0</v>
      </c>
      <c r="R150">
        <v>0</v>
      </c>
      <c r="S150">
        <v>2</v>
      </c>
      <c r="T150">
        <v>3</v>
      </c>
      <c r="U150">
        <f>Table4[[#This Row],[Report]]*$P$321+Table4[[#This Row],[Journals]]*$Q$321+Table4[[#This Row],[Databases]]*$R$321+Table4[[#This Row],[Websites]]*$S$321+Table4[[#This Row],[Newspaper]]*$T$321</f>
        <v>23</v>
      </c>
      <c r="V150">
        <f>SUM(Table4[[#This Row],[Report]:[Websites]])</f>
        <v>2</v>
      </c>
      <c r="W150" t="str">
        <f>IF(Table4[[#This Row],[Insured Cost]]="",1,IF(Table4[[#This Row],[Reported cost]]="",2,""))</f>
        <v/>
      </c>
      <c r="X150" s="56"/>
      <c r="Y150" s="56"/>
      <c r="Z150" s="56"/>
      <c r="AA150" s="56"/>
      <c r="AB150" s="56"/>
      <c r="AC150" s="56"/>
      <c r="AD150" s="56"/>
      <c r="AE150" s="64">
        <v>2500000</v>
      </c>
      <c r="AF150" s="64">
        <v>10000000</v>
      </c>
      <c r="AG150" s="56"/>
      <c r="AH150" s="56"/>
      <c r="AI150" s="56"/>
      <c r="AJ150" s="56"/>
      <c r="AK150" s="56"/>
      <c r="AL150" s="56">
        <v>200</v>
      </c>
      <c r="AM150" s="56"/>
      <c r="AN150" s="56"/>
      <c r="AO150" s="56"/>
      <c r="AP150" s="56"/>
      <c r="AQ150" s="56"/>
      <c r="AR150" s="56"/>
      <c r="AS150" s="56"/>
      <c r="AT150" s="56"/>
      <c r="AU150" s="56"/>
      <c r="AV150" s="56"/>
      <c r="AW150" s="56"/>
      <c r="AX150" s="56"/>
      <c r="AY150" s="56"/>
      <c r="AZ150" s="56"/>
      <c r="BA150" s="56"/>
      <c r="BB150" s="56"/>
      <c r="BC150" s="56"/>
      <c r="BD150" s="56"/>
      <c r="BE150" s="56"/>
      <c r="BF150" s="56"/>
      <c r="BG150" s="56">
        <v>20</v>
      </c>
      <c r="BH150" s="56"/>
      <c r="BI150" s="56"/>
      <c r="BJ150" s="56"/>
      <c r="BK150" s="56"/>
      <c r="BL150" s="56"/>
      <c r="BM150" s="56"/>
      <c r="BN150" s="56"/>
      <c r="BP150" t="str">
        <f>IFERROR(LEFT(Table4[[#This Row],[reference/s]],SEARCH(";",Table4[[#This Row],[reference/s]])-1),"")</f>
        <v>http://www.bom.gov.au/cyclone/history/fran.shtml</v>
      </c>
    </row>
    <row r="151" spans="1:68">
      <c r="B151" t="s">
        <v>1557</v>
      </c>
      <c r="C151" t="s">
        <v>606</v>
      </c>
      <c r="D151" s="13" t="s">
        <v>940</v>
      </c>
      <c r="E151" t="s">
        <v>931</v>
      </c>
      <c r="F151" s="4">
        <v>33958</v>
      </c>
      <c r="G151" s="4">
        <v>33962</v>
      </c>
      <c r="H151" t="s">
        <v>660</v>
      </c>
      <c r="I151" s="56">
        <v>1992</v>
      </c>
      <c r="L151" t="s">
        <v>51</v>
      </c>
      <c r="M151" t="s">
        <v>51</v>
      </c>
      <c r="N151" t="s">
        <v>736</v>
      </c>
      <c r="O151" s="29" t="s">
        <v>698</v>
      </c>
      <c r="P151">
        <v>0</v>
      </c>
      <c r="Q151">
        <v>0</v>
      </c>
      <c r="R151">
        <v>0</v>
      </c>
      <c r="S151">
        <v>0</v>
      </c>
      <c r="T151">
        <v>4</v>
      </c>
      <c r="U151">
        <f>Table4[[#This Row],[Report]]*$P$321+Table4[[#This Row],[Journals]]*$Q$321+Table4[[#This Row],[Databases]]*$R$321+Table4[[#This Row],[Websites]]*$S$321+Table4[[#This Row],[Newspaper]]*$T$321</f>
        <v>4</v>
      </c>
      <c r="V151">
        <f>SUM(Table4[[#This Row],[Report]:[Websites]])</f>
        <v>0</v>
      </c>
      <c r="W151" t="str">
        <f>IF(Table4[[#This Row],[Insured Cost]]="",1,IF(Table4[[#This Row],[Reported cost]]="",2,""))</f>
        <v/>
      </c>
      <c r="X151" s="56"/>
      <c r="Y151" s="56"/>
      <c r="Z151" s="56"/>
      <c r="AA151" s="56"/>
      <c r="AB151" s="56"/>
      <c r="AC151" s="56"/>
      <c r="AD151" s="56">
        <v>1</v>
      </c>
      <c r="AE151" s="64">
        <v>700000000</v>
      </c>
      <c r="AF151" s="73">
        <v>1000000000</v>
      </c>
      <c r="AG151" s="56"/>
      <c r="AH151" s="56"/>
      <c r="AI151" s="56"/>
      <c r="AJ151" s="56"/>
      <c r="AK151" s="56">
        <v>150</v>
      </c>
      <c r="AL151" s="56"/>
      <c r="AM151" s="56"/>
      <c r="AN151" s="56"/>
      <c r="AO151" s="56"/>
      <c r="AP151" s="56"/>
      <c r="AQ151" s="56"/>
      <c r="AR151" s="56"/>
      <c r="AS151" s="56"/>
      <c r="AT151" s="56"/>
      <c r="AU151" s="56"/>
      <c r="AV151" s="56"/>
      <c r="AW151" s="56"/>
      <c r="AX151" s="56"/>
      <c r="AY151" s="56" t="s">
        <v>932</v>
      </c>
      <c r="AZ151" s="56"/>
      <c r="BA151" s="56"/>
      <c r="BB151" s="56"/>
      <c r="BC151" s="56"/>
      <c r="BD151" s="56"/>
      <c r="BE151" s="56"/>
      <c r="BF151" s="56">
        <v>1200</v>
      </c>
      <c r="BG151" s="56"/>
      <c r="BH151" s="56"/>
      <c r="BI151" s="56"/>
      <c r="BJ151" s="56"/>
      <c r="BK151" s="56"/>
      <c r="BL151" s="56"/>
      <c r="BM151" s="56"/>
      <c r="BN151" s="56"/>
      <c r="BP151" t="str">
        <f>IFERROR(LEFT(Table4[[#This Row],[reference/s]],SEARCH(";",Table4[[#This Row],[reference/s]])-1),"")</f>
        <v/>
      </c>
    </row>
    <row r="152" spans="1:68">
      <c r="B152" t="s">
        <v>1570</v>
      </c>
      <c r="C152" t="s">
        <v>606</v>
      </c>
      <c r="E152" t="s">
        <v>926</v>
      </c>
      <c r="F152" s="4">
        <v>33644</v>
      </c>
      <c r="G152" s="4">
        <v>33649</v>
      </c>
      <c r="H152" t="s">
        <v>661</v>
      </c>
      <c r="I152" s="56">
        <v>1992</v>
      </c>
      <c r="K152" t="s">
        <v>927</v>
      </c>
      <c r="L152" t="s">
        <v>37</v>
      </c>
      <c r="M152" t="s">
        <v>37</v>
      </c>
      <c r="N152" t="s">
        <v>736</v>
      </c>
      <c r="O152" s="9" t="s">
        <v>701</v>
      </c>
      <c r="P152">
        <v>0</v>
      </c>
      <c r="Q152">
        <v>0</v>
      </c>
      <c r="R152">
        <v>0</v>
      </c>
      <c r="S152">
        <v>1</v>
      </c>
      <c r="T152">
        <v>2</v>
      </c>
      <c r="U152">
        <f>Table4[[#This Row],[Report]]*$P$321+Table4[[#This Row],[Journals]]*$Q$321+Table4[[#This Row],[Databases]]*$R$321+Table4[[#This Row],[Websites]]*$S$321+Table4[[#This Row],[Newspaper]]*$T$321</f>
        <v>12</v>
      </c>
      <c r="V152">
        <f>SUM(Table4[[#This Row],[Report]:[Websites]])</f>
        <v>1</v>
      </c>
      <c r="W152">
        <f>IF(Table4[[#This Row],[Insured Cost]]="",1,IF(Table4[[#This Row],[Reported cost]]="",2,""))</f>
        <v>1</v>
      </c>
      <c r="X152" s="56">
        <v>250</v>
      </c>
      <c r="Y152" s="56">
        <v>15000</v>
      </c>
      <c r="Z152" s="56">
        <v>150</v>
      </c>
      <c r="AA152" s="56"/>
      <c r="AB152" s="56"/>
      <c r="AC152" s="56"/>
      <c r="AD152" s="56"/>
      <c r="AE152" s="64"/>
      <c r="AF152" s="64">
        <v>40000000</v>
      </c>
      <c r="AG152" s="56"/>
      <c r="AH152" s="56"/>
      <c r="AI152" s="56"/>
      <c r="AJ152" s="56"/>
      <c r="AK152" s="56"/>
      <c r="AL152" s="56"/>
      <c r="AM152" s="56"/>
      <c r="AN152" s="56"/>
      <c r="AO152" s="56"/>
      <c r="AP152" s="56"/>
      <c r="AQ152" s="56"/>
      <c r="AR152" s="56"/>
      <c r="AS152" s="56"/>
      <c r="AT152" s="56"/>
      <c r="AU152" s="56"/>
      <c r="AV152" s="56"/>
      <c r="AW152" s="56"/>
      <c r="AX152" s="56"/>
      <c r="AY152" s="56"/>
      <c r="AZ152" s="56"/>
      <c r="BA152" s="56"/>
      <c r="BB152" s="56"/>
      <c r="BC152" s="56"/>
      <c r="BD152" s="56"/>
      <c r="BE152" s="56"/>
      <c r="BF152" s="56"/>
      <c r="BG152" s="56"/>
      <c r="BH152" s="56"/>
      <c r="BI152" s="56"/>
      <c r="BJ152" s="56"/>
      <c r="BK152" s="56"/>
      <c r="BL152" s="56"/>
      <c r="BM152" s="56"/>
      <c r="BN152" s="56"/>
      <c r="BP152" t="str">
        <f>IFERROR(LEFT(Table4[[#This Row],[reference/s]],SEARCH(";",Table4[[#This Row],[reference/s]])-1),"")</f>
        <v>wiki</v>
      </c>
    </row>
    <row r="153" spans="1:68">
      <c r="B153" t="s">
        <v>1570</v>
      </c>
      <c r="C153" t="s">
        <v>606</v>
      </c>
      <c r="E153" t="s">
        <v>930</v>
      </c>
      <c r="F153" s="4">
        <v>33893</v>
      </c>
      <c r="G153" s="4">
        <v>33897</v>
      </c>
      <c r="H153" t="s">
        <v>663</v>
      </c>
      <c r="I153" s="56">
        <v>1992</v>
      </c>
      <c r="K153" t="s">
        <v>929</v>
      </c>
      <c r="L153" t="s">
        <v>928</v>
      </c>
      <c r="M153" t="s">
        <v>30</v>
      </c>
      <c r="N153" t="s">
        <v>37</v>
      </c>
      <c r="O153" s="9" t="s">
        <v>1541</v>
      </c>
      <c r="P153">
        <v>0</v>
      </c>
      <c r="Q153">
        <v>0</v>
      </c>
      <c r="R153">
        <v>0</v>
      </c>
      <c r="S153">
        <v>1</v>
      </c>
      <c r="T153">
        <v>2</v>
      </c>
      <c r="U153">
        <f>Table4[[#This Row],[Report]]*$P$321+Table4[[#This Row],[Journals]]*$Q$321+Table4[[#This Row],[Databases]]*$R$321+Table4[[#This Row],[Websites]]*$S$321+Table4[[#This Row],[Newspaper]]*$T$321</f>
        <v>12</v>
      </c>
      <c r="V153">
        <f>SUM(Table4[[#This Row],[Report]:[Websites]])</f>
        <v>1</v>
      </c>
      <c r="W153">
        <f>IF(Table4[[#This Row],[Insured Cost]]="",1,IF(Table4[[#This Row],[Reported cost]]="",2,""))</f>
        <v>1</v>
      </c>
      <c r="X153" s="56">
        <v>400</v>
      </c>
      <c r="Y153" s="56"/>
      <c r="Z153" s="56"/>
      <c r="AA153" s="56">
        <v>15</v>
      </c>
      <c r="AB153" s="56"/>
      <c r="AC153" s="56"/>
      <c r="AD153" s="60">
        <v>3</v>
      </c>
      <c r="AE153" s="64"/>
      <c r="AF153" s="64">
        <v>10000000</v>
      </c>
      <c r="AG153" s="56"/>
      <c r="AH153" s="56"/>
      <c r="AI153" s="56"/>
      <c r="AJ153" s="56"/>
      <c r="AK153" s="56"/>
      <c r="AL153" s="56"/>
      <c r="AM153" s="56"/>
      <c r="AN153" s="56"/>
      <c r="AO153" s="56"/>
      <c r="AP153" s="56"/>
      <c r="AQ153" s="56"/>
      <c r="AR153" s="56"/>
      <c r="AS153" s="56"/>
      <c r="AT153" s="56"/>
      <c r="AU153" s="56"/>
      <c r="AV153" s="56"/>
      <c r="AW153" s="56"/>
      <c r="AX153" s="56"/>
      <c r="AY153" s="56"/>
      <c r="AZ153" s="56" t="s">
        <v>1542</v>
      </c>
      <c r="BA153" s="56"/>
      <c r="BB153" s="56"/>
      <c r="BC153" s="56"/>
      <c r="BD153" s="56"/>
      <c r="BE153" s="56"/>
      <c r="BF153" s="56">
        <v>180</v>
      </c>
      <c r="BG153" s="56"/>
      <c r="BH153" s="56"/>
      <c r="BI153" s="56"/>
      <c r="BJ153" s="56"/>
      <c r="BK153" s="56"/>
      <c r="BL153" s="56"/>
      <c r="BM153" s="56"/>
      <c r="BN153" s="56"/>
      <c r="BP153" t="str">
        <f>IFERROR(LEFT(Table4[[#This Row],[reference/s]],SEARCH(";",Table4[[#This Row],[reference/s]])-1),"")</f>
        <v>PDF - newspaper</v>
      </c>
    </row>
    <row r="154" spans="1:68">
      <c r="A154">
        <v>452</v>
      </c>
      <c r="B154" t="s">
        <v>1564</v>
      </c>
      <c r="C154" t="s">
        <v>642</v>
      </c>
      <c r="D154" t="s">
        <v>603</v>
      </c>
      <c r="E154" t="s">
        <v>313</v>
      </c>
      <c r="F154" s="4">
        <v>33646</v>
      </c>
      <c r="G154" s="4">
        <v>33647</v>
      </c>
      <c r="H154" t="s">
        <v>661</v>
      </c>
      <c r="I154" s="56">
        <v>1992</v>
      </c>
      <c r="K154" t="s">
        <v>505</v>
      </c>
      <c r="L154" t="s">
        <v>37</v>
      </c>
      <c r="M154" t="s">
        <v>37</v>
      </c>
      <c r="N154" t="s">
        <v>736</v>
      </c>
      <c r="O154" s="9" t="s">
        <v>1302</v>
      </c>
      <c r="P154">
        <v>0</v>
      </c>
      <c r="Q154">
        <v>0</v>
      </c>
      <c r="R154">
        <v>3</v>
      </c>
      <c r="S154">
        <v>0</v>
      </c>
      <c r="T154">
        <v>0</v>
      </c>
      <c r="U154">
        <f>Table4[[#This Row],[Report]]*$P$321+Table4[[#This Row],[Journals]]*$Q$321+Table4[[#This Row],[Databases]]*$R$321+Table4[[#This Row],[Websites]]*$S$321+Table4[[#This Row],[Newspaper]]*$T$321</f>
        <v>60</v>
      </c>
      <c r="V154">
        <f>SUM(Table4[[#This Row],[Report]:[Websites]])</f>
        <v>3</v>
      </c>
      <c r="W154">
        <f>IF(Table4[[#This Row],[Insured Cost]]="",1,IF(Table4[[#This Row],[Reported cost]]="",2,""))</f>
        <v>2</v>
      </c>
      <c r="X154" s="56"/>
      <c r="Y154" s="56"/>
      <c r="Z154" s="56"/>
      <c r="AA154" s="56">
        <v>1</v>
      </c>
      <c r="AB154" s="56"/>
      <c r="AC154" s="56"/>
      <c r="AD154" s="56"/>
      <c r="AE154" s="64">
        <v>118000000</v>
      </c>
      <c r="AF154" s="64"/>
      <c r="AG154" s="56"/>
      <c r="AH154" s="56"/>
      <c r="AI154" s="56"/>
      <c r="AJ154" s="56"/>
      <c r="AK154" s="56">
        <v>3000</v>
      </c>
      <c r="AL154" s="56"/>
      <c r="AM154" s="56"/>
      <c r="AN154" s="56"/>
      <c r="AO154" s="56">
        <v>7000</v>
      </c>
      <c r="AP154" s="56"/>
      <c r="AQ154" s="56"/>
      <c r="AR154" s="56"/>
      <c r="AS154" s="56"/>
      <c r="AT154" s="56"/>
      <c r="AU154" s="56"/>
      <c r="AV154" s="56"/>
      <c r="AW154" s="56"/>
      <c r="AX154" s="56"/>
      <c r="AY154" s="56"/>
      <c r="AZ154" s="56"/>
      <c r="BA154" s="56"/>
      <c r="BB154" s="56"/>
      <c r="BC154" s="56"/>
      <c r="BD154" s="56"/>
      <c r="BE154" s="56"/>
      <c r="BF154" s="56"/>
      <c r="BG154" s="56"/>
      <c r="BH154" s="56"/>
      <c r="BI154" s="56"/>
      <c r="BJ154" s="56"/>
      <c r="BK154" s="56"/>
      <c r="BL154" s="56"/>
      <c r="BM154" s="56"/>
      <c r="BN154" s="56"/>
      <c r="BO154" t="s">
        <v>314</v>
      </c>
      <c r="BP154" t="str">
        <f>IFERROR(LEFT(Table4[[#This Row],[reference/s]],SEARCH(";",Table4[[#This Row],[reference/s]])-1),"")</f>
        <v>ICA</v>
      </c>
    </row>
    <row r="155" spans="1:68">
      <c r="B155" t="s">
        <v>1557</v>
      </c>
      <c r="C155" t="s">
        <v>642</v>
      </c>
      <c r="D155" s="13" t="s">
        <v>939</v>
      </c>
      <c r="F155" s="4">
        <v>33958</v>
      </c>
      <c r="G155" s="4">
        <v>33962</v>
      </c>
      <c r="H155" t="s">
        <v>660</v>
      </c>
      <c r="I155" s="56">
        <v>1992</v>
      </c>
      <c r="K155" t="s">
        <v>30</v>
      </c>
      <c r="L155" t="s">
        <v>30</v>
      </c>
      <c r="M155" t="s">
        <v>30</v>
      </c>
      <c r="N155" t="s">
        <v>736</v>
      </c>
      <c r="O155" s="29" t="s">
        <v>735</v>
      </c>
      <c r="P155">
        <v>0</v>
      </c>
      <c r="Q155">
        <v>0</v>
      </c>
      <c r="R155">
        <v>1</v>
      </c>
      <c r="S155">
        <v>0</v>
      </c>
      <c r="T155">
        <v>3</v>
      </c>
      <c r="U155">
        <f>Table4[[#This Row],[Report]]*$P$321+Table4[[#This Row],[Journals]]*$Q$321+Table4[[#This Row],[Databases]]*$R$321+Table4[[#This Row],[Websites]]*$S$321+Table4[[#This Row],[Newspaper]]*$T$321</f>
        <v>23</v>
      </c>
      <c r="V155">
        <f>SUM(Table4[[#This Row],[Report]:[Websites]])</f>
        <v>1</v>
      </c>
      <c r="W155">
        <f>IF(Table4[[#This Row],[Insured Cost]]="",1,IF(Table4[[#This Row],[Reported cost]]="",2,""))</f>
        <v>1</v>
      </c>
      <c r="X155" s="56"/>
      <c r="Y155" s="56"/>
      <c r="Z155" s="56"/>
      <c r="AA155" s="56"/>
      <c r="AB155" s="56"/>
      <c r="AC155" s="56"/>
      <c r="AD155" s="56">
        <v>2</v>
      </c>
      <c r="AE155" s="64"/>
      <c r="AF155" s="64">
        <v>274900000</v>
      </c>
      <c r="AG155" s="56"/>
      <c r="AH155" s="56"/>
      <c r="AI155" s="56"/>
      <c r="AJ155" s="56"/>
      <c r="AK155" s="56"/>
      <c r="AL155" s="56"/>
      <c r="AM155" s="56"/>
      <c r="AN155" s="56"/>
      <c r="AO155" s="56"/>
      <c r="AP155" s="56"/>
      <c r="AQ155" s="56"/>
      <c r="AR155" s="56"/>
      <c r="AS155" s="56"/>
      <c r="AT155" s="56"/>
      <c r="AU155" s="56"/>
      <c r="AV155" s="56"/>
      <c r="AW155" s="56"/>
      <c r="AX155" s="56"/>
      <c r="AY155" s="56"/>
      <c r="AZ155" s="56"/>
      <c r="BA155" s="56"/>
      <c r="BB155" s="56"/>
      <c r="BC155" s="56"/>
      <c r="BD155" s="56"/>
      <c r="BE155" s="56"/>
      <c r="BF155" s="56"/>
      <c r="BG155" s="56"/>
      <c r="BH155" s="56"/>
      <c r="BI155" s="56"/>
      <c r="BJ155" s="56"/>
      <c r="BK155" s="56"/>
      <c r="BL155" s="56"/>
      <c r="BM155" s="56"/>
      <c r="BN155" s="56"/>
      <c r="BP155" t="str">
        <f>IFERROR(LEFT(Table4[[#This Row],[reference/s]],SEARCH(";",Table4[[#This Row],[reference/s]])-1),"")</f>
        <v>EM-DAT</v>
      </c>
    </row>
    <row r="156" spans="1:68">
      <c r="B156" t="s">
        <v>1568</v>
      </c>
      <c r="C156" t="s">
        <v>606</v>
      </c>
      <c r="E156" t="s">
        <v>925</v>
      </c>
      <c r="F156" s="11">
        <v>33642</v>
      </c>
      <c r="G156" s="11">
        <v>33643</v>
      </c>
      <c r="H156" t="s">
        <v>661</v>
      </c>
      <c r="I156" s="56">
        <v>1992</v>
      </c>
      <c r="K156" t="s">
        <v>564</v>
      </c>
      <c r="L156" t="s">
        <v>33</v>
      </c>
      <c r="M156" t="s">
        <v>33</v>
      </c>
      <c r="N156" t="s">
        <v>736</v>
      </c>
      <c r="O156" s="9" t="s">
        <v>924</v>
      </c>
      <c r="P156">
        <v>0</v>
      </c>
      <c r="Q156">
        <v>1</v>
      </c>
      <c r="R156">
        <v>1</v>
      </c>
      <c r="S156">
        <v>0</v>
      </c>
      <c r="T156">
        <v>0</v>
      </c>
      <c r="U156">
        <f>Table4[[#This Row],[Report]]*$P$321+Table4[[#This Row],[Journals]]*$Q$321+Table4[[#This Row],[Databases]]*$R$321+Table4[[#This Row],[Websites]]*$S$321+Table4[[#This Row],[Newspaper]]*$T$321</f>
        <v>50</v>
      </c>
      <c r="V156">
        <f>SUM(Table4[[#This Row],[Report]:[Websites]])</f>
        <v>2</v>
      </c>
      <c r="W156">
        <f>IF(Table4[[#This Row],[Insured Cost]]="",1,IF(Table4[[#This Row],[Reported cost]]="",2,""))</f>
        <v>2</v>
      </c>
      <c r="X156" s="56"/>
      <c r="Y156" s="56"/>
      <c r="Z156" s="56"/>
      <c r="AA156" s="56"/>
      <c r="AB156" s="56"/>
      <c r="AC156" s="56"/>
      <c r="AD156" s="56"/>
      <c r="AE156" s="64">
        <v>4000000</v>
      </c>
      <c r="AF156" s="64"/>
      <c r="AG156" s="56"/>
      <c r="AH156" s="56"/>
      <c r="AI156" s="56"/>
      <c r="AJ156" s="56"/>
      <c r="AK156" s="56"/>
      <c r="AL156" s="56"/>
      <c r="AM156" s="56"/>
      <c r="AN156" s="56"/>
      <c r="AO156" s="56"/>
      <c r="AP156" s="56"/>
      <c r="AQ156" s="56"/>
      <c r="AR156" s="56"/>
      <c r="AS156" s="56"/>
      <c r="AT156" s="56"/>
      <c r="AU156" s="56"/>
      <c r="AV156" s="56"/>
      <c r="AW156" s="56"/>
      <c r="AX156" s="56"/>
      <c r="AY156" s="56"/>
      <c r="AZ156" s="56"/>
      <c r="BA156" s="56"/>
      <c r="BB156" s="56"/>
      <c r="BC156" s="56"/>
      <c r="BD156" s="56"/>
      <c r="BE156" s="56"/>
      <c r="BF156" s="56"/>
      <c r="BG156" s="56"/>
      <c r="BH156" s="56"/>
      <c r="BI156" s="56"/>
      <c r="BJ156" s="56"/>
      <c r="BK156" s="56"/>
      <c r="BL156" s="56"/>
      <c r="BM156" s="56"/>
      <c r="BN156" s="56"/>
      <c r="BP156" t="str">
        <f>IFERROR(LEFT(Table4[[#This Row],[reference/s]],SEARCH(";",Table4[[#This Row],[reference/s]])-1),"")</f>
        <v>ICA</v>
      </c>
    </row>
    <row r="157" spans="1:68">
      <c r="B157" t="s">
        <v>1567</v>
      </c>
      <c r="C157" t="s">
        <v>807</v>
      </c>
      <c r="D157" s="6"/>
      <c r="F157" s="11">
        <v>34001</v>
      </c>
      <c r="G157" s="11">
        <v>34010</v>
      </c>
      <c r="H157" t="s">
        <v>661</v>
      </c>
      <c r="I157" s="56">
        <v>1993</v>
      </c>
      <c r="K157" t="s">
        <v>786</v>
      </c>
      <c r="L157" t="s">
        <v>788</v>
      </c>
      <c r="M157" t="s">
        <v>51</v>
      </c>
      <c r="N157" t="s">
        <v>30</v>
      </c>
      <c r="O157" s="9" t="s">
        <v>1210</v>
      </c>
      <c r="U157">
        <f>Table4[[#This Row],[Report]]*$P$321+Table4[[#This Row],[Journals]]*$Q$321+Table4[[#This Row],[Databases]]*$R$321+Table4[[#This Row],[Websites]]*$S$321+Table4[[#This Row],[Newspaper]]*$T$321</f>
        <v>0</v>
      </c>
      <c r="V157">
        <f>SUM(Table4[[#This Row],[Report]:[Websites]])</f>
        <v>0</v>
      </c>
      <c r="W157">
        <f>IF(Table4[[#This Row],[Insured Cost]]="",1,IF(Table4[[#This Row],[Reported cost]]="",2,""))</f>
        <v>1</v>
      </c>
      <c r="X157" s="56">
        <v>50000</v>
      </c>
      <c r="Y157" s="56"/>
      <c r="Z157" s="56"/>
      <c r="AA157" s="56">
        <v>500</v>
      </c>
      <c r="AB157" s="56"/>
      <c r="AC157" s="56"/>
      <c r="AD157" s="56">
        <v>23</v>
      </c>
      <c r="AE157" s="64"/>
      <c r="AF157" s="64"/>
      <c r="AG157" s="56"/>
      <c r="AH157" s="56"/>
      <c r="AI157" s="56"/>
      <c r="AJ157" s="56"/>
      <c r="AK157" s="56"/>
      <c r="AL157" s="56"/>
      <c r="AM157" s="56"/>
      <c r="AN157" s="56"/>
      <c r="AO157" s="56"/>
      <c r="AP157" s="56"/>
      <c r="AQ157" s="56"/>
      <c r="AR157" s="56"/>
      <c r="AS157" s="56"/>
      <c r="AT157" s="56"/>
      <c r="AU157" s="56"/>
      <c r="AV157" s="56"/>
      <c r="AW157" s="56"/>
      <c r="AX157" s="56"/>
      <c r="AY157" s="56"/>
      <c r="AZ157" s="56"/>
      <c r="BA157" s="56"/>
      <c r="BB157" s="56"/>
      <c r="BC157" s="56"/>
      <c r="BD157" s="56"/>
      <c r="BE157" s="56"/>
      <c r="BF157" s="56"/>
      <c r="BG157" s="56"/>
      <c r="BH157" s="56"/>
      <c r="BI157" s="56"/>
      <c r="BJ157" s="56"/>
      <c r="BK157" s="56"/>
      <c r="BL157" s="56"/>
      <c r="BM157" s="56"/>
      <c r="BN157" s="56"/>
      <c r="BP157" t="str">
        <f>IFERROR(LEFT(Table4[[#This Row],[reference/s]],SEARCH(";",Table4[[#This Row],[reference/s]])-1),"")</f>
        <v>EM-DAT (reports 17 deaths)</v>
      </c>
    </row>
    <row r="158" spans="1:68">
      <c r="A158">
        <v>549</v>
      </c>
      <c r="B158" t="s">
        <v>1566</v>
      </c>
      <c r="C158" t="s">
        <v>606</v>
      </c>
      <c r="D158" t="s">
        <v>411</v>
      </c>
      <c r="E158" t="s">
        <v>750</v>
      </c>
      <c r="F158" s="11">
        <v>34245</v>
      </c>
      <c r="G158" s="11">
        <v>34246</v>
      </c>
      <c r="H158" t="s">
        <v>663</v>
      </c>
      <c r="I158" s="56">
        <v>1993</v>
      </c>
      <c r="K158" t="s">
        <v>506</v>
      </c>
      <c r="L158" t="s">
        <v>30</v>
      </c>
      <c r="M158" t="s">
        <v>30</v>
      </c>
      <c r="N158" t="s">
        <v>736</v>
      </c>
      <c r="O158" s="9" t="s">
        <v>1140</v>
      </c>
      <c r="P158">
        <v>0</v>
      </c>
      <c r="Q158">
        <v>0</v>
      </c>
      <c r="R158">
        <v>3</v>
      </c>
      <c r="S158">
        <v>1</v>
      </c>
      <c r="T158">
        <v>5</v>
      </c>
      <c r="U158">
        <f>Table4[[#This Row],[Report]]*$P$321+Table4[[#This Row],[Journals]]*$Q$321+Table4[[#This Row],[Databases]]*$R$321+Table4[[#This Row],[Websites]]*$S$321+Table4[[#This Row],[Newspaper]]*$T$321</f>
        <v>75</v>
      </c>
      <c r="V158">
        <f>SUM(Table4[[#This Row],[Report]:[Websites]])</f>
        <v>4</v>
      </c>
      <c r="W158">
        <f>IF(Table4[[#This Row],[Insured Cost]]="",1,IF(Table4[[#This Row],[Reported cost]]="",2,""))</f>
        <v>2</v>
      </c>
      <c r="X158" s="56">
        <v>1500</v>
      </c>
      <c r="Y158" s="56">
        <v>20530</v>
      </c>
      <c r="Z158" s="56">
        <v>3000</v>
      </c>
      <c r="AA158" s="56">
        <v>30</v>
      </c>
      <c r="AB158" s="56"/>
      <c r="AC158" s="56"/>
      <c r="AD158" s="56">
        <v>1</v>
      </c>
      <c r="AE158" s="64">
        <v>12000000</v>
      </c>
      <c r="AF158" s="64"/>
      <c r="AG158" s="56"/>
      <c r="AH158" s="56"/>
      <c r="AI158" s="56" t="s">
        <v>1574</v>
      </c>
      <c r="AJ158" s="56"/>
      <c r="AK158" s="56">
        <v>3000</v>
      </c>
      <c r="AL158" s="56">
        <v>70</v>
      </c>
      <c r="AM158" s="56"/>
      <c r="AN158" s="56"/>
      <c r="AO158" s="56"/>
      <c r="AP158" s="56"/>
      <c r="AQ158" s="56">
        <v>2500</v>
      </c>
      <c r="AR158" s="56"/>
      <c r="AS158" s="56"/>
      <c r="AT158" s="56"/>
      <c r="AU158" s="56"/>
      <c r="AV158" s="56"/>
      <c r="AW158" s="56"/>
      <c r="AX158" s="56"/>
      <c r="AY158" s="56"/>
      <c r="AZ158" s="56">
        <v>6000</v>
      </c>
      <c r="BA158" s="56"/>
      <c r="BB158" s="56"/>
      <c r="BC158" s="56"/>
      <c r="BD158" s="56"/>
      <c r="BE158" s="56"/>
      <c r="BF158" s="56">
        <v>2000</v>
      </c>
      <c r="BG158" s="56"/>
      <c r="BH158" s="56"/>
      <c r="BI158" s="56"/>
      <c r="BJ158" s="56"/>
      <c r="BK158" s="56"/>
      <c r="BL158" s="56"/>
      <c r="BM158" s="56"/>
      <c r="BN158" s="56"/>
      <c r="BO158" t="s">
        <v>412</v>
      </c>
      <c r="BP158" t="str">
        <f>IFERROR(LEFT(Table4[[#This Row],[reference/s]],SEARCH(";",Table4[[#This Row],[reference/s]])-1),"")</f>
        <v>EM-DAT</v>
      </c>
    </row>
    <row r="159" spans="1:68">
      <c r="B159" t="s">
        <v>1566</v>
      </c>
      <c r="C159" t="s">
        <v>642</v>
      </c>
      <c r="F159" s="11">
        <v>34317</v>
      </c>
      <c r="G159" s="11">
        <v>34318</v>
      </c>
      <c r="H159" t="s">
        <v>660</v>
      </c>
      <c r="I159" s="56">
        <v>1993</v>
      </c>
      <c r="K159" t="s">
        <v>515</v>
      </c>
      <c r="L159" t="s">
        <v>30</v>
      </c>
      <c r="M159" t="s">
        <v>30</v>
      </c>
      <c r="N159" t="s">
        <v>736</v>
      </c>
      <c r="O159" s="9" t="s">
        <v>1141</v>
      </c>
      <c r="P159">
        <v>0</v>
      </c>
      <c r="Q159">
        <v>1</v>
      </c>
      <c r="R159">
        <v>2</v>
      </c>
      <c r="S159">
        <v>1</v>
      </c>
      <c r="T159">
        <v>0</v>
      </c>
      <c r="U159">
        <f>Table4[[#This Row],[Report]]*$P$321+Table4[[#This Row],[Journals]]*$Q$321+Table4[[#This Row],[Databases]]*$R$321+Table4[[#This Row],[Websites]]*$S$321+Table4[[#This Row],[Newspaper]]*$T$321</f>
        <v>80</v>
      </c>
      <c r="V159">
        <f>SUM(Table4[[#This Row],[Report]:[Websites]])</f>
        <v>4</v>
      </c>
      <c r="W159">
        <f>IF(Table4[[#This Row],[Insured Cost]]="",1,IF(Table4[[#This Row],[Reported cost]]="",2,""))</f>
        <v>2</v>
      </c>
      <c r="X159" s="56"/>
      <c r="Y159" s="56">
        <v>2000</v>
      </c>
      <c r="Z159" s="56">
        <v>20</v>
      </c>
      <c r="AA159" s="56">
        <v>5</v>
      </c>
      <c r="AB159" s="56"/>
      <c r="AC159" s="56"/>
      <c r="AD159" s="56"/>
      <c r="AE159" s="64">
        <v>12000000</v>
      </c>
      <c r="AF159" s="64"/>
      <c r="AG159" s="56"/>
      <c r="AH159" s="56"/>
      <c r="AI159" s="56"/>
      <c r="AJ159" s="56"/>
      <c r="AK159" s="56"/>
      <c r="AL159" s="56"/>
      <c r="AM159" s="56"/>
      <c r="AN159" s="56"/>
      <c r="AO159" s="56"/>
      <c r="AP159" s="56"/>
      <c r="AQ159" s="56"/>
      <c r="AR159" s="56"/>
      <c r="AS159" s="56"/>
      <c r="AT159" s="56"/>
      <c r="AU159" s="56"/>
      <c r="AV159" s="56"/>
      <c r="AW159" s="56"/>
      <c r="AX159" s="56"/>
      <c r="AY159" s="56"/>
      <c r="AZ159" s="56"/>
      <c r="BA159" s="56"/>
      <c r="BB159" s="56"/>
      <c r="BC159" s="56"/>
      <c r="BD159" s="56"/>
      <c r="BE159" s="56"/>
      <c r="BF159" s="56"/>
      <c r="BG159" s="56"/>
      <c r="BH159" s="56"/>
      <c r="BI159" s="56"/>
      <c r="BJ159" s="56"/>
      <c r="BK159" s="56"/>
      <c r="BL159" s="56"/>
      <c r="BM159" s="56"/>
      <c r="BN159" s="56"/>
      <c r="BP159" t="str">
        <f>IFERROR(LEFT(Table4[[#This Row],[reference/s]],SEARCH(";",Table4[[#This Row],[reference/s]])-1),"")</f>
        <v>ICA</v>
      </c>
    </row>
    <row r="160" spans="1:68">
      <c r="A160">
        <v>63</v>
      </c>
      <c r="B160" t="s">
        <v>1562</v>
      </c>
      <c r="C160" t="s">
        <v>585</v>
      </c>
      <c r="D160" t="s">
        <v>81</v>
      </c>
      <c r="E160" t="s">
        <v>1142</v>
      </c>
      <c r="F160" s="11">
        <v>34330</v>
      </c>
      <c r="G160" s="11">
        <v>34350</v>
      </c>
      <c r="H160" t="s">
        <v>657</v>
      </c>
      <c r="I160" s="56">
        <v>1994</v>
      </c>
      <c r="K160" t="s">
        <v>507</v>
      </c>
      <c r="L160" t="s">
        <v>37</v>
      </c>
      <c r="M160" t="s">
        <v>37</v>
      </c>
      <c r="N160" t="s">
        <v>736</v>
      </c>
      <c r="O160" s="9" t="s">
        <v>1143</v>
      </c>
      <c r="P160">
        <v>0</v>
      </c>
      <c r="Q160">
        <v>0</v>
      </c>
      <c r="R160">
        <v>3</v>
      </c>
      <c r="S160">
        <v>2</v>
      </c>
      <c r="T160">
        <v>1</v>
      </c>
      <c r="U160">
        <f>Table4[[#This Row],[Report]]*$P$321+Table4[[#This Row],[Journals]]*$Q$321+Table4[[#This Row],[Databases]]*$R$321+Table4[[#This Row],[Websites]]*$S$321+Table4[[#This Row],[Newspaper]]*$T$321</f>
        <v>81</v>
      </c>
      <c r="V160">
        <f>SUM(Table4[[#This Row],[Report]:[Websites]])</f>
        <v>5</v>
      </c>
      <c r="W160">
        <f>IF(Table4[[#This Row],[Insured Cost]]="",1,IF(Table4[[#This Row],[Reported cost]]="",2,""))</f>
        <v>2</v>
      </c>
      <c r="X160" s="56"/>
      <c r="Y160" s="56">
        <v>250000</v>
      </c>
      <c r="Z160" s="56">
        <v>650</v>
      </c>
      <c r="AA160" s="56">
        <v>120</v>
      </c>
      <c r="AB160" s="56"/>
      <c r="AC160" s="56"/>
      <c r="AD160" s="56">
        <v>4</v>
      </c>
      <c r="AE160" s="64">
        <v>59000000</v>
      </c>
      <c r="AF160" s="64"/>
      <c r="AG160" s="56"/>
      <c r="AH160" s="56"/>
      <c r="AI160" s="56"/>
      <c r="AJ160" s="56"/>
      <c r="AK160" s="56"/>
      <c r="AL160" s="56">
        <v>206</v>
      </c>
      <c r="AM160" s="56"/>
      <c r="AN160" s="56"/>
      <c r="AO160" s="56"/>
      <c r="AP160" s="56"/>
      <c r="AQ160" s="56"/>
      <c r="AR160" s="56">
        <v>8</v>
      </c>
      <c r="AS160" s="56"/>
      <c r="AT160" s="56"/>
      <c r="AU160" s="56"/>
      <c r="AV160" s="56"/>
      <c r="AW160" s="56"/>
      <c r="AX160" s="56"/>
      <c r="AY160" s="56"/>
      <c r="AZ160" s="56"/>
      <c r="BA160" s="56"/>
      <c r="BB160" s="56"/>
      <c r="BC160" s="56"/>
      <c r="BD160" s="56"/>
      <c r="BE160" s="56"/>
      <c r="BF160" s="56"/>
      <c r="BG160" s="56"/>
      <c r="BH160" s="56"/>
      <c r="BI160" s="56"/>
      <c r="BJ160" s="56"/>
      <c r="BK160" s="56"/>
      <c r="BL160" s="56"/>
      <c r="BM160" s="56"/>
      <c r="BN160" s="56"/>
      <c r="BO160" t="s">
        <v>82</v>
      </c>
      <c r="BP160" t="str">
        <f>IFERROR(LEFT(Table4[[#This Row],[reference/s]],SEARCH(";",Table4[[#This Row],[reference/s]])-1),"")</f>
        <v>PDF - newspaper</v>
      </c>
    </row>
    <row r="161" spans="1:68">
      <c r="A161">
        <v>105</v>
      </c>
      <c r="B161" t="s">
        <v>1570</v>
      </c>
      <c r="C161" t="s">
        <v>475</v>
      </c>
      <c r="D161" t="s">
        <v>822</v>
      </c>
      <c r="E161" t="s">
        <v>823</v>
      </c>
      <c r="F161" s="4">
        <v>34334</v>
      </c>
      <c r="G161" s="4">
        <v>34359</v>
      </c>
      <c r="H161" t="s">
        <v>657</v>
      </c>
      <c r="I161" s="56">
        <v>1994</v>
      </c>
      <c r="K161" t="s">
        <v>824</v>
      </c>
      <c r="L161" t="s">
        <v>50</v>
      </c>
      <c r="M161" t="s">
        <v>50</v>
      </c>
      <c r="O161" s="9" t="s">
        <v>1212</v>
      </c>
      <c r="P161">
        <v>0</v>
      </c>
      <c r="Q161">
        <v>0</v>
      </c>
      <c r="R161">
        <v>2</v>
      </c>
      <c r="S161">
        <v>1</v>
      </c>
      <c r="T161">
        <v>4</v>
      </c>
      <c r="U161">
        <f>Table4[[#This Row],[Report]]*$P$321+Table4[[#This Row],[Journals]]*$Q$321+Table4[[#This Row],[Databases]]*$R$321+Table4[[#This Row],[Websites]]*$S$321+Table4[[#This Row],[Newspaper]]*$T$321</f>
        <v>54</v>
      </c>
      <c r="V161">
        <f>SUM(Table4[[#This Row],[Report]:[Websites]])</f>
        <v>3</v>
      </c>
      <c r="W161">
        <f>IF(Table4[[#This Row],[Insured Cost]]="",1,IF(Table4[[#This Row],[Reported cost]]="",2,""))</f>
        <v>1</v>
      </c>
      <c r="X161" s="56">
        <v>2</v>
      </c>
      <c r="Y161" s="56"/>
      <c r="Z161" s="56"/>
      <c r="AA161" s="56"/>
      <c r="AB161" s="56"/>
      <c r="AC161" s="56"/>
      <c r="AD161" s="56">
        <v>4</v>
      </c>
      <c r="AE161" s="64"/>
      <c r="AF161" s="64"/>
      <c r="AG161" s="56">
        <v>100</v>
      </c>
      <c r="AH161" s="56"/>
      <c r="AI161" s="56"/>
      <c r="AJ161" s="56"/>
      <c r="AK161" s="56"/>
      <c r="AL161" s="56"/>
      <c r="AM161" s="56"/>
      <c r="AN161" s="56"/>
      <c r="AO161" s="56"/>
      <c r="AP161" s="56"/>
      <c r="AQ161" s="56"/>
      <c r="AR161" s="56">
        <v>20</v>
      </c>
      <c r="AS161" s="56"/>
      <c r="AT161" s="56"/>
      <c r="AU161" s="56"/>
      <c r="AV161" s="56"/>
      <c r="AW161" s="56"/>
      <c r="AX161" s="56"/>
      <c r="AY161" s="56"/>
      <c r="AZ161" s="56"/>
      <c r="BA161" s="56"/>
      <c r="BB161" s="56"/>
      <c r="BC161" s="56"/>
      <c r="BD161" s="56"/>
      <c r="BE161" s="56"/>
      <c r="BF161" s="56"/>
      <c r="BG161" s="56"/>
      <c r="BH161" s="56"/>
      <c r="BI161" s="56"/>
      <c r="BJ161" s="56"/>
      <c r="BK161" s="56"/>
      <c r="BL161" s="56"/>
      <c r="BM161" s="56"/>
      <c r="BN161" s="56"/>
      <c r="BP161" t="str">
        <f>IFERROR(LEFT(Table4[[#This Row],[reference/s]],SEARCH(";",Table4[[#This Row],[reference/s]])-1),"")</f>
        <v>EM-Track</v>
      </c>
    </row>
    <row r="162" spans="1:68">
      <c r="A162">
        <v>224</v>
      </c>
      <c r="B162" t="s">
        <v>1562</v>
      </c>
      <c r="C162" t="s">
        <v>585</v>
      </c>
      <c r="D162" t="s">
        <v>168</v>
      </c>
      <c r="E162" t="s">
        <v>749</v>
      </c>
      <c r="F162" s="11">
        <v>34604</v>
      </c>
      <c r="G162" s="11">
        <v>34645</v>
      </c>
      <c r="H162" t="s">
        <v>659</v>
      </c>
      <c r="I162" s="56">
        <v>1994</v>
      </c>
      <c r="K162" t="s">
        <v>510</v>
      </c>
      <c r="L162" t="s">
        <v>50</v>
      </c>
      <c r="M162" t="s">
        <v>50</v>
      </c>
      <c r="N162" t="s">
        <v>736</v>
      </c>
      <c r="O162" s="9" t="s">
        <v>1144</v>
      </c>
      <c r="P162">
        <v>1</v>
      </c>
      <c r="Q162">
        <v>0</v>
      </c>
      <c r="R162">
        <v>2</v>
      </c>
      <c r="S162">
        <v>2</v>
      </c>
      <c r="T162">
        <v>0</v>
      </c>
      <c r="U162">
        <f>Table4[[#This Row],[Report]]*$P$321+Table4[[#This Row],[Journals]]*$Q$321+Table4[[#This Row],[Databases]]*$R$321+Table4[[#This Row],[Websites]]*$S$321+Table4[[#This Row],[Newspaper]]*$T$321</f>
        <v>100</v>
      </c>
      <c r="V162">
        <f>SUM(Table4[[#This Row],[Report]:[Websites]])</f>
        <v>5</v>
      </c>
      <c r="W162">
        <f>IF(Table4[[#This Row],[Insured Cost]]="",1,IF(Table4[[#This Row],[Reported cost]]="",2,""))</f>
        <v>2</v>
      </c>
      <c r="X162" s="56">
        <v>3000</v>
      </c>
      <c r="Y162" s="56">
        <v>10000</v>
      </c>
      <c r="Z162" s="56">
        <v>100</v>
      </c>
      <c r="AA162" s="56">
        <v>41</v>
      </c>
      <c r="AB162" s="56"/>
      <c r="AC162" s="56"/>
      <c r="AD162" s="56"/>
      <c r="AE162" s="64">
        <v>59100000</v>
      </c>
      <c r="AF162" s="64"/>
      <c r="AG162" s="56"/>
      <c r="AH162" s="56"/>
      <c r="AI162" s="56"/>
      <c r="AJ162" s="56"/>
      <c r="AK162" s="56"/>
      <c r="AL162" s="56">
        <v>23</v>
      </c>
      <c r="AM162" s="56"/>
      <c r="AN162" s="56"/>
      <c r="AO162" s="56"/>
      <c r="AP162" s="56"/>
      <c r="AQ162" s="56"/>
      <c r="AR162" s="56"/>
      <c r="AS162" s="56"/>
      <c r="AT162" s="56"/>
      <c r="AU162" s="56"/>
      <c r="AV162" s="56"/>
      <c r="AW162" s="56"/>
      <c r="AX162" s="56"/>
      <c r="AY162" s="56"/>
      <c r="AZ162" s="56"/>
      <c r="BA162" s="56"/>
      <c r="BB162" s="56"/>
      <c r="BC162" s="56"/>
      <c r="BD162" s="56"/>
      <c r="BE162" s="56"/>
      <c r="BF162" s="56"/>
      <c r="BG162" s="56"/>
      <c r="BH162" s="56"/>
      <c r="BI162" s="56"/>
      <c r="BJ162" s="56"/>
      <c r="BK162" s="56"/>
      <c r="BL162" s="56"/>
      <c r="BM162" s="56"/>
      <c r="BN162" s="56"/>
      <c r="BO162" t="s">
        <v>169</v>
      </c>
      <c r="BP162" t="str">
        <f>IFERROR(LEFT(Table4[[#This Row],[reference/s]],SEARCH(";",Table4[[#This Row],[reference/s]])-1),"")</f>
        <v>wiki</v>
      </c>
    </row>
    <row r="163" spans="1:68">
      <c r="A163">
        <v>304</v>
      </c>
      <c r="B163" t="s">
        <v>1559</v>
      </c>
      <c r="C163" t="s">
        <v>642</v>
      </c>
      <c r="D163" t="s">
        <v>604</v>
      </c>
      <c r="E163" t="s">
        <v>206</v>
      </c>
      <c r="F163" s="4">
        <v>34477</v>
      </c>
      <c r="G163" s="4">
        <v>34478</v>
      </c>
      <c r="H163" t="s">
        <v>674</v>
      </c>
      <c r="I163" s="56">
        <v>1994</v>
      </c>
      <c r="K163" t="s">
        <v>508</v>
      </c>
      <c r="L163" t="s">
        <v>33</v>
      </c>
      <c r="M163" t="s">
        <v>33</v>
      </c>
      <c r="N163" t="s">
        <v>736</v>
      </c>
      <c r="O163" s="9" t="s">
        <v>1211</v>
      </c>
      <c r="P163">
        <v>0</v>
      </c>
      <c r="Q163">
        <v>2</v>
      </c>
      <c r="R163">
        <v>2</v>
      </c>
      <c r="S163">
        <v>0</v>
      </c>
      <c r="T163">
        <v>1</v>
      </c>
      <c r="U163">
        <f>Table4[[#This Row],[Report]]*$P$321+Table4[[#This Row],[Journals]]*$Q$321+Table4[[#This Row],[Databases]]*$R$321+Table4[[#This Row],[Websites]]*$S$321+Table4[[#This Row],[Newspaper]]*$T$321</f>
        <v>101</v>
      </c>
      <c r="V163">
        <f>SUM(Table4[[#This Row],[Report]:[Websites]])</f>
        <v>4</v>
      </c>
      <c r="W163" t="str">
        <f>IF(Table4[[#This Row],[Insured Cost]]="",1,IF(Table4[[#This Row],[Reported cost]]="",2,""))</f>
        <v/>
      </c>
      <c r="X163" s="56"/>
      <c r="Y163" s="56"/>
      <c r="Z163" s="56">
        <v>200</v>
      </c>
      <c r="AA163" s="56"/>
      <c r="AB163" s="56"/>
      <c r="AC163" s="56"/>
      <c r="AD163" s="56">
        <v>2</v>
      </c>
      <c r="AE163" s="64">
        <v>37000000</v>
      </c>
      <c r="AF163" s="64">
        <v>25000000</v>
      </c>
      <c r="AG163" s="56"/>
      <c r="AH163" s="56"/>
      <c r="AI163" s="56"/>
      <c r="AJ163" s="56"/>
      <c r="AK163" s="56">
        <v>600</v>
      </c>
      <c r="AL163" s="56"/>
      <c r="AM163" s="56"/>
      <c r="AN163" s="56"/>
      <c r="AO163" s="56"/>
      <c r="AP163" s="56"/>
      <c r="AQ163" s="56"/>
      <c r="AR163" s="56"/>
      <c r="AS163" s="56"/>
      <c r="AT163" s="56"/>
      <c r="AU163" s="56"/>
      <c r="AV163" s="56"/>
      <c r="AW163" s="56"/>
      <c r="AX163" s="56"/>
      <c r="AY163" s="56"/>
      <c r="AZ163" s="56"/>
      <c r="BA163" s="56"/>
      <c r="BB163" s="56"/>
      <c r="BC163" s="56"/>
      <c r="BD163" s="56"/>
      <c r="BE163" s="56"/>
      <c r="BF163" s="56"/>
      <c r="BG163" s="56"/>
      <c r="BH163" s="56"/>
      <c r="BI163" s="56"/>
      <c r="BJ163" s="56"/>
      <c r="BK163" s="56"/>
      <c r="BL163" s="56"/>
      <c r="BM163" s="56"/>
      <c r="BN163" s="56"/>
      <c r="BO163" t="s">
        <v>207</v>
      </c>
      <c r="BP163" t="str">
        <f>IFERROR(LEFT(Table4[[#This Row],[reference/s]],SEARCH(";",Table4[[#This Row],[reference/s]])-1),"")</f>
        <v>ICA</v>
      </c>
    </row>
    <row r="164" spans="1:68">
      <c r="A164">
        <v>411</v>
      </c>
      <c r="B164" t="s">
        <v>1567</v>
      </c>
      <c r="C164" t="s">
        <v>807</v>
      </c>
      <c r="D164" s="6" t="s">
        <v>789</v>
      </c>
      <c r="E164" t="s">
        <v>790</v>
      </c>
      <c r="F164" s="7">
        <v>34340</v>
      </c>
      <c r="G164" s="7">
        <v>34344</v>
      </c>
      <c r="H164" t="s">
        <v>657</v>
      </c>
      <c r="I164" s="56">
        <v>1994</v>
      </c>
      <c r="K164" t="s">
        <v>791</v>
      </c>
      <c r="L164" t="s">
        <v>37</v>
      </c>
      <c r="M164" t="s">
        <v>37</v>
      </c>
      <c r="O164" s="9" t="s">
        <v>1213</v>
      </c>
      <c r="U164">
        <f>Table4[[#This Row],[Report]]*$P$321+Table4[[#This Row],[Journals]]*$Q$321+Table4[[#This Row],[Databases]]*$R$321+Table4[[#This Row],[Websites]]*$S$321+Table4[[#This Row],[Newspaper]]*$T$321</f>
        <v>0</v>
      </c>
      <c r="V164">
        <f>SUM(Table4[[#This Row],[Report]:[Websites]])</f>
        <v>0</v>
      </c>
      <c r="W164">
        <f>IF(Table4[[#This Row],[Insured Cost]]="",1,IF(Table4[[#This Row],[Reported cost]]="",2,""))</f>
        <v>1</v>
      </c>
      <c r="X164" s="56">
        <v>1000000</v>
      </c>
      <c r="Y164" s="56"/>
      <c r="Z164" s="56"/>
      <c r="AA164" s="56">
        <v>34</v>
      </c>
      <c r="AB164" s="56"/>
      <c r="AC164" s="56"/>
      <c r="AD164" s="56">
        <v>3</v>
      </c>
      <c r="AE164" s="64"/>
      <c r="AF164" s="64"/>
      <c r="AG164" s="56"/>
      <c r="AH164" s="56"/>
      <c r="AI164" s="56"/>
      <c r="AJ164" s="56"/>
      <c r="AK164" s="56"/>
      <c r="AL164" s="56"/>
      <c r="AM164" s="56"/>
      <c r="AN164" s="56"/>
      <c r="AO164" s="56"/>
      <c r="AP164" s="56"/>
      <c r="AQ164" s="56"/>
      <c r="AR164" s="56"/>
      <c r="AS164" s="56"/>
      <c r="AT164" s="56"/>
      <c r="AU164" s="56"/>
      <c r="AV164" s="56"/>
      <c r="AW164" s="56"/>
      <c r="AX164" s="56"/>
      <c r="AY164" s="56"/>
      <c r="AZ164" s="56"/>
      <c r="BA164" s="56"/>
      <c r="BB164" s="56"/>
      <c r="BC164" s="56"/>
      <c r="BD164" s="56"/>
      <c r="BE164" s="56"/>
      <c r="BF164" s="56"/>
      <c r="BG164" s="56"/>
      <c r="BH164" s="56"/>
      <c r="BI164" s="56"/>
      <c r="BJ164" s="56"/>
      <c r="BK164" s="56"/>
      <c r="BL164" s="56"/>
      <c r="BM164" s="56"/>
      <c r="BN164" s="56"/>
      <c r="BO164" t="s">
        <v>792</v>
      </c>
      <c r="BP164" t="str">
        <f>IFERROR(LEFT(Table4[[#This Row],[reference/s]],SEARCH(";",Table4[[#This Row],[reference/s]])-1),"")</f>
        <v>wiki</v>
      </c>
    </row>
    <row r="165" spans="1:68">
      <c r="A165">
        <v>358</v>
      </c>
      <c r="B165" t="s">
        <v>1570</v>
      </c>
      <c r="C165" t="s">
        <v>642</v>
      </c>
      <c r="D165" t="s">
        <v>251</v>
      </c>
      <c r="E165" t="s">
        <v>252</v>
      </c>
      <c r="F165" s="11">
        <v>34644</v>
      </c>
      <c r="G165" s="11">
        <v>34646</v>
      </c>
      <c r="H165" t="s">
        <v>659</v>
      </c>
      <c r="I165" s="56">
        <v>1994</v>
      </c>
      <c r="K165" t="s">
        <v>511</v>
      </c>
      <c r="L165" t="s">
        <v>253</v>
      </c>
      <c r="M165" t="s">
        <v>184</v>
      </c>
      <c r="N165" t="s">
        <v>469</v>
      </c>
      <c r="O165" s="9" t="s">
        <v>1146</v>
      </c>
      <c r="P165">
        <v>0</v>
      </c>
      <c r="Q165">
        <v>0</v>
      </c>
      <c r="R165">
        <v>3</v>
      </c>
      <c r="S165">
        <v>1</v>
      </c>
      <c r="T165">
        <v>0</v>
      </c>
      <c r="U165">
        <f>Table4[[#This Row],[Report]]*$P$321+Table4[[#This Row],[Journals]]*$Q$321+Table4[[#This Row],[Databases]]*$R$321+Table4[[#This Row],[Websites]]*$S$321+Table4[[#This Row],[Newspaper]]*$T$321</f>
        <v>70</v>
      </c>
      <c r="V165">
        <f>SUM(Table4[[#This Row],[Report]:[Websites]])</f>
        <v>4</v>
      </c>
      <c r="W165">
        <f>IF(Table4[[#This Row],[Insured Cost]]="",1,IF(Table4[[#This Row],[Reported cost]]="",2,""))</f>
        <v>1</v>
      </c>
      <c r="X165" s="56"/>
      <c r="Y165" s="56"/>
      <c r="Z165" s="56">
        <v>100</v>
      </c>
      <c r="AA165" s="56">
        <v>50</v>
      </c>
      <c r="AB165" s="56"/>
      <c r="AC165" s="56"/>
      <c r="AD165" s="56">
        <v>1</v>
      </c>
      <c r="AE165" s="64"/>
      <c r="AF165" s="64">
        <v>37000000</v>
      </c>
      <c r="AG165" s="56"/>
      <c r="AH165" s="56"/>
      <c r="AI165" s="56"/>
      <c r="AJ165" s="56"/>
      <c r="AK165" s="56"/>
      <c r="AL165" s="56"/>
      <c r="AM165" s="56"/>
      <c r="AN165" s="56"/>
      <c r="AO165" s="56"/>
      <c r="AP165" s="56"/>
      <c r="AQ165" s="56"/>
      <c r="AR165" s="56"/>
      <c r="AS165" s="56"/>
      <c r="AT165" s="56"/>
      <c r="AU165" s="56"/>
      <c r="AV165" s="56"/>
      <c r="AW165" s="56"/>
      <c r="AX165" s="56"/>
      <c r="AY165" s="56"/>
      <c r="AZ165" s="56"/>
      <c r="BA165" s="56"/>
      <c r="BB165" s="56"/>
      <c r="BC165" s="56"/>
      <c r="BD165" s="56"/>
      <c r="BE165" s="56"/>
      <c r="BF165" s="56"/>
      <c r="BG165" s="56"/>
      <c r="BH165" s="56"/>
      <c r="BI165" s="56"/>
      <c r="BJ165" s="56"/>
      <c r="BK165" s="56"/>
      <c r="BL165" s="56"/>
      <c r="BM165" s="56"/>
      <c r="BN165" s="56"/>
      <c r="BO165" t="s">
        <v>254</v>
      </c>
      <c r="BP165" t="str">
        <f>IFERROR(LEFT(Table4[[#This Row],[reference/s]],SEARCH(";",Table4[[#This Row],[reference/s]])-1),"")</f>
        <v>ICA</v>
      </c>
    </row>
    <row r="166" spans="1:68">
      <c r="A166">
        <v>302</v>
      </c>
      <c r="B166" t="s">
        <v>1564</v>
      </c>
      <c r="C166" t="s">
        <v>642</v>
      </c>
      <c r="D166" t="s">
        <v>201</v>
      </c>
      <c r="E166" t="s">
        <v>202</v>
      </c>
      <c r="F166" s="11">
        <v>34658</v>
      </c>
      <c r="G166" s="11">
        <v>34658</v>
      </c>
      <c r="H166" t="s">
        <v>659</v>
      </c>
      <c r="I166" s="56">
        <v>1994</v>
      </c>
      <c r="K166" t="s">
        <v>512</v>
      </c>
      <c r="L166" t="s">
        <v>37</v>
      </c>
      <c r="M166" t="s">
        <v>37</v>
      </c>
      <c r="N166" t="s">
        <v>736</v>
      </c>
      <c r="O166" s="9" t="s">
        <v>1147</v>
      </c>
      <c r="P166">
        <v>0</v>
      </c>
      <c r="Q166">
        <v>0</v>
      </c>
      <c r="R166">
        <v>2</v>
      </c>
      <c r="S166">
        <v>1</v>
      </c>
      <c r="T166">
        <v>1</v>
      </c>
      <c r="U166">
        <f>Table4[[#This Row],[Report]]*$P$321+Table4[[#This Row],[Journals]]*$Q$321+Table4[[#This Row],[Databases]]*$R$321+Table4[[#This Row],[Websites]]*$S$321+Table4[[#This Row],[Newspaper]]*$T$321</f>
        <v>51</v>
      </c>
      <c r="V166">
        <f>SUM(Table4[[#This Row],[Report]:[Websites]])</f>
        <v>3</v>
      </c>
      <c r="W166">
        <f>IF(Table4[[#This Row],[Insured Cost]]="",1,IF(Table4[[#This Row],[Reported cost]]="",2,""))</f>
        <v>2</v>
      </c>
      <c r="X166" s="56"/>
      <c r="Y166" s="56">
        <v>1000</v>
      </c>
      <c r="Z166" s="56"/>
      <c r="AA166" s="56">
        <v>2</v>
      </c>
      <c r="AB166" s="56"/>
      <c r="AC166" s="56"/>
      <c r="AD166" s="56">
        <v>2</v>
      </c>
      <c r="AE166" s="64">
        <v>29000000</v>
      </c>
      <c r="AF166" s="64"/>
      <c r="AG166" s="56">
        <v>100</v>
      </c>
      <c r="AH166" s="56"/>
      <c r="AI166" s="56"/>
      <c r="AJ166" s="56"/>
      <c r="AK166" s="56"/>
      <c r="AL166" s="56"/>
      <c r="AM166" s="56"/>
      <c r="AN166" s="56"/>
      <c r="AO166" s="56"/>
      <c r="AP166" s="56"/>
      <c r="AQ166" s="56"/>
      <c r="AR166" s="56"/>
      <c r="AS166" s="56"/>
      <c r="AT166" s="56"/>
      <c r="AU166" s="56"/>
      <c r="AV166" s="56"/>
      <c r="AW166" s="56"/>
      <c r="AX166" s="56"/>
      <c r="AY166" s="56"/>
      <c r="AZ166" s="56"/>
      <c r="BA166" s="56"/>
      <c r="BB166" s="56"/>
      <c r="BC166" s="56"/>
      <c r="BD166" s="56"/>
      <c r="BE166" s="56"/>
      <c r="BF166" s="56"/>
      <c r="BG166" s="56"/>
      <c r="BH166" s="56"/>
      <c r="BI166" s="56"/>
      <c r="BJ166" s="56"/>
      <c r="BK166" s="56"/>
      <c r="BL166" s="56"/>
      <c r="BM166" s="56"/>
      <c r="BN166" s="56"/>
      <c r="BO166" t="s">
        <v>203</v>
      </c>
      <c r="BP166" t="str">
        <f>IFERROR(LEFT(Table4[[#This Row],[reference/s]],SEARCH(";",Table4[[#This Row],[reference/s]])-1),"")</f>
        <v>EM-DAT</v>
      </c>
    </row>
    <row r="167" spans="1:68">
      <c r="A167">
        <v>247</v>
      </c>
      <c r="B167" t="s">
        <v>1564</v>
      </c>
      <c r="C167" t="s">
        <v>590</v>
      </c>
      <c r="D167" t="s">
        <v>177</v>
      </c>
      <c r="E167" t="s">
        <v>178</v>
      </c>
      <c r="F167" s="11">
        <v>34552</v>
      </c>
      <c r="G167" s="11">
        <v>34552</v>
      </c>
      <c r="H167" t="s">
        <v>669</v>
      </c>
      <c r="I167" s="56">
        <v>1994</v>
      </c>
      <c r="K167" t="s">
        <v>509</v>
      </c>
      <c r="L167" t="s">
        <v>37</v>
      </c>
      <c r="M167" t="s">
        <v>37</v>
      </c>
      <c r="N167" t="s">
        <v>736</v>
      </c>
      <c r="O167" s="9" t="s">
        <v>1145</v>
      </c>
      <c r="P167">
        <v>0</v>
      </c>
      <c r="Q167">
        <v>0</v>
      </c>
      <c r="R167">
        <v>2</v>
      </c>
      <c r="S167">
        <v>2</v>
      </c>
      <c r="T167">
        <v>0</v>
      </c>
      <c r="U167">
        <f>Table4[[#This Row],[Report]]*$P$321+Table4[[#This Row],[Journals]]*$Q$321+Table4[[#This Row],[Databases]]*$R$321+Table4[[#This Row],[Websites]]*$S$321+Table4[[#This Row],[Newspaper]]*$T$321</f>
        <v>60</v>
      </c>
      <c r="V167">
        <f>SUM(Table4[[#This Row],[Report]:[Websites]])</f>
        <v>4</v>
      </c>
      <c r="W167">
        <f>IF(Table4[[#This Row],[Insured Cost]]="",1,IF(Table4[[#This Row],[Reported cost]]="",2,""))</f>
        <v>2</v>
      </c>
      <c r="X167" s="56"/>
      <c r="Y167" s="56">
        <v>50000</v>
      </c>
      <c r="Z167" s="56">
        <v>20</v>
      </c>
      <c r="AA167" s="56">
        <v>5</v>
      </c>
      <c r="AB167" s="56"/>
      <c r="AC167" s="56"/>
      <c r="AD167" s="56"/>
      <c r="AE167" s="64">
        <v>37200000</v>
      </c>
      <c r="AF167" s="64"/>
      <c r="AG167" s="56"/>
      <c r="AH167" s="56"/>
      <c r="AI167" s="56"/>
      <c r="AJ167" s="56"/>
      <c r="AK167" s="56">
        <v>1000</v>
      </c>
      <c r="AL167" s="56"/>
      <c r="AM167" s="56"/>
      <c r="AN167" s="56"/>
      <c r="AO167" s="56"/>
      <c r="AP167" s="56"/>
      <c r="AQ167" s="56">
        <v>50</v>
      </c>
      <c r="AR167" s="56"/>
      <c r="AS167" s="56"/>
      <c r="AT167" s="56"/>
      <c r="AU167" s="56"/>
      <c r="AV167" s="56"/>
      <c r="AW167" s="56"/>
      <c r="AX167" s="56"/>
      <c r="AY167" s="56"/>
      <c r="AZ167" s="56"/>
      <c r="BA167" s="56"/>
      <c r="BB167" s="56"/>
      <c r="BC167" s="56"/>
      <c r="BD167" s="56"/>
      <c r="BE167" s="56"/>
      <c r="BF167" s="56"/>
      <c r="BG167" s="56"/>
      <c r="BH167" s="56"/>
      <c r="BI167" s="56"/>
      <c r="BJ167" s="56"/>
      <c r="BK167" s="56"/>
      <c r="BL167" s="56"/>
      <c r="BM167" s="56"/>
      <c r="BN167" s="56"/>
      <c r="BO167" t="s">
        <v>179</v>
      </c>
      <c r="BP167" t="str">
        <f>IFERROR(LEFT(Table4[[#This Row],[reference/s]],SEARCH(";",Table4[[#This Row],[reference/s]])-1),"")</f>
        <v>EM-Track</v>
      </c>
    </row>
    <row r="168" spans="1:68">
      <c r="B168" t="s">
        <v>1559</v>
      </c>
      <c r="C168" t="s">
        <v>642</v>
      </c>
      <c r="E168" t="s">
        <v>755</v>
      </c>
      <c r="F168" s="11">
        <v>34805</v>
      </c>
      <c r="G168" s="11">
        <v>34805</v>
      </c>
      <c r="H168" t="s">
        <v>662</v>
      </c>
      <c r="I168" s="56">
        <v>1995</v>
      </c>
      <c r="K168" t="s">
        <v>605</v>
      </c>
      <c r="L168" t="s">
        <v>37</v>
      </c>
      <c r="M168" t="s">
        <v>37</v>
      </c>
      <c r="N168" t="s">
        <v>736</v>
      </c>
      <c r="O168" s="9" t="s">
        <v>935</v>
      </c>
      <c r="P168">
        <v>0</v>
      </c>
      <c r="Q168">
        <v>0</v>
      </c>
      <c r="R168">
        <v>2</v>
      </c>
      <c r="S168">
        <v>1</v>
      </c>
      <c r="T168">
        <v>2</v>
      </c>
      <c r="U168">
        <f>Table4[[#This Row],[Report]]*$P$321+Table4[[#This Row],[Journals]]*$Q$321+Table4[[#This Row],[Databases]]*$R$321+Table4[[#This Row],[Websites]]*$S$321+Table4[[#This Row],[Newspaper]]*$T$321</f>
        <v>52</v>
      </c>
      <c r="V168">
        <f>SUM(Table4[[#This Row],[Report]:[Websites]])</f>
        <v>3</v>
      </c>
      <c r="W168" t="str">
        <f>IF(Table4[[#This Row],[Insured Cost]]="",1,IF(Table4[[#This Row],[Reported cost]]="",2,""))</f>
        <v/>
      </c>
      <c r="X168" s="56"/>
      <c r="Y168" s="56"/>
      <c r="Z168" s="56"/>
      <c r="AA168" s="56">
        <v>34</v>
      </c>
      <c r="AB168" s="56"/>
      <c r="AC168" s="56"/>
      <c r="AD168" s="56"/>
      <c r="AE168" s="64">
        <v>6500000</v>
      </c>
      <c r="AF168" s="64">
        <v>10000000</v>
      </c>
      <c r="AG168" s="56"/>
      <c r="AH168" s="56"/>
      <c r="AI168" s="56"/>
      <c r="AJ168" s="56"/>
      <c r="AK168" s="56">
        <v>200</v>
      </c>
      <c r="AL168" s="56">
        <v>12</v>
      </c>
      <c r="AM168" s="56"/>
      <c r="AN168" s="56"/>
      <c r="AO168" s="56"/>
      <c r="AP168" s="56"/>
      <c r="AQ168" s="56"/>
      <c r="AR168" s="56"/>
      <c r="AS168" s="56"/>
      <c r="AT168" s="56"/>
      <c r="AU168" s="56"/>
      <c r="AV168" s="56"/>
      <c r="AW168" s="56"/>
      <c r="AX168" s="56"/>
      <c r="AY168" s="56"/>
      <c r="AZ168" s="56"/>
      <c r="BA168" s="56"/>
      <c r="BB168" s="56"/>
      <c r="BC168" s="56"/>
      <c r="BD168" s="56"/>
      <c r="BE168" s="56"/>
      <c r="BF168" s="56"/>
      <c r="BG168" s="56"/>
      <c r="BH168" s="56"/>
      <c r="BI168" s="56"/>
      <c r="BJ168" s="56"/>
      <c r="BK168" s="56"/>
      <c r="BL168" s="56"/>
      <c r="BM168" s="56"/>
      <c r="BN168" s="56"/>
      <c r="BP168" t="str">
        <f>IFERROR(LEFT(Table4[[#This Row],[reference/s]],SEARCH(";",Table4[[#This Row],[reference/s]])-1),"")</f>
        <v>ICA</v>
      </c>
    </row>
    <row r="169" spans="1:68">
      <c r="A169">
        <v>93</v>
      </c>
      <c r="B169" t="s">
        <v>1558</v>
      </c>
      <c r="C169" t="s">
        <v>642</v>
      </c>
      <c r="D169" t="s">
        <v>99</v>
      </c>
      <c r="E169" s="5" t="s">
        <v>100</v>
      </c>
      <c r="F169" s="11">
        <v>35006</v>
      </c>
      <c r="G169" s="11">
        <v>35009</v>
      </c>
      <c r="H169" t="s">
        <v>659</v>
      </c>
      <c r="I169" s="56">
        <v>1995</v>
      </c>
      <c r="K169" t="s">
        <v>513</v>
      </c>
      <c r="L169" t="s">
        <v>50</v>
      </c>
      <c r="M169" t="s">
        <v>50</v>
      </c>
      <c r="N169" t="s">
        <v>736</v>
      </c>
      <c r="O169" s="9" t="s">
        <v>934</v>
      </c>
      <c r="P169">
        <v>1</v>
      </c>
      <c r="Q169">
        <v>0</v>
      </c>
      <c r="R169">
        <v>2</v>
      </c>
      <c r="S169">
        <v>1</v>
      </c>
      <c r="T169">
        <v>0</v>
      </c>
      <c r="U169">
        <f>Table4[[#This Row],[Report]]*$P$321+Table4[[#This Row],[Journals]]*$Q$321+Table4[[#This Row],[Databases]]*$R$321+Table4[[#This Row],[Websites]]*$S$321+Table4[[#This Row],[Newspaper]]*$T$321</f>
        <v>90</v>
      </c>
      <c r="V169">
        <f>SUM(Table4[[#This Row],[Report]:[Websites]])</f>
        <v>4</v>
      </c>
      <c r="W169">
        <f>IF(Table4[[#This Row],[Insured Cost]]="",1,IF(Table4[[#This Row],[Reported cost]]="",2,""))</f>
        <v>2</v>
      </c>
      <c r="X169" s="56"/>
      <c r="Y169" s="56"/>
      <c r="Z169" s="56"/>
      <c r="AA169" s="56"/>
      <c r="AB169" s="56"/>
      <c r="AC169" s="56"/>
      <c r="AD169" s="56">
        <v>1</v>
      </c>
      <c r="AE169" s="64">
        <v>40000000</v>
      </c>
      <c r="AF169" s="64"/>
      <c r="AG169" s="56"/>
      <c r="AH169" s="56"/>
      <c r="AI169" s="56"/>
      <c r="AJ169" s="56"/>
      <c r="AK169" s="56">
        <v>300</v>
      </c>
      <c r="AL169" s="56"/>
      <c r="AM169" s="56"/>
      <c r="AN169" s="56"/>
      <c r="AO169" s="56"/>
      <c r="AP169" s="56"/>
      <c r="AQ169" s="56"/>
      <c r="AR169" s="56"/>
      <c r="AS169" s="56"/>
      <c r="AT169" s="56"/>
      <c r="AU169" s="56"/>
      <c r="AV169" s="56"/>
      <c r="AW169" s="56"/>
      <c r="AX169" s="56"/>
      <c r="AY169" s="56"/>
      <c r="AZ169" s="56"/>
      <c r="BA169" s="56"/>
      <c r="BB169" s="56"/>
      <c r="BC169" s="56"/>
      <c r="BD169" s="56"/>
      <c r="BE169" s="56"/>
      <c r="BF169" s="56"/>
      <c r="BG169" s="56"/>
      <c r="BH169" s="56"/>
      <c r="BI169" s="56"/>
      <c r="BJ169" s="56"/>
      <c r="BK169" s="56"/>
      <c r="BL169" s="56"/>
      <c r="BM169" s="56"/>
      <c r="BN169" s="56"/>
      <c r="BO169" t="s">
        <v>101</v>
      </c>
      <c r="BP169" t="str">
        <f>IFERROR(LEFT(Table4[[#This Row],[reference/s]],SEARCH(";",Table4[[#This Row],[reference/s]])-1),"")</f>
        <v>BOM</v>
      </c>
    </row>
    <row r="170" spans="1:68">
      <c r="B170" t="s">
        <v>1567</v>
      </c>
      <c r="C170" t="s">
        <v>807</v>
      </c>
      <c r="F170" s="11"/>
      <c r="G170" s="11"/>
      <c r="H170" t="s">
        <v>659</v>
      </c>
      <c r="I170" s="56">
        <v>1995</v>
      </c>
      <c r="K170" t="s">
        <v>480</v>
      </c>
      <c r="L170" t="s">
        <v>37</v>
      </c>
      <c r="M170" t="s">
        <v>37</v>
      </c>
      <c r="O170" s="29" t="s">
        <v>1214</v>
      </c>
      <c r="U170">
        <f>Table4[[#This Row],[Report]]*$P$321+Table4[[#This Row],[Journals]]*$Q$321+Table4[[#This Row],[Databases]]*$R$321+Table4[[#This Row],[Websites]]*$S$321+Table4[[#This Row],[Newspaper]]*$T$321</f>
        <v>0</v>
      </c>
      <c r="V170">
        <f>SUM(Table4[[#This Row],[Report]:[Websites]])</f>
        <v>0</v>
      </c>
      <c r="W170" s="1">
        <f>IF(Table4[[#This Row],[Insured Cost]]="",1,IF(Table4[[#This Row],[Reported cost]]="",2,""))</f>
        <v>1</v>
      </c>
      <c r="X170" s="56"/>
      <c r="Y170" s="56">
        <v>500000</v>
      </c>
      <c r="Z170" s="56"/>
      <c r="AA170" s="56">
        <v>100</v>
      </c>
      <c r="AB170" s="56"/>
      <c r="AC170" s="56"/>
      <c r="AD170" s="56">
        <v>1</v>
      </c>
      <c r="AE170" s="64"/>
      <c r="AF170" s="64"/>
      <c r="AG170" s="56"/>
      <c r="AH170" s="56"/>
      <c r="AI170" s="56"/>
      <c r="AJ170" s="56"/>
      <c r="AK170" s="56"/>
      <c r="AL170" s="56"/>
      <c r="AM170" s="56"/>
      <c r="AN170" s="56"/>
      <c r="AO170" s="56"/>
      <c r="AP170" s="56"/>
      <c r="AQ170" s="56"/>
      <c r="AR170" s="56"/>
      <c r="AS170" s="56"/>
      <c r="AT170" s="56"/>
      <c r="AU170" s="56"/>
      <c r="AV170" s="56"/>
      <c r="AW170" s="56"/>
      <c r="AX170" s="56"/>
      <c r="AY170" s="56"/>
      <c r="AZ170" s="56"/>
      <c r="BA170" s="56"/>
      <c r="BB170" s="56"/>
      <c r="BC170" s="56"/>
      <c r="BD170" s="56"/>
      <c r="BE170" s="56"/>
      <c r="BF170" s="56"/>
      <c r="BG170" s="56"/>
      <c r="BH170" s="56"/>
      <c r="BI170" s="56"/>
      <c r="BJ170" s="56"/>
      <c r="BK170" s="56"/>
      <c r="BL170" s="56"/>
      <c r="BM170" s="56"/>
      <c r="BN170" s="56"/>
      <c r="BP170" s="1" t="str">
        <f>IFERROR(LEFT(Table4[[#This Row],[reference/s]],SEARCH(";",Table4[[#This Row],[reference/s]])-1),"")</f>
        <v>EM-DAT</v>
      </c>
    </row>
    <row r="171" spans="1:68">
      <c r="B171" t="s">
        <v>1570</v>
      </c>
      <c r="C171" t="s">
        <v>642</v>
      </c>
      <c r="E171" t="s">
        <v>754</v>
      </c>
      <c r="F171" s="11">
        <v>35056</v>
      </c>
      <c r="G171" s="11">
        <v>35058</v>
      </c>
      <c r="H171" t="s">
        <v>660</v>
      </c>
      <c r="I171" s="56">
        <v>1995</v>
      </c>
      <c r="K171" t="s">
        <v>753</v>
      </c>
      <c r="L171" t="s">
        <v>33</v>
      </c>
      <c r="M171" t="s">
        <v>33</v>
      </c>
      <c r="O171" s="9" t="s">
        <v>1151</v>
      </c>
      <c r="P171">
        <v>1</v>
      </c>
      <c r="Q171">
        <v>0</v>
      </c>
      <c r="R171">
        <v>1</v>
      </c>
      <c r="S171">
        <v>1</v>
      </c>
      <c r="T171">
        <v>0</v>
      </c>
      <c r="U171">
        <f>Table4[[#This Row],[Report]]*$P$321+Table4[[#This Row],[Journals]]*$Q$321+Table4[[#This Row],[Databases]]*$R$321+Table4[[#This Row],[Websites]]*$S$321+Table4[[#This Row],[Newspaper]]*$T$321</f>
        <v>70</v>
      </c>
      <c r="V171">
        <f>SUM(Table4[[#This Row],[Report]:[Websites]])</f>
        <v>3</v>
      </c>
      <c r="W171">
        <f>IF(Table4[[#This Row],[Insured Cost]]="",1,IF(Table4[[#This Row],[Reported cost]]="",2,""))</f>
        <v>1</v>
      </c>
      <c r="X171" s="56"/>
      <c r="Y171" s="56"/>
      <c r="Z171" s="56"/>
      <c r="AA171" s="56"/>
      <c r="AB171" s="56"/>
      <c r="AC171" s="56"/>
      <c r="AD171" s="56"/>
      <c r="AE171" s="64"/>
      <c r="AF171" s="64">
        <v>4000000</v>
      </c>
      <c r="AG171" s="56"/>
      <c r="AH171" s="56"/>
      <c r="AI171" s="56"/>
      <c r="AJ171" s="56"/>
      <c r="AK171" s="56"/>
      <c r="AL171" s="56"/>
      <c r="AM171" s="56"/>
      <c r="AN171" s="56"/>
      <c r="AO171" s="56"/>
      <c r="AP171" s="56"/>
      <c r="AQ171" s="56"/>
      <c r="AR171" s="56"/>
      <c r="AS171" s="56"/>
      <c r="AT171" s="56"/>
      <c r="AU171" s="56"/>
      <c r="AV171" s="56"/>
      <c r="AW171" s="56"/>
      <c r="AX171" s="56"/>
      <c r="AY171" s="56"/>
      <c r="AZ171" s="56"/>
      <c r="BA171" s="56"/>
      <c r="BB171" s="56"/>
      <c r="BC171" s="56"/>
      <c r="BD171" s="56"/>
      <c r="BE171" s="56"/>
      <c r="BF171" s="56"/>
      <c r="BG171" s="56"/>
      <c r="BH171" s="56"/>
      <c r="BI171" s="56"/>
      <c r="BJ171" s="56"/>
      <c r="BK171" s="56"/>
      <c r="BL171" s="56"/>
      <c r="BM171" s="56"/>
      <c r="BN171" s="56"/>
      <c r="BP171" t="str">
        <f>IFERROR(LEFT(Table4[[#This Row],[reference/s]],SEARCH(";",Table4[[#This Row],[reference/s]])-1),"")</f>
        <v>EM-DAT</v>
      </c>
    </row>
    <row r="172" spans="1:68">
      <c r="B172" t="s">
        <v>1559</v>
      </c>
      <c r="C172" t="s">
        <v>642</v>
      </c>
      <c r="E172" t="s">
        <v>752</v>
      </c>
      <c r="F172" s="11">
        <v>34720</v>
      </c>
      <c r="G172" s="11">
        <v>34720</v>
      </c>
      <c r="H172" t="s">
        <v>657</v>
      </c>
      <c r="I172" s="56">
        <v>1995</v>
      </c>
      <c r="K172" t="s">
        <v>539</v>
      </c>
      <c r="L172" t="s">
        <v>37</v>
      </c>
      <c r="M172" t="s">
        <v>37</v>
      </c>
      <c r="N172" t="s">
        <v>736</v>
      </c>
      <c r="O172" s="9" t="s">
        <v>1149</v>
      </c>
      <c r="P172">
        <v>0</v>
      </c>
      <c r="Q172">
        <v>0</v>
      </c>
      <c r="R172">
        <v>1</v>
      </c>
      <c r="S172">
        <v>1</v>
      </c>
      <c r="T172">
        <v>0</v>
      </c>
      <c r="U172">
        <f>Table4[[#This Row],[Report]]*$P$321+Table4[[#This Row],[Journals]]*$Q$321+Table4[[#This Row],[Databases]]*$R$321+Table4[[#This Row],[Websites]]*$S$321+Table4[[#This Row],[Newspaper]]*$T$321</f>
        <v>30</v>
      </c>
      <c r="V172">
        <f>SUM(Table4[[#This Row],[Report]:[Websites]])</f>
        <v>2</v>
      </c>
      <c r="W172" t="str">
        <f>IF(Table4[[#This Row],[Insured Cost]]="",1,IF(Table4[[#This Row],[Reported cost]]="",2,""))</f>
        <v/>
      </c>
      <c r="X172" s="56"/>
      <c r="Y172" s="56"/>
      <c r="Z172" s="56"/>
      <c r="AA172" s="56"/>
      <c r="AB172" s="56"/>
      <c r="AC172" s="56"/>
      <c r="AD172" s="56"/>
      <c r="AE172" s="64">
        <v>215000000</v>
      </c>
      <c r="AF172" s="64">
        <v>700000000</v>
      </c>
      <c r="AG172" s="56"/>
      <c r="AH172" s="56"/>
      <c r="AI172" s="56"/>
      <c r="AJ172" s="56"/>
      <c r="AK172" s="56"/>
      <c r="AL172" s="56"/>
      <c r="AM172" s="56"/>
      <c r="AN172" s="56"/>
      <c r="AO172" s="56"/>
      <c r="AP172" s="56"/>
      <c r="AQ172" s="56"/>
      <c r="AR172" s="56"/>
      <c r="AS172" s="56"/>
      <c r="AT172" s="56"/>
      <c r="AU172" s="56"/>
      <c r="AV172" s="56"/>
      <c r="AW172" s="56"/>
      <c r="AX172" s="56"/>
      <c r="AY172" s="56"/>
      <c r="AZ172" s="56"/>
      <c r="BA172" s="56"/>
      <c r="BB172" s="56"/>
      <c r="BC172" s="56"/>
      <c r="BD172" s="56"/>
      <c r="BE172" s="56"/>
      <c r="BF172" s="56"/>
      <c r="BG172" s="56"/>
      <c r="BH172" s="56"/>
      <c r="BI172" s="56"/>
      <c r="BJ172" s="56"/>
      <c r="BK172" s="56"/>
      <c r="BL172" s="56"/>
      <c r="BM172" s="56"/>
      <c r="BN172" s="56"/>
      <c r="BP172" t="str">
        <f>IFERROR(LEFT(Table4[[#This Row],[reference/s]],SEARCH(";",Table4[[#This Row],[reference/s]])-1),"")</f>
        <v>ICA</v>
      </c>
    </row>
    <row r="173" spans="1:68">
      <c r="A173">
        <v>338</v>
      </c>
      <c r="B173" t="s">
        <v>1564</v>
      </c>
      <c r="C173" t="s">
        <v>642</v>
      </c>
      <c r="D173" t="s">
        <v>234</v>
      </c>
      <c r="E173" t="s">
        <v>235</v>
      </c>
      <c r="F173" s="11">
        <v>35033</v>
      </c>
      <c r="G173" s="11">
        <v>35033</v>
      </c>
      <c r="H173" t="s">
        <v>659</v>
      </c>
      <c r="I173" s="56">
        <v>1995</v>
      </c>
      <c r="K173" t="s">
        <v>514</v>
      </c>
      <c r="L173" t="s">
        <v>37</v>
      </c>
      <c r="M173" t="s">
        <v>37</v>
      </c>
      <c r="N173" t="s">
        <v>736</v>
      </c>
      <c r="O173" s="9" t="s">
        <v>1150</v>
      </c>
      <c r="P173">
        <v>0</v>
      </c>
      <c r="Q173">
        <v>0</v>
      </c>
      <c r="R173">
        <v>3</v>
      </c>
      <c r="S173">
        <v>1</v>
      </c>
      <c r="T173">
        <v>0</v>
      </c>
      <c r="U173">
        <f>Table4[[#This Row],[Report]]*$P$321+Table4[[#This Row],[Journals]]*$Q$321+Table4[[#This Row],[Databases]]*$R$321+Table4[[#This Row],[Websites]]*$S$321+Table4[[#This Row],[Newspaper]]*$T$321</f>
        <v>70</v>
      </c>
      <c r="V173">
        <f>SUM(Table4[[#This Row],[Report]:[Websites]])</f>
        <v>4</v>
      </c>
      <c r="W173">
        <f>IF(Table4[[#This Row],[Insured Cost]]="",1,IF(Table4[[#This Row],[Reported cost]]="",2,""))</f>
        <v>2</v>
      </c>
      <c r="X173" s="56"/>
      <c r="Y173" s="56"/>
      <c r="Z173" s="56"/>
      <c r="AA173" s="56"/>
      <c r="AB173" s="56"/>
      <c r="AC173" s="56"/>
      <c r="AD173" s="56"/>
      <c r="AE173" s="64">
        <v>10000000</v>
      </c>
      <c r="AF173" s="64"/>
      <c r="AG173" s="56"/>
      <c r="AH173" s="56"/>
      <c r="AI173" s="56"/>
      <c r="AJ173" s="56"/>
      <c r="AK173" s="56"/>
      <c r="AL173" s="56"/>
      <c r="AM173" s="56"/>
      <c r="AN173" s="56"/>
      <c r="AO173" s="56"/>
      <c r="AP173" s="56"/>
      <c r="AQ173" s="56">
        <v>120</v>
      </c>
      <c r="AR173" s="56"/>
      <c r="AS173" s="56"/>
      <c r="AT173" s="56"/>
      <c r="AU173" s="56"/>
      <c r="AV173" s="56"/>
      <c r="AW173" s="56"/>
      <c r="AX173" s="56"/>
      <c r="AY173" s="56"/>
      <c r="AZ173" s="56"/>
      <c r="BA173" s="56"/>
      <c r="BB173" s="56"/>
      <c r="BC173" s="56"/>
      <c r="BD173" s="56"/>
      <c r="BE173" s="56"/>
      <c r="BF173" s="56"/>
      <c r="BG173" s="56"/>
      <c r="BH173" s="56"/>
      <c r="BI173" s="56"/>
      <c r="BJ173" s="56"/>
      <c r="BK173" s="56"/>
      <c r="BL173" s="56"/>
      <c r="BM173" s="56"/>
      <c r="BN173" s="56"/>
      <c r="BO173" t="s">
        <v>236</v>
      </c>
      <c r="BP173" t="str">
        <f>IFERROR(LEFT(Table4[[#This Row],[reference/s]],SEARCH(";",Table4[[#This Row],[reference/s]])-1),"")</f>
        <v>ICA</v>
      </c>
    </row>
    <row r="174" spans="1:68">
      <c r="A174">
        <v>237</v>
      </c>
      <c r="B174" t="s">
        <v>1568</v>
      </c>
      <c r="C174" t="s">
        <v>475</v>
      </c>
      <c r="D174" t="s">
        <v>170</v>
      </c>
      <c r="E174" t="s">
        <v>171</v>
      </c>
      <c r="F174" s="11">
        <v>34754</v>
      </c>
      <c r="G174" s="11">
        <v>34757</v>
      </c>
      <c r="H174" t="s">
        <v>661</v>
      </c>
      <c r="I174" s="56">
        <v>1995</v>
      </c>
      <c r="K174" t="s">
        <v>624</v>
      </c>
      <c r="L174" t="s">
        <v>33</v>
      </c>
      <c r="M174" t="s">
        <v>33</v>
      </c>
      <c r="N174" t="s">
        <v>736</v>
      </c>
      <c r="O174" s="9" t="s">
        <v>1148</v>
      </c>
      <c r="P174">
        <v>0</v>
      </c>
      <c r="Q174">
        <v>0</v>
      </c>
      <c r="R174">
        <v>3</v>
      </c>
      <c r="S174">
        <v>1</v>
      </c>
      <c r="T174">
        <v>0</v>
      </c>
      <c r="U174">
        <f>Table4[[#This Row],[Report]]*$P$321+Table4[[#This Row],[Journals]]*$Q$321+Table4[[#This Row],[Databases]]*$R$321+Table4[[#This Row],[Websites]]*$S$321+Table4[[#This Row],[Newspaper]]*$T$321</f>
        <v>70</v>
      </c>
      <c r="V174">
        <f>SUM(Table4[[#This Row],[Report]:[Websites]])</f>
        <v>4</v>
      </c>
      <c r="W174">
        <f>IF(Table4[[#This Row],[Insured Cost]]="",1,IF(Table4[[#This Row],[Reported cost]]="",2,""))</f>
        <v>2</v>
      </c>
      <c r="X174" s="56"/>
      <c r="Y174" s="56">
        <v>7000</v>
      </c>
      <c r="Z174" s="56">
        <v>30</v>
      </c>
      <c r="AA174" s="56">
        <v>15</v>
      </c>
      <c r="AB174" s="56"/>
      <c r="AC174" s="56"/>
      <c r="AD174" s="56">
        <v>7</v>
      </c>
      <c r="AE174" s="64">
        <v>11000000</v>
      </c>
      <c r="AF174" s="64"/>
      <c r="AG174" s="56"/>
      <c r="AH174" s="56"/>
      <c r="AI174" s="56"/>
      <c r="AJ174" s="56"/>
      <c r="AK174" s="56"/>
      <c r="AL174" s="56"/>
      <c r="AM174" s="56"/>
      <c r="AN174" s="56"/>
      <c r="AO174" s="56"/>
      <c r="AP174" s="56"/>
      <c r="AQ174" s="56"/>
      <c r="AR174" s="56"/>
      <c r="AS174" s="56">
        <v>20</v>
      </c>
      <c r="AT174" s="56"/>
      <c r="AU174" s="56"/>
      <c r="AV174" s="56"/>
      <c r="AW174" s="56"/>
      <c r="AX174" s="56"/>
      <c r="AY174" s="56"/>
      <c r="AZ174" s="56"/>
      <c r="BA174" s="56"/>
      <c r="BB174" s="56"/>
      <c r="BC174" s="56"/>
      <c r="BD174" s="56"/>
      <c r="BE174" s="56"/>
      <c r="BF174" s="56"/>
      <c r="BG174" s="56"/>
      <c r="BH174" s="56"/>
      <c r="BI174" s="56"/>
      <c r="BJ174" s="56"/>
      <c r="BK174" s="56"/>
      <c r="BL174" s="56"/>
      <c r="BM174" s="56"/>
      <c r="BN174" s="56"/>
      <c r="BO174" t="s">
        <v>172</v>
      </c>
      <c r="BP174" t="str">
        <f>IFERROR(LEFT(Table4[[#This Row],[reference/s]],SEARCH(";",Table4[[#This Row],[reference/s]])-1),"")</f>
        <v>ICA</v>
      </c>
    </row>
    <row r="175" spans="1:68">
      <c r="A175">
        <v>472</v>
      </c>
      <c r="B175" t="s">
        <v>1559</v>
      </c>
      <c r="C175" t="s">
        <v>642</v>
      </c>
      <c r="D175" t="s">
        <v>326</v>
      </c>
      <c r="E175" t="s">
        <v>327</v>
      </c>
      <c r="F175" s="11">
        <v>35337</v>
      </c>
      <c r="G175" s="11">
        <v>35337</v>
      </c>
      <c r="H175" t="s">
        <v>693</v>
      </c>
      <c r="I175" s="56">
        <v>1996</v>
      </c>
      <c r="K175" t="s">
        <v>517</v>
      </c>
      <c r="L175" t="s">
        <v>37</v>
      </c>
      <c r="M175" t="s">
        <v>37</v>
      </c>
      <c r="N175" t="s">
        <v>736</v>
      </c>
      <c r="O175" s="9" t="s">
        <v>1304</v>
      </c>
      <c r="P175">
        <v>1</v>
      </c>
      <c r="Q175">
        <v>0</v>
      </c>
      <c r="R175">
        <v>3</v>
      </c>
      <c r="S175">
        <v>1</v>
      </c>
      <c r="T175">
        <v>0</v>
      </c>
      <c r="U175">
        <f>Table4[[#This Row],[Report]]*$P$321+Table4[[#This Row],[Journals]]*$Q$321+Table4[[#This Row],[Databases]]*$R$321+Table4[[#This Row],[Websites]]*$S$321+Table4[[#This Row],[Newspaper]]*$T$321</f>
        <v>110</v>
      </c>
      <c r="V175">
        <f>SUM(Table4[[#This Row],[Report]:[Websites]])</f>
        <v>5</v>
      </c>
      <c r="W175" t="str">
        <f>IF(Table4[[#This Row],[Insured Cost]]="",1,IF(Table4[[#This Row],[Reported cost]]="",2,""))</f>
        <v/>
      </c>
      <c r="X175" s="56"/>
      <c r="Y175" s="56"/>
      <c r="Z175" s="56"/>
      <c r="AA175" s="56">
        <v>10</v>
      </c>
      <c r="AB175" s="56"/>
      <c r="AC175" s="56"/>
      <c r="AD175" s="56"/>
      <c r="AE175" s="64">
        <v>104000000</v>
      </c>
      <c r="AF175" s="64">
        <v>440000000</v>
      </c>
      <c r="AG175" s="56"/>
      <c r="AH175" s="56"/>
      <c r="AI175" s="56"/>
      <c r="AJ175" s="56"/>
      <c r="AK175" s="56"/>
      <c r="AL175" s="56"/>
      <c r="AM175" s="56"/>
      <c r="AN175" s="56"/>
      <c r="AO175" s="56"/>
      <c r="AP175" s="56"/>
      <c r="AQ175" s="56">
        <v>5000</v>
      </c>
      <c r="AR175" s="56"/>
      <c r="AS175" s="56"/>
      <c r="AT175" s="56"/>
      <c r="AU175" s="56"/>
      <c r="AV175" s="56"/>
      <c r="AW175" s="56"/>
      <c r="AX175" s="56"/>
      <c r="AY175" s="56"/>
      <c r="AZ175" s="56"/>
      <c r="BA175" s="56"/>
      <c r="BB175" s="56">
        <v>4000</v>
      </c>
      <c r="BC175" s="56"/>
      <c r="BD175" s="56"/>
      <c r="BE175" s="56"/>
      <c r="BF175" s="56"/>
      <c r="BG175" s="56"/>
      <c r="BH175" s="56"/>
      <c r="BI175" s="56"/>
      <c r="BJ175" s="56"/>
      <c r="BK175" s="56"/>
      <c r="BL175" s="56"/>
      <c r="BM175" s="56"/>
      <c r="BN175" s="56"/>
      <c r="BO175" t="s">
        <v>328</v>
      </c>
      <c r="BP175" t="str">
        <f>IFERROR(LEFT(Table4[[#This Row],[reference/s]],SEARCH(";",Table4[[#This Row],[reference/s]])-1),"")</f>
        <v>ICA</v>
      </c>
    </row>
    <row r="176" spans="1:68">
      <c r="A176">
        <v>548</v>
      </c>
      <c r="B176" t="s">
        <v>1559</v>
      </c>
      <c r="C176" t="s">
        <v>642</v>
      </c>
      <c r="D176" t="s">
        <v>1114</v>
      </c>
      <c r="E176" t="s">
        <v>409</v>
      </c>
      <c r="F176" s="11">
        <v>35392</v>
      </c>
      <c r="G176" s="11">
        <v>35392</v>
      </c>
      <c r="H176" t="s">
        <v>659</v>
      </c>
      <c r="I176" s="56">
        <v>1996</v>
      </c>
      <c r="K176" t="s">
        <v>519</v>
      </c>
      <c r="L176" t="s">
        <v>37</v>
      </c>
      <c r="M176" t="s">
        <v>37</v>
      </c>
      <c r="N176" t="s">
        <v>736</v>
      </c>
      <c r="O176" s="9" t="s">
        <v>1306</v>
      </c>
      <c r="P176">
        <v>1</v>
      </c>
      <c r="Q176">
        <v>1</v>
      </c>
      <c r="R176">
        <v>3</v>
      </c>
      <c r="S176">
        <v>1</v>
      </c>
      <c r="T176">
        <v>0</v>
      </c>
      <c r="U176">
        <f>Table4[[#This Row],[Report]]*$P$321+Table4[[#This Row],[Journals]]*$Q$321+Table4[[#This Row],[Databases]]*$R$321+Table4[[#This Row],[Websites]]*$S$321+Table4[[#This Row],[Newspaper]]*$T$321</f>
        <v>140</v>
      </c>
      <c r="V176">
        <f>SUM(Table4[[#This Row],[Report]:[Websites]])</f>
        <v>6</v>
      </c>
      <c r="W176" t="str">
        <f>IF(Table4[[#This Row],[Insured Cost]]="",1,IF(Table4[[#This Row],[Reported cost]]="",2,""))</f>
        <v/>
      </c>
      <c r="X176" s="56"/>
      <c r="Y176" s="56"/>
      <c r="Z176" s="56"/>
      <c r="AA176" s="56"/>
      <c r="AB176" s="56"/>
      <c r="AC176" s="56"/>
      <c r="AD176" s="56">
        <v>1</v>
      </c>
      <c r="AE176" s="64">
        <v>20000000</v>
      </c>
      <c r="AF176" s="64">
        <v>30000000</v>
      </c>
      <c r="AG176" s="56">
        <v>3000</v>
      </c>
      <c r="AH176" s="56"/>
      <c r="AI176" s="56"/>
      <c r="AJ176" s="56"/>
      <c r="AK176" s="56">
        <v>800</v>
      </c>
      <c r="AL176" s="56"/>
      <c r="AM176" s="56"/>
      <c r="AN176" s="56"/>
      <c r="AO176" s="56"/>
      <c r="AP176" s="56"/>
      <c r="AQ176" s="56"/>
      <c r="AR176" s="56"/>
      <c r="AS176" s="56"/>
      <c r="AT176" s="56"/>
      <c r="AU176" s="56"/>
      <c r="AV176" s="56"/>
      <c r="AW176" s="56"/>
      <c r="AX176" s="56"/>
      <c r="AY176" s="56"/>
      <c r="AZ176" s="56"/>
      <c r="BA176" s="56"/>
      <c r="BB176" s="56"/>
      <c r="BC176" s="56"/>
      <c r="BD176" s="56"/>
      <c r="BE176" s="56"/>
      <c r="BF176" s="56"/>
      <c r="BG176" s="56"/>
      <c r="BH176" s="56"/>
      <c r="BI176" s="56"/>
      <c r="BJ176" s="56"/>
      <c r="BK176" s="56"/>
      <c r="BL176" s="56"/>
      <c r="BM176" s="56"/>
      <c r="BN176" s="56"/>
      <c r="BO176" t="s">
        <v>410</v>
      </c>
      <c r="BP176" t="str">
        <f>IFERROR(LEFT(Table4[[#This Row],[reference/s]],SEARCH(";",Table4[[#This Row],[reference/s]])-1),"")</f>
        <v>ICA</v>
      </c>
    </row>
    <row r="177" spans="1:68">
      <c r="A177">
        <v>192</v>
      </c>
      <c r="B177" t="s">
        <v>1559</v>
      </c>
      <c r="C177" t="s">
        <v>642</v>
      </c>
      <c r="D177" t="s">
        <v>146</v>
      </c>
      <c r="E177" t="s">
        <v>147</v>
      </c>
      <c r="F177" s="11">
        <v>35410</v>
      </c>
      <c r="G177" s="11">
        <v>35410</v>
      </c>
      <c r="H177" t="s">
        <v>660</v>
      </c>
      <c r="I177" s="56">
        <v>1996</v>
      </c>
      <c r="K177" t="s">
        <v>520</v>
      </c>
      <c r="L177" t="s">
        <v>37</v>
      </c>
      <c r="M177" t="s">
        <v>37</v>
      </c>
      <c r="N177" t="s">
        <v>736</v>
      </c>
      <c r="O177" s="29" t="s">
        <v>1307</v>
      </c>
      <c r="P177">
        <v>1</v>
      </c>
      <c r="Q177">
        <v>0</v>
      </c>
      <c r="R177">
        <v>2</v>
      </c>
      <c r="S177">
        <v>1</v>
      </c>
      <c r="T177">
        <v>0</v>
      </c>
      <c r="U177">
        <f>Table4[[#This Row],[Report]]*$P$321+Table4[[#This Row],[Journals]]*$Q$321+Table4[[#This Row],[Databases]]*$R$321+Table4[[#This Row],[Websites]]*$S$321+Table4[[#This Row],[Newspaper]]*$T$321</f>
        <v>90</v>
      </c>
      <c r="V177">
        <f>SUM(Table4[[#This Row],[Report]:[Websites]])</f>
        <v>4</v>
      </c>
      <c r="W177" t="str">
        <f>IF(Table4[[#This Row],[Insured Cost]]="",1,IF(Table4[[#This Row],[Reported cost]]="",2,""))</f>
        <v/>
      </c>
      <c r="X177" s="56"/>
      <c r="Y177" s="56">
        <v>10000</v>
      </c>
      <c r="Z177" s="56">
        <v>400</v>
      </c>
      <c r="AA177" s="56">
        <v>11</v>
      </c>
      <c r="AB177" s="56"/>
      <c r="AC177" s="56"/>
      <c r="AD177" s="56">
        <v>1</v>
      </c>
      <c r="AE177" s="64">
        <v>49000000</v>
      </c>
      <c r="AF177" s="64">
        <v>150000000</v>
      </c>
      <c r="AG177" s="56"/>
      <c r="AH177" s="56"/>
      <c r="AI177" s="56"/>
      <c r="AJ177" s="56"/>
      <c r="AK177" s="56">
        <v>700</v>
      </c>
      <c r="AL177" s="56"/>
      <c r="AM177" s="56"/>
      <c r="AN177" s="56"/>
      <c r="AO177" s="56"/>
      <c r="AP177" s="56"/>
      <c r="AQ177" s="56"/>
      <c r="AR177" s="56"/>
      <c r="AS177" s="56"/>
      <c r="AT177" s="56"/>
      <c r="AU177" s="56"/>
      <c r="AV177" s="56"/>
      <c r="AW177" s="56"/>
      <c r="AX177" s="56"/>
      <c r="AY177" s="56"/>
      <c r="AZ177" s="56"/>
      <c r="BA177" s="56"/>
      <c r="BB177" s="56">
        <v>2000</v>
      </c>
      <c r="BC177" s="56">
        <v>50</v>
      </c>
      <c r="BD177" s="56"/>
      <c r="BE177" s="56"/>
      <c r="BF177" s="56"/>
      <c r="BG177" s="56"/>
      <c r="BH177" s="56"/>
      <c r="BI177" s="56"/>
      <c r="BJ177" s="56"/>
      <c r="BK177" s="56"/>
      <c r="BL177" s="56"/>
      <c r="BM177" s="56"/>
      <c r="BN177" s="56"/>
      <c r="BO177" t="s">
        <v>148</v>
      </c>
      <c r="BP177" t="str">
        <f>IFERROR(LEFT(Table4[[#This Row],[reference/s]],SEARCH(";",Table4[[#This Row],[reference/s]])-1),"")</f>
        <v>EM-DAT</v>
      </c>
    </row>
    <row r="178" spans="1:68">
      <c r="B178" t="s">
        <v>1570</v>
      </c>
      <c r="C178" t="s">
        <v>642</v>
      </c>
      <c r="F178" s="11">
        <v>35096</v>
      </c>
      <c r="G178" s="11">
        <v>35097</v>
      </c>
      <c r="H178" t="s">
        <v>661</v>
      </c>
      <c r="I178" s="56">
        <v>1996</v>
      </c>
      <c r="K178" t="s">
        <v>1192</v>
      </c>
      <c r="L178" t="s">
        <v>37</v>
      </c>
      <c r="M178" t="s">
        <v>37</v>
      </c>
      <c r="O178" s="29" t="s">
        <v>1111</v>
      </c>
      <c r="P178">
        <v>0</v>
      </c>
      <c r="Q178">
        <v>0</v>
      </c>
      <c r="R178">
        <v>1</v>
      </c>
      <c r="S178">
        <v>0</v>
      </c>
      <c r="T178">
        <v>0</v>
      </c>
      <c r="U178">
        <f>Table4[[#This Row],[Report]]*$P$321+Table4[[#This Row],[Journals]]*$Q$321+Table4[[#This Row],[Databases]]*$R$321+Table4[[#This Row],[Websites]]*$S$321+Table4[[#This Row],[Newspaper]]*$T$321</f>
        <v>20</v>
      </c>
      <c r="V178">
        <f>SUM(Table4[[#This Row],[Report]:[Websites]])</f>
        <v>1</v>
      </c>
      <c r="W178" s="1">
        <f>IF(Table4[[#This Row],[Insured Cost]]="",1,IF(Table4[[#This Row],[Reported cost]]="",2,""))</f>
        <v>1</v>
      </c>
      <c r="X178" s="56"/>
      <c r="Y178" s="56">
        <v>60071</v>
      </c>
      <c r="Z178" s="56"/>
      <c r="AA178" s="56"/>
      <c r="AB178" s="56"/>
      <c r="AC178" s="56"/>
      <c r="AD178" s="56"/>
      <c r="AE178" s="64"/>
      <c r="AF178" s="64">
        <v>9333000</v>
      </c>
      <c r="AG178" s="56"/>
      <c r="AH178" s="56"/>
      <c r="AI178" s="56"/>
      <c r="AJ178" s="56"/>
      <c r="AK178" s="56"/>
      <c r="AL178" s="56"/>
      <c r="AM178" s="56"/>
      <c r="AN178" s="56"/>
      <c r="AO178" s="56"/>
      <c r="AP178" s="56"/>
      <c r="AQ178" s="56"/>
      <c r="AR178" s="56"/>
      <c r="AS178" s="56"/>
      <c r="AT178" s="56"/>
      <c r="AU178" s="56"/>
      <c r="AV178" s="56"/>
      <c r="AW178" s="56"/>
      <c r="AX178" s="56"/>
      <c r="AY178" s="56"/>
      <c r="AZ178" s="56"/>
      <c r="BA178" s="56"/>
      <c r="BB178" s="56"/>
      <c r="BC178" s="56"/>
      <c r="BD178" s="56"/>
      <c r="BE178" s="56"/>
      <c r="BF178" s="56"/>
      <c r="BG178" s="56"/>
      <c r="BH178" s="56"/>
      <c r="BI178" s="56"/>
      <c r="BJ178" s="56"/>
      <c r="BK178" s="56"/>
      <c r="BL178" s="56"/>
      <c r="BM178" s="56"/>
      <c r="BN178" s="56"/>
      <c r="BO178" s="3"/>
      <c r="BP178" t="str">
        <f>IFERROR(LEFT(Table4[[#This Row],[reference/s]],SEARCH(";",Table4[[#This Row],[reference/s]])-1),"")</f>
        <v/>
      </c>
    </row>
    <row r="179" spans="1:68">
      <c r="B179" t="s">
        <v>1559</v>
      </c>
      <c r="C179" t="s">
        <v>649</v>
      </c>
      <c r="D179" t="s">
        <v>774</v>
      </c>
      <c r="E179" t="s">
        <v>779</v>
      </c>
      <c r="F179" s="11">
        <v>35335</v>
      </c>
      <c r="G179" s="11">
        <v>35335</v>
      </c>
      <c r="H179" t="s">
        <v>693</v>
      </c>
      <c r="I179" s="56">
        <v>1996</v>
      </c>
      <c r="K179" t="s">
        <v>775</v>
      </c>
      <c r="L179" t="s">
        <v>33</v>
      </c>
      <c r="M179" t="s">
        <v>33</v>
      </c>
      <c r="O179" s="9" t="s">
        <v>1152</v>
      </c>
      <c r="P179">
        <v>0</v>
      </c>
      <c r="Q179">
        <v>1</v>
      </c>
      <c r="R179">
        <v>1</v>
      </c>
      <c r="S179">
        <v>0</v>
      </c>
      <c r="T179">
        <v>4</v>
      </c>
      <c r="U179">
        <f>Table4[[#This Row],[Report]]*$P$321+Table4[[#This Row],[Journals]]*$Q$321+Table4[[#This Row],[Databases]]*$R$321+Table4[[#This Row],[Websites]]*$S$321+Table4[[#This Row],[Newspaper]]*$T$321</f>
        <v>54</v>
      </c>
      <c r="V179">
        <f>SUM(Table4[[#This Row],[Report]:[Websites]])</f>
        <v>2</v>
      </c>
      <c r="W179">
        <f>IF(Table4[[#This Row],[Insured Cost]]="",1,IF(Table4[[#This Row],[Reported cost]]="",2,""))</f>
        <v>1</v>
      </c>
      <c r="X179" s="56"/>
      <c r="Y179" s="56"/>
      <c r="Z179" s="56"/>
      <c r="AA179" s="56">
        <v>3</v>
      </c>
      <c r="AB179" s="56"/>
      <c r="AC179" s="56"/>
      <c r="AD179" s="56">
        <v>9</v>
      </c>
      <c r="AE179" s="64"/>
      <c r="AF179" s="64"/>
      <c r="AG179" s="56"/>
      <c r="AH179" s="56"/>
      <c r="AI179" s="56"/>
      <c r="AJ179" s="56"/>
      <c r="AK179" s="56"/>
      <c r="AL179" s="56"/>
      <c r="AM179" s="56"/>
      <c r="AN179" s="56"/>
      <c r="AO179" s="56"/>
      <c r="AP179" s="56"/>
      <c r="AQ179" s="56"/>
      <c r="AR179" s="56"/>
      <c r="AS179" s="56"/>
      <c r="AT179" s="56"/>
      <c r="AU179" s="56"/>
      <c r="AV179" s="56"/>
      <c r="AW179" s="56"/>
      <c r="AX179" s="56"/>
      <c r="AY179" s="56"/>
      <c r="AZ179" s="56"/>
      <c r="BA179" s="56"/>
      <c r="BB179" s="56"/>
      <c r="BC179" s="56"/>
      <c r="BD179" s="56"/>
      <c r="BE179" s="56"/>
      <c r="BF179" s="56"/>
      <c r="BG179" s="56"/>
      <c r="BH179" s="56"/>
      <c r="BI179" s="56"/>
      <c r="BJ179" s="56">
        <v>4</v>
      </c>
      <c r="BK179" s="56">
        <v>5</v>
      </c>
      <c r="BL179" s="56">
        <v>4</v>
      </c>
      <c r="BM179" s="56">
        <v>5</v>
      </c>
      <c r="BN179" s="56"/>
      <c r="BO179" s="3" t="s">
        <v>778</v>
      </c>
      <c r="BP179" t="str">
        <f>IFERROR(LEFT(Table4[[#This Row],[reference/s]],SEARCH(";",Table4[[#This Row],[reference/s]])-1),"")</f>
        <v>EM-DAT</v>
      </c>
    </row>
    <row r="180" spans="1:68">
      <c r="A180">
        <v>74</v>
      </c>
      <c r="B180" t="s">
        <v>1559</v>
      </c>
      <c r="C180" t="s">
        <v>606</v>
      </c>
      <c r="D180" t="s">
        <v>90</v>
      </c>
      <c r="E180" t="s">
        <v>756</v>
      </c>
      <c r="F180" s="11">
        <v>35186</v>
      </c>
      <c r="G180" s="11">
        <v>35194</v>
      </c>
      <c r="H180" t="s">
        <v>674</v>
      </c>
      <c r="I180" s="56">
        <v>1996</v>
      </c>
      <c r="J180" t="s">
        <v>1448</v>
      </c>
      <c r="K180" t="s">
        <v>554</v>
      </c>
      <c r="L180" t="s">
        <v>91</v>
      </c>
      <c r="M180" t="s">
        <v>37</v>
      </c>
      <c r="N180" t="s">
        <v>50</v>
      </c>
      <c r="O180" s="9" t="s">
        <v>1447</v>
      </c>
      <c r="P180">
        <v>2</v>
      </c>
      <c r="Q180">
        <v>1</v>
      </c>
      <c r="R180">
        <v>3</v>
      </c>
      <c r="S180">
        <v>1</v>
      </c>
      <c r="T180">
        <v>0</v>
      </c>
      <c r="U180">
        <f>Table4[[#This Row],[Report]]*$P$321+Table4[[#This Row],[Journals]]*$Q$321+Table4[[#This Row],[Databases]]*$R$321+Table4[[#This Row],[Websites]]*$S$321+Table4[[#This Row],[Newspaper]]*$T$321</f>
        <v>180</v>
      </c>
      <c r="V180">
        <f>SUM(Table4[[#This Row],[Report]:[Websites]])</f>
        <v>7</v>
      </c>
      <c r="W180" t="str">
        <f>IF(Table4[[#This Row],[Insured Cost]]="",1,IF(Table4[[#This Row],[Reported cost]]="",2,""))</f>
        <v/>
      </c>
      <c r="X180" s="56">
        <v>120</v>
      </c>
      <c r="Y180" s="56">
        <v>40000</v>
      </c>
      <c r="Z180" s="56">
        <v>400</v>
      </c>
      <c r="AA180" s="56">
        <v>32</v>
      </c>
      <c r="AB180" s="56"/>
      <c r="AC180" s="56"/>
      <c r="AD180" s="56">
        <v>5</v>
      </c>
      <c r="AE180" s="64">
        <v>31000000</v>
      </c>
      <c r="AF180" s="64">
        <v>55000000</v>
      </c>
      <c r="AG180" s="56"/>
      <c r="AH180" s="56"/>
      <c r="AI180" s="56"/>
      <c r="AJ180" s="56"/>
      <c r="AK180" s="56"/>
      <c r="AL180" s="56"/>
      <c r="AM180" s="56"/>
      <c r="AN180" s="56"/>
      <c r="AO180" s="56"/>
      <c r="AP180" s="56"/>
      <c r="AQ180" s="56"/>
      <c r="AR180" s="56"/>
      <c r="AS180" s="56"/>
      <c r="AT180" s="56"/>
      <c r="AU180" s="56"/>
      <c r="AV180" s="56"/>
      <c r="AW180" s="56"/>
      <c r="AX180" s="56"/>
      <c r="AY180" s="56" t="s">
        <v>1449</v>
      </c>
      <c r="AZ180" s="56"/>
      <c r="BA180" s="56"/>
      <c r="BB180" s="56"/>
      <c r="BC180" s="56"/>
      <c r="BD180" s="56"/>
      <c r="BE180" s="56"/>
      <c r="BF180" s="56"/>
      <c r="BG180" s="56"/>
      <c r="BH180" s="56"/>
      <c r="BI180" s="56"/>
      <c r="BJ180" s="56"/>
      <c r="BK180" s="56"/>
      <c r="BL180" s="56"/>
      <c r="BM180" s="56"/>
      <c r="BN180" s="56"/>
      <c r="BO180" t="s">
        <v>92</v>
      </c>
      <c r="BP180" t="str">
        <f>IFERROR(LEFT(Table4[[#This Row],[reference/s]],SEARCH(";",Table4[[#This Row],[reference/s]])-1),"")</f>
        <v>ICA</v>
      </c>
    </row>
    <row r="181" spans="1:68">
      <c r="A181">
        <v>333</v>
      </c>
      <c r="B181" t="s">
        <v>1564</v>
      </c>
      <c r="C181" t="s">
        <v>642</v>
      </c>
      <c r="D181" t="s">
        <v>224</v>
      </c>
      <c r="E181" t="s">
        <v>225</v>
      </c>
      <c r="F181" s="11">
        <v>35386</v>
      </c>
      <c r="G181" s="11">
        <v>35386</v>
      </c>
      <c r="H181" t="s">
        <v>659</v>
      </c>
      <c r="I181" s="56">
        <v>1996</v>
      </c>
      <c r="K181" t="s">
        <v>518</v>
      </c>
      <c r="L181" t="s">
        <v>37</v>
      </c>
      <c r="M181" t="s">
        <v>37</v>
      </c>
      <c r="N181" t="s">
        <v>736</v>
      </c>
      <c r="O181" s="9" t="s">
        <v>1305</v>
      </c>
      <c r="P181">
        <v>0</v>
      </c>
      <c r="Q181">
        <v>0</v>
      </c>
      <c r="R181">
        <v>1</v>
      </c>
      <c r="S181">
        <v>1</v>
      </c>
      <c r="T181">
        <v>0</v>
      </c>
      <c r="U181">
        <f>Table4[[#This Row],[Report]]*$P$321+Table4[[#This Row],[Journals]]*$Q$321+Table4[[#This Row],[Databases]]*$R$321+Table4[[#This Row],[Websites]]*$S$321+Table4[[#This Row],[Newspaper]]*$T$321</f>
        <v>30</v>
      </c>
      <c r="V181">
        <f>SUM(Table4[[#This Row],[Report]:[Websites]])</f>
        <v>2</v>
      </c>
      <c r="W181">
        <f>IF(Table4[[#This Row],[Insured Cost]]="",1,IF(Table4[[#This Row],[Reported cost]]="",2,""))</f>
        <v>2</v>
      </c>
      <c r="X181" s="56"/>
      <c r="Y181" s="56"/>
      <c r="Z181" s="56"/>
      <c r="AA181" s="56"/>
      <c r="AB181" s="56"/>
      <c r="AC181" s="56"/>
      <c r="AD181" s="56">
        <v>1</v>
      </c>
      <c r="AE181" s="64">
        <v>10000000</v>
      </c>
      <c r="AF181" s="64"/>
      <c r="AG181" s="56"/>
      <c r="AH181" s="56"/>
      <c r="AI181" s="56"/>
      <c r="AJ181" s="56"/>
      <c r="AK181" s="56"/>
      <c r="AL181" s="56"/>
      <c r="AM181" s="56"/>
      <c r="AN181" s="56"/>
      <c r="AO181" s="56"/>
      <c r="AP181" s="56"/>
      <c r="AQ181" s="56"/>
      <c r="AR181" s="56"/>
      <c r="AS181" s="56"/>
      <c r="AT181" s="56"/>
      <c r="AU181" s="56"/>
      <c r="AV181" s="56"/>
      <c r="AW181" s="56"/>
      <c r="AX181" s="56"/>
      <c r="AY181" s="56"/>
      <c r="AZ181" s="56"/>
      <c r="BA181" s="56"/>
      <c r="BB181" s="56"/>
      <c r="BC181" s="56"/>
      <c r="BD181" s="56"/>
      <c r="BE181" s="56"/>
      <c r="BF181" s="56"/>
      <c r="BG181" s="56"/>
      <c r="BH181" s="56"/>
      <c r="BI181" s="56"/>
      <c r="BJ181" s="56"/>
      <c r="BK181" s="56"/>
      <c r="BL181" s="56"/>
      <c r="BM181" s="56"/>
      <c r="BN181" s="56"/>
      <c r="BO181" t="s">
        <v>226</v>
      </c>
      <c r="BP181" t="str">
        <f>IFERROR(LEFT(Table4[[#This Row],[reference/s]],SEARCH(";",Table4[[#This Row],[reference/s]])-1),"")</f>
        <v>EM-Track</v>
      </c>
    </row>
    <row r="182" spans="1:68">
      <c r="A182">
        <v>118</v>
      </c>
      <c r="B182" t="s">
        <v>1564</v>
      </c>
      <c r="C182" t="s">
        <v>642</v>
      </c>
      <c r="D182" t="s">
        <v>105</v>
      </c>
      <c r="E182" t="s">
        <v>106</v>
      </c>
      <c r="F182" s="11">
        <v>35308</v>
      </c>
      <c r="G182" s="11">
        <v>35309</v>
      </c>
      <c r="H182" t="s">
        <v>693</v>
      </c>
      <c r="I182" s="56">
        <v>1996</v>
      </c>
      <c r="K182" t="s">
        <v>516</v>
      </c>
      <c r="L182" t="s">
        <v>37</v>
      </c>
      <c r="M182" t="s">
        <v>37</v>
      </c>
      <c r="N182" t="s">
        <v>736</v>
      </c>
      <c r="O182" s="9" t="s">
        <v>1303</v>
      </c>
      <c r="P182">
        <v>0</v>
      </c>
      <c r="Q182">
        <v>0</v>
      </c>
      <c r="R182">
        <v>3</v>
      </c>
      <c r="S182">
        <v>1</v>
      </c>
      <c r="T182">
        <v>1</v>
      </c>
      <c r="U182">
        <f>Table4[[#This Row],[Report]]*$P$321+Table4[[#This Row],[Journals]]*$Q$321+Table4[[#This Row],[Databases]]*$R$321+Table4[[#This Row],[Websites]]*$S$321+Table4[[#This Row],[Newspaper]]*$T$321</f>
        <v>71</v>
      </c>
      <c r="V182">
        <f>SUM(Table4[[#This Row],[Report]:[Websites]])</f>
        <v>4</v>
      </c>
      <c r="W182">
        <f>IF(Table4[[#This Row],[Insured Cost]]="",1,IF(Table4[[#This Row],[Reported cost]]="",2,""))</f>
        <v>2</v>
      </c>
      <c r="X182" s="56"/>
      <c r="Y182" s="56">
        <v>50000</v>
      </c>
      <c r="Z182" s="56"/>
      <c r="AA182" s="56">
        <v>14</v>
      </c>
      <c r="AB182" s="56"/>
      <c r="AC182" s="56"/>
      <c r="AD182" s="56">
        <v>1</v>
      </c>
      <c r="AE182" s="64">
        <v>10000000</v>
      </c>
      <c r="AF182" s="64"/>
      <c r="AG182" s="56">
        <v>7000</v>
      </c>
      <c r="AH182" s="56"/>
      <c r="AI182" s="56"/>
      <c r="AJ182" s="56"/>
      <c r="AK182" s="56"/>
      <c r="AL182" s="56"/>
      <c r="AM182" s="56"/>
      <c r="AN182" s="56"/>
      <c r="AO182" s="56"/>
      <c r="AP182" s="56"/>
      <c r="AQ182" s="56"/>
      <c r="AR182" s="56"/>
      <c r="AS182" s="56"/>
      <c r="AT182" s="56"/>
      <c r="AU182" s="56"/>
      <c r="AV182" s="56"/>
      <c r="AW182" s="56"/>
      <c r="AX182" s="56"/>
      <c r="AY182" s="56"/>
      <c r="AZ182" s="56"/>
      <c r="BA182" s="56"/>
      <c r="BB182" s="56"/>
      <c r="BC182" s="56"/>
      <c r="BD182" s="56"/>
      <c r="BE182" s="56"/>
      <c r="BF182" s="56"/>
      <c r="BG182" s="56"/>
      <c r="BH182" s="56"/>
      <c r="BI182" s="56"/>
      <c r="BJ182" s="56">
        <v>1</v>
      </c>
      <c r="BK182" s="56"/>
      <c r="BL182" s="56"/>
      <c r="BM182" s="56"/>
      <c r="BN182" s="56">
        <v>1</v>
      </c>
      <c r="BO182" t="s">
        <v>107</v>
      </c>
      <c r="BP182" t="str">
        <f>IFERROR(LEFT(Table4[[#This Row],[reference/s]],SEARCH(";",Table4[[#This Row],[reference/s]])-1),"")</f>
        <v>ICA</v>
      </c>
    </row>
    <row r="183" spans="1:68">
      <c r="A183">
        <v>315</v>
      </c>
      <c r="B183" t="s">
        <v>1559</v>
      </c>
      <c r="C183" t="s">
        <v>649</v>
      </c>
      <c r="D183" t="s">
        <v>217</v>
      </c>
      <c r="E183" t="s">
        <v>687</v>
      </c>
      <c r="F183" s="11">
        <v>35641</v>
      </c>
      <c r="G183" s="11">
        <v>35641</v>
      </c>
      <c r="H183" t="s">
        <v>722</v>
      </c>
      <c r="I183" s="56">
        <v>1997</v>
      </c>
      <c r="K183" t="s">
        <v>522</v>
      </c>
      <c r="L183" t="s">
        <v>37</v>
      </c>
      <c r="M183" t="s">
        <v>37</v>
      </c>
      <c r="N183" t="s">
        <v>736</v>
      </c>
      <c r="O183" s="9" t="s">
        <v>1190</v>
      </c>
      <c r="P183">
        <v>1</v>
      </c>
      <c r="Q183">
        <v>1</v>
      </c>
      <c r="R183">
        <v>2</v>
      </c>
      <c r="S183">
        <v>1</v>
      </c>
      <c r="T183">
        <v>0</v>
      </c>
      <c r="U183">
        <f>Table4[[#This Row],[Report]]*$P$321+Table4[[#This Row],[Journals]]*$Q$321+Table4[[#This Row],[Databases]]*$R$321+Table4[[#This Row],[Websites]]*$S$321+Table4[[#This Row],[Newspaper]]*$T$321</f>
        <v>120</v>
      </c>
      <c r="V183">
        <f>SUM(Table4[[#This Row],[Report]:[Websites]])</f>
        <v>5</v>
      </c>
      <c r="W183">
        <f>IF(Table4[[#This Row],[Insured Cost]]="",1,IF(Table4[[#This Row],[Reported cost]]="",2,""))</f>
        <v>1</v>
      </c>
      <c r="X183" s="56"/>
      <c r="Y183" s="56"/>
      <c r="Z183" s="56"/>
      <c r="AA183" s="56">
        <v>1</v>
      </c>
      <c r="AB183" s="56"/>
      <c r="AC183" s="56">
        <v>1</v>
      </c>
      <c r="AD183" s="56">
        <v>18</v>
      </c>
      <c r="AE183" s="64"/>
      <c r="AF183" s="64">
        <v>40000000</v>
      </c>
      <c r="AG183" s="56"/>
      <c r="AH183" s="56"/>
      <c r="AI183" s="56"/>
      <c r="AJ183" s="56"/>
      <c r="AK183" s="56"/>
      <c r="AL183" s="56"/>
      <c r="AM183" s="56"/>
      <c r="AN183" s="56"/>
      <c r="AO183" s="56"/>
      <c r="AP183" s="56"/>
      <c r="AQ183" s="56"/>
      <c r="AR183" s="56" t="s">
        <v>1577</v>
      </c>
      <c r="AS183" s="56"/>
      <c r="AT183" s="56"/>
      <c r="AU183" s="56"/>
      <c r="AV183" s="56"/>
      <c r="AW183" s="56"/>
      <c r="AX183" s="56"/>
      <c r="AY183" s="56"/>
      <c r="AZ183" s="56"/>
      <c r="BA183" s="56"/>
      <c r="BB183" s="56"/>
      <c r="BC183" s="56"/>
      <c r="BD183" s="56"/>
      <c r="BE183" s="56"/>
      <c r="BF183" s="56"/>
      <c r="BG183" s="56"/>
      <c r="BH183" s="56"/>
      <c r="BI183" s="56"/>
      <c r="BJ183" s="56"/>
      <c r="BK183" s="56"/>
      <c r="BL183" s="56"/>
      <c r="BM183" s="56"/>
      <c r="BN183" s="56"/>
      <c r="BO183" t="s">
        <v>218</v>
      </c>
      <c r="BP183" t="str">
        <f>IFERROR(LEFT(Table4[[#This Row],[reference/s]],SEARCH(";",Table4[[#This Row],[reference/s]])-1),"")</f>
        <v>EM-Track</v>
      </c>
    </row>
    <row r="184" spans="1:68">
      <c r="A184">
        <v>29</v>
      </c>
      <c r="B184" t="s">
        <v>1570</v>
      </c>
      <c r="C184" t="s">
        <v>475</v>
      </c>
      <c r="D184" t="s">
        <v>55</v>
      </c>
      <c r="E184" t="s">
        <v>760</v>
      </c>
      <c r="F184" s="11">
        <v>35495</v>
      </c>
      <c r="G184" s="11">
        <v>35513</v>
      </c>
      <c r="H184" t="s">
        <v>658</v>
      </c>
      <c r="I184" s="56">
        <v>1997</v>
      </c>
      <c r="J184" t="s">
        <v>625</v>
      </c>
      <c r="K184" t="s">
        <v>625</v>
      </c>
      <c r="L184" t="s">
        <v>50</v>
      </c>
      <c r="M184" t="s">
        <v>50</v>
      </c>
      <c r="N184" t="s">
        <v>736</v>
      </c>
      <c r="O184" s="9" t="s">
        <v>943</v>
      </c>
      <c r="P184">
        <v>3</v>
      </c>
      <c r="Q184">
        <v>0</v>
      </c>
      <c r="R184">
        <v>2</v>
      </c>
      <c r="S184">
        <v>0</v>
      </c>
      <c r="T184">
        <v>3</v>
      </c>
      <c r="U184">
        <f>Table4[[#This Row],[Report]]*$P$321+Table4[[#This Row],[Journals]]*$Q$321+Table4[[#This Row],[Databases]]*$R$321+Table4[[#This Row],[Websites]]*$S$321+Table4[[#This Row],[Newspaper]]*$T$321</f>
        <v>163</v>
      </c>
      <c r="V184">
        <f>SUM(Table4[[#This Row],[Report]:[Websites]])</f>
        <v>5</v>
      </c>
      <c r="W184">
        <f>IF(Table4[[#This Row],[Insured Cost]]="",1,IF(Table4[[#This Row],[Reported cost]]="",2,""))</f>
        <v>1</v>
      </c>
      <c r="X184" s="56">
        <v>15</v>
      </c>
      <c r="Y184" s="56">
        <v>10000</v>
      </c>
      <c r="Z184" s="56">
        <v>70</v>
      </c>
      <c r="AA184" s="56">
        <v>20</v>
      </c>
      <c r="AB184" s="56"/>
      <c r="AC184" s="56"/>
      <c r="AD184" s="56">
        <v>7</v>
      </c>
      <c r="AE184" s="64"/>
      <c r="AF184" s="64">
        <v>190000000</v>
      </c>
      <c r="AG184" s="56"/>
      <c r="AH184" s="56"/>
      <c r="AI184" s="56"/>
      <c r="AJ184" s="56"/>
      <c r="AK184" s="56">
        <v>15</v>
      </c>
      <c r="AL184" s="56">
        <v>23</v>
      </c>
      <c r="AM184" s="56"/>
      <c r="AN184" s="56"/>
      <c r="AO184" s="56"/>
      <c r="AP184" s="56"/>
      <c r="AQ184" s="56"/>
      <c r="AR184" s="56"/>
      <c r="AS184" s="56"/>
      <c r="AT184" s="56"/>
      <c r="AU184" s="56"/>
      <c r="AV184" s="56"/>
      <c r="AW184" s="56"/>
      <c r="AX184" s="56"/>
      <c r="AY184" s="56"/>
      <c r="AZ184" s="56"/>
      <c r="BA184" s="56"/>
      <c r="BB184" s="56"/>
      <c r="BC184" s="56"/>
      <c r="BD184" s="56"/>
      <c r="BE184" s="56">
        <v>50</v>
      </c>
      <c r="BF184" s="56"/>
      <c r="BG184" s="56"/>
      <c r="BH184" s="56"/>
      <c r="BI184" s="56"/>
      <c r="BJ184" s="56"/>
      <c r="BK184" s="56"/>
      <c r="BL184" s="56"/>
      <c r="BM184" s="56"/>
      <c r="BN184" s="56"/>
      <c r="BO184" t="s">
        <v>56</v>
      </c>
      <c r="BP184" t="str">
        <f>IFERROR(LEFT(Table4[[#This Row],[reference/s]],SEARCH(";",Table4[[#This Row],[reference/s]])-1),"")</f>
        <v>BOM - PDF x 2</v>
      </c>
    </row>
    <row r="185" spans="1:68">
      <c r="A185">
        <v>36</v>
      </c>
      <c r="B185" t="s">
        <v>1562</v>
      </c>
      <c r="C185" t="s">
        <v>585</v>
      </c>
      <c r="D185" t="s">
        <v>62</v>
      </c>
      <c r="E185" t="s">
        <v>759</v>
      </c>
      <c r="F185" s="11">
        <v>35449</v>
      </c>
      <c r="G185" s="11">
        <v>35451</v>
      </c>
      <c r="H185" t="s">
        <v>657</v>
      </c>
      <c r="I185" s="56">
        <v>1997</v>
      </c>
      <c r="K185" t="s">
        <v>521</v>
      </c>
      <c r="L185" t="s">
        <v>30</v>
      </c>
      <c r="M185" t="s">
        <v>30</v>
      </c>
      <c r="N185" t="s">
        <v>736</v>
      </c>
      <c r="O185" s="9" t="s">
        <v>1189</v>
      </c>
      <c r="P185">
        <v>1</v>
      </c>
      <c r="Q185">
        <v>1</v>
      </c>
      <c r="R185">
        <v>1</v>
      </c>
      <c r="S185">
        <v>1</v>
      </c>
      <c r="T185">
        <v>0</v>
      </c>
      <c r="U185">
        <f>Table4[[#This Row],[Report]]*$P$321+Table4[[#This Row],[Journals]]*$Q$321+Table4[[#This Row],[Databases]]*$R$321+Table4[[#This Row],[Websites]]*$S$321+Table4[[#This Row],[Newspaper]]*$T$321</f>
        <v>100</v>
      </c>
      <c r="V185">
        <f>SUM(Table4[[#This Row],[Report]:[Websites]])</f>
        <v>4</v>
      </c>
      <c r="W185">
        <f>IF(Table4[[#This Row],[Insured Cost]]="",1,IF(Table4[[#This Row],[Reported cost]]="",2,""))</f>
        <v>2</v>
      </c>
      <c r="X185" s="56">
        <v>800</v>
      </c>
      <c r="Y185" s="56">
        <v>8000</v>
      </c>
      <c r="Z185" s="56">
        <v>150</v>
      </c>
      <c r="AA185" s="56">
        <v>40</v>
      </c>
      <c r="AB185" s="56"/>
      <c r="AC185" s="56"/>
      <c r="AD185" s="56">
        <v>3</v>
      </c>
      <c r="AE185" s="64">
        <v>29000000</v>
      </c>
      <c r="AF185" s="64"/>
      <c r="AG185" s="56"/>
      <c r="AH185" s="56"/>
      <c r="AI185" s="56"/>
      <c r="AJ185" s="56"/>
      <c r="AK185" s="56">
        <v>45</v>
      </c>
      <c r="AL185" s="56">
        <v>43</v>
      </c>
      <c r="AM185" s="56"/>
      <c r="AN185" s="56"/>
      <c r="AO185" s="56"/>
      <c r="AP185" s="56"/>
      <c r="AQ185" s="56"/>
      <c r="AR185" s="56"/>
      <c r="AS185" s="56"/>
      <c r="AT185" s="56"/>
      <c r="AU185" s="56"/>
      <c r="AV185" s="56"/>
      <c r="AW185" s="56"/>
      <c r="AX185" s="56"/>
      <c r="AY185" s="56"/>
      <c r="AZ185" s="56"/>
      <c r="BA185" s="56"/>
      <c r="BB185" s="56"/>
      <c r="BC185" s="56"/>
      <c r="BD185" s="56"/>
      <c r="BE185" s="56"/>
      <c r="BF185" s="56"/>
      <c r="BG185" s="56"/>
      <c r="BH185" s="56"/>
      <c r="BI185" s="56"/>
      <c r="BJ185" s="56"/>
      <c r="BK185" s="56"/>
      <c r="BL185" s="56"/>
      <c r="BM185" s="56"/>
      <c r="BN185" s="56"/>
      <c r="BO185" t="s">
        <v>63</v>
      </c>
      <c r="BP185" t="str">
        <f>IFERROR(LEFT(Table4[[#This Row],[reference/s]],SEARCH(";",Table4[[#This Row],[reference/s]])-1),"")</f>
        <v>wiki</v>
      </c>
    </row>
    <row r="186" spans="1:68">
      <c r="B186" t="s">
        <v>1558</v>
      </c>
      <c r="C186" t="s">
        <v>642</v>
      </c>
      <c r="F186" s="11">
        <v>35520</v>
      </c>
      <c r="G186" s="11">
        <v>35520</v>
      </c>
      <c r="H186" t="s">
        <v>658</v>
      </c>
      <c r="I186" s="56">
        <v>1997</v>
      </c>
      <c r="K186" t="s">
        <v>860</v>
      </c>
      <c r="L186" t="s">
        <v>50</v>
      </c>
      <c r="M186" t="s">
        <v>50</v>
      </c>
      <c r="N186" t="s">
        <v>736</v>
      </c>
      <c r="O186" s="46" t="s">
        <v>944</v>
      </c>
      <c r="P186" s="26">
        <v>0</v>
      </c>
      <c r="Q186" s="26">
        <v>1</v>
      </c>
      <c r="R186" s="26">
        <v>1</v>
      </c>
      <c r="S186" s="26">
        <v>1</v>
      </c>
      <c r="T186" s="26">
        <v>0</v>
      </c>
      <c r="U186" s="26">
        <f>Table4[[#This Row],[Report]]*$P$321+Table4[[#This Row],[Journals]]*$Q$321+Table4[[#This Row],[Databases]]*$R$321+Table4[[#This Row],[Websites]]*$S$321+Table4[[#This Row],[Newspaper]]*$T$321</f>
        <v>60</v>
      </c>
      <c r="V186" s="26">
        <f>SUM(Table4[[#This Row],[Report]:[Websites]])</f>
        <v>3</v>
      </c>
      <c r="W186">
        <f>IF(Table4[[#This Row],[Insured Cost]]="",1,IF(Table4[[#This Row],[Reported cost]]="",2,""))</f>
        <v>2</v>
      </c>
      <c r="X186" s="56"/>
      <c r="Y186" s="56">
        <v>100000</v>
      </c>
      <c r="Z186" s="56"/>
      <c r="AA186" s="56"/>
      <c r="AB186" s="56"/>
      <c r="AC186" s="56"/>
      <c r="AD186" s="56"/>
      <c r="AE186" s="64">
        <v>10000000</v>
      </c>
      <c r="AF186" s="64"/>
      <c r="AG186" s="56"/>
      <c r="AH186" s="56"/>
      <c r="AI186" s="56"/>
      <c r="AJ186" s="56"/>
      <c r="AK186" s="56">
        <v>6</v>
      </c>
      <c r="AL186" s="56"/>
      <c r="AM186" s="56"/>
      <c r="AN186" s="56"/>
      <c r="AO186" s="56"/>
      <c r="AP186" s="56"/>
      <c r="AQ186" s="56"/>
      <c r="AR186" s="56"/>
      <c r="AS186" s="56"/>
      <c r="AT186" s="56"/>
      <c r="AU186" s="56"/>
      <c r="AV186" s="56"/>
      <c r="AW186" s="56"/>
      <c r="AX186" s="56"/>
      <c r="AY186" s="56"/>
      <c r="AZ186" s="56"/>
      <c r="BA186" s="56"/>
      <c r="BB186" s="56"/>
      <c r="BC186" s="56"/>
      <c r="BD186" s="56"/>
      <c r="BE186" s="56"/>
      <c r="BF186" s="56"/>
      <c r="BG186" s="56"/>
      <c r="BH186" s="56"/>
      <c r="BI186" s="56"/>
      <c r="BJ186" s="56"/>
      <c r="BK186" s="56"/>
      <c r="BL186" s="56"/>
      <c r="BM186" s="56"/>
      <c r="BN186" s="56"/>
      <c r="BP186" t="str">
        <f>IFERROR(LEFT(Table4[[#This Row],[reference/s]],SEARCH(";",Table4[[#This Row],[reference/s]])-1),"")</f>
        <v>ICA</v>
      </c>
    </row>
    <row r="187" spans="1:68">
      <c r="B187" t="s">
        <v>1567</v>
      </c>
      <c r="C187" t="s">
        <v>807</v>
      </c>
      <c r="D187" s="6"/>
      <c r="F187" s="11">
        <v>35431</v>
      </c>
      <c r="G187" s="11">
        <v>35462</v>
      </c>
      <c r="H187" t="s">
        <v>661</v>
      </c>
      <c r="I187" s="56">
        <v>1997</v>
      </c>
      <c r="K187" t="s">
        <v>793</v>
      </c>
      <c r="L187" t="s">
        <v>788</v>
      </c>
      <c r="M187" t="s">
        <v>51</v>
      </c>
      <c r="N187" t="s">
        <v>30</v>
      </c>
      <c r="O187" s="29" t="s">
        <v>942</v>
      </c>
      <c r="U187">
        <f>Table4[[#This Row],[Report]]*$P$321+Table4[[#This Row],[Journals]]*$Q$321+Table4[[#This Row],[Databases]]*$R$321+Table4[[#This Row],[Websites]]*$S$321+Table4[[#This Row],[Newspaper]]*$T$321</f>
        <v>0</v>
      </c>
      <c r="V187">
        <f>SUM(Table4[[#This Row],[Report]:[Websites]])</f>
        <v>0</v>
      </c>
      <c r="W187">
        <f>IF(Table4[[#This Row],[Insured Cost]]="",1,IF(Table4[[#This Row],[Reported cost]]="",2,""))</f>
        <v>1</v>
      </c>
      <c r="X187" s="56">
        <v>200000</v>
      </c>
      <c r="Y187" s="56"/>
      <c r="Z187" s="56"/>
      <c r="AA187" s="56">
        <v>250</v>
      </c>
      <c r="AB187" s="56"/>
      <c r="AC187" s="56"/>
      <c r="AD187" s="56">
        <v>10</v>
      </c>
      <c r="AE187" s="64"/>
      <c r="AF187" s="64"/>
      <c r="AG187" s="56"/>
      <c r="AH187" s="56"/>
      <c r="AI187" s="56"/>
      <c r="AJ187" s="56"/>
      <c r="AK187" s="56"/>
      <c r="AL187" s="56"/>
      <c r="AM187" s="56"/>
      <c r="AN187" s="56"/>
      <c r="AO187" s="56"/>
      <c r="AP187" s="56"/>
      <c r="AQ187" s="56"/>
      <c r="AR187" s="56"/>
      <c r="AS187" s="56"/>
      <c r="AT187" s="56"/>
      <c r="AU187" s="56"/>
      <c r="AV187" s="56"/>
      <c r="AW187" s="56"/>
      <c r="AX187" s="56"/>
      <c r="AY187" s="56"/>
      <c r="AZ187" s="56"/>
      <c r="BA187" s="56"/>
      <c r="BB187" s="56"/>
      <c r="BC187" s="56"/>
      <c r="BD187" s="56"/>
      <c r="BE187" s="56"/>
      <c r="BF187" s="56"/>
      <c r="BG187" s="56"/>
      <c r="BH187" s="56"/>
      <c r="BI187" s="56"/>
      <c r="BJ187" s="56"/>
      <c r="BK187" s="56"/>
      <c r="BL187" s="56"/>
      <c r="BM187" s="56"/>
      <c r="BN187" s="56"/>
      <c r="BP187" t="str">
        <f>IFERROR(LEFT(Table4[[#This Row],[reference/s]],SEARCH(";",Table4[[#This Row],[reference/s]])-1),"")</f>
        <v>wiki</v>
      </c>
    </row>
    <row r="188" spans="1:68">
      <c r="B188" t="s">
        <v>1564</v>
      </c>
      <c r="C188" t="s">
        <v>642</v>
      </c>
      <c r="F188" s="11">
        <v>35750</v>
      </c>
      <c r="G188" s="11">
        <v>35751</v>
      </c>
      <c r="H188" t="s">
        <v>659</v>
      </c>
      <c r="I188" s="56">
        <v>1997</v>
      </c>
      <c r="K188" t="s">
        <v>608</v>
      </c>
      <c r="L188" t="s">
        <v>37</v>
      </c>
      <c r="M188" t="s">
        <v>37</v>
      </c>
      <c r="N188" t="s">
        <v>736</v>
      </c>
      <c r="O188" s="29" t="s">
        <v>758</v>
      </c>
      <c r="P188">
        <v>0</v>
      </c>
      <c r="Q188">
        <v>0</v>
      </c>
      <c r="R188">
        <v>1</v>
      </c>
      <c r="S188">
        <v>1</v>
      </c>
      <c r="T188">
        <v>0</v>
      </c>
      <c r="U188">
        <f>Table4[[#This Row],[Report]]*$P$321+Table4[[#This Row],[Journals]]*$Q$321+Table4[[#This Row],[Databases]]*$R$321+Table4[[#This Row],[Websites]]*$S$321+Table4[[#This Row],[Newspaper]]*$T$321</f>
        <v>30</v>
      </c>
      <c r="V188">
        <f>SUM(Table4[[#This Row],[Report]:[Websites]])</f>
        <v>2</v>
      </c>
      <c r="W188">
        <f>IF(Table4[[#This Row],[Insured Cost]]="",1,IF(Table4[[#This Row],[Reported cost]]="",2,""))</f>
        <v>2</v>
      </c>
      <c r="X188" s="56"/>
      <c r="Y188" s="56"/>
      <c r="Z188" s="56"/>
      <c r="AA188" s="56"/>
      <c r="AB188" s="56"/>
      <c r="AC188" s="56"/>
      <c r="AD188" s="56"/>
      <c r="AE188" s="64">
        <v>5000000</v>
      </c>
      <c r="AF188" s="64"/>
      <c r="AG188" s="56"/>
      <c r="AH188" s="56"/>
      <c r="AI188" s="56"/>
      <c r="AJ188" s="56"/>
      <c r="AK188" s="56"/>
      <c r="AL188" s="56"/>
      <c r="AM188" s="56"/>
      <c r="AN188" s="56"/>
      <c r="AO188" s="56"/>
      <c r="AP188" s="56"/>
      <c r="AQ188" s="56"/>
      <c r="AR188" s="56"/>
      <c r="AS188" s="56"/>
      <c r="AT188" s="56"/>
      <c r="AU188" s="56"/>
      <c r="AV188" s="56"/>
      <c r="AW188" s="56"/>
      <c r="AX188" s="56"/>
      <c r="AY188" s="56"/>
      <c r="AZ188" s="56"/>
      <c r="BA188" s="56"/>
      <c r="BB188" s="56"/>
      <c r="BC188" s="56"/>
      <c r="BD188" s="56"/>
      <c r="BE188" s="56"/>
      <c r="BF188" s="56"/>
      <c r="BG188" s="56"/>
      <c r="BH188" s="56"/>
      <c r="BI188" s="56"/>
      <c r="BJ188" s="56"/>
      <c r="BK188" s="56"/>
      <c r="BL188" s="56"/>
      <c r="BM188" s="56"/>
      <c r="BN188" s="56"/>
      <c r="BP188" t="str">
        <f>IFERROR(LEFT(Table4[[#This Row],[reference/s]],SEARCH(";",Table4[[#This Row],[reference/s]])-1),"")</f>
        <v>ICA</v>
      </c>
    </row>
    <row r="189" spans="1:68">
      <c r="B189" t="s">
        <v>1564</v>
      </c>
      <c r="C189" t="s">
        <v>642</v>
      </c>
      <c r="F189" s="4">
        <v>35783</v>
      </c>
      <c r="G189" s="4">
        <v>35783</v>
      </c>
      <c r="H189" t="s">
        <v>660</v>
      </c>
      <c r="I189" s="56">
        <v>1997</v>
      </c>
      <c r="K189" t="s">
        <v>945</v>
      </c>
      <c r="L189" t="s">
        <v>37</v>
      </c>
      <c r="M189" t="s">
        <v>37</v>
      </c>
      <c r="N189" t="s">
        <v>736</v>
      </c>
      <c r="O189" s="29" t="s">
        <v>1308</v>
      </c>
      <c r="P189">
        <v>0</v>
      </c>
      <c r="Q189">
        <v>0</v>
      </c>
      <c r="R189">
        <v>1</v>
      </c>
      <c r="S189">
        <v>1</v>
      </c>
      <c r="T189">
        <v>0</v>
      </c>
      <c r="U189">
        <f>Table4[[#This Row],[Report]]*$P$321+Table4[[#This Row],[Journals]]*$Q$321+Table4[[#This Row],[Databases]]*$R$321+Table4[[#This Row],[Websites]]*$S$321+Table4[[#This Row],[Newspaper]]*$T$321</f>
        <v>30</v>
      </c>
      <c r="V189">
        <f>SUM(Table4[[#This Row],[Report]:[Websites]])</f>
        <v>2</v>
      </c>
      <c r="W189">
        <f>IF(Table4[[#This Row],[Insured Cost]]="",1,IF(Table4[[#This Row],[Reported cost]]="",2,""))</f>
        <v>2</v>
      </c>
      <c r="X189" s="56"/>
      <c r="Y189" s="56"/>
      <c r="Z189" s="56"/>
      <c r="AA189" s="56"/>
      <c r="AB189" s="56"/>
      <c r="AC189" s="56"/>
      <c r="AD189" s="56"/>
      <c r="AE189" s="64">
        <v>40000000</v>
      </c>
      <c r="AF189" s="64"/>
      <c r="AG189" s="56"/>
      <c r="AH189" s="56"/>
      <c r="AI189" s="56"/>
      <c r="AJ189" s="56"/>
      <c r="AK189" s="56"/>
      <c r="AL189" s="56"/>
      <c r="AM189" s="56"/>
      <c r="AN189" s="56"/>
      <c r="AO189" s="56"/>
      <c r="AP189" s="56"/>
      <c r="AQ189" s="56"/>
      <c r="AR189" s="56"/>
      <c r="AS189" s="56"/>
      <c r="AT189" s="56"/>
      <c r="AU189" s="56"/>
      <c r="AV189" s="56"/>
      <c r="AW189" s="56"/>
      <c r="AX189" s="56"/>
      <c r="AY189" s="56"/>
      <c r="AZ189" s="56"/>
      <c r="BA189" s="56"/>
      <c r="BB189" s="56"/>
      <c r="BC189" s="56"/>
      <c r="BD189" s="56"/>
      <c r="BE189" s="56"/>
      <c r="BF189" s="56"/>
      <c r="BG189" s="56"/>
      <c r="BH189" s="56"/>
      <c r="BI189" s="56"/>
      <c r="BJ189" s="56"/>
      <c r="BK189" s="56"/>
      <c r="BL189" s="56"/>
      <c r="BM189" s="56"/>
      <c r="BN189" s="56"/>
      <c r="BP189" t="str">
        <f>IFERROR(LEFT(Table4[[#This Row],[reference/s]],SEARCH(";",Table4[[#This Row],[reference/s]])-1),"")</f>
        <v>ICA</v>
      </c>
    </row>
    <row r="190" spans="1:68">
      <c r="B190" t="s">
        <v>1559</v>
      </c>
      <c r="C190" t="s">
        <v>606</v>
      </c>
      <c r="E190" t="s">
        <v>937</v>
      </c>
      <c r="F190" s="4">
        <v>35969</v>
      </c>
      <c r="G190" s="4">
        <v>35970</v>
      </c>
      <c r="H190" t="s">
        <v>666</v>
      </c>
      <c r="I190" s="56">
        <v>1998</v>
      </c>
      <c r="K190" t="s">
        <v>762</v>
      </c>
      <c r="L190" t="s">
        <v>30</v>
      </c>
      <c r="M190" t="s">
        <v>30</v>
      </c>
      <c r="O190" s="9" t="s">
        <v>1169</v>
      </c>
      <c r="P190">
        <v>1</v>
      </c>
      <c r="Q190">
        <v>1</v>
      </c>
      <c r="R190">
        <v>2</v>
      </c>
      <c r="S190">
        <v>0</v>
      </c>
      <c r="T190">
        <v>18</v>
      </c>
      <c r="U190">
        <f>Table4[[#This Row],[Report]]*$P$321+Table4[[#This Row],[Journals]]*$Q$321+Table4[[#This Row],[Databases]]*$R$321+Table4[[#This Row],[Websites]]*$S$321+Table4[[#This Row],[Newspaper]]*$T$321</f>
        <v>128</v>
      </c>
      <c r="V190">
        <f>SUM(Table4[[#This Row],[Report]:[Websites]])</f>
        <v>4</v>
      </c>
      <c r="W190" t="str">
        <f>IF(Table4[[#This Row],[Insured Cost]]="",1,IF(Table4[[#This Row],[Reported cost]]="",2,""))</f>
        <v/>
      </c>
      <c r="X190" s="56">
        <v>700</v>
      </c>
      <c r="Y190" s="56">
        <v>10000</v>
      </c>
      <c r="Z190" s="56"/>
      <c r="AA190" s="56"/>
      <c r="AB190" s="56"/>
      <c r="AC190" s="56"/>
      <c r="AD190" s="56">
        <v>1</v>
      </c>
      <c r="AE190" s="64">
        <v>1300000</v>
      </c>
      <c r="AF190" s="64">
        <v>78000000</v>
      </c>
      <c r="AG190" s="56"/>
      <c r="AH190" s="56"/>
      <c r="AI190" s="56"/>
      <c r="AJ190" s="56"/>
      <c r="AK190" s="56" t="s">
        <v>1578</v>
      </c>
      <c r="AL190" s="56" t="s">
        <v>1580</v>
      </c>
      <c r="AM190" s="56"/>
      <c r="AN190" s="56"/>
      <c r="AO190" s="56"/>
      <c r="AP190" s="56"/>
      <c r="AQ190" s="56">
        <v>300</v>
      </c>
      <c r="AR190" s="56"/>
      <c r="AS190" s="56"/>
      <c r="AT190" s="56"/>
      <c r="AU190" s="56"/>
      <c r="AV190" s="56"/>
      <c r="AW190" s="56"/>
      <c r="AX190" s="56"/>
      <c r="AY190" s="56"/>
      <c r="AZ190" s="56">
        <v>45000</v>
      </c>
      <c r="BA190" s="56"/>
      <c r="BB190" s="56"/>
      <c r="BC190" s="56"/>
      <c r="BD190" s="56"/>
      <c r="BE190" s="56"/>
      <c r="BF190" s="56"/>
      <c r="BG190" s="56"/>
      <c r="BH190" s="56"/>
      <c r="BI190" s="56"/>
      <c r="BJ190" s="56"/>
      <c r="BK190" s="56"/>
      <c r="BL190" s="56"/>
      <c r="BM190" s="56"/>
      <c r="BN190" s="56"/>
      <c r="BP190" t="str">
        <f>IFERROR(LEFT(Table4[[#This Row],[reference/s]],SEARCH(";",Table4[[#This Row],[reference/s]])-1),"")</f>
        <v>EM-DAT</v>
      </c>
    </row>
    <row r="191" spans="1:68">
      <c r="B191" t="s">
        <v>1559</v>
      </c>
      <c r="C191" t="s">
        <v>606</v>
      </c>
      <c r="E191" t="s">
        <v>946</v>
      </c>
      <c r="F191" s="4">
        <v>35998</v>
      </c>
      <c r="G191" s="4">
        <v>35999</v>
      </c>
      <c r="H191" t="s">
        <v>722</v>
      </c>
      <c r="I191" s="56">
        <v>1998</v>
      </c>
      <c r="K191" t="s">
        <v>780</v>
      </c>
      <c r="L191" t="s">
        <v>763</v>
      </c>
      <c r="M191" t="s">
        <v>50</v>
      </c>
      <c r="N191" t="s">
        <v>37</v>
      </c>
      <c r="O191" s="9" t="s">
        <v>1170</v>
      </c>
      <c r="P191">
        <v>0</v>
      </c>
      <c r="Q191">
        <v>1</v>
      </c>
      <c r="R191">
        <v>1</v>
      </c>
      <c r="S191">
        <v>1</v>
      </c>
      <c r="T191">
        <v>7</v>
      </c>
      <c r="U191">
        <f>Table4[[#This Row],[Report]]*$P$321+Table4[[#This Row],[Journals]]*$Q$321+Table4[[#This Row],[Databases]]*$R$321+Table4[[#This Row],[Websites]]*$S$321+Table4[[#This Row],[Newspaper]]*$T$321</f>
        <v>67</v>
      </c>
      <c r="V191">
        <f>SUM(Table4[[#This Row],[Report]:[Websites]])</f>
        <v>3</v>
      </c>
      <c r="W191" t="str">
        <f>IF(Table4[[#This Row],[Insured Cost]]="",1,IF(Table4[[#This Row],[Reported cost]]="",2,""))</f>
        <v/>
      </c>
      <c r="X191" s="56">
        <v>50</v>
      </c>
      <c r="Y191" s="56">
        <v>5000</v>
      </c>
      <c r="Z191" s="56">
        <v>200</v>
      </c>
      <c r="AA191" s="56">
        <v>5</v>
      </c>
      <c r="AB191" s="56"/>
      <c r="AC191" s="56"/>
      <c r="AD191" s="56">
        <v>2</v>
      </c>
      <c r="AE191" s="67">
        <v>100000000</v>
      </c>
      <c r="AF191" s="64">
        <v>265000000</v>
      </c>
      <c r="AG191" s="56"/>
      <c r="AH191" s="56"/>
      <c r="AI191" s="56"/>
      <c r="AJ191" s="56"/>
      <c r="AK191" s="56">
        <v>60</v>
      </c>
      <c r="AL191" s="56"/>
      <c r="AM191" s="56"/>
      <c r="AN191" s="56"/>
      <c r="AO191" s="56"/>
      <c r="AP191" s="56"/>
      <c r="AQ191" s="56">
        <v>100</v>
      </c>
      <c r="AR191" s="56"/>
      <c r="AS191" s="56"/>
      <c r="AT191" s="56"/>
      <c r="AU191" s="56"/>
      <c r="AV191" s="56"/>
      <c r="AW191" s="56"/>
      <c r="AX191" s="56"/>
      <c r="AY191" s="56"/>
      <c r="AZ191" s="56">
        <v>90</v>
      </c>
      <c r="BA191" s="56"/>
      <c r="BB191" s="56"/>
      <c r="BC191" s="56"/>
      <c r="BD191" s="56"/>
      <c r="BE191" s="56"/>
      <c r="BF191" s="56"/>
      <c r="BG191" s="56"/>
      <c r="BH191" s="56"/>
      <c r="BI191" s="56"/>
      <c r="BJ191" s="56"/>
      <c r="BK191" s="56"/>
      <c r="BL191" s="56"/>
      <c r="BM191" s="56"/>
      <c r="BN191" s="56"/>
      <c r="BP191" t="str">
        <f>IFERROR(LEFT(Table4[[#This Row],[reference/s]],SEARCH(";",Table4[[#This Row],[reference/s]])-1),"")</f>
        <v>EM-DAT</v>
      </c>
    </row>
    <row r="192" spans="1:68">
      <c r="A192">
        <v>337</v>
      </c>
      <c r="B192" t="s">
        <v>1559</v>
      </c>
      <c r="C192" t="s">
        <v>606</v>
      </c>
      <c r="D192" t="s">
        <v>231</v>
      </c>
      <c r="E192" t="s">
        <v>232</v>
      </c>
      <c r="F192" s="11">
        <v>35820</v>
      </c>
      <c r="G192" s="4">
        <v>35828</v>
      </c>
      <c r="H192" t="s">
        <v>661</v>
      </c>
      <c r="I192" s="56">
        <v>1998</v>
      </c>
      <c r="K192" t="s">
        <v>526</v>
      </c>
      <c r="L192" t="s">
        <v>163</v>
      </c>
      <c r="M192" t="s">
        <v>163</v>
      </c>
      <c r="N192" t="s">
        <v>736</v>
      </c>
      <c r="O192" s="9" t="s">
        <v>1168</v>
      </c>
      <c r="P192">
        <v>0</v>
      </c>
      <c r="Q192">
        <v>2</v>
      </c>
      <c r="R192">
        <v>3</v>
      </c>
      <c r="S192">
        <v>1</v>
      </c>
      <c r="T192">
        <v>0</v>
      </c>
      <c r="U192">
        <f>Table4[[#This Row],[Report]]*$P$321+Table4[[#This Row],[Journals]]*$Q$321+Table4[[#This Row],[Databases]]*$R$321+Table4[[#This Row],[Websites]]*$S$321+Table4[[#This Row],[Newspaper]]*$T$321</f>
        <v>130</v>
      </c>
      <c r="V192">
        <f>SUM(Table4[[#This Row],[Report]:[Websites]])</f>
        <v>6</v>
      </c>
      <c r="W192" t="str">
        <f>IF(Table4[[#This Row],[Insured Cost]]="",1,IF(Table4[[#This Row],[Reported cost]]="",2,""))</f>
        <v/>
      </c>
      <c r="X192" s="56">
        <v>2000</v>
      </c>
      <c r="Y192" s="56">
        <v>640</v>
      </c>
      <c r="Z192" s="56">
        <v>3600</v>
      </c>
      <c r="AA192" s="56">
        <v>1100</v>
      </c>
      <c r="AB192" s="56"/>
      <c r="AC192" s="56"/>
      <c r="AD192" s="56">
        <v>3</v>
      </c>
      <c r="AE192" s="64">
        <v>70000000</v>
      </c>
      <c r="AF192" s="64">
        <v>200000000</v>
      </c>
      <c r="AG192" s="56"/>
      <c r="AH192" s="56"/>
      <c r="AI192" s="56"/>
      <c r="AJ192" s="56"/>
      <c r="AK192" s="56">
        <v>1170</v>
      </c>
      <c r="AL192" s="56"/>
      <c r="AM192" s="56"/>
      <c r="AN192" s="56"/>
      <c r="AO192" s="56"/>
      <c r="AP192" s="56"/>
      <c r="AQ192" s="56">
        <v>500</v>
      </c>
      <c r="AR192" s="56"/>
      <c r="AS192" s="56"/>
      <c r="AT192" s="56"/>
      <c r="AU192" s="56"/>
      <c r="AV192" s="56"/>
      <c r="AW192" s="56"/>
      <c r="AX192" s="56"/>
      <c r="AY192" s="56"/>
      <c r="AZ192" s="56"/>
      <c r="BA192" s="56"/>
      <c r="BB192" s="56"/>
      <c r="BC192" s="56"/>
      <c r="BD192" s="56"/>
      <c r="BE192" s="56"/>
      <c r="BF192" s="56"/>
      <c r="BG192" s="56"/>
      <c r="BH192" s="56"/>
      <c r="BI192" s="56"/>
      <c r="BJ192" s="56"/>
      <c r="BK192" s="56"/>
      <c r="BL192" s="56"/>
      <c r="BM192" s="56"/>
      <c r="BN192" s="56"/>
      <c r="BO192" t="s">
        <v>233</v>
      </c>
      <c r="BP192" t="str">
        <f>IFERROR(LEFT(Table4[[#This Row],[reference/s]],SEARCH(";",Table4[[#This Row],[reference/s]])-1),"")</f>
        <v>EM-DAT</v>
      </c>
    </row>
    <row r="193" spans="1:68">
      <c r="A193">
        <v>280</v>
      </c>
      <c r="B193" t="s">
        <v>1558</v>
      </c>
      <c r="C193" t="s">
        <v>642</v>
      </c>
      <c r="D193" t="s">
        <v>198</v>
      </c>
      <c r="E193" t="s">
        <v>199</v>
      </c>
      <c r="F193" s="4">
        <v>36145</v>
      </c>
      <c r="G193" s="4">
        <v>36145</v>
      </c>
      <c r="H193" t="s">
        <v>660</v>
      </c>
      <c r="I193" s="56">
        <v>1998</v>
      </c>
      <c r="K193" t="s">
        <v>530</v>
      </c>
      <c r="L193" t="s">
        <v>50</v>
      </c>
      <c r="M193" t="s">
        <v>50</v>
      </c>
      <c r="N193" t="s">
        <v>736</v>
      </c>
      <c r="O193" s="9" t="s">
        <v>951</v>
      </c>
      <c r="P193">
        <v>0</v>
      </c>
      <c r="Q193">
        <v>0</v>
      </c>
      <c r="R193">
        <v>2</v>
      </c>
      <c r="S193">
        <v>0</v>
      </c>
      <c r="T193">
        <v>0</v>
      </c>
      <c r="U193">
        <f>Table4[[#This Row],[Report]]*$P$321+Table4[[#This Row],[Journals]]*$Q$321+Table4[[#This Row],[Databases]]*$R$321+Table4[[#This Row],[Websites]]*$S$321+Table4[[#This Row],[Newspaper]]*$T$321</f>
        <v>40</v>
      </c>
      <c r="V193">
        <f>SUM(Table4[[#This Row],[Report]:[Websites]])</f>
        <v>2</v>
      </c>
      <c r="W193">
        <f>IF(Table4[[#This Row],[Insured Cost]]="",1,IF(Table4[[#This Row],[Reported cost]]="",2,""))</f>
        <v>2</v>
      </c>
      <c r="X193" s="56"/>
      <c r="Y193" s="56"/>
      <c r="Z193" s="56"/>
      <c r="AA193" s="56"/>
      <c r="AB193" s="56"/>
      <c r="AC193" s="56"/>
      <c r="AD193" s="56"/>
      <c r="AE193" s="64">
        <v>76000000</v>
      </c>
      <c r="AF193" s="64"/>
      <c r="AG193" s="56"/>
      <c r="AH193" s="56"/>
      <c r="AI193" s="56"/>
      <c r="AJ193" s="56"/>
      <c r="AK193" s="56">
        <v>2600</v>
      </c>
      <c r="AL193" s="56"/>
      <c r="AM193" s="56"/>
      <c r="AN193" s="56"/>
      <c r="AO193" s="56"/>
      <c r="AP193" s="56"/>
      <c r="AQ193" s="56">
        <v>550</v>
      </c>
      <c r="AR193" s="56"/>
      <c r="AS193" s="56"/>
      <c r="AT193" s="56"/>
      <c r="AU193" s="56"/>
      <c r="AV193" s="56"/>
      <c r="AW193" s="56"/>
      <c r="AX193" s="56"/>
      <c r="AY193" s="56"/>
      <c r="AZ193" s="56"/>
      <c r="BA193" s="56"/>
      <c r="BB193" s="56">
        <v>1500</v>
      </c>
      <c r="BC193" s="56"/>
      <c r="BD193" s="56"/>
      <c r="BE193" s="56"/>
      <c r="BF193" s="56"/>
      <c r="BG193" s="56"/>
      <c r="BH193" s="56"/>
      <c r="BI193" s="56"/>
      <c r="BJ193" s="56"/>
      <c r="BK193" s="56"/>
      <c r="BL193" s="56"/>
      <c r="BM193" s="56"/>
      <c r="BN193" s="56"/>
      <c r="BO193" t="s">
        <v>200</v>
      </c>
      <c r="BP193" t="str">
        <f>IFERROR(LEFT(Table4[[#This Row],[reference/s]],SEARCH(";",Table4[[#This Row],[reference/s]])-1),"")</f>
        <v>ICA</v>
      </c>
    </row>
    <row r="194" spans="1:68">
      <c r="A194">
        <v>59</v>
      </c>
      <c r="B194" t="s">
        <v>1559</v>
      </c>
      <c r="C194" t="s">
        <v>642</v>
      </c>
      <c r="D194" t="s">
        <v>78</v>
      </c>
      <c r="E194" t="s">
        <v>79</v>
      </c>
      <c r="F194" s="4">
        <v>35800</v>
      </c>
      <c r="G194" s="4">
        <v>35800</v>
      </c>
      <c r="H194" t="s">
        <v>657</v>
      </c>
      <c r="I194" s="56">
        <v>1998</v>
      </c>
      <c r="K194" t="s">
        <v>524</v>
      </c>
      <c r="L194" t="s">
        <v>37</v>
      </c>
      <c r="M194" t="s">
        <v>37</v>
      </c>
      <c r="N194" t="s">
        <v>736</v>
      </c>
      <c r="O194" s="9" t="s">
        <v>950</v>
      </c>
      <c r="P194">
        <v>0</v>
      </c>
      <c r="Q194">
        <v>0</v>
      </c>
      <c r="R194">
        <v>2</v>
      </c>
      <c r="S194">
        <v>0</v>
      </c>
      <c r="T194">
        <v>1</v>
      </c>
      <c r="U194">
        <f>Table4[[#This Row],[Report]]*$P$321+Table4[[#This Row],[Journals]]*$Q$321+Table4[[#This Row],[Databases]]*$R$321+Table4[[#This Row],[Websites]]*$S$321+Table4[[#This Row],[Newspaper]]*$T$321</f>
        <v>41</v>
      </c>
      <c r="V194">
        <f>SUM(Table4[[#This Row],[Report]:[Websites]])</f>
        <v>2</v>
      </c>
      <c r="W194" t="str">
        <f>IF(Table4[[#This Row],[Insured Cost]]="",1,IF(Table4[[#This Row],[Reported cost]]="",2,""))</f>
        <v/>
      </c>
      <c r="X194" s="56"/>
      <c r="Y194" s="56"/>
      <c r="Z194" s="56"/>
      <c r="AA194" s="56">
        <v>1</v>
      </c>
      <c r="AB194" s="56"/>
      <c r="AC194" s="56"/>
      <c r="AD194" s="56"/>
      <c r="AE194" s="64">
        <v>12000000</v>
      </c>
      <c r="AF194" s="73">
        <v>20000000</v>
      </c>
      <c r="AG194" s="56"/>
      <c r="AH194" s="56"/>
      <c r="AI194" s="56"/>
      <c r="AJ194" s="56"/>
      <c r="AK194" s="56">
        <v>77</v>
      </c>
      <c r="AL194" s="56">
        <v>4</v>
      </c>
      <c r="AM194" s="56"/>
      <c r="AN194" s="56"/>
      <c r="AO194" s="56"/>
      <c r="AP194" s="56"/>
      <c r="AQ194" s="56"/>
      <c r="AR194" s="56"/>
      <c r="AS194" s="56"/>
      <c r="AT194" s="56"/>
      <c r="AU194" s="56"/>
      <c r="AV194" s="56"/>
      <c r="AW194" s="56"/>
      <c r="AX194" s="56"/>
      <c r="AY194" s="56"/>
      <c r="AZ194" s="56"/>
      <c r="BA194" s="56"/>
      <c r="BB194" s="56"/>
      <c r="BC194" s="56"/>
      <c r="BD194" s="56"/>
      <c r="BE194" s="56"/>
      <c r="BF194" s="56"/>
      <c r="BG194" s="56"/>
      <c r="BH194" s="56"/>
      <c r="BI194" s="56"/>
      <c r="BJ194" s="56"/>
      <c r="BK194" s="56"/>
      <c r="BL194" s="56"/>
      <c r="BM194" s="56"/>
      <c r="BN194" s="56"/>
      <c r="BO194" t="s">
        <v>80</v>
      </c>
      <c r="BP194" t="str">
        <f>IFERROR(LEFT(Table4[[#This Row],[reference/s]],SEARCH(";",Table4[[#This Row],[reference/s]])-1),"")</f>
        <v>ICA</v>
      </c>
    </row>
    <row r="195" spans="1:68">
      <c r="A195">
        <v>511</v>
      </c>
      <c r="B195" t="s">
        <v>1559</v>
      </c>
      <c r="C195" t="s">
        <v>606</v>
      </c>
      <c r="D195" t="s">
        <v>388</v>
      </c>
      <c r="E195" t="s">
        <v>941</v>
      </c>
      <c r="F195" s="4">
        <v>35788</v>
      </c>
      <c r="G195" s="4">
        <v>35807</v>
      </c>
      <c r="H195" t="s">
        <v>657</v>
      </c>
      <c r="I195" s="56">
        <v>1998</v>
      </c>
      <c r="K195" t="s">
        <v>525</v>
      </c>
      <c r="L195" t="s">
        <v>50</v>
      </c>
      <c r="M195" t="s">
        <v>50</v>
      </c>
      <c r="N195" t="s">
        <v>736</v>
      </c>
      <c r="O195" s="9" t="s">
        <v>1241</v>
      </c>
      <c r="P195">
        <v>0</v>
      </c>
      <c r="Q195">
        <v>2</v>
      </c>
      <c r="R195">
        <v>3</v>
      </c>
      <c r="S195">
        <v>1</v>
      </c>
      <c r="T195">
        <v>0</v>
      </c>
      <c r="U195">
        <f>Table4[[#This Row],[Report]]*$P$321+Table4[[#This Row],[Journals]]*$Q$321+Table4[[#This Row],[Databases]]*$R$321+Table4[[#This Row],[Websites]]*$S$321+Table4[[#This Row],[Newspaper]]*$T$321</f>
        <v>130</v>
      </c>
      <c r="V195">
        <f>SUM(Table4[[#This Row],[Report]:[Websites]])</f>
        <v>6</v>
      </c>
      <c r="W195" t="str">
        <f>IF(Table4[[#This Row],[Insured Cost]]="",1,IF(Table4[[#This Row],[Reported cost]]="",2,""))</f>
        <v/>
      </c>
      <c r="X195" s="56"/>
      <c r="Y195" s="56">
        <v>50000</v>
      </c>
      <c r="Z195" s="56">
        <v>300</v>
      </c>
      <c r="AA195" s="56">
        <v>40</v>
      </c>
      <c r="AB195" s="56"/>
      <c r="AC195" s="56"/>
      <c r="AD195" s="56">
        <v>2</v>
      </c>
      <c r="AE195" s="64">
        <v>71000000</v>
      </c>
      <c r="AF195" s="64">
        <v>210000000</v>
      </c>
      <c r="AG195" s="56"/>
      <c r="AH195" s="56"/>
      <c r="AI195" s="56"/>
      <c r="AJ195" s="56"/>
      <c r="AK195" s="56">
        <v>7454</v>
      </c>
      <c r="AL195" s="56">
        <v>14</v>
      </c>
      <c r="AM195" s="56"/>
      <c r="AN195" s="56"/>
      <c r="AO195" s="56"/>
      <c r="AP195" s="56"/>
      <c r="AQ195" s="56"/>
      <c r="AR195" s="56"/>
      <c r="AS195" s="56"/>
      <c r="AT195" s="56"/>
      <c r="AU195" s="56"/>
      <c r="AV195" s="56"/>
      <c r="AW195" s="56"/>
      <c r="AX195" s="56"/>
      <c r="AY195" s="56"/>
      <c r="AZ195" s="56"/>
      <c r="BA195" s="56"/>
      <c r="BB195" s="56">
        <v>2000</v>
      </c>
      <c r="BC195" s="56"/>
      <c r="BD195" s="56"/>
      <c r="BE195" s="56">
        <v>7</v>
      </c>
      <c r="BF195" s="56"/>
      <c r="BG195" s="56"/>
      <c r="BH195" s="56"/>
      <c r="BI195" s="56"/>
      <c r="BJ195" s="56">
        <v>2</v>
      </c>
      <c r="BK195" s="56"/>
      <c r="BL195" s="56"/>
      <c r="BM195" s="56">
        <v>2</v>
      </c>
      <c r="BN195" s="56"/>
      <c r="BO195" t="s">
        <v>389</v>
      </c>
      <c r="BP195" t="str">
        <f>IFERROR(LEFT(Table4[[#This Row],[reference/s]],SEARCH(";",Table4[[#This Row],[reference/s]])-1),"")</f>
        <v>EM-DAT</v>
      </c>
    </row>
    <row r="196" spans="1:68">
      <c r="A196">
        <v>476</v>
      </c>
      <c r="B196" t="s">
        <v>1559</v>
      </c>
      <c r="C196" t="s">
        <v>585</v>
      </c>
      <c r="D196" t="s">
        <v>329</v>
      </c>
      <c r="E196" t="s">
        <v>330</v>
      </c>
      <c r="F196" s="11">
        <v>35754</v>
      </c>
      <c r="G196" s="11">
        <v>35815</v>
      </c>
      <c r="H196" t="s">
        <v>657</v>
      </c>
      <c r="I196" s="56">
        <v>1998</v>
      </c>
      <c r="K196" t="s">
        <v>523</v>
      </c>
      <c r="L196" t="s">
        <v>37</v>
      </c>
      <c r="M196" t="s">
        <v>37</v>
      </c>
      <c r="N196" t="s">
        <v>736</v>
      </c>
      <c r="O196" s="9" t="s">
        <v>1167</v>
      </c>
      <c r="P196">
        <v>0</v>
      </c>
      <c r="Q196">
        <v>1</v>
      </c>
      <c r="R196">
        <v>2</v>
      </c>
      <c r="S196">
        <v>0</v>
      </c>
      <c r="T196">
        <v>1</v>
      </c>
      <c r="U196">
        <f>Table4[[#This Row],[Report]]*$P$321+Table4[[#This Row],[Journals]]*$Q$321+Table4[[#This Row],[Databases]]*$R$321+Table4[[#This Row],[Websites]]*$S$321+Table4[[#This Row],[Newspaper]]*$T$321</f>
        <v>71</v>
      </c>
      <c r="V196">
        <f>SUM(Table4[[#This Row],[Report]:[Websites]])</f>
        <v>3</v>
      </c>
      <c r="W196" t="str">
        <f>IF(Table4[[#This Row],[Insured Cost]]="",1,IF(Table4[[#This Row],[Reported cost]]="",2,""))</f>
        <v/>
      </c>
      <c r="X196" s="56">
        <v>500</v>
      </c>
      <c r="Y196" s="56">
        <v>50000</v>
      </c>
      <c r="Z196" s="56">
        <v>40</v>
      </c>
      <c r="AA196" s="56">
        <v>25</v>
      </c>
      <c r="AB196" s="56"/>
      <c r="AC196" s="56"/>
      <c r="AD196" s="56">
        <v>4</v>
      </c>
      <c r="AE196" s="67">
        <v>13000000</v>
      </c>
      <c r="AF196" s="64">
        <v>30000000</v>
      </c>
      <c r="AG196" s="56"/>
      <c r="AH196" s="56"/>
      <c r="AI196" s="56"/>
      <c r="AJ196" s="56"/>
      <c r="AK196" s="56">
        <v>215</v>
      </c>
      <c r="AL196" s="56">
        <v>27</v>
      </c>
      <c r="AM196" s="56"/>
      <c r="AN196" s="56"/>
      <c r="AO196" s="56"/>
      <c r="AP196" s="56"/>
      <c r="AQ196" s="56"/>
      <c r="AR196" s="56"/>
      <c r="AS196" s="56"/>
      <c r="AT196" s="56"/>
      <c r="AU196" s="56"/>
      <c r="AV196" s="56"/>
      <c r="AW196" s="56"/>
      <c r="AX196" s="56"/>
      <c r="AY196" s="56"/>
      <c r="AZ196" s="56"/>
      <c r="BA196" s="56"/>
      <c r="BB196" s="56"/>
      <c r="BC196" s="56"/>
      <c r="BD196" s="56"/>
      <c r="BE196" s="56"/>
      <c r="BF196" s="56"/>
      <c r="BG196" s="56"/>
      <c r="BH196" s="56"/>
      <c r="BI196" s="56"/>
      <c r="BJ196" s="56">
        <v>3</v>
      </c>
      <c r="BK196" s="56"/>
      <c r="BL196" s="56"/>
      <c r="BM196" s="56">
        <v>3</v>
      </c>
      <c r="BN196" s="56"/>
      <c r="BO196" t="s">
        <v>331</v>
      </c>
      <c r="BP196" t="str">
        <f>IFERROR(LEFT(Table4[[#This Row],[reference/s]],SEARCH(";",Table4[[#This Row],[reference/s]])-1),"")</f>
        <v>EM-DAT</v>
      </c>
    </row>
    <row r="197" spans="1:68">
      <c r="A197">
        <v>201</v>
      </c>
      <c r="B197" t="s">
        <v>1557</v>
      </c>
      <c r="C197" t="s">
        <v>606</v>
      </c>
      <c r="D197" t="s">
        <v>155</v>
      </c>
      <c r="E197" t="s">
        <v>156</v>
      </c>
      <c r="F197" s="11">
        <v>36022</v>
      </c>
      <c r="G197" s="11">
        <v>36026</v>
      </c>
      <c r="H197" t="s">
        <v>669</v>
      </c>
      <c r="I197" s="56">
        <v>1998</v>
      </c>
      <c r="K197" t="s">
        <v>488</v>
      </c>
      <c r="L197" t="s">
        <v>37</v>
      </c>
      <c r="M197" t="s">
        <v>37</v>
      </c>
      <c r="N197" t="s">
        <v>736</v>
      </c>
      <c r="O197" s="29" t="s">
        <v>1309</v>
      </c>
      <c r="P197">
        <v>1</v>
      </c>
      <c r="Q197">
        <v>3</v>
      </c>
      <c r="R197">
        <v>3</v>
      </c>
      <c r="S197">
        <v>0</v>
      </c>
      <c r="T197">
        <v>12</v>
      </c>
      <c r="U197">
        <f>Table4[[#This Row],[Report]]*$P$321+Table4[[#This Row],[Journals]]*$Q$321+Table4[[#This Row],[Databases]]*$R$321+Table4[[#This Row],[Websites]]*$S$321+Table4[[#This Row],[Newspaper]]*$T$321</f>
        <v>202</v>
      </c>
      <c r="V197">
        <f>SUM(Table4[[#This Row],[Report]:[Websites]])</f>
        <v>7</v>
      </c>
      <c r="W197" t="str">
        <f>IF(Table4[[#This Row],[Insured Cost]]="",1,IF(Table4[[#This Row],[Reported cost]]="",2,""))</f>
        <v/>
      </c>
      <c r="X197" s="56">
        <v>1600</v>
      </c>
      <c r="Y197" s="56">
        <v>5000</v>
      </c>
      <c r="Z197" s="56"/>
      <c r="AA197" s="56">
        <v>2</v>
      </c>
      <c r="AB197" s="56"/>
      <c r="AC197" s="56"/>
      <c r="AD197" s="56">
        <v>1</v>
      </c>
      <c r="AE197" s="64">
        <v>100000000</v>
      </c>
      <c r="AF197" s="64">
        <v>125000000</v>
      </c>
      <c r="AG197" s="56"/>
      <c r="AH197" s="56"/>
      <c r="AI197" s="56"/>
      <c r="AJ197" s="56"/>
      <c r="AK197" s="56">
        <v>1500</v>
      </c>
      <c r="AL197" s="56">
        <v>90</v>
      </c>
      <c r="AM197" s="56"/>
      <c r="AN197" s="56"/>
      <c r="AO197" s="56"/>
      <c r="AP197" s="56"/>
      <c r="AQ197" s="56"/>
      <c r="AR197" s="56"/>
      <c r="AS197" s="56"/>
      <c r="AT197" s="56"/>
      <c r="AU197" s="56"/>
      <c r="AV197" s="56"/>
      <c r="AW197" s="56"/>
      <c r="AX197" s="56"/>
      <c r="AY197" s="56"/>
      <c r="AZ197" s="56"/>
      <c r="BA197" s="56"/>
      <c r="BB197" s="56"/>
      <c r="BC197" s="56"/>
      <c r="BD197" s="56"/>
      <c r="BE197" s="56"/>
      <c r="BF197" s="56"/>
      <c r="BG197" s="56"/>
      <c r="BH197" s="56"/>
      <c r="BI197" s="56"/>
      <c r="BJ197" s="56"/>
      <c r="BK197" s="56"/>
      <c r="BL197" s="56"/>
      <c r="BM197" s="56"/>
      <c r="BN197" s="56"/>
      <c r="BO197" t="s">
        <v>157</v>
      </c>
      <c r="BP197" t="str">
        <f>IFERROR(LEFT(Table4[[#This Row],[reference/s]],SEARCH(";",Table4[[#This Row],[reference/s]])-1),"")</f>
        <v>EM-DAT</v>
      </c>
    </row>
    <row r="198" spans="1:68">
      <c r="A198">
        <v>446</v>
      </c>
      <c r="B198" t="s">
        <v>1559</v>
      </c>
      <c r="C198" t="s">
        <v>642</v>
      </c>
      <c r="D198" t="s">
        <v>648</v>
      </c>
      <c r="E198" t="s">
        <v>308</v>
      </c>
      <c r="F198" s="4">
        <v>36081</v>
      </c>
      <c r="G198" s="4">
        <v>36081</v>
      </c>
      <c r="H198" t="s">
        <v>663</v>
      </c>
      <c r="I198" s="56">
        <v>1998</v>
      </c>
      <c r="K198" t="s">
        <v>761</v>
      </c>
      <c r="L198" t="s">
        <v>50</v>
      </c>
      <c r="M198" t="s">
        <v>50</v>
      </c>
      <c r="N198" t="s">
        <v>736</v>
      </c>
      <c r="O198" s="9" t="s">
        <v>950</v>
      </c>
      <c r="P198">
        <v>0</v>
      </c>
      <c r="Q198">
        <v>0</v>
      </c>
      <c r="R198">
        <v>2</v>
      </c>
      <c r="S198">
        <v>0</v>
      </c>
      <c r="T198">
        <v>2</v>
      </c>
      <c r="U198">
        <f>Table4[[#This Row],[Report]]*$P$321+Table4[[#This Row],[Journals]]*$Q$321+Table4[[#This Row],[Databases]]*$R$321+Table4[[#This Row],[Websites]]*$S$321+Table4[[#This Row],[Newspaper]]*$T$321</f>
        <v>42</v>
      </c>
      <c r="V198">
        <f>SUM(Table4[[#This Row],[Report]:[Websites]])</f>
        <v>2</v>
      </c>
      <c r="W198" t="str">
        <f>IF(Table4[[#This Row],[Insured Cost]]="",1,IF(Table4[[#This Row],[Reported cost]]="",2,""))</f>
        <v/>
      </c>
      <c r="X198" s="56"/>
      <c r="Y198" s="56"/>
      <c r="Z198" s="56"/>
      <c r="AA198" s="56"/>
      <c r="AB198" s="56"/>
      <c r="AC198" s="56"/>
      <c r="AD198" s="56"/>
      <c r="AE198" s="64">
        <v>23000000</v>
      </c>
      <c r="AF198" s="64">
        <v>35000000</v>
      </c>
      <c r="AG198" s="56"/>
      <c r="AH198" s="56"/>
      <c r="AI198" s="56"/>
      <c r="AJ198" s="56"/>
      <c r="AK198" s="56">
        <v>12</v>
      </c>
      <c r="AL198" s="56"/>
      <c r="AM198" s="56"/>
      <c r="AN198" s="56"/>
      <c r="AO198" s="56"/>
      <c r="AP198" s="56"/>
      <c r="AQ198" s="56"/>
      <c r="AR198" s="56"/>
      <c r="AS198" s="56"/>
      <c r="AT198" s="56"/>
      <c r="AU198" s="56"/>
      <c r="AV198" s="56"/>
      <c r="AW198" s="56"/>
      <c r="AX198" s="56"/>
      <c r="AY198" s="56"/>
      <c r="AZ198" s="56"/>
      <c r="BA198" s="56"/>
      <c r="BB198" s="56"/>
      <c r="BC198" s="56"/>
      <c r="BD198" s="56"/>
      <c r="BE198" s="56"/>
      <c r="BF198" s="56"/>
      <c r="BG198" s="56"/>
      <c r="BH198" s="56"/>
      <c r="BI198" s="56"/>
      <c r="BJ198" s="56"/>
      <c r="BK198" s="56"/>
      <c r="BL198" s="56"/>
      <c r="BM198" s="56"/>
      <c r="BN198" s="56"/>
      <c r="BO198" t="s">
        <v>309</v>
      </c>
      <c r="BP198" t="str">
        <f>IFERROR(LEFT(Table4[[#This Row],[reference/s]],SEARCH(";",Table4[[#This Row],[reference/s]])-1),"")</f>
        <v>ICA</v>
      </c>
    </row>
    <row r="199" spans="1:68">
      <c r="B199" t="s">
        <v>1567</v>
      </c>
      <c r="C199" t="s">
        <v>807</v>
      </c>
      <c r="D199" s="6"/>
      <c r="F199" s="4">
        <v>35796</v>
      </c>
      <c r="G199" s="4">
        <v>35796</v>
      </c>
      <c r="H199" t="s">
        <v>657</v>
      </c>
      <c r="I199" s="56">
        <v>1998</v>
      </c>
      <c r="K199" t="s">
        <v>496</v>
      </c>
      <c r="L199" t="s">
        <v>51</v>
      </c>
      <c r="M199" t="s">
        <v>51</v>
      </c>
      <c r="O199" s="29" t="s">
        <v>609</v>
      </c>
      <c r="U199">
        <f>Table4[[#This Row],[Report]]*$P$321+Table4[[#This Row],[Journals]]*$Q$321+Table4[[#This Row],[Databases]]*$R$321+Table4[[#This Row],[Websites]]*$S$321+Table4[[#This Row],[Newspaper]]*$T$321</f>
        <v>0</v>
      </c>
      <c r="V199">
        <f>SUM(Table4[[#This Row],[Report]:[Websites]])</f>
        <v>0</v>
      </c>
      <c r="W199">
        <f>IF(Table4[[#This Row],[Insured Cost]]="",1,IF(Table4[[#This Row],[Reported cost]]="",2,""))</f>
        <v>1</v>
      </c>
      <c r="X199" s="56">
        <v>5000</v>
      </c>
      <c r="Y199" s="56"/>
      <c r="Z199" s="56"/>
      <c r="AA199" s="56">
        <v>40</v>
      </c>
      <c r="AB199" s="56"/>
      <c r="AC199" s="56"/>
      <c r="AD199" s="56">
        <v>4</v>
      </c>
      <c r="AE199" s="64"/>
      <c r="AF199" s="64"/>
      <c r="AG199" s="56"/>
      <c r="AH199" s="56"/>
      <c r="AI199" s="56"/>
      <c r="AJ199" s="56"/>
      <c r="AK199" s="56"/>
      <c r="AL199" s="56"/>
      <c r="AM199" s="56"/>
      <c r="AN199" s="56"/>
      <c r="AO199" s="56"/>
      <c r="AP199" s="56"/>
      <c r="AQ199" s="56"/>
      <c r="AR199" s="56"/>
      <c r="AS199" s="56"/>
      <c r="AT199" s="56"/>
      <c r="AU199" s="56"/>
      <c r="AV199" s="56"/>
      <c r="AW199" s="56"/>
      <c r="AX199" s="56"/>
      <c r="AY199" s="56"/>
      <c r="AZ199" s="56"/>
      <c r="BA199" s="56"/>
      <c r="BB199" s="56"/>
      <c r="BC199" s="56"/>
      <c r="BD199" s="56"/>
      <c r="BE199" s="56"/>
      <c r="BF199" s="56"/>
      <c r="BG199" s="56"/>
      <c r="BH199" s="56"/>
      <c r="BI199" s="56"/>
      <c r="BJ199" s="56"/>
      <c r="BK199" s="56"/>
      <c r="BL199" s="56"/>
      <c r="BM199" s="56"/>
      <c r="BN199" s="56"/>
      <c r="BP199" t="str">
        <f>IFERROR(LEFT(Table4[[#This Row],[reference/s]],SEARCH(";",Table4[[#This Row],[reference/s]])-1),"")</f>
        <v/>
      </c>
    </row>
    <row r="200" spans="1:68" s="48" customFormat="1">
      <c r="A200">
        <v>173</v>
      </c>
      <c r="B200" t="s">
        <v>1570</v>
      </c>
      <c r="C200" t="s">
        <v>642</v>
      </c>
      <c r="D200" t="s">
        <v>825</v>
      </c>
      <c r="E200" t="s">
        <v>826</v>
      </c>
      <c r="F200" s="11">
        <v>35895</v>
      </c>
      <c r="G200" s="11">
        <v>35895</v>
      </c>
      <c r="H200" t="s">
        <v>662</v>
      </c>
      <c r="I200" s="56">
        <v>1998</v>
      </c>
      <c r="J200"/>
      <c r="K200" t="s">
        <v>827</v>
      </c>
      <c r="L200" t="s">
        <v>50</v>
      </c>
      <c r="M200" t="s">
        <v>50</v>
      </c>
      <c r="N200"/>
      <c r="O200" s="9" t="s">
        <v>948</v>
      </c>
      <c r="P200">
        <v>0</v>
      </c>
      <c r="Q200">
        <v>0</v>
      </c>
      <c r="R200">
        <v>1</v>
      </c>
      <c r="S200">
        <v>0</v>
      </c>
      <c r="T200">
        <v>3</v>
      </c>
      <c r="U200">
        <f>Table4[[#This Row],[Report]]*$P$321+Table4[[#This Row],[Journals]]*$Q$321+Table4[[#This Row],[Databases]]*$R$321+Table4[[#This Row],[Websites]]*$S$321+Table4[[#This Row],[Newspaper]]*$T$321</f>
        <v>23</v>
      </c>
      <c r="V200">
        <f>SUM(Table4[[#This Row],[Report]:[Websites]])</f>
        <v>1</v>
      </c>
      <c r="W200">
        <f>IF(Table4[[#This Row],[Insured Cost]]="",1,IF(Table4[[#This Row],[Reported cost]]="",2,""))</f>
        <v>1</v>
      </c>
      <c r="X200" s="56"/>
      <c r="Y200" s="56"/>
      <c r="Z200" s="56"/>
      <c r="AA200" s="56"/>
      <c r="AB200" s="56"/>
      <c r="AC200" s="56"/>
      <c r="AD200" s="56">
        <v>3</v>
      </c>
      <c r="AE200" s="64"/>
      <c r="AF200" s="64"/>
      <c r="AG200" s="56"/>
      <c r="AH200" s="56"/>
      <c r="AI200" s="56"/>
      <c r="AJ200" s="56"/>
      <c r="AK200" s="56"/>
      <c r="AL200" s="56"/>
      <c r="AM200" s="56"/>
      <c r="AN200" s="56"/>
      <c r="AO200" s="56"/>
      <c r="AP200" s="56"/>
      <c r="AQ200" s="56"/>
      <c r="AR200" s="56"/>
      <c r="AS200" s="56"/>
      <c r="AT200" s="56"/>
      <c r="AU200" s="56"/>
      <c r="AV200" s="56"/>
      <c r="AW200" s="56"/>
      <c r="AX200" s="56"/>
      <c r="AY200" s="56"/>
      <c r="AZ200" s="56"/>
      <c r="BA200" s="56"/>
      <c r="BB200" s="56"/>
      <c r="BC200" s="56"/>
      <c r="BD200" s="56"/>
      <c r="BE200" s="56"/>
      <c r="BF200" s="56"/>
      <c r="BG200" s="56"/>
      <c r="BH200" s="56"/>
      <c r="BI200" s="56"/>
      <c r="BJ200" s="56"/>
      <c r="BK200" s="56"/>
      <c r="BL200" s="56"/>
      <c r="BM200" s="56"/>
      <c r="BN200" s="56"/>
      <c r="BO200" s="2"/>
      <c r="BP200" t="str">
        <f>IFERROR(LEFT(Table4[[#This Row],[reference/s]],SEARCH(";",Table4[[#This Row],[reference/s]])-1),"")</f>
        <v>PDF- newspaper</v>
      </c>
    </row>
    <row r="201" spans="1:68">
      <c r="A201" s="48">
        <v>210</v>
      </c>
      <c r="B201" s="48" t="s">
        <v>1562</v>
      </c>
      <c r="C201" s="48" t="s">
        <v>585</v>
      </c>
      <c r="D201" s="48" t="s">
        <v>814</v>
      </c>
      <c r="E201" s="48" t="s">
        <v>815</v>
      </c>
      <c r="F201" s="49">
        <v>36131</v>
      </c>
      <c r="G201" s="49">
        <v>36131</v>
      </c>
      <c r="H201" s="48" t="s">
        <v>657</v>
      </c>
      <c r="I201" s="57">
        <v>1998</v>
      </c>
      <c r="J201" s="51"/>
      <c r="K201" s="48" t="s">
        <v>816</v>
      </c>
      <c r="L201" s="48" t="s">
        <v>30</v>
      </c>
      <c r="M201" s="48" t="s">
        <v>30</v>
      </c>
      <c r="N201" s="48"/>
      <c r="O201" s="53" t="s">
        <v>936</v>
      </c>
      <c r="P201" s="48">
        <v>0</v>
      </c>
      <c r="Q201" s="48">
        <v>1</v>
      </c>
      <c r="R201" s="48">
        <v>1</v>
      </c>
      <c r="S201" s="48">
        <v>1</v>
      </c>
      <c r="T201" s="48">
        <v>0</v>
      </c>
      <c r="U201" s="48">
        <f>Table4[[#This Row],[Report]]*$P$321+Table4[[#This Row],[Journals]]*$Q$321+Table4[[#This Row],[Databases]]*$R$321+Table4[[#This Row],[Websites]]*$S$321+Table4[[#This Row],[Newspaper]]*$T$321</f>
        <v>60</v>
      </c>
      <c r="V201" s="48">
        <f>SUM(Table4[[#This Row],[Report]:[Websites]])</f>
        <v>3</v>
      </c>
      <c r="W201" s="48">
        <f>IF(Table4[[#This Row],[Insured Cost]]="",1,IF(Table4[[#This Row],[Reported cost]]="",2,""))</f>
        <v>1</v>
      </c>
      <c r="X201" s="57" t="s">
        <v>736</v>
      </c>
      <c r="Y201" s="57"/>
      <c r="Z201" s="57">
        <v>20</v>
      </c>
      <c r="AA201" s="57">
        <v>50</v>
      </c>
      <c r="AB201" s="57"/>
      <c r="AC201" s="57"/>
      <c r="AD201" s="57">
        <v>5</v>
      </c>
      <c r="AE201" s="65"/>
      <c r="AF201" s="74"/>
      <c r="AG201" s="57"/>
      <c r="AH201" s="57"/>
      <c r="AI201" s="57"/>
      <c r="AJ201" s="57"/>
      <c r="AK201" s="57"/>
      <c r="AL201" s="57"/>
      <c r="AM201" s="57"/>
      <c r="AN201" s="57"/>
      <c r="AO201" s="57"/>
      <c r="AP201" s="57"/>
      <c r="AQ201" s="57"/>
      <c r="AR201" s="57"/>
      <c r="AS201" s="57"/>
      <c r="AT201" s="57"/>
      <c r="AU201" s="57"/>
      <c r="AV201" s="57"/>
      <c r="AW201" s="57"/>
      <c r="AX201" s="57"/>
      <c r="AY201" s="57"/>
      <c r="AZ201" s="57"/>
      <c r="BA201" s="57"/>
      <c r="BB201" s="57"/>
      <c r="BC201" s="57"/>
      <c r="BD201" s="57"/>
      <c r="BE201" s="57"/>
      <c r="BF201" s="57"/>
      <c r="BG201" s="57"/>
      <c r="BH201" s="57"/>
      <c r="BI201" s="57"/>
      <c r="BJ201" s="57"/>
      <c r="BK201" s="57"/>
      <c r="BL201" s="57"/>
      <c r="BM201" s="57"/>
      <c r="BN201" s="57"/>
      <c r="BO201" s="48"/>
      <c r="BP201" s="48" t="str">
        <f>IFERROR(LEFT(Table4[[#This Row],[reference/s]],SEARCH(";",Table4[[#This Row],[reference/s]])-1),"")</f>
        <v>Johnstone (2002)</v>
      </c>
    </row>
    <row r="202" spans="1:68">
      <c r="B202" t="s">
        <v>1559</v>
      </c>
      <c r="C202" t="s">
        <v>642</v>
      </c>
      <c r="D202" t="s">
        <v>766</v>
      </c>
      <c r="F202" s="4">
        <v>36155</v>
      </c>
      <c r="G202" s="4">
        <v>36155</v>
      </c>
      <c r="H202" t="s">
        <v>660</v>
      </c>
      <c r="I202" s="56">
        <v>1998</v>
      </c>
      <c r="K202" t="s">
        <v>764</v>
      </c>
      <c r="L202" t="s">
        <v>765</v>
      </c>
      <c r="M202" t="s">
        <v>30</v>
      </c>
      <c r="N202" t="s">
        <v>736</v>
      </c>
      <c r="O202" s="9" t="s">
        <v>767</v>
      </c>
      <c r="P202">
        <v>0</v>
      </c>
      <c r="Q202">
        <v>0</v>
      </c>
      <c r="R202">
        <v>1</v>
      </c>
      <c r="S202">
        <v>1</v>
      </c>
      <c r="T202">
        <v>0</v>
      </c>
      <c r="U202">
        <f>Table4[[#This Row],[Report]]*$P$321+Table4[[#This Row],[Journals]]*$Q$321+Table4[[#This Row],[Databases]]*$R$321+Table4[[#This Row],[Websites]]*$S$321+Table4[[#This Row],[Newspaper]]*$T$321</f>
        <v>30</v>
      </c>
      <c r="V202">
        <f>SUM(Table4[[#This Row],[Report]:[Websites]])</f>
        <v>2</v>
      </c>
      <c r="W202" t="str">
        <f>IF(Table4[[#This Row],[Insured Cost]]="",1,IF(Table4[[#This Row],[Reported cost]]="",2,""))</f>
        <v/>
      </c>
      <c r="X202" s="56"/>
      <c r="Y202" s="56"/>
      <c r="Z202" s="56"/>
      <c r="AA202" s="56"/>
      <c r="AB202" s="56"/>
      <c r="AC202" s="56"/>
      <c r="AD202" s="56">
        <v>6</v>
      </c>
      <c r="AE202" s="64">
        <v>10000000</v>
      </c>
      <c r="AF202" s="64">
        <v>10000000</v>
      </c>
      <c r="AG202" s="56"/>
      <c r="AH202" s="56"/>
      <c r="AI202" s="56"/>
      <c r="AJ202" s="56"/>
      <c r="AK202" s="56"/>
      <c r="AL202" s="56"/>
      <c r="AM202" s="56"/>
      <c r="AN202" s="56"/>
      <c r="AO202" s="56"/>
      <c r="AP202" s="56"/>
      <c r="AQ202" s="56"/>
      <c r="AR202" s="56"/>
      <c r="AS202" s="56"/>
      <c r="AT202" s="56"/>
      <c r="AU202" s="56"/>
      <c r="AV202" s="56"/>
      <c r="AW202" s="56"/>
      <c r="AX202" s="56"/>
      <c r="AY202" s="56"/>
      <c r="AZ202" s="56"/>
      <c r="BA202" s="56"/>
      <c r="BB202" s="56"/>
      <c r="BC202" s="56"/>
      <c r="BD202" s="56"/>
      <c r="BE202" s="56"/>
      <c r="BF202" s="56"/>
      <c r="BG202" s="56"/>
      <c r="BH202" s="56"/>
      <c r="BI202" s="56"/>
      <c r="BJ202" s="56"/>
      <c r="BK202" s="56"/>
      <c r="BL202" s="56"/>
      <c r="BM202" s="56"/>
      <c r="BN202" s="56"/>
      <c r="BP202" t="str">
        <f>IFERROR(LEFT(Table4[[#This Row],[reference/s]],SEARCH(";",Table4[[#This Row],[reference/s]])-1),"")</f>
        <v>wiki</v>
      </c>
    </row>
    <row r="203" spans="1:68">
      <c r="B203" t="s">
        <v>1564</v>
      </c>
      <c r="C203" t="s">
        <v>642</v>
      </c>
      <c r="F203" s="11">
        <v>36013</v>
      </c>
      <c r="G203" s="11">
        <v>36015</v>
      </c>
      <c r="H203" t="s">
        <v>669</v>
      </c>
      <c r="I203" s="56">
        <v>1998</v>
      </c>
      <c r="K203" t="s">
        <v>768</v>
      </c>
      <c r="L203" t="s">
        <v>37</v>
      </c>
      <c r="M203" t="s">
        <v>37</v>
      </c>
      <c r="N203" t="s">
        <v>736</v>
      </c>
      <c r="O203" s="29" t="s">
        <v>1172</v>
      </c>
      <c r="P203">
        <v>0</v>
      </c>
      <c r="Q203">
        <v>0</v>
      </c>
      <c r="R203">
        <v>1</v>
      </c>
      <c r="S203">
        <v>0</v>
      </c>
      <c r="T203">
        <v>2</v>
      </c>
      <c r="U203">
        <f>Table4[[#This Row],[Report]]*$P$321+Table4[[#This Row],[Journals]]*$Q$321+Table4[[#This Row],[Databases]]*$R$321+Table4[[#This Row],[Websites]]*$S$321+Table4[[#This Row],[Newspaper]]*$T$321</f>
        <v>22</v>
      </c>
      <c r="V203">
        <f>SUM(Table4[[#This Row],[Report]:[Websites]])</f>
        <v>1</v>
      </c>
      <c r="W203">
        <f>IF(Table4[[#This Row],[Insured Cost]]="",1,IF(Table4[[#This Row],[Reported cost]]="",2,""))</f>
        <v>2</v>
      </c>
      <c r="X203" s="56">
        <v>500</v>
      </c>
      <c r="Y203" s="56">
        <v>20000</v>
      </c>
      <c r="Z203" s="56"/>
      <c r="AA203" s="56">
        <v>19</v>
      </c>
      <c r="AB203" s="56"/>
      <c r="AC203" s="56"/>
      <c r="AD203" s="56">
        <v>9</v>
      </c>
      <c r="AE203" s="64">
        <v>10000000</v>
      </c>
      <c r="AF203" s="64"/>
      <c r="AG203" s="56">
        <v>25000</v>
      </c>
      <c r="AH203" s="56"/>
      <c r="AI203" s="56"/>
      <c r="AJ203" s="56"/>
      <c r="AK203" s="56"/>
      <c r="AL203" s="56"/>
      <c r="AM203" s="56"/>
      <c r="AN203" s="56"/>
      <c r="AO203" s="56"/>
      <c r="AP203" s="56"/>
      <c r="AQ203" s="56"/>
      <c r="AR203" s="56"/>
      <c r="AS203" s="56"/>
      <c r="AT203" s="56"/>
      <c r="AU203" s="56"/>
      <c r="AV203" s="56"/>
      <c r="AW203" s="56"/>
      <c r="AX203" s="56"/>
      <c r="AY203" s="56"/>
      <c r="AZ203" s="56"/>
      <c r="BA203" s="56"/>
      <c r="BB203" s="56"/>
      <c r="BC203" s="56"/>
      <c r="BD203" s="56"/>
      <c r="BE203" s="56"/>
      <c r="BF203" s="56"/>
      <c r="BG203" s="56"/>
      <c r="BH203" s="56"/>
      <c r="BI203" s="56"/>
      <c r="BJ203" s="56">
        <v>1</v>
      </c>
      <c r="BK203" s="56"/>
      <c r="BL203" s="56"/>
      <c r="BM203" s="56">
        <v>1</v>
      </c>
      <c r="BN203" s="56"/>
      <c r="BP203" t="str">
        <f>IFERROR(LEFT(Table4[[#This Row],[reference/s]],SEARCH(";",Table4[[#This Row],[reference/s]])-1),"")</f>
        <v>ICA</v>
      </c>
    </row>
    <row r="204" spans="1:68">
      <c r="A204">
        <v>313</v>
      </c>
      <c r="B204" t="s">
        <v>1564</v>
      </c>
      <c r="C204" t="s">
        <v>642</v>
      </c>
      <c r="D204" t="s">
        <v>214</v>
      </c>
      <c r="E204" t="s">
        <v>215</v>
      </c>
      <c r="F204" s="4">
        <v>35830</v>
      </c>
      <c r="G204" s="4">
        <v>35830</v>
      </c>
      <c r="H204" t="s">
        <v>661</v>
      </c>
      <c r="I204" s="56">
        <v>1998</v>
      </c>
      <c r="K204" t="s">
        <v>527</v>
      </c>
      <c r="L204" t="s">
        <v>37</v>
      </c>
      <c r="M204" t="s">
        <v>37</v>
      </c>
      <c r="N204" t="s">
        <v>736</v>
      </c>
      <c r="O204" s="9" t="s">
        <v>950</v>
      </c>
      <c r="P204">
        <v>0</v>
      </c>
      <c r="Q204">
        <v>0</v>
      </c>
      <c r="R204">
        <v>2</v>
      </c>
      <c r="S204">
        <v>0</v>
      </c>
      <c r="T204">
        <v>1</v>
      </c>
      <c r="U204">
        <f>Table4[[#This Row],[Report]]*$P$321+Table4[[#This Row],[Journals]]*$Q$321+Table4[[#This Row],[Databases]]*$R$321+Table4[[#This Row],[Websites]]*$S$321+Table4[[#This Row],[Newspaper]]*$T$321</f>
        <v>41</v>
      </c>
      <c r="V204">
        <f>SUM(Table4[[#This Row],[Report]:[Websites]])</f>
        <v>2</v>
      </c>
      <c r="W204">
        <f>IF(Table4[[#This Row],[Insured Cost]]="",1,IF(Table4[[#This Row],[Reported cost]]="",2,""))</f>
        <v>2</v>
      </c>
      <c r="X204" s="56"/>
      <c r="Y204" s="56"/>
      <c r="Z204" s="56"/>
      <c r="AA204" s="56">
        <v>1</v>
      </c>
      <c r="AB204" s="56"/>
      <c r="AC204" s="56"/>
      <c r="AD204" s="56"/>
      <c r="AE204" s="64">
        <v>12000000</v>
      </c>
      <c r="AF204" s="64"/>
      <c r="AG204" s="56"/>
      <c r="AH204" s="56"/>
      <c r="AI204" s="56"/>
      <c r="AJ204" s="56"/>
      <c r="AK204" s="56"/>
      <c r="AL204" s="56"/>
      <c r="AM204" s="56"/>
      <c r="AN204" s="56"/>
      <c r="AO204" s="56"/>
      <c r="AP204" s="56"/>
      <c r="AQ204" s="56"/>
      <c r="AR204" s="56"/>
      <c r="AS204" s="56"/>
      <c r="AT204" s="56"/>
      <c r="AU204" s="56"/>
      <c r="AV204" s="56"/>
      <c r="AW204" s="56"/>
      <c r="AX204" s="56"/>
      <c r="AY204" s="56"/>
      <c r="AZ204" s="56"/>
      <c r="BA204" s="56"/>
      <c r="BB204" s="56"/>
      <c r="BC204" s="56"/>
      <c r="BD204" s="56"/>
      <c r="BE204" s="56"/>
      <c r="BF204" s="56"/>
      <c r="BG204" s="56"/>
      <c r="BH204" s="56"/>
      <c r="BI204" s="56"/>
      <c r="BJ204" s="56"/>
      <c r="BK204" s="56"/>
      <c r="BL204" s="56"/>
      <c r="BM204" s="56"/>
      <c r="BN204" s="56"/>
      <c r="BO204" t="s">
        <v>216</v>
      </c>
      <c r="BP204" t="str">
        <f>IFERROR(LEFT(Table4[[#This Row],[reference/s]],SEARCH(";",Table4[[#This Row],[reference/s]])-1),"")</f>
        <v>ICA</v>
      </c>
    </row>
    <row r="205" spans="1:68">
      <c r="A205">
        <v>428</v>
      </c>
      <c r="B205" t="s">
        <v>1564</v>
      </c>
      <c r="C205" t="s">
        <v>642</v>
      </c>
      <c r="D205" t="s">
        <v>298</v>
      </c>
      <c r="E205" t="s">
        <v>299</v>
      </c>
      <c r="F205" s="4">
        <v>35894</v>
      </c>
      <c r="G205" s="4">
        <v>35895</v>
      </c>
      <c r="H205" t="s">
        <v>662</v>
      </c>
      <c r="I205" s="56">
        <v>1998</v>
      </c>
      <c r="K205" t="s">
        <v>528</v>
      </c>
      <c r="L205" t="s">
        <v>37</v>
      </c>
      <c r="M205" t="s">
        <v>37</v>
      </c>
      <c r="N205" t="s">
        <v>736</v>
      </c>
      <c r="O205" s="9" t="s">
        <v>947</v>
      </c>
      <c r="P205">
        <v>0</v>
      </c>
      <c r="Q205">
        <v>0</v>
      </c>
      <c r="R205">
        <v>2</v>
      </c>
      <c r="S205">
        <v>0</v>
      </c>
      <c r="T205">
        <v>1</v>
      </c>
      <c r="U205">
        <f>Table4[[#This Row],[Report]]*$P$321+Table4[[#This Row],[Journals]]*$Q$321+Table4[[#This Row],[Databases]]*$R$321+Table4[[#This Row],[Websites]]*$S$321+Table4[[#This Row],[Newspaper]]*$T$321</f>
        <v>41</v>
      </c>
      <c r="V205">
        <f>SUM(Table4[[#This Row],[Report]:[Websites]])</f>
        <v>2</v>
      </c>
      <c r="W205">
        <f>IF(Table4[[#This Row],[Insured Cost]]="",1,IF(Table4[[#This Row],[Reported cost]]="",2,""))</f>
        <v>2</v>
      </c>
      <c r="X205" s="56"/>
      <c r="Y205" s="56"/>
      <c r="Z205" s="56"/>
      <c r="AA205" s="56"/>
      <c r="AB205" s="56"/>
      <c r="AC205" s="56"/>
      <c r="AD205" s="56">
        <v>1</v>
      </c>
      <c r="AE205" s="64">
        <v>10000000</v>
      </c>
      <c r="AF205" s="64"/>
      <c r="AG205" s="56"/>
      <c r="AH205" s="56"/>
      <c r="AI205" s="56"/>
      <c r="AJ205" s="56"/>
      <c r="AK205" s="56">
        <v>80</v>
      </c>
      <c r="AL205" s="56"/>
      <c r="AM205" s="56"/>
      <c r="AN205" s="56"/>
      <c r="AO205" s="56"/>
      <c r="AP205" s="56"/>
      <c r="AQ205" s="56">
        <v>15</v>
      </c>
      <c r="AR205" s="56"/>
      <c r="AS205" s="56"/>
      <c r="AT205" s="56"/>
      <c r="AU205" s="56"/>
      <c r="AV205" s="56"/>
      <c r="AW205" s="56"/>
      <c r="AX205" s="56"/>
      <c r="AY205" s="56"/>
      <c r="AZ205" s="56"/>
      <c r="BA205" s="56"/>
      <c r="BB205" s="56"/>
      <c r="BC205" s="56"/>
      <c r="BD205" s="56"/>
      <c r="BE205" s="56"/>
      <c r="BF205" s="56"/>
      <c r="BG205" s="56"/>
      <c r="BH205" s="56"/>
      <c r="BI205" s="56"/>
      <c r="BJ205" s="56"/>
      <c r="BK205" s="56"/>
      <c r="BL205" s="56"/>
      <c r="BM205" s="56"/>
      <c r="BN205" s="56"/>
      <c r="BO205" t="s">
        <v>300</v>
      </c>
      <c r="BP205" t="str">
        <f>IFERROR(LEFT(Table4[[#This Row],[reference/s]],SEARCH(";",Table4[[#This Row],[reference/s]])-1),"")</f>
        <v>ICA</v>
      </c>
    </row>
    <row r="206" spans="1:68">
      <c r="A206">
        <v>32</v>
      </c>
      <c r="B206" t="s">
        <v>1564</v>
      </c>
      <c r="C206" t="s">
        <v>642</v>
      </c>
      <c r="D206" t="s">
        <v>57</v>
      </c>
      <c r="E206" t="s">
        <v>769</v>
      </c>
      <c r="F206" s="4">
        <v>35969</v>
      </c>
      <c r="G206" s="4">
        <v>35970</v>
      </c>
      <c r="H206" t="s">
        <v>666</v>
      </c>
      <c r="I206" s="56">
        <v>1998</v>
      </c>
      <c r="K206" t="s">
        <v>529</v>
      </c>
      <c r="L206" t="s">
        <v>37</v>
      </c>
      <c r="M206" t="s">
        <v>37</v>
      </c>
      <c r="N206" t="s">
        <v>736</v>
      </c>
      <c r="O206" s="9" t="s">
        <v>949</v>
      </c>
      <c r="P206">
        <v>1</v>
      </c>
      <c r="Q206">
        <v>0</v>
      </c>
      <c r="R206">
        <v>2</v>
      </c>
      <c r="S206">
        <v>1</v>
      </c>
      <c r="T206">
        <v>2</v>
      </c>
      <c r="U206">
        <f>Table4[[#This Row],[Report]]*$P$321+Table4[[#This Row],[Journals]]*$Q$321+Table4[[#This Row],[Databases]]*$R$321+Table4[[#This Row],[Websites]]*$S$321+Table4[[#This Row],[Newspaper]]*$T$321</f>
        <v>92</v>
      </c>
      <c r="V206">
        <f>SUM(Table4[[#This Row],[Report]:[Websites]])</f>
        <v>4</v>
      </c>
      <c r="W206">
        <f>IF(Table4[[#This Row],[Insured Cost]]="",1,IF(Table4[[#This Row],[Reported cost]]="",2,""))</f>
        <v>2</v>
      </c>
      <c r="X206" s="56"/>
      <c r="Y206" s="56"/>
      <c r="Z206" s="56"/>
      <c r="AA206" s="56"/>
      <c r="AB206" s="56"/>
      <c r="AC206" s="56"/>
      <c r="AD206" s="56">
        <v>1</v>
      </c>
      <c r="AE206" s="64">
        <v>12000000</v>
      </c>
      <c r="AF206" s="64"/>
      <c r="AG206" s="56">
        <v>2500</v>
      </c>
      <c r="AH206" s="56"/>
      <c r="AI206" s="56"/>
      <c r="AJ206" s="56"/>
      <c r="AK206" s="56"/>
      <c r="AL206" s="56"/>
      <c r="AM206" s="56"/>
      <c r="AN206" s="56"/>
      <c r="AO206" s="56"/>
      <c r="AP206" s="56"/>
      <c r="AQ206" s="56"/>
      <c r="AR206" s="56"/>
      <c r="AS206" s="56"/>
      <c r="AT206" s="56"/>
      <c r="AU206" s="56"/>
      <c r="AV206" s="56"/>
      <c r="AW206" s="56"/>
      <c r="AX206" s="56"/>
      <c r="AY206" s="56"/>
      <c r="AZ206" s="56"/>
      <c r="BA206" s="56"/>
      <c r="BB206" s="56"/>
      <c r="BC206" s="56"/>
      <c r="BD206" s="56"/>
      <c r="BE206" s="56"/>
      <c r="BF206" s="56"/>
      <c r="BG206" s="56"/>
      <c r="BH206" s="56"/>
      <c r="BI206" s="56"/>
      <c r="BJ206" s="56"/>
      <c r="BK206" s="56"/>
      <c r="BL206" s="56"/>
      <c r="BM206" s="56"/>
      <c r="BN206" s="56"/>
      <c r="BO206" t="s">
        <v>58</v>
      </c>
      <c r="BP206" s="2" t="str">
        <f>IFERROR(LEFT(Table4[[#This Row],[reference/s]],SEARCH(";",Table4[[#This Row],[reference/s]])-1),"")</f>
        <v>ICA</v>
      </c>
    </row>
    <row r="207" spans="1:68">
      <c r="B207" t="s">
        <v>1558</v>
      </c>
      <c r="C207" t="s">
        <v>642</v>
      </c>
      <c r="F207" s="4">
        <v>36113</v>
      </c>
      <c r="G207" s="4">
        <v>36113</v>
      </c>
      <c r="H207" t="s">
        <v>659</v>
      </c>
      <c r="I207" s="56">
        <v>1998</v>
      </c>
      <c r="K207" t="s">
        <v>548</v>
      </c>
      <c r="L207" t="s">
        <v>50</v>
      </c>
      <c r="M207" t="s">
        <v>50</v>
      </c>
      <c r="N207" t="s">
        <v>736</v>
      </c>
      <c r="O207" s="9" t="s">
        <v>770</v>
      </c>
      <c r="P207">
        <v>0</v>
      </c>
      <c r="Q207">
        <v>0</v>
      </c>
      <c r="R207">
        <v>1</v>
      </c>
      <c r="S207">
        <v>0</v>
      </c>
      <c r="T207">
        <v>0</v>
      </c>
      <c r="U207">
        <f>Table4[[#This Row],[Report]]*$P$321+Table4[[#This Row],[Journals]]*$Q$321+Table4[[#This Row],[Databases]]*$R$321+Table4[[#This Row],[Websites]]*$S$321+Table4[[#This Row],[Newspaper]]*$T$321</f>
        <v>20</v>
      </c>
      <c r="V207">
        <f>SUM(Table4[[#This Row],[Report]:[Websites]])</f>
        <v>1</v>
      </c>
      <c r="W207">
        <f>IF(Table4[[#This Row],[Insured Cost]]="",1,IF(Table4[[#This Row],[Reported cost]]="",2,""))</f>
        <v>2</v>
      </c>
      <c r="X207" s="56"/>
      <c r="Y207" s="56"/>
      <c r="Z207" s="56"/>
      <c r="AA207" s="56"/>
      <c r="AB207" s="56"/>
      <c r="AC207" s="56"/>
      <c r="AD207" s="56"/>
      <c r="AE207" s="64">
        <v>7000000</v>
      </c>
      <c r="AF207" s="64"/>
      <c r="AG207" s="56"/>
      <c r="AH207" s="56"/>
      <c r="AI207" s="56"/>
      <c r="AJ207" s="56"/>
      <c r="AK207" s="56"/>
      <c r="AL207" s="56"/>
      <c r="AM207" s="56"/>
      <c r="AN207" s="56"/>
      <c r="AO207" s="56"/>
      <c r="AP207" s="56"/>
      <c r="AQ207" s="56"/>
      <c r="AR207" s="56"/>
      <c r="AS207" s="56"/>
      <c r="AT207" s="56"/>
      <c r="AU207" s="56"/>
      <c r="AV207" s="56"/>
      <c r="AW207" s="56"/>
      <c r="AX207" s="56"/>
      <c r="AY207" s="56"/>
      <c r="AZ207" s="56"/>
      <c r="BA207" s="56"/>
      <c r="BB207" s="56"/>
      <c r="BC207" s="56"/>
      <c r="BD207" s="56"/>
      <c r="BE207" s="56"/>
      <c r="BF207" s="56"/>
      <c r="BG207" s="56"/>
      <c r="BH207" s="56"/>
      <c r="BI207" s="56"/>
      <c r="BJ207" s="56"/>
      <c r="BK207" s="56"/>
      <c r="BL207" s="56"/>
      <c r="BM207" s="56"/>
      <c r="BN207" s="56"/>
      <c r="BP207" t="str">
        <f>IFERROR(LEFT(Table4[[#This Row],[reference/s]],SEARCH(";",Table4[[#This Row],[reference/s]])-1),"")</f>
        <v>ICA</v>
      </c>
    </row>
    <row r="208" spans="1:68">
      <c r="B208" t="s">
        <v>1570</v>
      </c>
      <c r="C208" t="s">
        <v>475</v>
      </c>
      <c r="D208" t="s">
        <v>1550</v>
      </c>
      <c r="E208" t="s">
        <v>1217</v>
      </c>
      <c r="F208" s="11">
        <v>36503</v>
      </c>
      <c r="G208" s="11">
        <v>36510</v>
      </c>
      <c r="H208" t="s">
        <v>660</v>
      </c>
      <c r="I208" s="56">
        <v>1999</v>
      </c>
      <c r="K208" t="s">
        <v>1193</v>
      </c>
      <c r="L208" t="s">
        <v>50</v>
      </c>
      <c r="M208" t="s">
        <v>50</v>
      </c>
      <c r="O208" s="9" t="s">
        <v>1216</v>
      </c>
      <c r="P208">
        <v>1</v>
      </c>
      <c r="Q208">
        <v>0</v>
      </c>
      <c r="R208">
        <v>1</v>
      </c>
      <c r="S208">
        <v>1</v>
      </c>
      <c r="T208">
        <v>2</v>
      </c>
      <c r="U208">
        <f>Table4[[#This Row],[Report]]*$P$321+Table4[[#This Row],[Journals]]*$Q$321+Table4[[#This Row],[Databases]]*$R$321+Table4[[#This Row],[Websites]]*$S$321+Table4[[#This Row],[Newspaper]]*$T$321</f>
        <v>72</v>
      </c>
      <c r="V208">
        <f>SUM(Table4[[#This Row],[Report]:[Websites]])</f>
        <v>3</v>
      </c>
      <c r="W208" s="1">
        <f>IF(Table4[[#This Row],[Insured Cost]]="",1,IF(Table4[[#This Row],[Reported cost]]="",2,""))</f>
        <v>1</v>
      </c>
      <c r="X208" s="56"/>
      <c r="Y208" s="56"/>
      <c r="Z208" s="56"/>
      <c r="AA208" s="56"/>
      <c r="AB208" s="56"/>
      <c r="AC208" s="56"/>
      <c r="AD208" s="56"/>
      <c r="AE208" s="64"/>
      <c r="AF208" s="64">
        <v>196300000</v>
      </c>
      <c r="AG208" s="56"/>
      <c r="AH208" s="56"/>
      <c r="AI208" s="56"/>
      <c r="AJ208" s="56"/>
      <c r="AK208" s="56"/>
      <c r="AL208" s="56"/>
      <c r="AM208" s="56"/>
      <c r="AN208" s="56"/>
      <c r="AO208" s="56"/>
      <c r="AP208" s="56"/>
      <c r="AQ208" s="56"/>
      <c r="AR208" s="56">
        <v>25</v>
      </c>
      <c r="AS208" s="56"/>
      <c r="AT208" s="56"/>
      <c r="AU208" s="56"/>
      <c r="AV208" s="56"/>
      <c r="AW208" s="56"/>
      <c r="AX208" s="56"/>
      <c r="AY208" s="56"/>
      <c r="AZ208" s="56"/>
      <c r="BA208" s="56"/>
      <c r="BB208" s="56"/>
      <c r="BC208" s="56"/>
      <c r="BD208" s="56"/>
      <c r="BE208" s="56"/>
      <c r="BF208" s="56"/>
      <c r="BG208" s="56"/>
      <c r="BH208" s="56"/>
      <c r="BI208" s="56"/>
      <c r="BJ208" s="56"/>
      <c r="BK208" s="56"/>
      <c r="BL208" s="56"/>
      <c r="BM208" s="56"/>
      <c r="BN208" s="56"/>
      <c r="BP208" s="1" t="str">
        <f>IFERROR(LEFT(Table4[[#This Row],[reference/s]],SEARCH(";",Table4[[#This Row],[reference/s]])-1),"")</f>
        <v>EM-DAT</v>
      </c>
    </row>
    <row r="209" spans="1:68">
      <c r="B209" t="s">
        <v>1570</v>
      </c>
      <c r="C209" t="s">
        <v>475</v>
      </c>
      <c r="D209" t="s">
        <v>627</v>
      </c>
      <c r="E209" t="s">
        <v>771</v>
      </c>
      <c r="F209" s="4">
        <v>36200</v>
      </c>
      <c r="G209" s="4">
        <v>36203</v>
      </c>
      <c r="H209" t="s">
        <v>661</v>
      </c>
      <c r="I209" s="56">
        <v>1999</v>
      </c>
      <c r="K209" t="s">
        <v>628</v>
      </c>
      <c r="L209" t="s">
        <v>50</v>
      </c>
      <c r="M209" t="s">
        <v>50</v>
      </c>
      <c r="N209" t="s">
        <v>736</v>
      </c>
      <c r="O209" s="9" t="s">
        <v>1173</v>
      </c>
      <c r="P209">
        <v>0</v>
      </c>
      <c r="Q209">
        <v>0</v>
      </c>
      <c r="R209">
        <v>1</v>
      </c>
      <c r="S209">
        <v>2</v>
      </c>
      <c r="T209">
        <v>4</v>
      </c>
      <c r="U209">
        <f>Table4[[#This Row],[Report]]*$P$321+Table4[[#This Row],[Journals]]*$Q$321+Table4[[#This Row],[Databases]]*$R$321+Table4[[#This Row],[Websites]]*$S$321+Table4[[#This Row],[Newspaper]]*$T$321</f>
        <v>44</v>
      </c>
      <c r="V209">
        <f>SUM(Table4[[#This Row],[Report]:[Websites]])</f>
        <v>3</v>
      </c>
      <c r="W209">
        <f>IF(Table4[[#This Row],[Insured Cost]]="",1,IF(Table4[[#This Row],[Reported cost]]="",2,""))</f>
        <v>1</v>
      </c>
      <c r="X209" s="56">
        <v>2000</v>
      </c>
      <c r="Y209" s="56">
        <v>2000</v>
      </c>
      <c r="Z209" s="56"/>
      <c r="AA209" s="56"/>
      <c r="AB209" s="56"/>
      <c r="AC209" s="56"/>
      <c r="AD209" s="56">
        <v>7</v>
      </c>
      <c r="AE209" s="64"/>
      <c r="AF209" s="64">
        <v>150000000</v>
      </c>
      <c r="AG209" s="56"/>
      <c r="AH209" s="56"/>
      <c r="AI209" s="56"/>
      <c r="AJ209" s="56"/>
      <c r="AK209" s="56">
        <v>12</v>
      </c>
      <c r="AL209" s="56">
        <v>2</v>
      </c>
      <c r="AM209" s="56"/>
      <c r="AN209" s="56"/>
      <c r="AO209" s="56"/>
      <c r="AP209" s="56"/>
      <c r="AQ209" s="56"/>
      <c r="AR209" s="56"/>
      <c r="AS209" s="56"/>
      <c r="AT209" s="56"/>
      <c r="AU209" s="56"/>
      <c r="AV209" s="56"/>
      <c r="AW209" s="56"/>
      <c r="AX209" s="56"/>
      <c r="AY209" s="56"/>
      <c r="AZ209" s="56"/>
      <c r="BA209" s="56"/>
      <c r="BB209" s="56"/>
      <c r="BC209" s="56"/>
      <c r="BD209" s="56"/>
      <c r="BE209" s="56"/>
      <c r="BF209" s="56"/>
      <c r="BG209" s="56"/>
      <c r="BH209" s="56"/>
      <c r="BI209" s="56"/>
      <c r="BJ209" s="56"/>
      <c r="BK209" s="56"/>
      <c r="BL209" s="56"/>
      <c r="BM209" s="56"/>
      <c r="BN209" s="56"/>
      <c r="BP209" t="str">
        <f>IFERROR(LEFT(Table4[[#This Row],[reference/s]],SEARCH(";",Table4[[#This Row],[reference/s]])-1),"")</f>
        <v>EM-DAT</v>
      </c>
    </row>
    <row r="210" spans="1:68">
      <c r="A210">
        <v>345</v>
      </c>
      <c r="B210" t="s">
        <v>1559</v>
      </c>
      <c r="C210" t="s">
        <v>475</v>
      </c>
      <c r="D210" t="s">
        <v>240</v>
      </c>
      <c r="E210" t="s">
        <v>241</v>
      </c>
      <c r="F210" s="11">
        <v>36237</v>
      </c>
      <c r="G210" s="11">
        <v>36243</v>
      </c>
      <c r="H210" t="s">
        <v>658</v>
      </c>
      <c r="I210" s="56">
        <v>1999</v>
      </c>
      <c r="K210" t="s">
        <v>626</v>
      </c>
      <c r="L210" t="s">
        <v>33</v>
      </c>
      <c r="M210" t="s">
        <v>33</v>
      </c>
      <c r="N210" t="s">
        <v>736</v>
      </c>
      <c r="O210" s="9" t="s">
        <v>1505</v>
      </c>
      <c r="P210">
        <v>0</v>
      </c>
      <c r="Q210">
        <v>2</v>
      </c>
      <c r="R210">
        <v>2</v>
      </c>
      <c r="S210">
        <v>1</v>
      </c>
      <c r="T210">
        <v>1</v>
      </c>
      <c r="U210">
        <f>Table4[[#This Row],[Report]]*$P$321+Table4[[#This Row],[Journals]]*$Q$321+Table4[[#This Row],[Databases]]*$R$321+Table4[[#This Row],[Websites]]*$S$321+Table4[[#This Row],[Newspaper]]*$T$321</f>
        <v>111</v>
      </c>
      <c r="V210">
        <f>SUM(Table4[[#This Row],[Report]:[Websites]])</f>
        <v>5</v>
      </c>
      <c r="W210" t="str">
        <f>IF(Table4[[#This Row],[Insured Cost]]="",1,IF(Table4[[#This Row],[Reported cost]]="",2,""))</f>
        <v/>
      </c>
      <c r="X210" s="56">
        <v>2672</v>
      </c>
      <c r="Y210" s="56">
        <v>3500</v>
      </c>
      <c r="Z210" s="56">
        <v>1200</v>
      </c>
      <c r="AA210" s="56">
        <v>5</v>
      </c>
      <c r="AB210" s="56"/>
      <c r="AC210" s="56"/>
      <c r="AD210" s="56"/>
      <c r="AE210" s="64">
        <v>35000000</v>
      </c>
      <c r="AF210" s="73">
        <v>303000000</v>
      </c>
      <c r="AG210" s="56"/>
      <c r="AH210" s="56"/>
      <c r="AI210" s="56"/>
      <c r="AJ210" s="56"/>
      <c r="AK210" s="56">
        <v>200</v>
      </c>
      <c r="AL210" s="56">
        <v>112</v>
      </c>
      <c r="AM210" s="56"/>
      <c r="AN210" s="56"/>
      <c r="AO210" s="56"/>
      <c r="AP210" s="56"/>
      <c r="AQ210" s="56"/>
      <c r="AR210" s="56"/>
      <c r="AS210" s="56"/>
      <c r="AT210" s="56"/>
      <c r="AU210" s="56"/>
      <c r="AV210" s="56"/>
      <c r="AW210" s="56"/>
      <c r="AX210" s="56"/>
      <c r="AY210" s="56"/>
      <c r="AZ210" s="56"/>
      <c r="BA210" s="56"/>
      <c r="BB210" s="56"/>
      <c r="BC210" s="56"/>
      <c r="BD210" s="56"/>
      <c r="BE210" s="56"/>
      <c r="BF210" s="56"/>
      <c r="BG210" s="56"/>
      <c r="BH210" s="56"/>
      <c r="BI210" s="56"/>
      <c r="BJ210" s="56"/>
      <c r="BK210" s="56"/>
      <c r="BL210" s="56"/>
      <c r="BM210" s="56"/>
      <c r="BN210" s="56"/>
      <c r="BO210" t="s">
        <v>242</v>
      </c>
      <c r="BP210" t="str">
        <f>IFERROR(LEFT(Table4[[#This Row],[reference/s]],SEARCH(";",Table4[[#This Row],[reference/s]])-1),"")</f>
        <v>EM-DAT</v>
      </c>
    </row>
    <row r="211" spans="1:68">
      <c r="B211" t="s">
        <v>1559</v>
      </c>
      <c r="C211" t="s">
        <v>606</v>
      </c>
      <c r="E211" t="s">
        <v>772</v>
      </c>
      <c r="F211" s="4">
        <v>36310</v>
      </c>
      <c r="G211" s="4">
        <v>36311</v>
      </c>
      <c r="H211" t="s">
        <v>674</v>
      </c>
      <c r="I211" s="56">
        <v>1999</v>
      </c>
      <c r="K211" t="s">
        <v>641</v>
      </c>
      <c r="L211" t="s">
        <v>33</v>
      </c>
      <c r="M211" t="s">
        <v>33</v>
      </c>
      <c r="N211" t="s">
        <v>736</v>
      </c>
      <c r="O211" s="9" t="s">
        <v>954</v>
      </c>
      <c r="P211">
        <v>2</v>
      </c>
      <c r="Q211">
        <v>0</v>
      </c>
      <c r="R211">
        <v>1</v>
      </c>
      <c r="S211">
        <v>1</v>
      </c>
      <c r="T211">
        <v>0</v>
      </c>
      <c r="U211">
        <f>Table4[[#This Row],[Report]]*$P$321+Table4[[#This Row],[Journals]]*$Q$321+Table4[[#This Row],[Databases]]*$R$321+Table4[[#This Row],[Websites]]*$S$321+Table4[[#This Row],[Newspaper]]*$T$321</f>
        <v>110</v>
      </c>
      <c r="V211">
        <f>SUM(Table4[[#This Row],[Report]:[Websites]])</f>
        <v>4</v>
      </c>
      <c r="W211" t="str">
        <f>IF(Table4[[#This Row],[Insured Cost]]="",1,IF(Table4[[#This Row],[Reported cost]]="",2,""))</f>
        <v/>
      </c>
      <c r="X211" s="56">
        <v>1000</v>
      </c>
      <c r="Y211" s="56"/>
      <c r="Z211" s="56">
        <v>2000</v>
      </c>
      <c r="AA211" s="56"/>
      <c r="AB211" s="56"/>
      <c r="AC211" s="56"/>
      <c r="AD211" s="56"/>
      <c r="AE211" s="64">
        <v>4000000</v>
      </c>
      <c r="AF211" s="64">
        <v>16000000</v>
      </c>
      <c r="AG211" s="56"/>
      <c r="AH211" s="56"/>
      <c r="AI211" s="56"/>
      <c r="AJ211" s="56"/>
      <c r="AK211" s="56">
        <v>530</v>
      </c>
      <c r="AL211" s="56"/>
      <c r="AM211" s="56"/>
      <c r="AN211" s="56"/>
      <c r="AO211" s="56"/>
      <c r="AP211" s="56"/>
      <c r="AQ211" s="56"/>
      <c r="AR211" s="56"/>
      <c r="AS211" s="56"/>
      <c r="AT211" s="56"/>
      <c r="AU211" s="56"/>
      <c r="AV211" s="56"/>
      <c r="AW211" s="56"/>
      <c r="AX211" s="56"/>
      <c r="AY211" s="56"/>
      <c r="AZ211" s="56"/>
      <c r="BA211" s="56"/>
      <c r="BB211" s="56"/>
      <c r="BC211" s="56"/>
      <c r="BD211" s="56"/>
      <c r="BE211" s="56"/>
      <c r="BF211" s="56"/>
      <c r="BG211" s="56"/>
      <c r="BH211" s="56"/>
      <c r="BI211" s="56"/>
      <c r="BJ211" s="56"/>
      <c r="BK211" s="56"/>
      <c r="BL211" s="56"/>
      <c r="BM211" s="56"/>
      <c r="BN211" s="56"/>
      <c r="BP211" t="str">
        <f>IFERROR(LEFT(Table4[[#This Row],[reference/s]],SEARCH(";",Table4[[#This Row],[reference/s]])-1),"")</f>
        <v>Report</v>
      </c>
    </row>
    <row r="212" spans="1:68">
      <c r="A212">
        <v>319</v>
      </c>
      <c r="B212" t="s">
        <v>1559</v>
      </c>
      <c r="C212" t="s">
        <v>642</v>
      </c>
      <c r="D212" t="s">
        <v>219</v>
      </c>
      <c r="E212" t="s">
        <v>220</v>
      </c>
      <c r="F212" s="4">
        <v>36457</v>
      </c>
      <c r="G212" s="4">
        <v>36457</v>
      </c>
      <c r="H212" t="s">
        <v>663</v>
      </c>
      <c r="I212" s="56">
        <v>1999</v>
      </c>
      <c r="J212" t="s">
        <v>1464</v>
      </c>
      <c r="K212" t="s">
        <v>1462</v>
      </c>
      <c r="L212" t="s">
        <v>37</v>
      </c>
      <c r="M212" t="s">
        <v>37</v>
      </c>
      <c r="N212" t="s">
        <v>736</v>
      </c>
      <c r="O212" s="9" t="s">
        <v>1506</v>
      </c>
      <c r="P212">
        <v>0</v>
      </c>
      <c r="Q212">
        <v>0</v>
      </c>
      <c r="R212">
        <v>2</v>
      </c>
      <c r="S212">
        <v>1</v>
      </c>
      <c r="T212">
        <v>4</v>
      </c>
      <c r="U212">
        <f>Table4[[#This Row],[Report]]*$P$321+Table4[[#This Row],[Journals]]*$Q$321+Table4[[#This Row],[Databases]]*$R$321+Table4[[#This Row],[Websites]]*$S$321+Table4[[#This Row],[Newspaper]]*$T$321</f>
        <v>54</v>
      </c>
      <c r="V212">
        <f>SUM(Table4[[#This Row],[Report]:[Websites]])</f>
        <v>3</v>
      </c>
      <c r="W212" t="str">
        <f>IF(Table4[[#This Row],[Insured Cost]]="",1,IF(Table4[[#This Row],[Reported cost]]="",2,""))</f>
        <v/>
      </c>
      <c r="X212" s="56"/>
      <c r="Y212" s="56"/>
      <c r="Z212" s="56"/>
      <c r="AA212" s="56"/>
      <c r="AB212" s="56"/>
      <c r="AC212" s="56"/>
      <c r="AD212" s="56"/>
      <c r="AE212" s="64">
        <v>45000000</v>
      </c>
      <c r="AF212" s="64">
        <v>35000000</v>
      </c>
      <c r="AG212" s="56"/>
      <c r="AH212" s="56"/>
      <c r="AI212" s="56"/>
      <c r="AJ212" s="56"/>
      <c r="AK212" s="56" t="s">
        <v>1467</v>
      </c>
      <c r="AL212" s="56"/>
      <c r="AM212" s="56"/>
      <c r="AN212" s="56"/>
      <c r="AO212" s="56"/>
      <c r="AP212" s="56"/>
      <c r="AQ212" s="56"/>
      <c r="AR212" s="56"/>
      <c r="AS212" s="56"/>
      <c r="AT212" s="56"/>
      <c r="AU212" s="56"/>
      <c r="AV212" s="56"/>
      <c r="AW212" s="56"/>
      <c r="AX212" s="56"/>
      <c r="AY212" s="56"/>
      <c r="AZ212" s="56"/>
      <c r="BA212" s="56"/>
      <c r="BB212" s="56"/>
      <c r="BC212" s="56"/>
      <c r="BD212" s="56"/>
      <c r="BE212" s="56"/>
      <c r="BF212" s="56"/>
      <c r="BG212" s="56"/>
      <c r="BH212" s="56"/>
      <c r="BI212" s="56"/>
      <c r="BJ212" s="56"/>
      <c r="BK212" s="56"/>
      <c r="BL212" s="56"/>
      <c r="BM212" s="56"/>
      <c r="BN212" s="56"/>
      <c r="BO212" t="s">
        <v>221</v>
      </c>
      <c r="BP212" t="str">
        <f>IFERROR(LEFT(Table4[[#This Row],[reference/s]],SEARCH(";",Table4[[#This Row],[reference/s]])-1),"")</f>
        <v>ICA</v>
      </c>
    </row>
    <row r="213" spans="1:68">
      <c r="A213">
        <v>213</v>
      </c>
      <c r="B213" t="s">
        <v>1559</v>
      </c>
      <c r="C213" t="s">
        <v>642</v>
      </c>
      <c r="D213" t="s">
        <v>160</v>
      </c>
      <c r="E213" t="s">
        <v>161</v>
      </c>
      <c r="F213" s="4">
        <v>36264</v>
      </c>
      <c r="G213" s="4">
        <v>36264</v>
      </c>
      <c r="H213" t="s">
        <v>662</v>
      </c>
      <c r="I213" s="56">
        <v>1999</v>
      </c>
      <c r="J213" t="s">
        <v>539</v>
      </c>
      <c r="K213" t="s">
        <v>531</v>
      </c>
      <c r="L213" t="s">
        <v>37</v>
      </c>
      <c r="M213" t="s">
        <v>37</v>
      </c>
      <c r="N213" t="s">
        <v>736</v>
      </c>
      <c r="O213" s="9" t="s">
        <v>1310</v>
      </c>
      <c r="P213">
        <v>4</v>
      </c>
      <c r="Q213">
        <v>2</v>
      </c>
      <c r="R213">
        <v>3</v>
      </c>
      <c r="S213">
        <v>0</v>
      </c>
      <c r="T213">
        <v>0</v>
      </c>
      <c r="U213">
        <f>Table4[[#This Row],[Report]]*$P$321+Table4[[#This Row],[Journals]]*$Q$321+Table4[[#This Row],[Databases]]*$R$321+Table4[[#This Row],[Websites]]*$S$321+Table4[[#This Row],[Newspaper]]*$T$321</f>
        <v>280</v>
      </c>
      <c r="V213">
        <f>SUM(Table4[[#This Row],[Report]:[Websites]])</f>
        <v>9</v>
      </c>
      <c r="W213" t="str">
        <f>IF(Table4[[#This Row],[Insured Cost]]="",1,IF(Table4[[#This Row],[Reported cost]]="",2,""))</f>
        <v/>
      </c>
      <c r="X213" s="56"/>
      <c r="Y213" s="56">
        <v>6024</v>
      </c>
      <c r="Z213" s="56">
        <v>500</v>
      </c>
      <c r="AA213" s="56">
        <v>50</v>
      </c>
      <c r="AB213" s="56"/>
      <c r="AC213" s="56"/>
      <c r="AD213" s="56">
        <v>1</v>
      </c>
      <c r="AE213" s="64">
        <v>1700000000</v>
      </c>
      <c r="AF213" s="64">
        <v>2300000000</v>
      </c>
      <c r="AG213" s="56">
        <v>25000</v>
      </c>
      <c r="AH213" s="56"/>
      <c r="AI213" s="56" t="s">
        <v>1421</v>
      </c>
      <c r="AJ213" s="56"/>
      <c r="AK213" s="56" t="s">
        <v>1463</v>
      </c>
      <c r="AL213" s="56"/>
      <c r="AM213" s="56"/>
      <c r="AN213" s="56"/>
      <c r="AO213" s="56">
        <v>70000</v>
      </c>
      <c r="AP213" s="56"/>
      <c r="AQ213" s="56">
        <v>2000</v>
      </c>
      <c r="AR213" s="56"/>
      <c r="AS213" s="56">
        <v>24000</v>
      </c>
      <c r="AT213" s="56"/>
      <c r="AU213" s="56">
        <v>2500</v>
      </c>
      <c r="AV213" s="56"/>
      <c r="AW213" s="56"/>
      <c r="AX213" s="56"/>
      <c r="AY213" s="56"/>
      <c r="AZ213" s="56"/>
      <c r="BA213" s="56"/>
      <c r="BB213" s="56"/>
      <c r="BC213" s="56"/>
      <c r="BD213" s="56"/>
      <c r="BE213" s="56"/>
      <c r="BF213" s="56"/>
      <c r="BG213" s="56"/>
      <c r="BH213" s="56"/>
      <c r="BI213" s="56"/>
      <c r="BJ213" s="56"/>
      <c r="BK213" s="56"/>
      <c r="BL213" s="56"/>
      <c r="BM213" s="56"/>
      <c r="BN213" s="56"/>
      <c r="BO213" t="s">
        <v>162</v>
      </c>
      <c r="BP213" t="str">
        <f>IFERROR(LEFT(Table4[[#This Row],[reference/s]],SEARCH(";",Table4[[#This Row],[reference/s]])-1),"")</f>
        <v>EM-DAT</v>
      </c>
    </row>
    <row r="214" spans="1:68">
      <c r="B214" t="s">
        <v>1564</v>
      </c>
      <c r="C214" t="s">
        <v>642</v>
      </c>
      <c r="D214" t="s">
        <v>811</v>
      </c>
      <c r="E214" t="s">
        <v>812</v>
      </c>
      <c r="F214" s="4">
        <v>36379</v>
      </c>
      <c r="G214" s="4">
        <v>36383</v>
      </c>
      <c r="H214" t="s">
        <v>669</v>
      </c>
      <c r="I214" s="56">
        <v>1999</v>
      </c>
      <c r="J214" t="s">
        <v>1461</v>
      </c>
      <c r="K214" t="s">
        <v>813</v>
      </c>
      <c r="L214" t="s">
        <v>37</v>
      </c>
      <c r="M214" t="s">
        <v>37</v>
      </c>
      <c r="O214" s="45" t="s">
        <v>1504</v>
      </c>
      <c r="P214">
        <v>0</v>
      </c>
      <c r="Q214">
        <v>0</v>
      </c>
      <c r="R214">
        <v>1</v>
      </c>
      <c r="S214">
        <v>0</v>
      </c>
      <c r="T214">
        <v>15</v>
      </c>
      <c r="U214">
        <f>Table4[[#This Row],[Report]]*$P$321+Table4[[#This Row],[Journals]]*$Q$321+Table4[[#This Row],[Databases]]*$R$321+Table4[[#This Row],[Websites]]*$S$321+Table4[[#This Row],[Newspaper]]*$T$321</f>
        <v>35</v>
      </c>
      <c r="V214">
        <f>SUM(Table4[[#This Row],[Report]:[Websites]])</f>
        <v>1</v>
      </c>
      <c r="W214">
        <f>IF(Table4[[#This Row],[Insured Cost]]="",1,IF(Table4[[#This Row],[Reported cost]]="",2,""))</f>
        <v>2</v>
      </c>
      <c r="X214" s="56"/>
      <c r="Y214" s="56"/>
      <c r="Z214" s="56"/>
      <c r="AA214" s="56"/>
      <c r="AB214" s="56"/>
      <c r="AC214" s="56"/>
      <c r="AD214" s="56">
        <v>4</v>
      </c>
      <c r="AE214" s="64" t="s">
        <v>1358</v>
      </c>
      <c r="AF214" s="67"/>
      <c r="AG214" s="56"/>
      <c r="AH214" s="56"/>
      <c r="AI214" s="56"/>
      <c r="AJ214" s="56"/>
      <c r="AK214" s="56"/>
      <c r="AL214" s="56"/>
      <c r="AM214" s="56"/>
      <c r="AN214" s="56"/>
      <c r="AO214" s="56"/>
      <c r="AP214" s="56"/>
      <c r="AQ214" s="56"/>
      <c r="AR214" s="56"/>
      <c r="AS214" s="56"/>
      <c r="AT214" s="56"/>
      <c r="AU214" s="56"/>
      <c r="AV214" s="56"/>
      <c r="AW214" s="56"/>
      <c r="AX214" s="56"/>
      <c r="AY214" s="56"/>
      <c r="AZ214" s="56"/>
      <c r="BA214" s="56"/>
      <c r="BB214" s="56"/>
      <c r="BC214" s="56"/>
      <c r="BD214" s="56"/>
      <c r="BE214" s="56"/>
      <c r="BF214" s="56"/>
      <c r="BG214" s="56"/>
      <c r="BH214" s="56"/>
      <c r="BI214" s="56"/>
      <c r="BJ214" s="56"/>
      <c r="BK214" s="56"/>
      <c r="BL214" s="56"/>
      <c r="BM214" s="56"/>
      <c r="BN214" s="56"/>
      <c r="BP214" t="str">
        <f>IFERROR(LEFT(Table4[[#This Row],[reference/s]],SEARCH(";",Table4[[#This Row],[reference/s]])-1),"")</f>
        <v>PDF newspaper</v>
      </c>
    </row>
    <row r="215" spans="1:68">
      <c r="A215">
        <v>117</v>
      </c>
      <c r="B215" t="s">
        <v>1566</v>
      </c>
      <c r="C215" t="s">
        <v>606</v>
      </c>
      <c r="D215" t="s">
        <v>102</v>
      </c>
      <c r="E215" t="s">
        <v>103</v>
      </c>
      <c r="F215" s="4">
        <v>36520</v>
      </c>
      <c r="G215" s="4">
        <v>36522</v>
      </c>
      <c r="H215" t="s">
        <v>660</v>
      </c>
      <c r="I215" s="56">
        <v>1999</v>
      </c>
      <c r="J215" t="s">
        <v>515</v>
      </c>
      <c r="K215" t="s">
        <v>532</v>
      </c>
      <c r="L215" t="s">
        <v>30</v>
      </c>
      <c r="M215" t="s">
        <v>30</v>
      </c>
      <c r="N215" t="s">
        <v>736</v>
      </c>
      <c r="O215" s="9" t="s">
        <v>1503</v>
      </c>
      <c r="P215" s="9">
        <v>0</v>
      </c>
      <c r="Q215" s="9">
        <v>0</v>
      </c>
      <c r="R215" s="9">
        <v>2</v>
      </c>
      <c r="S215" s="9">
        <v>1</v>
      </c>
      <c r="T215" s="9">
        <v>10</v>
      </c>
      <c r="U215" s="9">
        <f>Table4[[#This Row],[Report]]*$P$321+Table4[[#This Row],[Journals]]*$Q$321+Table4[[#This Row],[Databases]]*$R$321+Table4[[#This Row],[Websites]]*$S$321+Table4[[#This Row],[Newspaper]]*$T$321</f>
        <v>60</v>
      </c>
      <c r="V215" s="9">
        <f>SUM(Table4[[#This Row],[Report]:[Websites]])</f>
        <v>3</v>
      </c>
      <c r="W215">
        <f>IF(Table4[[#This Row],[Insured Cost]]="",1,IF(Table4[[#This Row],[Reported cost]]="",2,""))</f>
        <v>2</v>
      </c>
      <c r="X215" s="56"/>
      <c r="Y215" s="56"/>
      <c r="Z215" s="56">
        <v>100</v>
      </c>
      <c r="AA215" s="56"/>
      <c r="AB215" s="56"/>
      <c r="AC215" s="56"/>
      <c r="AD215" s="56"/>
      <c r="AE215" s="64">
        <v>10000000</v>
      </c>
      <c r="AF215" s="64"/>
      <c r="AG215" s="56"/>
      <c r="AH215" s="56"/>
      <c r="AI215" s="56"/>
      <c r="AJ215" s="56"/>
      <c r="AK215" s="56"/>
      <c r="AL215" s="56"/>
      <c r="AM215" s="56"/>
      <c r="AN215" s="56"/>
      <c r="AO215" s="56"/>
      <c r="AP215" s="56"/>
      <c r="AQ215" s="56"/>
      <c r="AR215" s="56"/>
      <c r="AS215" s="56">
        <v>300</v>
      </c>
      <c r="AT215" s="56"/>
      <c r="AU215" s="56"/>
      <c r="AV215" s="56"/>
      <c r="AW215" s="56"/>
      <c r="AX215" s="56"/>
      <c r="AY215" s="56"/>
      <c r="AZ215" s="56"/>
      <c r="BA215" s="56"/>
      <c r="BB215" s="56"/>
      <c r="BC215" s="56"/>
      <c r="BD215" s="56"/>
      <c r="BE215" s="56"/>
      <c r="BF215" s="56"/>
      <c r="BG215" s="56"/>
      <c r="BH215" s="56"/>
      <c r="BI215" s="56"/>
      <c r="BJ215" s="56"/>
      <c r="BK215" s="56"/>
      <c r="BL215" s="56"/>
      <c r="BM215" s="56"/>
      <c r="BN215" s="56"/>
      <c r="BO215" t="s">
        <v>104</v>
      </c>
      <c r="BP215" t="str">
        <f>IFERROR(LEFT(Table4[[#This Row],[reference/s]],SEARCH(";",Table4[[#This Row],[reference/s]])-1),"")</f>
        <v>ICA</v>
      </c>
    </row>
    <row r="216" spans="1:68">
      <c r="A216">
        <v>308</v>
      </c>
      <c r="B216" t="s">
        <v>1567</v>
      </c>
      <c r="C216" t="s">
        <v>807</v>
      </c>
      <c r="D216" s="6" t="s">
        <v>794</v>
      </c>
      <c r="E216" t="s">
        <v>795</v>
      </c>
      <c r="F216" s="4">
        <v>36544</v>
      </c>
      <c r="G216" s="4">
        <v>36549</v>
      </c>
      <c r="H216" t="s">
        <v>657</v>
      </c>
      <c r="I216" s="56">
        <v>2000</v>
      </c>
      <c r="J216" t="s">
        <v>1483</v>
      </c>
      <c r="K216" t="s">
        <v>1482</v>
      </c>
      <c r="L216" t="s">
        <v>50</v>
      </c>
      <c r="M216" t="s">
        <v>50</v>
      </c>
      <c r="O216" s="9" t="s">
        <v>957</v>
      </c>
      <c r="U216">
        <f>Table4[[#This Row],[Report]]*$P$321+Table4[[#This Row],[Journals]]*$Q$321+Table4[[#This Row],[Databases]]*$R$321+Table4[[#This Row],[Websites]]*$S$321+Table4[[#This Row],[Newspaper]]*$T$321</f>
        <v>0</v>
      </c>
      <c r="V216">
        <f>SUM(Table4[[#This Row],[Report]:[Websites]])</f>
        <v>0</v>
      </c>
      <c r="W216">
        <f>IF(Table4[[#This Row],[Insured Cost]]="",1,IF(Table4[[#This Row],[Reported cost]]="",2,""))</f>
        <v>1</v>
      </c>
      <c r="X216" s="56">
        <v>15000</v>
      </c>
      <c r="Y216" s="56">
        <v>20000</v>
      </c>
      <c r="Z216" s="56"/>
      <c r="AA216" s="56">
        <v>350</v>
      </c>
      <c r="AB216" s="56"/>
      <c r="AC216" s="56"/>
      <c r="AD216" s="56">
        <v>29</v>
      </c>
      <c r="AE216" s="64"/>
      <c r="AF216" s="64"/>
      <c r="AG216" s="56"/>
      <c r="AH216" s="56"/>
      <c r="AI216" s="56"/>
      <c r="AJ216" s="56"/>
      <c r="AK216" s="56"/>
      <c r="AL216" s="56"/>
      <c r="AM216" s="56"/>
      <c r="AN216" s="56"/>
      <c r="AO216" s="56"/>
      <c r="AP216" s="56"/>
      <c r="AQ216" s="56"/>
      <c r="AR216" s="56"/>
      <c r="AS216" s="56"/>
      <c r="AT216" s="56"/>
      <c r="AU216" s="56"/>
      <c r="AV216" s="56"/>
      <c r="AW216" s="56"/>
      <c r="AX216" s="56"/>
      <c r="AY216" s="56"/>
      <c r="AZ216" s="56"/>
      <c r="BA216" s="56"/>
      <c r="BB216" s="56"/>
      <c r="BC216" s="56"/>
      <c r="BD216" s="56"/>
      <c r="BE216" s="56"/>
      <c r="BF216" s="56"/>
      <c r="BG216" s="56"/>
      <c r="BH216" s="56"/>
      <c r="BI216" s="56"/>
      <c r="BJ216" s="56"/>
      <c r="BK216" s="56"/>
      <c r="BL216" s="56"/>
      <c r="BM216" s="56"/>
      <c r="BN216" s="56"/>
      <c r="BO216" t="s">
        <v>796</v>
      </c>
      <c r="BP216" t="str">
        <f>IFERROR(LEFT(Table4[[#This Row],[reference/s]],SEARCH(";",Table4[[#This Row],[reference/s]])-1),"")</f>
        <v>wiki</v>
      </c>
    </row>
    <row r="217" spans="1:68">
      <c r="A217">
        <v>544</v>
      </c>
      <c r="B217" t="s">
        <v>1559</v>
      </c>
      <c r="C217" t="s">
        <v>475</v>
      </c>
      <c r="D217" t="s">
        <v>398</v>
      </c>
      <c r="E217" t="s">
        <v>399</v>
      </c>
      <c r="F217" s="4">
        <v>36618</v>
      </c>
      <c r="G217" s="4">
        <v>36620</v>
      </c>
      <c r="H217" t="s">
        <v>662</v>
      </c>
      <c r="I217" s="56">
        <v>2000</v>
      </c>
      <c r="J217" t="s">
        <v>1471</v>
      </c>
      <c r="K217" t="s">
        <v>525</v>
      </c>
      <c r="L217" t="s">
        <v>50</v>
      </c>
      <c r="M217" t="s">
        <v>50</v>
      </c>
      <c r="N217" t="s">
        <v>736</v>
      </c>
      <c r="O217" s="9" t="s">
        <v>956</v>
      </c>
      <c r="P217">
        <v>0</v>
      </c>
      <c r="Q217">
        <v>0</v>
      </c>
      <c r="R217">
        <v>2</v>
      </c>
      <c r="S217">
        <v>1</v>
      </c>
      <c r="T217">
        <v>1</v>
      </c>
      <c r="U217">
        <f>Table4[[#This Row],[Report]]*$P$321+Table4[[#This Row],[Journals]]*$Q$321+Table4[[#This Row],[Databases]]*$R$321+Table4[[#This Row],[Websites]]*$S$321+Table4[[#This Row],[Newspaper]]*$T$321</f>
        <v>51</v>
      </c>
      <c r="V217">
        <f>SUM(Table4[[#This Row],[Report]:[Websites]])</f>
        <v>3</v>
      </c>
      <c r="W217" t="str">
        <f>IF(Table4[[#This Row],[Insured Cost]]="",1,IF(Table4[[#This Row],[Reported cost]]="",2,""))</f>
        <v/>
      </c>
      <c r="X217" s="56">
        <v>50</v>
      </c>
      <c r="Y217" s="56">
        <v>125000</v>
      </c>
      <c r="Z217" s="56">
        <v>12</v>
      </c>
      <c r="AA217" s="56">
        <v>10</v>
      </c>
      <c r="AB217" s="56"/>
      <c r="AC217" s="56"/>
      <c r="AD217" s="56"/>
      <c r="AE217" s="64">
        <v>15000000</v>
      </c>
      <c r="AF217" s="64">
        <v>60000000</v>
      </c>
      <c r="AG217" s="56"/>
      <c r="AH217" s="56"/>
      <c r="AI217" s="56"/>
      <c r="AJ217" s="56"/>
      <c r="AK217" s="56"/>
      <c r="AL217" s="56"/>
      <c r="AM217" s="56"/>
      <c r="AN217" s="56"/>
      <c r="AO217" s="56"/>
      <c r="AP217" s="56"/>
      <c r="AQ217" s="56"/>
      <c r="AR217" s="56"/>
      <c r="AS217" s="56">
        <v>50</v>
      </c>
      <c r="AT217" s="56">
        <v>2</v>
      </c>
      <c r="AU217" s="56"/>
      <c r="AV217" s="56"/>
      <c r="AW217" s="56"/>
      <c r="AX217" s="56"/>
      <c r="AY217" s="56"/>
      <c r="AZ217" s="56"/>
      <c r="BA217" s="56"/>
      <c r="BB217" s="56"/>
      <c r="BC217" s="56"/>
      <c r="BD217" s="56"/>
      <c r="BE217" s="56"/>
      <c r="BF217" s="56"/>
      <c r="BG217" s="56"/>
      <c r="BH217" s="56"/>
      <c r="BI217" s="56"/>
      <c r="BJ217" s="56"/>
      <c r="BK217" s="56"/>
      <c r="BL217" s="56"/>
      <c r="BM217" s="56"/>
      <c r="BN217" s="56"/>
      <c r="BO217" t="s">
        <v>400</v>
      </c>
      <c r="BP217" t="str">
        <f>IFERROR(LEFT(Table4[[#This Row],[reference/s]],SEARCH(";",Table4[[#This Row],[reference/s]])-1),"")</f>
        <v>wiki</v>
      </c>
    </row>
    <row r="218" spans="1:68">
      <c r="A218">
        <v>127</v>
      </c>
      <c r="B218" t="s">
        <v>1559</v>
      </c>
      <c r="C218" t="s">
        <v>606</v>
      </c>
      <c r="D218" t="s">
        <v>110</v>
      </c>
      <c r="E218" t="s">
        <v>111</v>
      </c>
      <c r="F218" s="4">
        <v>36561</v>
      </c>
      <c r="G218" s="4">
        <v>36584</v>
      </c>
      <c r="H218" t="s">
        <v>661</v>
      </c>
      <c r="I218" s="56">
        <v>2000</v>
      </c>
      <c r="J218" t="s">
        <v>1478</v>
      </c>
      <c r="K218" t="s">
        <v>533</v>
      </c>
      <c r="L218" t="s">
        <v>50</v>
      </c>
      <c r="M218" t="s">
        <v>50</v>
      </c>
      <c r="N218" t="s">
        <v>736</v>
      </c>
      <c r="O218" s="9" t="s">
        <v>1174</v>
      </c>
      <c r="P218" s="9">
        <v>0</v>
      </c>
      <c r="Q218" s="9">
        <v>0</v>
      </c>
      <c r="R218" s="9">
        <v>3</v>
      </c>
      <c r="S218" s="9">
        <v>0</v>
      </c>
      <c r="T218" s="9">
        <v>1</v>
      </c>
      <c r="U218" s="9">
        <f>Table4[[#This Row],[Report]]*$P$321+Table4[[#This Row],[Journals]]*$Q$321+Table4[[#This Row],[Databases]]*$R$321+Table4[[#This Row],[Websites]]*$S$321+Table4[[#This Row],[Newspaper]]*$T$321</f>
        <v>61</v>
      </c>
      <c r="V218" s="9">
        <f>SUM(Table4[[#This Row],[Report]:[Websites]])</f>
        <v>3</v>
      </c>
      <c r="W218" t="str">
        <f>IF(Table4[[#This Row],[Insured Cost]]="",1,IF(Table4[[#This Row],[Reported cost]]="",2,""))</f>
        <v/>
      </c>
      <c r="X218" s="56"/>
      <c r="Y218" s="56">
        <v>20000</v>
      </c>
      <c r="Z218" s="56">
        <v>200</v>
      </c>
      <c r="AA218" s="56">
        <v>10</v>
      </c>
      <c r="AB218" s="56"/>
      <c r="AC218" s="56"/>
      <c r="AD218" s="56"/>
      <c r="AE218" s="64">
        <v>12000000</v>
      </c>
      <c r="AF218" s="64">
        <v>120000000</v>
      </c>
      <c r="AG218" s="56"/>
      <c r="AH218" s="56"/>
      <c r="AI218" s="56"/>
      <c r="AJ218" s="56"/>
      <c r="AK218" s="56"/>
      <c r="AL218" s="56"/>
      <c r="AM218" s="56"/>
      <c r="AN218" s="56"/>
      <c r="AO218" s="56"/>
      <c r="AP218" s="56"/>
      <c r="AQ218" s="56"/>
      <c r="AR218" s="56"/>
      <c r="AS218" s="56"/>
      <c r="AT218" s="56"/>
      <c r="AU218" s="56"/>
      <c r="AV218" s="56"/>
      <c r="AW218" s="56"/>
      <c r="AX218" s="56"/>
      <c r="AY218" s="56"/>
      <c r="AZ218" s="56"/>
      <c r="BA218" s="56"/>
      <c r="BB218" s="56"/>
      <c r="BC218" s="56"/>
      <c r="BD218" s="56"/>
      <c r="BE218" s="56"/>
      <c r="BF218" s="56"/>
      <c r="BG218" s="56"/>
      <c r="BH218" s="56"/>
      <c r="BI218" s="56"/>
      <c r="BJ218" s="56"/>
      <c r="BK218" s="56"/>
      <c r="BL218" s="56"/>
      <c r="BM218" s="56"/>
      <c r="BN218" s="56"/>
      <c r="BO218" t="s">
        <v>112</v>
      </c>
      <c r="BP218" t="str">
        <f>IFERROR(LEFT(Table4[[#This Row],[reference/s]],SEARCH(";",Table4[[#This Row],[reference/s]])-1),"")</f>
        <v>EM-DAT</v>
      </c>
    </row>
    <row r="219" spans="1:68">
      <c r="B219" t="s">
        <v>1559</v>
      </c>
      <c r="C219" t="s">
        <v>606</v>
      </c>
      <c r="D219" t="s">
        <v>675</v>
      </c>
      <c r="E219" t="s">
        <v>739</v>
      </c>
      <c r="F219" s="4">
        <v>36800</v>
      </c>
      <c r="G219" s="4">
        <v>36860</v>
      </c>
      <c r="H219" t="s">
        <v>659</v>
      </c>
      <c r="I219" s="56">
        <v>2000</v>
      </c>
      <c r="J219" t="s">
        <v>1480</v>
      </c>
      <c r="K219" t="s">
        <v>1481</v>
      </c>
      <c r="L219" t="s">
        <v>37</v>
      </c>
      <c r="M219" t="s">
        <v>37</v>
      </c>
      <c r="O219" s="9" t="s">
        <v>1479</v>
      </c>
      <c r="P219">
        <v>1</v>
      </c>
      <c r="Q219">
        <v>0</v>
      </c>
      <c r="R219">
        <v>1</v>
      </c>
      <c r="S219">
        <v>1</v>
      </c>
      <c r="T219">
        <v>6</v>
      </c>
      <c r="U219">
        <f>Table4[[#This Row],[Report]]*$P$321+Table4[[#This Row],[Journals]]*$Q$321+Table4[[#This Row],[Databases]]*$R$321+Table4[[#This Row],[Websites]]*$S$321+Table4[[#This Row],[Newspaper]]*$T$321</f>
        <v>76</v>
      </c>
      <c r="V219">
        <f>SUM(Table4[[#This Row],[Report]:[Websites]])</f>
        <v>3</v>
      </c>
      <c r="W219" t="str">
        <f>IF(Table4[[#This Row],[Insured Cost]]="",1,IF(Table4[[#This Row],[Reported cost]]="",2,""))</f>
        <v/>
      </c>
      <c r="X219" s="56">
        <v>600</v>
      </c>
      <c r="Y219" s="56">
        <v>3000</v>
      </c>
      <c r="Z219" s="56"/>
      <c r="AA219" s="56"/>
      <c r="AB219" s="56"/>
      <c r="AC219" s="56"/>
      <c r="AD219" s="56"/>
      <c r="AE219" s="64">
        <v>600000000</v>
      </c>
      <c r="AF219" s="67">
        <v>825000000</v>
      </c>
      <c r="AG219" s="56"/>
      <c r="AH219" s="56"/>
      <c r="AI219" s="56"/>
      <c r="AJ219" s="56"/>
      <c r="AK219" s="56"/>
      <c r="AL219" s="56"/>
      <c r="AM219" s="56"/>
      <c r="AN219" s="56"/>
      <c r="AO219" s="56"/>
      <c r="AP219" s="56"/>
      <c r="AQ219" s="56"/>
      <c r="AR219" s="56"/>
      <c r="AS219" s="56"/>
      <c r="AT219" s="56"/>
      <c r="AU219" s="56"/>
      <c r="AV219" s="56"/>
      <c r="AW219" s="56"/>
      <c r="AX219" s="56"/>
      <c r="AY219" s="56"/>
      <c r="AZ219" s="56"/>
      <c r="BA219" s="56"/>
      <c r="BB219" s="56"/>
      <c r="BC219" s="56"/>
      <c r="BD219" s="56"/>
      <c r="BE219" s="56"/>
      <c r="BF219" s="56"/>
      <c r="BG219" s="56"/>
      <c r="BH219" s="56"/>
      <c r="BI219" s="56"/>
      <c r="BJ219" s="56"/>
      <c r="BK219" s="56"/>
      <c r="BL219" s="56"/>
      <c r="BM219" s="56"/>
      <c r="BN219" s="56"/>
      <c r="BP219" t="str">
        <f>IFERROR(LEFT(Table4[[#This Row],[reference/s]],SEARCH(";",Table4[[#This Row],[reference/s]])-1),"")</f>
        <v>EM-DAT</v>
      </c>
    </row>
    <row r="220" spans="1:68">
      <c r="A220">
        <v>545</v>
      </c>
      <c r="B220" t="s">
        <v>1559</v>
      </c>
      <c r="C220" t="s">
        <v>475</v>
      </c>
      <c r="D220" t="s">
        <v>401</v>
      </c>
      <c r="E220" t="s">
        <v>402</v>
      </c>
      <c r="F220" s="4">
        <v>36583</v>
      </c>
      <c r="G220" s="7">
        <v>36594</v>
      </c>
      <c r="H220" t="s">
        <v>661</v>
      </c>
      <c r="I220" s="56">
        <v>2000</v>
      </c>
      <c r="J220" t="s">
        <v>1468</v>
      </c>
      <c r="K220" t="s">
        <v>625</v>
      </c>
      <c r="L220" t="s">
        <v>50</v>
      </c>
      <c r="M220" t="s">
        <v>50</v>
      </c>
      <c r="O220" s="9" t="s">
        <v>1465</v>
      </c>
      <c r="P220">
        <v>1</v>
      </c>
      <c r="Q220">
        <v>1</v>
      </c>
      <c r="R220">
        <v>2</v>
      </c>
      <c r="S220">
        <v>3</v>
      </c>
      <c r="T220">
        <v>1</v>
      </c>
      <c r="U220">
        <f>Table4[[#This Row],[Report]]*$P$321+Table4[[#This Row],[Journals]]*$Q$321+Table4[[#This Row],[Databases]]*$R$321+Table4[[#This Row],[Websites]]*$S$321+Table4[[#This Row],[Newspaper]]*$T$321</f>
        <v>141</v>
      </c>
      <c r="V220">
        <f>SUM(Table4[[#This Row],[Report]:[Websites]])</f>
        <v>7</v>
      </c>
      <c r="W220" t="str">
        <f>IF(Table4[[#This Row],[Insured Cost]]="",1,IF(Table4[[#This Row],[Reported cost]]="",2,""))</f>
        <v/>
      </c>
      <c r="X220" s="56">
        <v>90</v>
      </c>
      <c r="Y220" s="56">
        <v>200000</v>
      </c>
      <c r="Z220" s="56"/>
      <c r="AA220" s="56"/>
      <c r="AB220" s="56"/>
      <c r="AC220" s="56"/>
      <c r="AD220" s="56">
        <v>1</v>
      </c>
      <c r="AE220" s="64">
        <v>11000000</v>
      </c>
      <c r="AF220" s="64">
        <v>100000000</v>
      </c>
      <c r="AG220" s="56">
        <v>3000</v>
      </c>
      <c r="AH220" s="56"/>
      <c r="AI220" s="56" t="s">
        <v>1582</v>
      </c>
      <c r="AJ220" s="56"/>
      <c r="AK220" s="56"/>
      <c r="AL220" s="56"/>
      <c r="AM220" s="56"/>
      <c r="AN220" s="56"/>
      <c r="AO220" s="56"/>
      <c r="AP220" s="56"/>
      <c r="AQ220" s="56"/>
      <c r="AR220" s="56"/>
      <c r="AS220" s="56">
        <v>12</v>
      </c>
      <c r="AT220" s="56"/>
      <c r="AU220" s="56">
        <v>10</v>
      </c>
      <c r="AV220" s="56"/>
      <c r="AW220" s="56"/>
      <c r="AX220" s="56" t="s">
        <v>1466</v>
      </c>
      <c r="AY220" s="56" t="s">
        <v>686</v>
      </c>
      <c r="AZ220" s="56">
        <v>4000</v>
      </c>
      <c r="BA220" s="56" t="s">
        <v>955</v>
      </c>
      <c r="BB220" s="56"/>
      <c r="BC220" s="56"/>
      <c r="BD220" s="56"/>
      <c r="BE220" s="56"/>
      <c r="BF220" s="56"/>
      <c r="BG220" s="56"/>
      <c r="BH220" s="56"/>
      <c r="BI220" s="56"/>
      <c r="BJ220" s="56"/>
      <c r="BK220" s="56"/>
      <c r="BL220" s="56"/>
      <c r="BM220" s="56"/>
      <c r="BN220" s="56"/>
      <c r="BO220" t="s">
        <v>403</v>
      </c>
      <c r="BP220" t="str">
        <f>IFERROR(LEFT(Table4[[#This Row],[reference/s]],SEARCH(";",Table4[[#This Row],[reference/s]])-1),"")</f>
        <v>EM-DAT</v>
      </c>
    </row>
    <row r="221" spans="1:68">
      <c r="B221" t="s">
        <v>1568</v>
      </c>
      <c r="C221" t="s">
        <v>475</v>
      </c>
      <c r="D221" t="s">
        <v>738</v>
      </c>
      <c r="E221" t="s">
        <v>840</v>
      </c>
      <c r="F221" s="11">
        <v>36588</v>
      </c>
      <c r="G221" s="11">
        <v>36595</v>
      </c>
      <c r="H221" t="s">
        <v>660</v>
      </c>
      <c r="I221" s="56">
        <v>2000</v>
      </c>
      <c r="J221" t="s">
        <v>1470</v>
      </c>
      <c r="K221" t="s">
        <v>1434</v>
      </c>
      <c r="L221" t="s">
        <v>33</v>
      </c>
      <c r="M221" t="s">
        <v>33</v>
      </c>
      <c r="O221" s="9" t="s">
        <v>1469</v>
      </c>
      <c r="P221">
        <v>0</v>
      </c>
      <c r="Q221">
        <v>0</v>
      </c>
      <c r="R221">
        <v>2</v>
      </c>
      <c r="S221">
        <v>1</v>
      </c>
      <c r="T221">
        <v>0</v>
      </c>
      <c r="U221">
        <f>Table4[[#This Row],[Report]]*$P$321+Table4[[#This Row],[Journals]]*$Q$321+Table4[[#This Row],[Databases]]*$R$321+Table4[[#This Row],[Websites]]*$S$321+Table4[[#This Row],[Newspaper]]*$T$321</f>
        <v>50</v>
      </c>
      <c r="V221">
        <f>SUM(Table4[[#This Row],[Report]:[Websites]])</f>
        <v>3</v>
      </c>
      <c r="W221">
        <f>IF(Table4[[#This Row],[Insured Cost]]="",1,IF(Table4[[#This Row],[Reported cost]]="",2,""))</f>
        <v>2</v>
      </c>
      <c r="X221" s="56"/>
      <c r="Y221" s="56"/>
      <c r="Z221" s="56"/>
      <c r="AA221" s="56"/>
      <c r="AB221" s="56"/>
      <c r="AC221" s="56"/>
      <c r="AD221" s="56">
        <v>3</v>
      </c>
      <c r="AE221" s="64">
        <v>5000000</v>
      </c>
      <c r="AF221" s="64"/>
      <c r="AG221" s="56"/>
      <c r="AH221" s="56"/>
      <c r="AI221" s="56"/>
      <c r="AJ221" s="56"/>
      <c r="AK221" s="56"/>
      <c r="AL221" s="56"/>
      <c r="AM221" s="56"/>
      <c r="AN221" s="56"/>
      <c r="AO221" s="56"/>
      <c r="AP221" s="56"/>
      <c r="AQ221" s="56"/>
      <c r="AR221" s="56"/>
      <c r="AS221" s="56"/>
      <c r="AT221" s="56"/>
      <c r="AU221" s="56"/>
      <c r="AV221" s="56"/>
      <c r="AW221" s="56"/>
      <c r="AX221" s="56"/>
      <c r="AY221" s="56"/>
      <c r="AZ221" s="56"/>
      <c r="BA221" s="56"/>
      <c r="BB221" s="56"/>
      <c r="BC221" s="56"/>
      <c r="BD221" s="56"/>
      <c r="BE221" s="56"/>
      <c r="BF221" s="56"/>
      <c r="BG221" s="56"/>
      <c r="BH221" s="56"/>
      <c r="BI221" s="56"/>
      <c r="BJ221" s="56"/>
      <c r="BK221" s="56"/>
      <c r="BL221" s="56"/>
      <c r="BM221" s="56"/>
      <c r="BN221" s="56"/>
      <c r="BP221" t="str">
        <f>IFERROR(LEFT(Table4[[#This Row],[reference/s]],SEARCH(";",Table4[[#This Row],[reference/s]])-1),"")</f>
        <v>ICA</v>
      </c>
    </row>
    <row r="222" spans="1:68">
      <c r="B222" t="s">
        <v>1568</v>
      </c>
      <c r="C222" t="s">
        <v>475</v>
      </c>
      <c r="D222" t="s">
        <v>737</v>
      </c>
      <c r="E222" t="s">
        <v>839</v>
      </c>
      <c r="F222" s="4">
        <v>36628</v>
      </c>
      <c r="G222" s="4">
        <v>36636</v>
      </c>
      <c r="H222" t="s">
        <v>662</v>
      </c>
      <c r="I222" s="56">
        <v>2000</v>
      </c>
      <c r="J222" t="s">
        <v>1472</v>
      </c>
      <c r="K222" t="s">
        <v>1434</v>
      </c>
      <c r="L222" t="s">
        <v>33</v>
      </c>
      <c r="M222" t="s">
        <v>33</v>
      </c>
      <c r="O222" s="9" t="s">
        <v>1507</v>
      </c>
      <c r="P222">
        <v>2</v>
      </c>
      <c r="Q222">
        <v>0</v>
      </c>
      <c r="R222">
        <v>1</v>
      </c>
      <c r="S222">
        <v>0</v>
      </c>
      <c r="T222">
        <v>9</v>
      </c>
      <c r="U222">
        <f>Table4[[#This Row],[Report]]*$P$321+Table4[[#This Row],[Journals]]*$Q$321+Table4[[#This Row],[Databases]]*$R$321+Table4[[#This Row],[Websites]]*$S$321+Table4[[#This Row],[Newspaper]]*$T$321</f>
        <v>109</v>
      </c>
      <c r="V222">
        <f>SUM(Table4[[#This Row],[Report]:[Websites]])</f>
        <v>3</v>
      </c>
      <c r="W222">
        <f>IF(Table4[[#This Row],[Insured Cost]]="",1,IF(Table4[[#This Row],[Reported cost]]="",2,""))</f>
        <v>2</v>
      </c>
      <c r="X222" s="56"/>
      <c r="Y222" s="56"/>
      <c r="Z222" s="56"/>
      <c r="AA222" s="56"/>
      <c r="AB222" s="56"/>
      <c r="AC222" s="56"/>
      <c r="AD222" s="56"/>
      <c r="AE222" s="64">
        <v>11000000</v>
      </c>
      <c r="AF222" s="64"/>
      <c r="AG222" s="56">
        <v>300</v>
      </c>
      <c r="AH222" s="56"/>
      <c r="AI222" s="56"/>
      <c r="AJ222" s="56" t="s">
        <v>1476</v>
      </c>
      <c r="AK222" s="56"/>
      <c r="AL222" s="56" t="s">
        <v>1473</v>
      </c>
      <c r="AM222" s="56"/>
      <c r="AN222" s="56"/>
      <c r="AO222" s="56" t="s">
        <v>1475</v>
      </c>
      <c r="AP222" s="56" t="s">
        <v>1474</v>
      </c>
      <c r="AQ222" s="56"/>
      <c r="AR222" s="56" t="s">
        <v>1477</v>
      </c>
      <c r="AS222" s="56"/>
      <c r="AT222" s="56"/>
      <c r="AU222" s="56"/>
      <c r="AV222" s="56"/>
      <c r="AW222" s="56"/>
      <c r="AX222" s="56"/>
      <c r="AY222" s="56"/>
      <c r="AZ222" s="56"/>
      <c r="BA222" s="56"/>
      <c r="BB222" s="56"/>
      <c r="BC222" s="56"/>
      <c r="BD222" s="56"/>
      <c r="BE222" s="56"/>
      <c r="BF222" s="56"/>
      <c r="BG222" s="56"/>
      <c r="BH222" s="56"/>
      <c r="BI222" s="56"/>
      <c r="BJ222" s="56"/>
      <c r="BK222" s="56"/>
      <c r="BL222" s="56"/>
      <c r="BM222" s="56"/>
      <c r="BN222" s="56"/>
      <c r="BP222" t="str">
        <f>IFERROR(LEFT(Table4[[#This Row],[reference/s]],SEARCH(";",Table4[[#This Row],[reference/s]])-1),"")</f>
        <v>ICA</v>
      </c>
    </row>
    <row r="223" spans="1:68">
      <c r="B223" t="s">
        <v>1567</v>
      </c>
      <c r="C223" t="s">
        <v>807</v>
      </c>
      <c r="D223" s="6"/>
      <c r="F223" s="4"/>
      <c r="G223" s="4">
        <v>37226</v>
      </c>
      <c r="H223" t="s">
        <v>660</v>
      </c>
      <c r="I223" s="56">
        <v>2001</v>
      </c>
      <c r="K223" t="s">
        <v>797</v>
      </c>
      <c r="L223" t="s">
        <v>50</v>
      </c>
      <c r="M223" t="s">
        <v>50</v>
      </c>
      <c r="O223" s="9" t="s">
        <v>701</v>
      </c>
      <c r="U223">
        <f>Table4[[#This Row],[Report]]*$P$321+Table4[[#This Row],[Journals]]*$Q$321+Table4[[#This Row],[Databases]]*$R$321+Table4[[#This Row],[Websites]]*$S$321+Table4[[#This Row],[Newspaper]]*$T$321</f>
        <v>0</v>
      </c>
      <c r="V223">
        <f>SUM(Table4[[#This Row],[Report]:[Websites]])</f>
        <v>0</v>
      </c>
      <c r="W223">
        <f>IF(Table4[[#This Row],[Insured Cost]]="",1,IF(Table4[[#This Row],[Reported cost]]="",2,""))</f>
        <v>1</v>
      </c>
      <c r="X223" s="56"/>
      <c r="Y223" s="56"/>
      <c r="Z223" s="56"/>
      <c r="AA223" s="56">
        <v>700</v>
      </c>
      <c r="AB223" s="56"/>
      <c r="AC223" s="56"/>
      <c r="AD223" s="56">
        <v>6</v>
      </c>
      <c r="AE223" s="64"/>
      <c r="AF223" s="64"/>
      <c r="AG223" s="56"/>
      <c r="AH223" s="56"/>
      <c r="AI223" s="56"/>
      <c r="AJ223" s="56"/>
      <c r="AK223" s="56"/>
      <c r="AL223" s="56">
        <v>5</v>
      </c>
      <c r="AM223" s="56"/>
      <c r="AN223" s="56"/>
      <c r="AO223" s="56"/>
      <c r="AP223" s="56"/>
      <c r="AQ223" s="56"/>
      <c r="AR223" s="56"/>
      <c r="AS223" s="56"/>
      <c r="AT223" s="56"/>
      <c r="AU223" s="56"/>
      <c r="AV223" s="56"/>
      <c r="AW223" s="56"/>
      <c r="AX223" s="56"/>
      <c r="AY223" s="56"/>
      <c r="AZ223" s="56"/>
      <c r="BA223" s="56"/>
      <c r="BB223" s="56"/>
      <c r="BC223" s="56"/>
      <c r="BD223" s="56"/>
      <c r="BE223" s="56"/>
      <c r="BF223" s="56"/>
      <c r="BG223" s="56"/>
      <c r="BH223" s="56"/>
      <c r="BI223" s="56"/>
      <c r="BJ223" s="56"/>
      <c r="BK223" s="56"/>
      <c r="BL223" s="56"/>
      <c r="BM223" s="56"/>
      <c r="BN223" s="56"/>
      <c r="BP223" t="str">
        <f>IFERROR(LEFT(Table4[[#This Row],[reference/s]],SEARCH(";",Table4[[#This Row],[reference/s]])-1),"")</f>
        <v>wiki</v>
      </c>
    </row>
    <row r="224" spans="1:68">
      <c r="A224">
        <v>520</v>
      </c>
      <c r="B224" t="s">
        <v>1559</v>
      </c>
      <c r="C224" t="s">
        <v>642</v>
      </c>
      <c r="D224" t="s">
        <v>393</v>
      </c>
      <c r="E224" t="s">
        <v>394</v>
      </c>
      <c r="F224" s="11">
        <v>36897</v>
      </c>
      <c r="G224" s="11">
        <v>36897</v>
      </c>
      <c r="H224" t="s">
        <v>657</v>
      </c>
      <c r="I224" s="56">
        <v>2001</v>
      </c>
      <c r="J224" t="s">
        <v>534</v>
      </c>
      <c r="K224" t="s">
        <v>534</v>
      </c>
      <c r="L224" t="s">
        <v>37</v>
      </c>
      <c r="M224" t="s">
        <v>37</v>
      </c>
      <c r="O224" s="9" t="s">
        <v>1033</v>
      </c>
      <c r="P224">
        <v>0</v>
      </c>
      <c r="Q224">
        <v>0</v>
      </c>
      <c r="R224">
        <v>1</v>
      </c>
      <c r="S224">
        <v>2</v>
      </c>
      <c r="T224">
        <v>15</v>
      </c>
      <c r="U224">
        <f>Table4[[#This Row],[Report]]*$P$321+Table4[[#This Row],[Journals]]*$Q$321+Table4[[#This Row],[Databases]]*$R$321+Table4[[#This Row],[Websites]]*$S$321+Table4[[#This Row],[Newspaper]]*$T$321</f>
        <v>55</v>
      </c>
      <c r="V224">
        <f>SUM(Table4[[#This Row],[Report]:[Websites]])</f>
        <v>3</v>
      </c>
      <c r="W224" t="str">
        <f>IF(Table4[[#This Row],[Insured Cost]]="",1,IF(Table4[[#This Row],[Reported cost]]="",2,""))</f>
        <v/>
      </c>
      <c r="X224" s="56"/>
      <c r="Y224" s="56">
        <v>10000</v>
      </c>
      <c r="Z224" s="56"/>
      <c r="AA224" s="56"/>
      <c r="AB224" s="56"/>
      <c r="AC224" s="56"/>
      <c r="AD224" s="56"/>
      <c r="AE224" s="64">
        <v>15000000</v>
      </c>
      <c r="AF224" s="64">
        <v>100000000</v>
      </c>
      <c r="AG224" s="56">
        <v>500</v>
      </c>
      <c r="AH224" s="56"/>
      <c r="AI224" s="56"/>
      <c r="AJ224" s="56"/>
      <c r="AK224" s="56">
        <v>400</v>
      </c>
      <c r="AL224" s="56"/>
      <c r="AM224" s="56"/>
      <c r="AN224" s="56"/>
      <c r="AO224" s="56"/>
      <c r="AP224" s="56"/>
      <c r="AQ224" s="56"/>
      <c r="AR224" s="56"/>
      <c r="AS224" s="56"/>
      <c r="AT224" s="56"/>
      <c r="AU224" s="56"/>
      <c r="AV224" s="56"/>
      <c r="AW224" s="56"/>
      <c r="AX224" s="56"/>
      <c r="AY224" s="56"/>
      <c r="AZ224" s="56"/>
      <c r="BA224" s="56"/>
      <c r="BB224" s="56">
        <v>150</v>
      </c>
      <c r="BC224" s="56"/>
      <c r="BD224" s="56"/>
      <c r="BE224" s="56"/>
      <c r="BF224" s="56"/>
      <c r="BG224" s="56"/>
      <c r="BH224" s="56"/>
      <c r="BI224" s="56"/>
      <c r="BJ224" s="56"/>
      <c r="BK224" s="56"/>
      <c r="BL224" s="56"/>
      <c r="BM224" s="56"/>
      <c r="BN224" s="56"/>
      <c r="BP224" t="str">
        <f>IFERROR(LEFT(Table4[[#This Row],[reference/s]],SEARCH(";",Table4[[#This Row],[reference/s]])-1),"")</f>
        <v>wiki</v>
      </c>
    </row>
    <row r="225" spans="1:68">
      <c r="B225" t="s">
        <v>1567</v>
      </c>
      <c r="C225" t="s">
        <v>807</v>
      </c>
      <c r="D225" s="6"/>
      <c r="F225" s="4"/>
      <c r="G225" s="4">
        <v>36892</v>
      </c>
      <c r="H225" t="s">
        <v>657</v>
      </c>
      <c r="I225" s="56">
        <v>2001</v>
      </c>
      <c r="J225" t="s">
        <v>1414</v>
      </c>
      <c r="K225" t="s">
        <v>784</v>
      </c>
      <c r="L225" t="s">
        <v>788</v>
      </c>
      <c r="M225" t="s">
        <v>51</v>
      </c>
      <c r="N225" t="s">
        <v>30</v>
      </c>
      <c r="O225" s="9" t="s">
        <v>609</v>
      </c>
      <c r="U225">
        <f>Table4[[#This Row],[Report]]*$P$321+Table4[[#This Row],[Journals]]*$Q$321+Table4[[#This Row],[Databases]]*$R$321+Table4[[#This Row],[Websites]]*$S$321+Table4[[#This Row],[Newspaper]]*$T$321</f>
        <v>0</v>
      </c>
      <c r="V225">
        <f>SUM(Table4[[#This Row],[Report]:[Websites]])</f>
        <v>0</v>
      </c>
      <c r="W225">
        <f>IF(Table4[[#This Row],[Insured Cost]]="",1,IF(Table4[[#This Row],[Reported cost]]="",2,""))</f>
        <v>1</v>
      </c>
      <c r="X225" s="56">
        <v>100000</v>
      </c>
      <c r="Y225" s="56"/>
      <c r="Z225" s="56"/>
      <c r="AA225" s="56">
        <v>320</v>
      </c>
      <c r="AB225" s="56"/>
      <c r="AC225" s="56"/>
      <c r="AD225" s="56">
        <v>5</v>
      </c>
      <c r="AE225" s="64"/>
      <c r="AF225" s="64"/>
      <c r="AG225" s="56"/>
      <c r="AH225" s="56"/>
      <c r="AI225" s="56"/>
      <c r="AJ225" s="56"/>
      <c r="AK225" s="56"/>
      <c r="AL225" s="56"/>
      <c r="AM225" s="56"/>
      <c r="AN225" s="56"/>
      <c r="AO225" s="56"/>
      <c r="AP225" s="56"/>
      <c r="AQ225" s="56"/>
      <c r="AR225" s="56"/>
      <c r="AS225" s="56"/>
      <c r="AT225" s="56"/>
      <c r="AU225" s="56"/>
      <c r="AV225" s="56"/>
      <c r="AW225" s="56"/>
      <c r="AX225" s="56"/>
      <c r="AY225" s="56"/>
      <c r="AZ225" s="56"/>
      <c r="BA225" s="56"/>
      <c r="BB225" s="56"/>
      <c r="BC225" s="56"/>
      <c r="BD225" s="56"/>
      <c r="BE225" s="56"/>
      <c r="BF225" s="56"/>
      <c r="BG225" s="56"/>
      <c r="BH225" s="56"/>
      <c r="BI225" s="56"/>
      <c r="BJ225" s="56"/>
      <c r="BK225" s="56"/>
      <c r="BL225" s="56"/>
      <c r="BM225" s="56"/>
      <c r="BN225" s="56"/>
      <c r="BP225" t="str">
        <f>IFERROR(LEFT(Table4[[#This Row],[reference/s]],SEARCH(";",Table4[[#This Row],[reference/s]])-1),"")</f>
        <v/>
      </c>
    </row>
    <row r="226" spans="1:68">
      <c r="B226" t="s">
        <v>1570</v>
      </c>
      <c r="C226" t="s">
        <v>606</v>
      </c>
      <c r="D226" t="s">
        <v>1510</v>
      </c>
      <c r="E226" t="s">
        <v>1511</v>
      </c>
      <c r="F226" s="4">
        <v>40563</v>
      </c>
      <c r="G226" s="4">
        <v>36937</v>
      </c>
      <c r="H226" t="s">
        <v>661</v>
      </c>
      <c r="I226" s="56">
        <v>2001</v>
      </c>
      <c r="J226" t="s">
        <v>1512</v>
      </c>
      <c r="K226" t="s">
        <v>1481</v>
      </c>
      <c r="L226" t="s">
        <v>37</v>
      </c>
      <c r="M226" t="s">
        <v>37</v>
      </c>
      <c r="O226" s="9" t="s">
        <v>1513</v>
      </c>
      <c r="P226">
        <v>1</v>
      </c>
      <c r="Q226">
        <v>0</v>
      </c>
      <c r="R226">
        <v>0</v>
      </c>
      <c r="S226">
        <v>0</v>
      </c>
      <c r="T226">
        <v>10</v>
      </c>
      <c r="U226">
        <f>Table4[[#This Row],[Report]]*$P$321+Table4[[#This Row],[Journals]]*$Q$321+Table4[[#This Row],[Databases]]*$R$321+Table4[[#This Row],[Websites]]*$S$321+Table4[[#This Row],[Newspaper]]*$T$321</f>
        <v>50</v>
      </c>
      <c r="V226">
        <f>SUM(Table4[[#This Row],[Report]:[Websites]])</f>
        <v>1</v>
      </c>
      <c r="W226" s="1">
        <f>IF(Table4[[#This Row],[Insured Cost]]="",1,IF(Table4[[#This Row],[Reported cost]]="",2,""))</f>
        <v>1</v>
      </c>
      <c r="X226" s="56"/>
      <c r="Y226" s="56"/>
      <c r="Z226" s="56"/>
      <c r="AA226" s="56"/>
      <c r="AB226" s="56"/>
      <c r="AC226" s="56"/>
      <c r="AD226" s="56"/>
      <c r="AE226" s="64"/>
      <c r="AF226" s="64">
        <v>120000000</v>
      </c>
      <c r="AG226" s="56"/>
      <c r="AH226" s="56"/>
      <c r="AI226" s="56"/>
      <c r="AJ226" s="56"/>
      <c r="AK226" s="56"/>
      <c r="AL226" s="56"/>
      <c r="AM226" s="56"/>
      <c r="AN226" s="56"/>
      <c r="AO226" s="56"/>
      <c r="AP226" s="56"/>
      <c r="AQ226" s="56"/>
      <c r="AR226" s="56"/>
      <c r="AS226" s="56"/>
      <c r="AT226" s="56"/>
      <c r="AU226" s="56"/>
      <c r="AV226" s="56"/>
      <c r="AW226" s="56"/>
      <c r="AX226" s="56"/>
      <c r="AY226" s="56"/>
      <c r="AZ226" s="56"/>
      <c r="BA226" s="56"/>
      <c r="BB226" s="56"/>
      <c r="BC226" s="56"/>
      <c r="BD226" s="56"/>
      <c r="BE226" s="56"/>
      <c r="BF226" s="56"/>
      <c r="BG226" s="56"/>
      <c r="BH226" s="56"/>
      <c r="BI226" s="56"/>
      <c r="BJ226" s="56"/>
      <c r="BK226" s="56"/>
      <c r="BL226" s="56"/>
      <c r="BM226" s="56"/>
      <c r="BN226" s="56"/>
      <c r="BP226" s="1" t="str">
        <f>IFERROR(LEFT(Table4[[#This Row],[reference/s]],SEARCH(";",Table4[[#This Row],[reference/s]])-1),"")</f>
        <v>Keys 2001 - Floods NSW 00-01</v>
      </c>
    </row>
    <row r="227" spans="1:68">
      <c r="B227" t="s">
        <v>1570</v>
      </c>
      <c r="C227" t="s">
        <v>475</v>
      </c>
      <c r="D227" t="s">
        <v>1177</v>
      </c>
      <c r="E227" t="s">
        <v>841</v>
      </c>
      <c r="F227" s="4">
        <v>36965</v>
      </c>
      <c r="G227" s="4">
        <v>36972</v>
      </c>
      <c r="H227" t="s">
        <v>661</v>
      </c>
      <c r="I227" s="56">
        <v>2001</v>
      </c>
      <c r="J227" t="s">
        <v>1484</v>
      </c>
      <c r="K227" t="s">
        <v>613</v>
      </c>
      <c r="L227" t="s">
        <v>740</v>
      </c>
      <c r="M227" t="s">
        <v>163</v>
      </c>
      <c r="N227" t="s">
        <v>50</v>
      </c>
      <c r="O227" s="9" t="s">
        <v>1176</v>
      </c>
      <c r="P227">
        <v>1</v>
      </c>
      <c r="Q227">
        <v>0</v>
      </c>
      <c r="R227">
        <v>1</v>
      </c>
      <c r="S227">
        <v>1</v>
      </c>
      <c r="T227">
        <v>0</v>
      </c>
      <c r="U227">
        <f>Table4[[#This Row],[Report]]*$P$321+Table4[[#This Row],[Journals]]*$Q$321+Table4[[#This Row],[Databases]]*$R$321+Table4[[#This Row],[Websites]]*$S$321+Table4[[#This Row],[Newspaper]]*$T$321</f>
        <v>70</v>
      </c>
      <c r="V227">
        <f>SUM(Table4[[#This Row],[Report]:[Websites]])</f>
        <v>3</v>
      </c>
      <c r="W227">
        <f>IF(Table4[[#This Row],[Insured Cost]]="",1,IF(Table4[[#This Row],[Reported cost]]="",2,""))</f>
        <v>1</v>
      </c>
      <c r="X227" s="56">
        <v>700</v>
      </c>
      <c r="Y227" s="56"/>
      <c r="Z227" s="56"/>
      <c r="AA227" s="56"/>
      <c r="AB227" s="56"/>
      <c r="AC227" s="56"/>
      <c r="AD227" s="56"/>
      <c r="AE227" s="64"/>
      <c r="AF227" s="64">
        <v>13000000</v>
      </c>
      <c r="AG227" s="56"/>
      <c r="AH227" s="56"/>
      <c r="AI227" s="56"/>
      <c r="AJ227" s="56"/>
      <c r="AK227" s="56"/>
      <c r="AL227" s="56"/>
      <c r="AM227" s="56"/>
      <c r="AN227" s="56"/>
      <c r="AO227" s="56"/>
      <c r="AP227" s="56"/>
      <c r="AQ227" s="56"/>
      <c r="AR227" s="56"/>
      <c r="AS227" s="56"/>
      <c r="AT227" s="56"/>
      <c r="AU227" s="56"/>
      <c r="AV227" s="56"/>
      <c r="AW227" s="56"/>
      <c r="AX227" s="56"/>
      <c r="AY227" s="56"/>
      <c r="AZ227" s="56"/>
      <c r="BA227" s="56"/>
      <c r="BB227" s="56"/>
      <c r="BC227" s="56"/>
      <c r="BD227" s="56"/>
      <c r="BE227" s="56"/>
      <c r="BF227" s="56"/>
      <c r="BG227" s="56"/>
      <c r="BH227" s="56"/>
      <c r="BI227" s="56"/>
      <c r="BJ227" s="56"/>
      <c r="BK227" s="56"/>
      <c r="BL227" s="56"/>
      <c r="BM227" s="56"/>
      <c r="BN227" s="56"/>
      <c r="BP227" t="str">
        <f>IFERROR(LEFT(Table4[[#This Row],[reference/s]],SEARCH(";",Table4[[#This Row],[reference/s]])-1),"")</f>
        <v>Callaghan - cyclone impacts in the gulf</v>
      </c>
    </row>
    <row r="228" spans="1:68">
      <c r="A228">
        <v>136</v>
      </c>
      <c r="B228" t="s">
        <v>1559</v>
      </c>
      <c r="C228" t="s">
        <v>642</v>
      </c>
      <c r="D228" t="s">
        <v>120</v>
      </c>
      <c r="E228" t="s">
        <v>121</v>
      </c>
      <c r="F228" s="4">
        <v>37228</v>
      </c>
      <c r="G228" s="4">
        <v>37228</v>
      </c>
      <c r="H228" t="s">
        <v>660</v>
      </c>
      <c r="I228" s="56">
        <v>2001</v>
      </c>
      <c r="K228" t="s">
        <v>538</v>
      </c>
      <c r="L228" t="s">
        <v>37</v>
      </c>
      <c r="M228" t="s">
        <v>37</v>
      </c>
      <c r="N228" t="s">
        <v>736</v>
      </c>
      <c r="O228" s="9" t="s">
        <v>1035</v>
      </c>
      <c r="P228">
        <v>0</v>
      </c>
      <c r="Q228">
        <v>1</v>
      </c>
      <c r="R228">
        <v>2</v>
      </c>
      <c r="S228">
        <v>1</v>
      </c>
      <c r="T228">
        <v>0</v>
      </c>
      <c r="U228">
        <f>Table4[[#This Row],[Report]]*$P$321+Table4[[#This Row],[Journals]]*$Q$321+Table4[[#This Row],[Databases]]*$R$321+Table4[[#This Row],[Websites]]*$S$321+Table4[[#This Row],[Newspaper]]*$T$321</f>
        <v>80</v>
      </c>
      <c r="V228">
        <f>SUM(Table4[[#This Row],[Report]:[Websites]])</f>
        <v>4</v>
      </c>
      <c r="W228" t="str">
        <f>IF(Table4[[#This Row],[Insured Cost]]="",1,IF(Table4[[#This Row],[Reported cost]]="",2,""))</f>
        <v/>
      </c>
      <c r="X228" s="56"/>
      <c r="Y228" s="56">
        <v>280000</v>
      </c>
      <c r="Z228" s="56"/>
      <c r="AA228" s="56">
        <v>30</v>
      </c>
      <c r="AB228" s="56"/>
      <c r="AC228" s="56"/>
      <c r="AD228" s="56">
        <v>2</v>
      </c>
      <c r="AE228" s="64">
        <v>30000000</v>
      </c>
      <c r="AF228" s="64">
        <v>130000000</v>
      </c>
      <c r="AG228" s="56"/>
      <c r="AH228" s="56"/>
      <c r="AI228" s="56"/>
      <c r="AJ228" s="56"/>
      <c r="AK228" s="56"/>
      <c r="AL228" s="56"/>
      <c r="AM228" s="56"/>
      <c r="AN228" s="56"/>
      <c r="AO228" s="56"/>
      <c r="AP228" s="56"/>
      <c r="AQ228" s="56"/>
      <c r="AR228" s="56"/>
      <c r="AS228" s="56"/>
      <c r="AT228" s="56"/>
      <c r="AU228" s="56"/>
      <c r="AV228" s="56"/>
      <c r="AW228" s="56"/>
      <c r="AX228" s="56"/>
      <c r="AY228" s="56"/>
      <c r="AZ228" s="56"/>
      <c r="BA228" s="56"/>
      <c r="BB228" s="56"/>
      <c r="BC228" s="56"/>
      <c r="BD228" s="56"/>
      <c r="BE228" s="56"/>
      <c r="BF228" s="56"/>
      <c r="BG228" s="56"/>
      <c r="BH228" s="56"/>
      <c r="BI228" s="56"/>
      <c r="BJ228" s="56"/>
      <c r="BK228" s="56"/>
      <c r="BL228" s="56"/>
      <c r="BM228" s="56"/>
      <c r="BN228" s="56"/>
      <c r="BO228" t="s">
        <v>122</v>
      </c>
      <c r="BP228" t="str">
        <f>IFERROR(LEFT(Table4[[#This Row],[reference/s]],SEARCH(";",Table4[[#This Row],[reference/s]])-1),"")</f>
        <v>Schuster et al.,2005</v>
      </c>
    </row>
    <row r="229" spans="1:68">
      <c r="A229">
        <v>269</v>
      </c>
      <c r="B229" t="s">
        <v>1559</v>
      </c>
      <c r="C229" t="s">
        <v>606</v>
      </c>
      <c r="D229" t="s">
        <v>192</v>
      </c>
      <c r="E229" t="s">
        <v>193</v>
      </c>
      <c r="F229" s="4">
        <v>36955</v>
      </c>
      <c r="G229" s="4">
        <v>36962</v>
      </c>
      <c r="H229" t="s">
        <v>658</v>
      </c>
      <c r="I229" s="56">
        <v>2001</v>
      </c>
      <c r="J229" t="s">
        <v>1508</v>
      </c>
      <c r="K229" t="s">
        <v>557</v>
      </c>
      <c r="L229" t="s">
        <v>37</v>
      </c>
      <c r="M229" t="s">
        <v>37</v>
      </c>
      <c r="N229" t="s">
        <v>736</v>
      </c>
      <c r="O229" s="9" t="s">
        <v>1509</v>
      </c>
      <c r="P229">
        <v>0</v>
      </c>
      <c r="Q229">
        <v>1</v>
      </c>
      <c r="R229">
        <v>2</v>
      </c>
      <c r="S229">
        <v>1</v>
      </c>
      <c r="T229">
        <v>39</v>
      </c>
      <c r="U229">
        <f>Table4[[#This Row],[Report]]*$P$321+Table4[[#This Row],[Journals]]*$Q$321+Table4[[#This Row],[Databases]]*$R$321+Table4[[#This Row],[Websites]]*$S$321+Table4[[#This Row],[Newspaper]]*$T$321</f>
        <v>119</v>
      </c>
      <c r="V229">
        <f>SUM(Table4[[#This Row],[Report]:[Websites]])</f>
        <v>4</v>
      </c>
      <c r="W229" t="str">
        <f>IF(Table4[[#This Row],[Insured Cost]]="",1,IF(Table4[[#This Row],[Reported cost]]="",2,""))</f>
        <v/>
      </c>
      <c r="X229" s="56">
        <v>3000</v>
      </c>
      <c r="Y229" s="56"/>
      <c r="Z229" s="56">
        <v>250</v>
      </c>
      <c r="AA229" s="56">
        <v>10</v>
      </c>
      <c r="AB229" s="56"/>
      <c r="AC229" s="56"/>
      <c r="AD229" s="56">
        <v>2</v>
      </c>
      <c r="AE229" s="64">
        <v>25000000</v>
      </c>
      <c r="AF229" s="64">
        <v>80000000</v>
      </c>
      <c r="AG229" s="56"/>
      <c r="AH229" s="56"/>
      <c r="AI229" s="56"/>
      <c r="AJ229" s="56"/>
      <c r="AK229" s="56"/>
      <c r="AL229" s="56"/>
      <c r="AM229" s="56"/>
      <c r="AN229" s="56"/>
      <c r="AO229" s="56"/>
      <c r="AP229" s="56"/>
      <c r="AQ229" s="56"/>
      <c r="AR229" s="56"/>
      <c r="AS229" s="56"/>
      <c r="AT229" s="56"/>
      <c r="AU229" s="56"/>
      <c r="AV229" s="56"/>
      <c r="AW229" s="56"/>
      <c r="AX229" s="56"/>
      <c r="AY229" s="56"/>
      <c r="AZ229" s="56"/>
      <c r="BA229" s="56"/>
      <c r="BB229" s="56"/>
      <c r="BC229" s="56"/>
      <c r="BD229" s="56"/>
      <c r="BE229" s="56"/>
      <c r="BF229" s="56"/>
      <c r="BG229" s="56"/>
      <c r="BH229" s="56"/>
      <c r="BI229" s="56"/>
      <c r="BJ229" s="56"/>
      <c r="BK229" s="56"/>
      <c r="BL229" s="56"/>
      <c r="BM229" s="56"/>
      <c r="BN229" s="56"/>
      <c r="BO229" t="s">
        <v>194</v>
      </c>
      <c r="BP229" t="str">
        <f>IFERROR(LEFT(Table4[[#This Row],[reference/s]],SEARCH(";",Table4[[#This Row],[reference/s]])-1),"")</f>
        <v>Pfstier (2002)</v>
      </c>
    </row>
    <row r="230" spans="1:68">
      <c r="A230">
        <v>424</v>
      </c>
      <c r="B230" t="s">
        <v>1564</v>
      </c>
      <c r="C230" t="s">
        <v>642</v>
      </c>
      <c r="D230" t="s">
        <v>294</v>
      </c>
      <c r="E230" t="s">
        <v>295</v>
      </c>
      <c r="F230" s="4">
        <v>37213</v>
      </c>
      <c r="G230" s="4">
        <v>37216</v>
      </c>
      <c r="H230" t="s">
        <v>659</v>
      </c>
      <c r="I230" s="56">
        <v>2001</v>
      </c>
      <c r="K230" t="s">
        <v>537</v>
      </c>
      <c r="L230" t="s">
        <v>37</v>
      </c>
      <c r="M230" t="s">
        <v>37</v>
      </c>
      <c r="N230" t="s">
        <v>736</v>
      </c>
      <c r="O230" s="9" t="s">
        <v>1034</v>
      </c>
      <c r="P230">
        <v>0</v>
      </c>
      <c r="Q230">
        <v>0</v>
      </c>
      <c r="R230">
        <v>2</v>
      </c>
      <c r="S230">
        <v>2</v>
      </c>
      <c r="T230">
        <v>0</v>
      </c>
      <c r="U230">
        <f>Table4[[#This Row],[Report]]*$P$321+Table4[[#This Row],[Journals]]*$Q$321+Table4[[#This Row],[Databases]]*$R$321+Table4[[#This Row],[Websites]]*$S$321+Table4[[#This Row],[Newspaper]]*$T$321</f>
        <v>60</v>
      </c>
      <c r="V230">
        <f>SUM(Table4[[#This Row],[Report]:[Websites]])</f>
        <v>4</v>
      </c>
      <c r="W230">
        <f>IF(Table4[[#This Row],[Insured Cost]]="",1,IF(Table4[[#This Row],[Reported cost]]="",2,""))</f>
        <v>2</v>
      </c>
      <c r="X230" s="56"/>
      <c r="Y230" s="56">
        <v>370000</v>
      </c>
      <c r="Z230" s="56">
        <v>100</v>
      </c>
      <c r="AA230" s="56">
        <v>50</v>
      </c>
      <c r="AB230" s="56"/>
      <c r="AC230" s="56"/>
      <c r="AD230" s="56">
        <v>3</v>
      </c>
      <c r="AE230" s="64">
        <v>30000000</v>
      </c>
      <c r="AF230" s="64"/>
      <c r="AG230" s="56"/>
      <c r="AH230" s="56"/>
      <c r="AI230" s="56"/>
      <c r="AJ230" s="56"/>
      <c r="AK230" s="56">
        <v>2000</v>
      </c>
      <c r="AL230" s="56"/>
      <c r="AM230" s="56"/>
      <c r="AN230" s="56"/>
      <c r="AO230" s="56">
        <v>200</v>
      </c>
      <c r="AP230" s="56"/>
      <c r="AQ230" s="56"/>
      <c r="AR230" s="56">
        <v>100</v>
      </c>
      <c r="AS230" s="56"/>
      <c r="AT230" s="56"/>
      <c r="AU230" s="56"/>
      <c r="AV230" s="56"/>
      <c r="AW230" s="56"/>
      <c r="AX230" s="56"/>
      <c r="AY230" s="56"/>
      <c r="AZ230" s="56"/>
      <c r="BA230" s="56"/>
      <c r="BB230" s="56"/>
      <c r="BC230" s="56"/>
      <c r="BD230" s="56"/>
      <c r="BE230" s="56"/>
      <c r="BF230" s="56"/>
      <c r="BG230" s="56"/>
      <c r="BH230" s="56"/>
      <c r="BI230" s="56"/>
      <c r="BJ230" s="56"/>
      <c r="BK230" s="56"/>
      <c r="BL230" s="56"/>
      <c r="BM230" s="56"/>
      <c r="BN230" s="56"/>
      <c r="BO230" t="s">
        <v>296</v>
      </c>
      <c r="BP230" t="str">
        <f>IFERROR(LEFT(Table4[[#This Row],[reference/s]],SEARCH(";",Table4[[#This Row],[reference/s]])-1),"")</f>
        <v>wiki</v>
      </c>
    </row>
    <row r="231" spans="1:68">
      <c r="A231">
        <v>88</v>
      </c>
      <c r="B231" t="s">
        <v>1564</v>
      </c>
      <c r="C231" t="s">
        <v>642</v>
      </c>
      <c r="D231" t="s">
        <v>1179</v>
      </c>
      <c r="E231" t="s">
        <v>96</v>
      </c>
      <c r="F231" s="4">
        <v>36906</v>
      </c>
      <c r="G231" s="4">
        <v>36906</v>
      </c>
      <c r="H231" t="s">
        <v>657</v>
      </c>
      <c r="I231" s="56">
        <v>2001</v>
      </c>
      <c r="J231" t="s">
        <v>1486</v>
      </c>
      <c r="K231" t="s">
        <v>486</v>
      </c>
      <c r="L231" t="s">
        <v>37</v>
      </c>
      <c r="M231" t="s">
        <v>37</v>
      </c>
      <c r="N231" t="s">
        <v>736</v>
      </c>
      <c r="O231" s="9" t="s">
        <v>1175</v>
      </c>
      <c r="P231">
        <v>0</v>
      </c>
      <c r="Q231">
        <v>0</v>
      </c>
      <c r="R231">
        <v>3</v>
      </c>
      <c r="S231">
        <v>1</v>
      </c>
      <c r="T231">
        <v>0</v>
      </c>
      <c r="U231">
        <f>Table4[[#This Row],[Report]]*$P$321+Table4[[#This Row],[Journals]]*$Q$321+Table4[[#This Row],[Databases]]*$R$321+Table4[[#This Row],[Websites]]*$S$321+Table4[[#This Row],[Newspaper]]*$T$321</f>
        <v>70</v>
      </c>
      <c r="V231">
        <f>SUM(Table4[[#This Row],[Report]:[Websites]])</f>
        <v>4</v>
      </c>
      <c r="W231">
        <f>IF(Table4[[#This Row],[Insured Cost]]="",1,IF(Table4[[#This Row],[Reported cost]]="",2,""))</f>
        <v>2</v>
      </c>
      <c r="X231" s="56"/>
      <c r="Y231" s="56">
        <v>230000</v>
      </c>
      <c r="Z231" s="56"/>
      <c r="AA231" s="56">
        <v>50</v>
      </c>
      <c r="AB231" s="56"/>
      <c r="AC231" s="56"/>
      <c r="AD231" s="56">
        <v>1</v>
      </c>
      <c r="AE231" s="64">
        <v>12000000</v>
      </c>
      <c r="AF231" s="64"/>
      <c r="AG231" s="56"/>
      <c r="AH231" s="56"/>
      <c r="AI231" s="56"/>
      <c r="AJ231" s="56"/>
      <c r="AK231" s="56"/>
      <c r="AL231" s="56"/>
      <c r="AM231" s="56"/>
      <c r="AN231" s="56"/>
      <c r="AO231" s="56"/>
      <c r="AP231" s="56"/>
      <c r="AQ231" s="56"/>
      <c r="AR231" s="56"/>
      <c r="AS231" s="56"/>
      <c r="AT231" s="56"/>
      <c r="AU231" s="56"/>
      <c r="AV231" s="56"/>
      <c r="AW231" s="56"/>
      <c r="AX231" s="56"/>
      <c r="AY231" s="56"/>
      <c r="AZ231" s="56"/>
      <c r="BA231" s="56"/>
      <c r="BB231" s="56"/>
      <c r="BC231" s="56"/>
      <c r="BD231" s="56"/>
      <c r="BE231" s="56"/>
      <c r="BF231" s="56"/>
      <c r="BG231" s="56"/>
      <c r="BH231" s="56"/>
      <c r="BI231" s="56"/>
      <c r="BJ231" s="56"/>
      <c r="BK231" s="56"/>
      <c r="BL231" s="56"/>
      <c r="BM231" s="56"/>
      <c r="BN231" s="56"/>
      <c r="BO231" t="s">
        <v>97</v>
      </c>
      <c r="BP231" t="str">
        <f>IFERROR(LEFT(Table4[[#This Row],[reference/s]],SEARCH(";",Table4[[#This Row],[reference/s]])-1),"")</f>
        <v>wiki</v>
      </c>
    </row>
    <row r="232" spans="1:68">
      <c r="A232">
        <v>354</v>
      </c>
      <c r="B232" t="s">
        <v>1564</v>
      </c>
      <c r="C232" t="s">
        <v>642</v>
      </c>
      <c r="D232" t="s">
        <v>245</v>
      </c>
      <c r="E232" t="s">
        <v>246</v>
      </c>
      <c r="F232" s="4">
        <v>36908</v>
      </c>
      <c r="G232" s="4">
        <v>36908</v>
      </c>
      <c r="H232" t="s">
        <v>657</v>
      </c>
      <c r="I232" s="56">
        <v>2001</v>
      </c>
      <c r="J232" t="s">
        <v>1487</v>
      </c>
      <c r="K232" t="s">
        <v>535</v>
      </c>
      <c r="L232" t="s">
        <v>37</v>
      </c>
      <c r="M232" t="s">
        <v>37</v>
      </c>
      <c r="N232" t="s">
        <v>736</v>
      </c>
      <c r="O232" s="9" t="s">
        <v>1215</v>
      </c>
      <c r="P232">
        <v>0</v>
      </c>
      <c r="Q232">
        <v>0</v>
      </c>
      <c r="R232">
        <v>3</v>
      </c>
      <c r="S232">
        <v>3</v>
      </c>
      <c r="T232">
        <v>0</v>
      </c>
      <c r="U232">
        <f>Table4[[#This Row],[Report]]*$P$321+Table4[[#This Row],[Journals]]*$Q$321+Table4[[#This Row],[Databases]]*$R$321+Table4[[#This Row],[Websites]]*$S$321+Table4[[#This Row],[Newspaper]]*$T$321</f>
        <v>90</v>
      </c>
      <c r="V232">
        <f>SUM(Table4[[#This Row],[Report]:[Websites]])</f>
        <v>6</v>
      </c>
      <c r="W232">
        <f>IF(Table4[[#This Row],[Insured Cost]]="",1,IF(Table4[[#This Row],[Reported cost]]="",2,""))</f>
        <v>2</v>
      </c>
      <c r="X232" s="56"/>
      <c r="Y232" s="56">
        <v>10000</v>
      </c>
      <c r="Z232" s="56">
        <v>100</v>
      </c>
      <c r="AA232" s="56">
        <v>30</v>
      </c>
      <c r="AB232" s="56"/>
      <c r="AC232" s="56"/>
      <c r="AD232" s="56"/>
      <c r="AE232" s="64">
        <v>35000000</v>
      </c>
      <c r="AF232" s="64"/>
      <c r="AG232" s="56"/>
      <c r="AH232" s="56"/>
      <c r="AI232" s="56"/>
      <c r="AJ232" s="56"/>
      <c r="AK232" s="56">
        <v>800</v>
      </c>
      <c r="AL232" s="56"/>
      <c r="AM232" s="56"/>
      <c r="AN232" s="56"/>
      <c r="AO232" s="56">
        <v>300</v>
      </c>
      <c r="AP232" s="56"/>
      <c r="AQ232" s="56"/>
      <c r="AR232" s="56"/>
      <c r="AS232" s="56"/>
      <c r="AT232" s="56"/>
      <c r="AU232" s="56"/>
      <c r="AV232" s="56"/>
      <c r="AW232" s="56"/>
      <c r="AX232" s="56"/>
      <c r="AY232" s="56"/>
      <c r="AZ232" s="56"/>
      <c r="BA232" s="56"/>
      <c r="BB232" s="56"/>
      <c r="BC232" s="56"/>
      <c r="BD232" s="56"/>
      <c r="BE232" s="56"/>
      <c r="BF232" s="56"/>
      <c r="BG232" s="56"/>
      <c r="BH232" s="56"/>
      <c r="BI232" s="56"/>
      <c r="BJ232" s="56"/>
      <c r="BK232" s="56"/>
      <c r="BL232" s="56"/>
      <c r="BM232" s="56"/>
      <c r="BN232" s="56"/>
      <c r="BO232" t="s">
        <v>247</v>
      </c>
      <c r="BP232" t="str">
        <f>IFERROR(LEFT(Table4[[#This Row],[reference/s]],SEARCH(";",Table4[[#This Row],[reference/s]])-1),"")</f>
        <v>wiki</v>
      </c>
    </row>
    <row r="233" spans="1:68">
      <c r="A233">
        <v>186</v>
      </c>
      <c r="B233" t="s">
        <v>1558</v>
      </c>
      <c r="C233" t="s">
        <v>606</v>
      </c>
      <c r="D233" t="s">
        <v>137</v>
      </c>
      <c r="E233" t="s">
        <v>138</v>
      </c>
      <c r="F233" s="4">
        <v>36959</v>
      </c>
      <c r="G233" s="4">
        <v>36961</v>
      </c>
      <c r="H233" t="s">
        <v>658</v>
      </c>
      <c r="I233" s="56">
        <v>2001</v>
      </c>
      <c r="J233" t="s">
        <v>1485</v>
      </c>
      <c r="K233" t="s">
        <v>536</v>
      </c>
      <c r="L233" t="s">
        <v>50</v>
      </c>
      <c r="M233" t="s">
        <v>50</v>
      </c>
      <c r="N233" t="s">
        <v>736</v>
      </c>
      <c r="O233" s="9" t="s">
        <v>1165</v>
      </c>
      <c r="P233">
        <v>1</v>
      </c>
      <c r="Q233">
        <v>0</v>
      </c>
      <c r="R233">
        <v>2</v>
      </c>
      <c r="S233">
        <v>0</v>
      </c>
      <c r="T233">
        <v>1</v>
      </c>
      <c r="U233">
        <f>Table4[[#This Row],[Report]]*$P$321+Table4[[#This Row],[Journals]]*$Q$321+Table4[[#This Row],[Databases]]*$R$321+Table4[[#This Row],[Websites]]*$S$321+Table4[[#This Row],[Newspaper]]*$T$321</f>
        <v>81</v>
      </c>
      <c r="V233">
        <f>SUM(Table4[[#This Row],[Report]:[Websites]])</f>
        <v>3</v>
      </c>
      <c r="W233">
        <f>IF(Table4[[#This Row],[Insured Cost]]="",1,IF(Table4[[#This Row],[Reported cost]]="",2,""))</f>
        <v>2</v>
      </c>
      <c r="X233" s="56">
        <v>50</v>
      </c>
      <c r="Y233" s="56"/>
      <c r="Z233" s="56"/>
      <c r="AA233" s="56">
        <v>10</v>
      </c>
      <c r="AB233" s="56"/>
      <c r="AC233" s="56"/>
      <c r="AD233" s="56">
        <v>2</v>
      </c>
      <c r="AE233" s="64">
        <v>37000000</v>
      </c>
      <c r="AF233" s="64"/>
      <c r="AG233" s="56"/>
      <c r="AH233" s="56"/>
      <c r="AI233" s="56"/>
      <c r="AJ233" s="56"/>
      <c r="AK233" s="56"/>
      <c r="AL233" s="56"/>
      <c r="AM233" s="56"/>
      <c r="AN233" s="56"/>
      <c r="AO233" s="56">
        <v>166</v>
      </c>
      <c r="AP233" s="56"/>
      <c r="AQ233" s="56"/>
      <c r="AR233" s="56"/>
      <c r="AS233" s="56">
        <v>707</v>
      </c>
      <c r="AT233" s="56"/>
      <c r="AU233" s="56"/>
      <c r="AV233" s="56"/>
      <c r="AW233" s="56"/>
      <c r="AX233" s="56"/>
      <c r="AY233" s="56"/>
      <c r="AZ233" s="56"/>
      <c r="BA233" s="56"/>
      <c r="BB233" s="56"/>
      <c r="BC233" s="56"/>
      <c r="BD233" s="56"/>
      <c r="BE233" s="56"/>
      <c r="BF233" s="56"/>
      <c r="BG233" s="56"/>
      <c r="BH233" s="56"/>
      <c r="BI233" s="56"/>
      <c r="BJ233" s="56"/>
      <c r="BK233" s="56"/>
      <c r="BL233" s="56"/>
      <c r="BM233" s="56"/>
      <c r="BN233" s="56"/>
      <c r="BO233" t="s">
        <v>139</v>
      </c>
      <c r="BP233" t="str">
        <f>IFERROR(LEFT(Table4[[#This Row],[reference/s]],SEARCH(";",Table4[[#This Row],[reference/s]])-1),"")</f>
        <v>EM-Track</v>
      </c>
    </row>
    <row r="234" spans="1:68">
      <c r="B234" t="s">
        <v>1570</v>
      </c>
      <c r="C234" t="s">
        <v>585</v>
      </c>
      <c r="E234" t="s">
        <v>1037</v>
      </c>
      <c r="F234" s="4">
        <v>37545</v>
      </c>
      <c r="G234" s="7">
        <v>37558</v>
      </c>
      <c r="H234" t="s">
        <v>663</v>
      </c>
      <c r="I234" s="56">
        <v>2002</v>
      </c>
      <c r="J234" s="1"/>
      <c r="K234" t="s">
        <v>848</v>
      </c>
      <c r="L234" t="s">
        <v>50</v>
      </c>
      <c r="M234" t="s">
        <v>50</v>
      </c>
      <c r="O234" s="9" t="s">
        <v>1038</v>
      </c>
      <c r="P234">
        <v>1</v>
      </c>
      <c r="Q234">
        <v>1</v>
      </c>
      <c r="R234">
        <v>0</v>
      </c>
      <c r="S234">
        <v>0</v>
      </c>
      <c r="T234">
        <v>0</v>
      </c>
      <c r="U234">
        <f>Table4[[#This Row],[Report]]*$P$321+Table4[[#This Row],[Journals]]*$Q$321+Table4[[#This Row],[Databases]]*$R$321+Table4[[#This Row],[Websites]]*$S$321+Table4[[#This Row],[Newspaper]]*$T$321</f>
        <v>70</v>
      </c>
      <c r="V234">
        <f>SUM(Table4[[#This Row],[Report]:[Websites]])</f>
        <v>2</v>
      </c>
      <c r="W234">
        <f>IF(Table4[[#This Row],[Insured Cost]]="",1,IF(Table4[[#This Row],[Reported cost]]="",2,""))</f>
        <v>1</v>
      </c>
      <c r="X234" s="56">
        <v>2000</v>
      </c>
      <c r="Y234" s="56"/>
      <c r="Z234" s="56"/>
      <c r="AA234" s="56"/>
      <c r="AB234" s="56"/>
      <c r="AC234" s="56"/>
      <c r="AD234" s="56">
        <v>1</v>
      </c>
      <c r="AE234" s="64"/>
      <c r="AF234" s="64">
        <v>6500000</v>
      </c>
      <c r="AG234" s="56"/>
      <c r="AH234" s="56"/>
      <c r="AI234" s="56"/>
      <c r="AJ234" s="56"/>
      <c r="AK234" s="56"/>
      <c r="AL234" s="56">
        <v>10</v>
      </c>
      <c r="AM234" s="56"/>
      <c r="AN234" s="56"/>
      <c r="AO234" s="56"/>
      <c r="AP234" s="56"/>
      <c r="AQ234" s="56">
        <v>30</v>
      </c>
      <c r="AR234" s="56">
        <v>11</v>
      </c>
      <c r="AS234" s="56"/>
      <c r="AT234" s="56"/>
      <c r="AU234" s="56"/>
      <c r="AV234" s="56"/>
      <c r="AW234" s="56"/>
      <c r="AX234" s="56"/>
      <c r="AY234" s="56"/>
      <c r="AZ234" s="56"/>
      <c r="BA234" s="56" t="s">
        <v>1036</v>
      </c>
      <c r="BB234" s="56"/>
      <c r="BC234" s="56"/>
      <c r="BD234" s="56"/>
      <c r="BE234" s="56"/>
      <c r="BF234" s="56"/>
      <c r="BG234" s="56"/>
      <c r="BH234" s="56"/>
      <c r="BI234" s="56"/>
      <c r="BJ234" s="56"/>
      <c r="BK234" s="56"/>
      <c r="BL234" s="56"/>
      <c r="BM234" s="56"/>
      <c r="BN234" s="56"/>
      <c r="BP234" t="str">
        <f>IFERROR(LEFT(Table4[[#This Row],[reference/s]],SEARCH(";",Table4[[#This Row],[reference/s]])-1),"")</f>
        <v>BoM report - QLD bushfires</v>
      </c>
    </row>
    <row r="235" spans="1:68">
      <c r="A235">
        <v>245</v>
      </c>
      <c r="B235" t="s">
        <v>1562</v>
      </c>
      <c r="C235" t="s">
        <v>585</v>
      </c>
      <c r="D235" t="s">
        <v>173</v>
      </c>
      <c r="E235" t="s">
        <v>174</v>
      </c>
      <c r="F235" s="4">
        <v>37249</v>
      </c>
      <c r="G235" s="4">
        <v>37267</v>
      </c>
      <c r="H235" t="s">
        <v>657</v>
      </c>
      <c r="I235" s="56">
        <v>2002</v>
      </c>
      <c r="K235" t="s">
        <v>1516</v>
      </c>
      <c r="L235" t="s">
        <v>175</v>
      </c>
      <c r="M235" t="s">
        <v>37</v>
      </c>
      <c r="N235" t="s">
        <v>184</v>
      </c>
      <c r="O235" s="9" t="s">
        <v>1178</v>
      </c>
      <c r="P235">
        <v>0</v>
      </c>
      <c r="Q235">
        <v>1</v>
      </c>
      <c r="R235">
        <v>3</v>
      </c>
      <c r="S235">
        <v>1</v>
      </c>
      <c r="T235">
        <v>1</v>
      </c>
      <c r="U235">
        <f>Table4[[#This Row],[Report]]*$P$321+Table4[[#This Row],[Journals]]*$Q$321+Table4[[#This Row],[Databases]]*$R$321+Table4[[#This Row],[Websites]]*$S$321+Table4[[#This Row],[Newspaper]]*$T$321</f>
        <v>101</v>
      </c>
      <c r="V235">
        <f>SUM(Table4[[#This Row],[Report]:[Websites]])</f>
        <v>5</v>
      </c>
      <c r="W235">
        <f>IF(Table4[[#This Row],[Insured Cost]]="",1,IF(Table4[[#This Row],[Reported cost]]="",2,""))</f>
        <v>2</v>
      </c>
      <c r="X235" s="56">
        <v>11000</v>
      </c>
      <c r="Y235" s="56">
        <v>230000</v>
      </c>
      <c r="Z235" s="56">
        <v>360</v>
      </c>
      <c r="AA235" s="56">
        <v>50</v>
      </c>
      <c r="AB235" s="56"/>
      <c r="AC235" s="56"/>
      <c r="AD235" s="56"/>
      <c r="AE235" s="64">
        <v>80000000</v>
      </c>
      <c r="AF235" s="64"/>
      <c r="AG235" s="56"/>
      <c r="AH235" s="56"/>
      <c r="AI235" s="56"/>
      <c r="AJ235" s="56"/>
      <c r="AK235" s="56">
        <v>40</v>
      </c>
      <c r="AL235" s="56">
        <v>121</v>
      </c>
      <c r="AM235" s="56"/>
      <c r="AN235" s="56"/>
      <c r="AO235" s="56"/>
      <c r="AP235" s="56"/>
      <c r="AQ235" s="56"/>
      <c r="AR235" s="56">
        <v>443</v>
      </c>
      <c r="AS235" s="56"/>
      <c r="AT235" s="56"/>
      <c r="AU235" s="56"/>
      <c r="AV235" s="56"/>
      <c r="AW235" s="56"/>
      <c r="AX235" s="56"/>
      <c r="AY235" s="56"/>
      <c r="AZ235" s="56">
        <v>7043</v>
      </c>
      <c r="BA235" s="56"/>
      <c r="BB235" s="56"/>
      <c r="BC235" s="56">
        <v>222</v>
      </c>
      <c r="BD235" s="56"/>
      <c r="BE235" s="56"/>
      <c r="BF235" s="56"/>
      <c r="BG235" s="56"/>
      <c r="BH235" s="56"/>
      <c r="BI235" s="56"/>
      <c r="BJ235" s="56"/>
      <c r="BK235" s="56"/>
      <c r="BL235" s="56"/>
      <c r="BM235" s="56"/>
      <c r="BN235" s="56"/>
      <c r="BO235" t="s">
        <v>176</v>
      </c>
      <c r="BP235" t="str">
        <f>IFERROR(LEFT(Table4[[#This Row],[reference/s]],SEARCH(";",Table4[[#This Row],[reference/s]])-1),"")</f>
        <v>ICA</v>
      </c>
    </row>
    <row r="236" spans="1:68">
      <c r="A236">
        <v>516</v>
      </c>
      <c r="B236" t="s">
        <v>1559</v>
      </c>
      <c r="C236" t="s">
        <v>585</v>
      </c>
      <c r="D236" t="s">
        <v>390</v>
      </c>
      <c r="E236" t="s">
        <v>391</v>
      </c>
      <c r="F236" s="11">
        <v>37538</v>
      </c>
      <c r="G236" s="11">
        <v>37538</v>
      </c>
      <c r="H236" t="s">
        <v>663</v>
      </c>
      <c r="I236" s="56">
        <v>2002</v>
      </c>
      <c r="K236" t="s">
        <v>539</v>
      </c>
      <c r="L236" t="s">
        <v>37</v>
      </c>
      <c r="M236" t="s">
        <v>37</v>
      </c>
      <c r="N236" t="s">
        <v>736</v>
      </c>
      <c r="O236" s="9" t="s">
        <v>1514</v>
      </c>
      <c r="P236">
        <v>0</v>
      </c>
      <c r="Q236">
        <v>0</v>
      </c>
      <c r="R236">
        <v>3</v>
      </c>
      <c r="S236">
        <v>1</v>
      </c>
      <c r="T236">
        <v>3</v>
      </c>
      <c r="U236">
        <f>Table4[[#This Row],[Report]]*$P$321+Table4[[#This Row],[Journals]]*$Q$321+Table4[[#This Row],[Databases]]*$R$321+Table4[[#This Row],[Websites]]*$S$321+Table4[[#This Row],[Newspaper]]*$T$321</f>
        <v>73</v>
      </c>
      <c r="V236">
        <f>SUM(Table4[[#This Row],[Report]:[Websites]])</f>
        <v>4</v>
      </c>
      <c r="W236" t="str">
        <f>IF(Table4[[#This Row],[Insured Cost]]="",1,IF(Table4[[#This Row],[Reported cost]]="",2,""))</f>
        <v/>
      </c>
      <c r="X236" s="56">
        <v>200</v>
      </c>
      <c r="Y236" s="56"/>
      <c r="Z236" s="56"/>
      <c r="AA236" s="56"/>
      <c r="AB236" s="56"/>
      <c r="AC236" s="56"/>
      <c r="AD236" s="56"/>
      <c r="AE236" s="64">
        <v>25000000</v>
      </c>
      <c r="AF236" s="64">
        <v>50000000</v>
      </c>
      <c r="AG236" s="56"/>
      <c r="AH236" s="56"/>
      <c r="AI236" s="56"/>
      <c r="AJ236" s="56"/>
      <c r="AK236" s="56">
        <v>11</v>
      </c>
      <c r="AL236" s="56">
        <v>10</v>
      </c>
      <c r="AM236" s="56"/>
      <c r="AN236" s="56"/>
      <c r="AO236" s="56"/>
      <c r="AP236" s="56"/>
      <c r="AQ236" s="56"/>
      <c r="AR236" s="56"/>
      <c r="AS236" s="56"/>
      <c r="AT236" s="56"/>
      <c r="AU236" s="56"/>
      <c r="AV236" s="56"/>
      <c r="AW236" s="56"/>
      <c r="AX236" s="56"/>
      <c r="AY236" s="56"/>
      <c r="AZ236" s="56"/>
      <c r="BA236" s="56"/>
      <c r="BB236" s="56"/>
      <c r="BC236" s="56"/>
      <c r="BD236" s="56"/>
      <c r="BE236" s="56"/>
      <c r="BF236" s="56"/>
      <c r="BG236" s="56"/>
      <c r="BH236" s="56"/>
      <c r="BI236" s="56"/>
      <c r="BJ236" s="56"/>
      <c r="BK236" s="56"/>
      <c r="BL236" s="56"/>
      <c r="BM236" s="56"/>
      <c r="BN236" s="56"/>
      <c r="BO236" t="s">
        <v>392</v>
      </c>
      <c r="BP236" t="str">
        <f>IFERROR(LEFT(Table4[[#This Row],[reference/s]],SEARCH(";",Table4[[#This Row],[reference/s]])-1),"")</f>
        <v>ICA</v>
      </c>
    </row>
    <row r="237" spans="1:68">
      <c r="B237" t="s">
        <v>1570</v>
      </c>
      <c r="C237" t="s">
        <v>642</v>
      </c>
      <c r="D237" t="s">
        <v>1039</v>
      </c>
      <c r="E237" t="s">
        <v>1040</v>
      </c>
      <c r="F237" s="11">
        <v>37501</v>
      </c>
      <c r="G237" s="11">
        <v>37519</v>
      </c>
      <c r="H237" t="s">
        <v>693</v>
      </c>
      <c r="I237" s="56">
        <v>2002</v>
      </c>
      <c r="J237" s="1"/>
      <c r="K237" t="s">
        <v>637</v>
      </c>
      <c r="L237" t="s">
        <v>30</v>
      </c>
      <c r="M237" t="s">
        <v>30</v>
      </c>
      <c r="O237" s="9" t="s">
        <v>1042</v>
      </c>
      <c r="P237">
        <v>0</v>
      </c>
      <c r="Q237">
        <v>0</v>
      </c>
      <c r="R237">
        <v>0</v>
      </c>
      <c r="S237">
        <v>2</v>
      </c>
      <c r="T237">
        <v>11</v>
      </c>
      <c r="U237">
        <f>Table4[[#This Row],[Report]]*$P$321+Table4[[#This Row],[Journals]]*$Q$321+Table4[[#This Row],[Databases]]*$R$321+Table4[[#This Row],[Websites]]*$S$321+Table4[[#This Row],[Newspaper]]*$T$321</f>
        <v>31</v>
      </c>
      <c r="V237">
        <f>SUM(Table4[[#This Row],[Report]:[Websites]])</f>
        <v>2</v>
      </c>
      <c r="W237" s="1">
        <f>IF(Table4[[#This Row],[Insured Cost]]="",1,IF(Table4[[#This Row],[Reported cost]]="",2,""))</f>
        <v>1</v>
      </c>
      <c r="X237" s="56"/>
      <c r="Y237" s="56"/>
      <c r="Z237" s="56"/>
      <c r="AA237" s="56">
        <v>3</v>
      </c>
      <c r="AB237" s="56"/>
      <c r="AC237" s="56"/>
      <c r="AD237" s="56">
        <v>1</v>
      </c>
      <c r="AE237" s="64"/>
      <c r="AF237" s="64">
        <v>10000000</v>
      </c>
      <c r="AG237" s="56"/>
      <c r="AH237" s="56"/>
      <c r="AI237" s="56"/>
      <c r="AJ237" s="56"/>
      <c r="AK237" s="56"/>
      <c r="AL237" s="56"/>
      <c r="AM237" s="56"/>
      <c r="AN237" s="56"/>
      <c r="AO237" s="56"/>
      <c r="AP237" s="56"/>
      <c r="AQ237" s="56"/>
      <c r="AR237" s="56"/>
      <c r="AS237" s="56"/>
      <c r="AT237" s="56"/>
      <c r="AU237" s="56"/>
      <c r="AV237" s="56"/>
      <c r="AW237" s="56"/>
      <c r="AX237" s="56"/>
      <c r="AY237" s="56"/>
      <c r="AZ237" s="56"/>
      <c r="BA237" s="56"/>
      <c r="BB237" s="56"/>
      <c r="BC237" s="56"/>
      <c r="BD237" s="56"/>
      <c r="BE237" s="56"/>
      <c r="BF237" s="56"/>
      <c r="BG237" s="56"/>
      <c r="BH237" s="56"/>
      <c r="BI237" s="56"/>
      <c r="BJ237" s="56"/>
      <c r="BK237" s="56"/>
      <c r="BL237" s="56"/>
      <c r="BM237" s="56"/>
      <c r="BN237" s="56"/>
      <c r="BP237" t="str">
        <f>IFERROR(LEFT(Table4[[#This Row],[reference/s]],SEARCH(";",Table4[[#This Row],[reference/s]])-1),"")</f>
        <v>wiki</v>
      </c>
    </row>
    <row r="238" spans="1:68">
      <c r="A238">
        <v>522</v>
      </c>
      <c r="B238" t="s">
        <v>1564</v>
      </c>
      <c r="C238" t="s">
        <v>642</v>
      </c>
      <c r="D238" t="s">
        <v>395</v>
      </c>
      <c r="E238" t="s">
        <v>396</v>
      </c>
      <c r="F238" s="4">
        <v>37272</v>
      </c>
      <c r="G238" s="4">
        <v>37272</v>
      </c>
      <c r="H238" t="s">
        <v>657</v>
      </c>
      <c r="I238" s="56">
        <v>2002</v>
      </c>
      <c r="J238" t="s">
        <v>1515</v>
      </c>
      <c r="K238" t="s">
        <v>1041</v>
      </c>
      <c r="L238" t="s">
        <v>763</v>
      </c>
      <c r="M238" t="s">
        <v>37</v>
      </c>
      <c r="N238" t="s">
        <v>50</v>
      </c>
      <c r="O238" s="9" t="s">
        <v>1034</v>
      </c>
      <c r="P238">
        <v>0</v>
      </c>
      <c r="Q238">
        <v>0</v>
      </c>
      <c r="R238">
        <v>2</v>
      </c>
      <c r="S238">
        <v>2</v>
      </c>
      <c r="T238">
        <v>0</v>
      </c>
      <c r="U238">
        <f>Table4[[#This Row],[Report]]*$P$321+Table4[[#This Row],[Journals]]*$Q$321+Table4[[#This Row],[Databases]]*$R$321+Table4[[#This Row],[Websites]]*$S$321+Table4[[#This Row],[Newspaper]]*$T$321</f>
        <v>60</v>
      </c>
      <c r="V238">
        <f>SUM(Table4[[#This Row],[Report]:[Websites]])</f>
        <v>4</v>
      </c>
      <c r="W238">
        <f>IF(Table4[[#This Row],[Insured Cost]]="",1,IF(Table4[[#This Row],[Reported cost]]="",2,""))</f>
        <v>2</v>
      </c>
      <c r="X238" s="56"/>
      <c r="Y238" s="56"/>
      <c r="Z238" s="56"/>
      <c r="AA238" s="56"/>
      <c r="AB238" s="56"/>
      <c r="AC238" s="56"/>
      <c r="AD238" s="56"/>
      <c r="AE238" s="64">
        <v>10000000</v>
      </c>
      <c r="AF238" s="64"/>
      <c r="AG238" s="56"/>
      <c r="AH238" s="56"/>
      <c r="AI238" s="56"/>
      <c r="AJ238" s="56"/>
      <c r="AK238" s="56"/>
      <c r="AL238" s="56"/>
      <c r="AM238" s="56"/>
      <c r="AN238" s="56"/>
      <c r="AO238" s="56"/>
      <c r="AP238" s="56"/>
      <c r="AQ238" s="56"/>
      <c r="AR238" s="56"/>
      <c r="AS238" s="56"/>
      <c r="AT238" s="56"/>
      <c r="AU238" s="56"/>
      <c r="AV238" s="56"/>
      <c r="AW238" s="56"/>
      <c r="AX238" s="56"/>
      <c r="AY238" s="56"/>
      <c r="AZ238" s="56"/>
      <c r="BA238" s="56"/>
      <c r="BB238" s="56"/>
      <c r="BC238" s="56"/>
      <c r="BD238" s="56"/>
      <c r="BE238" s="56"/>
      <c r="BF238" s="56"/>
      <c r="BG238" s="56"/>
      <c r="BH238" s="56"/>
      <c r="BI238" s="56"/>
      <c r="BJ238" s="56"/>
      <c r="BK238" s="56"/>
      <c r="BL238" s="56"/>
      <c r="BM238" s="56"/>
      <c r="BN238" s="56"/>
      <c r="BO238" t="s">
        <v>397</v>
      </c>
      <c r="BP238" t="str">
        <f>IFERROR(LEFT(Table4[[#This Row],[reference/s]],SEARCH(";",Table4[[#This Row],[reference/s]])-1),"")</f>
        <v>wiki</v>
      </c>
    </row>
    <row r="239" spans="1:68">
      <c r="A239">
        <v>384</v>
      </c>
      <c r="B239" t="s">
        <v>1564</v>
      </c>
      <c r="C239" t="s">
        <v>642</v>
      </c>
      <c r="D239" t="s">
        <v>271</v>
      </c>
      <c r="E239" t="s">
        <v>272</v>
      </c>
      <c r="F239" s="4">
        <v>37303</v>
      </c>
      <c r="G239" s="4">
        <v>37303</v>
      </c>
      <c r="H239" t="s">
        <v>661</v>
      </c>
      <c r="I239" s="56">
        <v>2002</v>
      </c>
      <c r="J239" t="s">
        <v>539</v>
      </c>
      <c r="K239" t="s">
        <v>539</v>
      </c>
      <c r="L239" t="s">
        <v>37</v>
      </c>
      <c r="M239" t="s">
        <v>37</v>
      </c>
      <c r="N239" t="s">
        <v>736</v>
      </c>
      <c r="O239" s="9" t="s">
        <v>1180</v>
      </c>
      <c r="P239">
        <v>0</v>
      </c>
      <c r="Q239">
        <v>1</v>
      </c>
      <c r="R239">
        <v>3</v>
      </c>
      <c r="S239">
        <v>2</v>
      </c>
      <c r="T239">
        <v>17</v>
      </c>
      <c r="U239">
        <f>Table4[[#This Row],[Report]]*$P$321+Table4[[#This Row],[Journals]]*$Q$321+Table4[[#This Row],[Databases]]*$R$321+Table4[[#This Row],[Websites]]*$S$321+Table4[[#This Row],[Newspaper]]*$T$321</f>
        <v>127</v>
      </c>
      <c r="V239">
        <f>SUM(Table4[[#This Row],[Report]:[Websites]])</f>
        <v>6</v>
      </c>
      <c r="W239" t="str">
        <f>IF(Table4[[#This Row],[Insured Cost]]="",1,IF(Table4[[#This Row],[Reported cost]]="",2,""))</f>
        <v/>
      </c>
      <c r="X239" s="56"/>
      <c r="Y239" s="56">
        <v>120000</v>
      </c>
      <c r="Z239" s="56"/>
      <c r="AA239" s="56"/>
      <c r="AB239" s="56"/>
      <c r="AC239" s="56"/>
      <c r="AD239" s="56">
        <v>4</v>
      </c>
      <c r="AE239" s="64">
        <v>10000000</v>
      </c>
      <c r="AF239" s="64">
        <v>19000000</v>
      </c>
      <c r="AG239" s="56">
        <v>8000</v>
      </c>
      <c r="AH239" s="56"/>
      <c r="AI239" s="56"/>
      <c r="AJ239" s="56"/>
      <c r="AK239" s="56">
        <v>900</v>
      </c>
      <c r="AL239" s="56"/>
      <c r="AM239" s="56"/>
      <c r="AN239" s="56"/>
      <c r="AO239" s="56"/>
      <c r="AP239" s="56"/>
      <c r="AQ239" s="56"/>
      <c r="AR239" s="56"/>
      <c r="AS239" s="56"/>
      <c r="AT239" s="56"/>
      <c r="AU239" s="56"/>
      <c r="AV239" s="56"/>
      <c r="AW239" s="56"/>
      <c r="AX239" s="56"/>
      <c r="AY239" s="56"/>
      <c r="AZ239" s="56"/>
      <c r="BA239" s="56"/>
      <c r="BB239" s="56"/>
      <c r="BC239" s="56"/>
      <c r="BD239" s="56"/>
      <c r="BE239" s="56"/>
      <c r="BF239" s="56"/>
      <c r="BG239" s="56"/>
      <c r="BH239" s="56"/>
      <c r="BI239" s="56"/>
      <c r="BJ239" s="56"/>
      <c r="BK239" s="56"/>
      <c r="BL239" s="56"/>
      <c r="BM239" s="56"/>
      <c r="BN239" s="56"/>
      <c r="BO239" t="s">
        <v>273</v>
      </c>
      <c r="BP239" t="str">
        <f>IFERROR(LEFT(Table4[[#This Row],[reference/s]],SEARCH(";",Table4[[#This Row],[reference/s]])-1),"")</f>
        <v>wiki</v>
      </c>
    </row>
    <row r="240" spans="1:68">
      <c r="A240">
        <v>374</v>
      </c>
      <c r="B240" t="s">
        <v>1559</v>
      </c>
      <c r="C240" t="s">
        <v>585</v>
      </c>
      <c r="D240" t="s">
        <v>849</v>
      </c>
      <c r="E240" t="s">
        <v>258</v>
      </c>
      <c r="F240" s="4">
        <v>37629</v>
      </c>
      <c r="G240" s="4">
        <v>37699</v>
      </c>
      <c r="H240" t="s">
        <v>657</v>
      </c>
      <c r="I240" s="56">
        <v>2003</v>
      </c>
      <c r="K240" t="s">
        <v>541</v>
      </c>
      <c r="L240" t="s">
        <v>928</v>
      </c>
      <c r="M240" t="s">
        <v>30</v>
      </c>
      <c r="N240" t="s">
        <v>37</v>
      </c>
      <c r="O240" s="9" t="s">
        <v>1283</v>
      </c>
      <c r="P240">
        <v>2</v>
      </c>
      <c r="Q240">
        <v>1</v>
      </c>
      <c r="R240">
        <v>1</v>
      </c>
      <c r="S240">
        <v>2</v>
      </c>
      <c r="T240">
        <v>1</v>
      </c>
      <c r="U240">
        <f>Table4[[#This Row],[Report]]*$P$321+Table4[[#This Row],[Journals]]*$Q$321+Table4[[#This Row],[Databases]]*$R$321+Table4[[#This Row],[Websites]]*$S$321+Table4[[#This Row],[Newspaper]]*$T$321</f>
        <v>151</v>
      </c>
      <c r="V240">
        <f>SUM(Table4[[#This Row],[Report]:[Websites]])</f>
        <v>6</v>
      </c>
      <c r="W240" t="str">
        <f>IF(Table4[[#This Row],[Insured Cost]]="",1,IF(Table4[[#This Row],[Reported cost]]="",2,""))</f>
        <v/>
      </c>
      <c r="X240" s="56"/>
      <c r="Y240" s="56"/>
      <c r="Z240" s="56"/>
      <c r="AA240" s="56">
        <v>400</v>
      </c>
      <c r="AB240" s="56"/>
      <c r="AC240" s="56"/>
      <c r="AD240" s="56"/>
      <c r="AE240" s="64">
        <v>12000000</v>
      </c>
      <c r="AF240" s="64">
        <v>121100000</v>
      </c>
      <c r="AG240" s="56"/>
      <c r="AH240" s="56"/>
      <c r="AI240" s="56"/>
      <c r="AJ240" s="56" t="s">
        <v>1281</v>
      </c>
      <c r="AK240" s="56" t="s">
        <v>1282</v>
      </c>
      <c r="AL240" s="56"/>
      <c r="AM240" s="56"/>
      <c r="AN240" s="56"/>
      <c r="AO240" s="56"/>
      <c r="AP240" s="56"/>
      <c r="AQ240" s="56"/>
      <c r="AR240" s="56">
        <v>213</v>
      </c>
      <c r="AS240" s="56">
        <v>26</v>
      </c>
      <c r="AT240" s="56"/>
      <c r="AU240" s="56"/>
      <c r="AV240" s="56"/>
      <c r="AW240" s="56" t="s">
        <v>1279</v>
      </c>
      <c r="AX240" s="56"/>
      <c r="AY240" s="56"/>
      <c r="AZ240" s="56" t="s">
        <v>1280</v>
      </c>
      <c r="BA240" s="56"/>
      <c r="BB240" s="56"/>
      <c r="BC240" s="56"/>
      <c r="BD240" s="56"/>
      <c r="BE240" s="56"/>
      <c r="BF240" s="56"/>
      <c r="BG240" s="56"/>
      <c r="BH240" s="56"/>
      <c r="BI240" s="56"/>
      <c r="BJ240" s="56"/>
      <c r="BK240" s="56"/>
      <c r="BL240" s="56"/>
      <c r="BM240" s="56"/>
      <c r="BN240" s="56"/>
      <c r="BO240" t="s">
        <v>259</v>
      </c>
      <c r="BP240" t="str">
        <f>IFERROR(LEFT(Table4[[#This Row],[reference/s]],SEARCH(";",Table4[[#This Row],[reference/s]])-1),"")</f>
        <v>wiki</v>
      </c>
    </row>
    <row r="241" spans="1:68">
      <c r="A241">
        <v>627</v>
      </c>
      <c r="B241" t="s">
        <v>1562</v>
      </c>
      <c r="C241" t="s">
        <v>585</v>
      </c>
      <c r="D241" t="s">
        <v>447</v>
      </c>
      <c r="E241" t="s">
        <v>448</v>
      </c>
      <c r="F241" s="4">
        <v>37639</v>
      </c>
      <c r="G241" s="4">
        <v>37640</v>
      </c>
      <c r="H241" t="s">
        <v>657</v>
      </c>
      <c r="I241" s="56">
        <v>2003</v>
      </c>
      <c r="K241" t="s">
        <v>540</v>
      </c>
      <c r="L241" t="s">
        <v>184</v>
      </c>
      <c r="M241" t="s">
        <v>184</v>
      </c>
      <c r="N241" t="s">
        <v>736</v>
      </c>
      <c r="O241" s="9" t="s">
        <v>1551</v>
      </c>
      <c r="P241">
        <v>0</v>
      </c>
      <c r="Q241">
        <v>0</v>
      </c>
      <c r="R241">
        <v>2</v>
      </c>
      <c r="S241">
        <v>1</v>
      </c>
      <c r="T241">
        <v>1</v>
      </c>
      <c r="U241">
        <f>Table4[[#This Row],[Report]]*$P$321+Table4[[#This Row],[Journals]]*$Q$321+Table4[[#This Row],[Databases]]*$R$321+Table4[[#This Row],[Websites]]*$S$321+Table4[[#This Row],[Newspaper]]*$T$321</f>
        <v>51</v>
      </c>
      <c r="V241">
        <f>SUM(Table4[[#This Row],[Report]:[Websites]])</f>
        <v>3</v>
      </c>
      <c r="W241">
        <f>IF(Table4[[#This Row],[Insured Cost]]="",1,IF(Table4[[#This Row],[Reported cost]]="",2,""))</f>
        <v>2</v>
      </c>
      <c r="X241" s="56">
        <v>5000</v>
      </c>
      <c r="Y241" s="56">
        <v>52500</v>
      </c>
      <c r="Z241" s="56">
        <v>100</v>
      </c>
      <c r="AA241" s="56">
        <v>435</v>
      </c>
      <c r="AB241" s="56"/>
      <c r="AC241" s="56"/>
      <c r="AD241" s="56">
        <v>4</v>
      </c>
      <c r="AE241" s="64">
        <v>350000000</v>
      </c>
      <c r="AF241" s="64"/>
      <c r="AG241" s="56"/>
      <c r="AH241" s="56"/>
      <c r="AI241" s="56"/>
      <c r="AJ241" s="56"/>
      <c r="AK241" s="56" t="s">
        <v>664</v>
      </c>
      <c r="AL241" s="56">
        <v>488</v>
      </c>
      <c r="AM241" s="56"/>
      <c r="AN241" s="56"/>
      <c r="AO241" s="56"/>
      <c r="AP241" s="56"/>
      <c r="AQ241" s="56"/>
      <c r="AR241" s="56"/>
      <c r="AS241" s="56"/>
      <c r="AT241" s="56"/>
      <c r="AU241" s="56"/>
      <c r="AV241" s="56"/>
      <c r="AW241" s="56"/>
      <c r="AX241" s="56"/>
      <c r="AY241" s="56"/>
      <c r="AZ241" s="56"/>
      <c r="BA241" s="56"/>
      <c r="BB241" s="56"/>
      <c r="BC241" s="56"/>
      <c r="BD241" s="56"/>
      <c r="BE241" s="56"/>
      <c r="BF241" s="56"/>
      <c r="BG241" s="56"/>
      <c r="BH241" s="56"/>
      <c r="BI241" s="56"/>
      <c r="BJ241" s="56"/>
      <c r="BK241" s="56"/>
      <c r="BL241" s="56"/>
      <c r="BM241" s="56"/>
      <c r="BN241" s="56"/>
      <c r="BO241" t="s">
        <v>449</v>
      </c>
      <c r="BP241" t="str">
        <f>IFERROR(LEFT(Table4[[#This Row],[reference/s]],SEARCH(";",Table4[[#This Row],[reference/s]])-1),"")</f>
        <v>wiki</v>
      </c>
    </row>
    <row r="242" spans="1:68">
      <c r="A242">
        <v>376</v>
      </c>
      <c r="B242" t="s">
        <v>1565</v>
      </c>
      <c r="C242" t="s">
        <v>642</v>
      </c>
      <c r="D242" t="s">
        <v>260</v>
      </c>
      <c r="E242" t="s">
        <v>668</v>
      </c>
      <c r="F242" s="4">
        <v>37857</v>
      </c>
      <c r="G242" s="4">
        <v>37857</v>
      </c>
      <c r="H242" t="s">
        <v>669</v>
      </c>
      <c r="I242" s="56">
        <v>2003</v>
      </c>
      <c r="K242" t="s">
        <v>542</v>
      </c>
      <c r="L242" t="s">
        <v>261</v>
      </c>
      <c r="M242" t="s">
        <v>184</v>
      </c>
      <c r="N242" t="s">
        <v>742</v>
      </c>
      <c r="O242" s="9" t="s">
        <v>1043</v>
      </c>
      <c r="P242">
        <v>1</v>
      </c>
      <c r="Q242">
        <v>0</v>
      </c>
      <c r="R242">
        <v>0</v>
      </c>
      <c r="S242">
        <v>2</v>
      </c>
      <c r="T242">
        <v>1</v>
      </c>
      <c r="U242">
        <f>Table4[[#This Row],[Report]]*$P$321+Table4[[#This Row],[Journals]]*$Q$321+Table4[[#This Row],[Databases]]*$R$321+Table4[[#This Row],[Websites]]*$S$321+Table4[[#This Row],[Newspaper]]*$T$321</f>
        <v>61</v>
      </c>
      <c r="V242">
        <f>SUM(Table4[[#This Row],[Report]:[Websites]])</f>
        <v>3</v>
      </c>
      <c r="W242">
        <f>IF(Table4[[#This Row],[Insured Cost]]="",1,IF(Table4[[#This Row],[Reported cost]]="",2,""))</f>
        <v>2</v>
      </c>
      <c r="X242" s="56"/>
      <c r="Y242" s="56">
        <v>250000</v>
      </c>
      <c r="Z242" s="56"/>
      <c r="AA242" s="56">
        <v>4</v>
      </c>
      <c r="AB242" s="56"/>
      <c r="AC242" s="56"/>
      <c r="AD242" s="56">
        <v>1</v>
      </c>
      <c r="AE242" s="64">
        <v>25000000</v>
      </c>
      <c r="AF242" s="64"/>
      <c r="AG242" s="56"/>
      <c r="AH242" s="56"/>
      <c r="AI242" s="56"/>
      <c r="AJ242" s="56"/>
      <c r="AK242" s="56" t="s">
        <v>670</v>
      </c>
      <c r="AL242" s="56"/>
      <c r="AM242" s="56"/>
      <c r="AN242" s="56"/>
      <c r="AO242" s="56"/>
      <c r="AP242" s="56"/>
      <c r="AQ242" s="56"/>
      <c r="AR242" s="56"/>
      <c r="AS242" s="56"/>
      <c r="AT242" s="56"/>
      <c r="AU242" s="56"/>
      <c r="AV242" s="56"/>
      <c r="AW242" s="56"/>
      <c r="AX242" s="56"/>
      <c r="AY242" s="56"/>
      <c r="AZ242" s="56"/>
      <c r="BA242" s="56"/>
      <c r="BB242" s="56"/>
      <c r="BC242" s="56"/>
      <c r="BD242" s="56"/>
      <c r="BE242" s="56"/>
      <c r="BF242" s="56"/>
      <c r="BG242" s="56"/>
      <c r="BH242" s="56"/>
      <c r="BI242" s="56"/>
      <c r="BJ242" s="56"/>
      <c r="BK242" s="56"/>
      <c r="BL242" s="56"/>
      <c r="BM242" s="56"/>
      <c r="BN242" s="56"/>
      <c r="BO242" t="s">
        <v>262</v>
      </c>
      <c r="BP242" t="str">
        <f>IFERROR(LEFT(Table4[[#This Row],[reference/s]],SEARCH(";",Table4[[#This Row],[reference/s]])-1),"")</f>
        <v>wiki</v>
      </c>
    </row>
    <row r="243" spans="1:68">
      <c r="B243" t="s">
        <v>1559</v>
      </c>
      <c r="C243" t="s">
        <v>642</v>
      </c>
      <c r="D243" t="s">
        <v>597</v>
      </c>
      <c r="E243" t="s">
        <v>665</v>
      </c>
      <c r="F243" s="4">
        <v>37980</v>
      </c>
      <c r="G243" s="4">
        <v>37980</v>
      </c>
      <c r="H243" t="s">
        <v>660</v>
      </c>
      <c r="I243" s="56">
        <v>2003</v>
      </c>
      <c r="K243" t="s">
        <v>515</v>
      </c>
      <c r="L243" t="s">
        <v>30</v>
      </c>
      <c r="M243" t="s">
        <v>30</v>
      </c>
      <c r="N243" t="s">
        <v>736</v>
      </c>
      <c r="O243" s="9" t="s">
        <v>1517</v>
      </c>
      <c r="P243">
        <v>1</v>
      </c>
      <c r="Q243">
        <v>1</v>
      </c>
      <c r="R243">
        <v>2</v>
      </c>
      <c r="S243">
        <v>4</v>
      </c>
      <c r="T243">
        <v>1</v>
      </c>
      <c r="U243">
        <f>Table4[[#This Row],[Report]]*$P$321+Table4[[#This Row],[Journals]]*$Q$321+Table4[[#This Row],[Databases]]*$R$321+Table4[[#This Row],[Websites]]*$S$321+Table4[[#This Row],[Newspaper]]*$T$321</f>
        <v>151</v>
      </c>
      <c r="V243">
        <f>SUM(Table4[[#This Row],[Report]:[Websites]])</f>
        <v>8</v>
      </c>
      <c r="W243" t="str">
        <f>IF(Table4[[#This Row],[Insured Cost]]="",1,IF(Table4[[#This Row],[Reported cost]]="",2,""))</f>
        <v/>
      </c>
      <c r="X243" s="56"/>
      <c r="Y243" s="56">
        <v>100000</v>
      </c>
      <c r="Z243" s="56"/>
      <c r="AA243" s="56"/>
      <c r="AB243" s="56"/>
      <c r="AC243" s="56"/>
      <c r="AD243" s="56"/>
      <c r="AE243" s="64">
        <v>100000000</v>
      </c>
      <c r="AF243" s="64">
        <v>124000000</v>
      </c>
      <c r="AG243" s="56">
        <v>75</v>
      </c>
      <c r="AH243" s="56"/>
      <c r="AI243" s="56" t="s">
        <v>1575</v>
      </c>
      <c r="AJ243" s="56"/>
      <c r="AK243" s="56">
        <v>3000</v>
      </c>
      <c r="AL243" s="56"/>
      <c r="AM243" s="56"/>
      <c r="AN243" s="56"/>
      <c r="AO243" s="56"/>
      <c r="AP243" s="56"/>
      <c r="AQ243" s="56"/>
      <c r="AR243" s="56"/>
      <c r="AS243" s="56"/>
      <c r="AT243" s="56"/>
      <c r="AU243" s="56"/>
      <c r="AV243" s="56"/>
      <c r="AW243" s="56"/>
      <c r="AX243" s="56"/>
      <c r="AY243" s="56"/>
      <c r="AZ243" s="56"/>
      <c r="BA243" s="56"/>
      <c r="BB243" s="56">
        <v>10000</v>
      </c>
      <c r="BC243" s="56"/>
      <c r="BD243" s="56"/>
      <c r="BE243" s="56"/>
      <c r="BF243" s="56"/>
      <c r="BG243" s="56"/>
      <c r="BH243" s="56"/>
      <c r="BI243" s="56"/>
      <c r="BJ243" s="56"/>
      <c r="BK243" s="56"/>
      <c r="BL243" s="56"/>
      <c r="BM243" s="56"/>
      <c r="BN243" s="56"/>
      <c r="BP243" t="str">
        <f>IFERROR(LEFT(Table4[[#This Row],[reference/s]],SEARCH(";",Table4[[#This Row],[reference/s]])-1),"")</f>
        <v>ICA</v>
      </c>
    </row>
    <row r="244" spans="1:68">
      <c r="B244" t="s">
        <v>1570</v>
      </c>
      <c r="C244" t="s">
        <v>606</v>
      </c>
      <c r="D244" t="s">
        <v>606</v>
      </c>
      <c r="E244" t="s">
        <v>667</v>
      </c>
      <c r="F244" s="11">
        <v>37799</v>
      </c>
      <c r="G244" s="11">
        <v>37799</v>
      </c>
      <c r="H244" t="s">
        <v>666</v>
      </c>
      <c r="I244" s="56">
        <v>2003</v>
      </c>
      <c r="J244" t="s">
        <v>1547</v>
      </c>
      <c r="K244" t="s">
        <v>496</v>
      </c>
      <c r="L244" t="s">
        <v>51</v>
      </c>
      <c r="M244" t="s">
        <v>51</v>
      </c>
      <c r="N244" t="s">
        <v>736</v>
      </c>
      <c r="O244" t="s">
        <v>1548</v>
      </c>
      <c r="P244">
        <v>1</v>
      </c>
      <c r="Q244">
        <v>0</v>
      </c>
      <c r="R244">
        <v>0</v>
      </c>
      <c r="S244">
        <v>1</v>
      </c>
      <c r="T244">
        <v>1</v>
      </c>
      <c r="U244">
        <f>Table4[[#This Row],[Report]]*$P$321+Table4[[#This Row],[Journals]]*$Q$321+Table4[[#This Row],[Databases]]*$R$321+Table4[[#This Row],[Websites]]*$S$321+Table4[[#This Row],[Newspaper]]*$T$321</f>
        <v>51</v>
      </c>
      <c r="V244">
        <f>SUM(Table4[[#This Row],[Report]:[Websites]])</f>
        <v>2</v>
      </c>
      <c r="W244">
        <f>IF(Table4[[#This Row],[Insured Cost]]="",1,IF(Table4[[#This Row],[Reported cost]]="",2,""))</f>
        <v>1</v>
      </c>
      <c r="X244" s="56"/>
      <c r="Y244" s="56"/>
      <c r="Z244" s="56"/>
      <c r="AA244" s="56"/>
      <c r="AB244" s="56"/>
      <c r="AC244" s="56"/>
      <c r="AD244" s="56"/>
      <c r="AE244" s="64"/>
      <c r="AF244" s="64">
        <v>20000000</v>
      </c>
      <c r="AG244" s="56"/>
      <c r="AH244" s="56"/>
      <c r="AI244" s="56"/>
      <c r="AJ244" s="56"/>
      <c r="AK244" s="56">
        <v>160</v>
      </c>
      <c r="AL244" s="56"/>
      <c r="AM244" s="56"/>
      <c r="AN244" s="56"/>
      <c r="AO244" s="56"/>
      <c r="AP244" s="56"/>
      <c r="AQ244" s="56"/>
      <c r="AR244" s="56"/>
      <c r="AS244" s="56">
        <v>160</v>
      </c>
      <c r="AT244" s="56"/>
      <c r="AU244" s="56"/>
      <c r="AV244" s="56"/>
      <c r="AW244" s="56"/>
      <c r="AX244" s="56"/>
      <c r="AY244" s="56"/>
      <c r="AZ244" s="56"/>
      <c r="BA244" s="56"/>
      <c r="BB244" s="56"/>
      <c r="BC244" s="56"/>
      <c r="BD244" s="56"/>
      <c r="BE244" s="56"/>
      <c r="BF244" s="56"/>
      <c r="BG244" s="56"/>
      <c r="BH244" s="56"/>
      <c r="BI244" s="56"/>
      <c r="BJ244" s="56"/>
      <c r="BK244" s="56"/>
      <c r="BL244" s="56"/>
      <c r="BM244" s="56"/>
      <c r="BN244" s="56"/>
      <c r="BP244" t="str">
        <f>IFERROR(LEFT(Table4[[#This Row],[reference/s]],SEARCH(";",Table4[[#This Row],[reference/s]])-1),"")</f>
        <v>wiki</v>
      </c>
    </row>
    <row r="245" spans="1:68">
      <c r="B245" t="s">
        <v>1567</v>
      </c>
      <c r="C245" t="s">
        <v>807</v>
      </c>
      <c r="D245" s="6"/>
      <c r="F245" s="4">
        <v>37646</v>
      </c>
      <c r="G245" s="4">
        <v>37653</v>
      </c>
      <c r="H245" t="s">
        <v>661</v>
      </c>
      <c r="I245" s="56">
        <v>2003</v>
      </c>
      <c r="K245" t="s">
        <v>539</v>
      </c>
      <c r="L245" t="s">
        <v>37</v>
      </c>
      <c r="M245" t="s">
        <v>37</v>
      </c>
      <c r="O245" s="9" t="s">
        <v>698</v>
      </c>
      <c r="U245">
        <f>Table4[[#This Row],[Report]]*$P$321+Table4[[#This Row],[Journals]]*$Q$321+Table4[[#This Row],[Databases]]*$R$321+Table4[[#This Row],[Websites]]*$S$321+Table4[[#This Row],[Newspaper]]*$T$321</f>
        <v>0</v>
      </c>
      <c r="V245">
        <f>SUM(Table4[[#This Row],[Report]:[Websites]])</f>
        <v>0</v>
      </c>
      <c r="W245">
        <f>IF(Table4[[#This Row],[Insured Cost]]="",1,IF(Table4[[#This Row],[Reported cost]]="",2,""))</f>
        <v>1</v>
      </c>
      <c r="X245" s="56"/>
      <c r="Y245" s="56"/>
      <c r="Z245" s="56"/>
      <c r="AA245" s="56">
        <v>60</v>
      </c>
      <c r="AB245" s="56"/>
      <c r="AC245" s="56"/>
      <c r="AD245" s="61" t="s">
        <v>798</v>
      </c>
      <c r="AE245" s="64"/>
      <c r="AF245" s="64"/>
      <c r="AG245" s="56"/>
      <c r="AH245" s="56"/>
      <c r="AI245" s="56"/>
      <c r="AJ245" s="56"/>
      <c r="AK245" s="56"/>
      <c r="AL245" s="56"/>
      <c r="AM245" s="56"/>
      <c r="AN245" s="56"/>
      <c r="AO245" s="56"/>
      <c r="AP245" s="56"/>
      <c r="AQ245" s="56"/>
      <c r="AR245" s="56"/>
      <c r="AS245" s="56"/>
      <c r="AT245" s="56"/>
      <c r="AU245" s="56"/>
      <c r="AV245" s="56"/>
      <c r="AW245" s="56"/>
      <c r="AX245" s="56"/>
      <c r="AY245" s="56"/>
      <c r="AZ245" s="56"/>
      <c r="BA245" s="56"/>
      <c r="BB245" s="56"/>
      <c r="BC245" s="56"/>
      <c r="BD245" s="56"/>
      <c r="BE245" s="56"/>
      <c r="BF245" s="56"/>
      <c r="BG245" s="56"/>
      <c r="BH245" s="56"/>
      <c r="BI245" s="56"/>
      <c r="BJ245" s="56"/>
      <c r="BK245" s="56"/>
      <c r="BL245" s="56"/>
      <c r="BM245" s="56"/>
      <c r="BN245" s="56"/>
      <c r="BP245" t="str">
        <f>IFERROR(LEFT(Table4[[#This Row],[reference/s]],SEARCH(";",Table4[[#This Row],[reference/s]])-1),"")</f>
        <v/>
      </c>
    </row>
    <row r="246" spans="1:68">
      <c r="B246" t="s">
        <v>1558</v>
      </c>
      <c r="C246" t="s">
        <v>475</v>
      </c>
      <c r="D246" t="s">
        <v>741</v>
      </c>
      <c r="E246" t="s">
        <v>842</v>
      </c>
      <c r="F246" s="4">
        <v>37671</v>
      </c>
      <c r="G246" s="4">
        <v>37685</v>
      </c>
      <c r="H246" t="s">
        <v>658</v>
      </c>
      <c r="I246" s="56">
        <v>2003</v>
      </c>
      <c r="K246" t="s">
        <v>548</v>
      </c>
      <c r="L246" t="s">
        <v>50</v>
      </c>
      <c r="M246" t="s">
        <v>50</v>
      </c>
      <c r="O246" s="9" t="s">
        <v>1044</v>
      </c>
      <c r="P246">
        <v>1</v>
      </c>
      <c r="Q246">
        <v>0</v>
      </c>
      <c r="R246">
        <v>0</v>
      </c>
      <c r="S246">
        <v>1</v>
      </c>
      <c r="T246">
        <v>21</v>
      </c>
      <c r="U246">
        <f>Table4[[#This Row],[Report]]*$P$321+Table4[[#This Row],[Journals]]*$Q$321+Table4[[#This Row],[Databases]]*$R$321+Table4[[#This Row],[Websites]]*$S$321+Table4[[#This Row],[Newspaper]]*$T$321</f>
        <v>71</v>
      </c>
      <c r="V246">
        <f>SUM(Table4[[#This Row],[Report]:[Websites]])</f>
        <v>2</v>
      </c>
      <c r="W246">
        <f>IF(Table4[[#This Row],[Insured Cost]]="",1,IF(Table4[[#This Row],[Reported cost]]="",2,""))</f>
        <v>1</v>
      </c>
      <c r="X246" s="56"/>
      <c r="Y246" s="56"/>
      <c r="Z246" s="56"/>
      <c r="AA246" s="56"/>
      <c r="AB246" s="56"/>
      <c r="AC246" s="56"/>
      <c r="AD246" s="56">
        <v>1</v>
      </c>
      <c r="AE246" s="64"/>
      <c r="AF246" s="64">
        <v>10000000</v>
      </c>
      <c r="AG246" s="56"/>
      <c r="AH246" s="56"/>
      <c r="AI246" s="56"/>
      <c r="AJ246" s="56"/>
      <c r="AK246" s="56"/>
      <c r="AL246" s="56"/>
      <c r="AM246" s="56"/>
      <c r="AN246" s="56"/>
      <c r="AO246" s="56"/>
      <c r="AP246" s="56"/>
      <c r="AQ246" s="56"/>
      <c r="AR246" s="56"/>
      <c r="AS246" s="56"/>
      <c r="AT246" s="56"/>
      <c r="AU246" s="56"/>
      <c r="AV246" s="56"/>
      <c r="AW246" s="56"/>
      <c r="AX246" s="56"/>
      <c r="AY246" s="56"/>
      <c r="AZ246" s="56"/>
      <c r="BA246" s="56"/>
      <c r="BB246" s="56"/>
      <c r="BC246" s="56"/>
      <c r="BD246" s="56"/>
      <c r="BE246" s="56"/>
      <c r="BF246" s="56"/>
      <c r="BG246" s="56"/>
      <c r="BH246" s="56"/>
      <c r="BI246" s="56"/>
      <c r="BJ246" s="56">
        <v>1</v>
      </c>
      <c r="BK246" s="56"/>
      <c r="BL246" s="56"/>
      <c r="BM246" s="56"/>
      <c r="BN246" s="56"/>
      <c r="BP246" t="str">
        <f>IFERROR(LEFT(Table4[[#This Row],[reference/s]],SEARCH(";",Table4[[#This Row],[reference/s]])-1),"")</f>
        <v>wiki (page)</v>
      </c>
    </row>
    <row r="247" spans="1:68">
      <c r="A247">
        <v>391</v>
      </c>
      <c r="B247" t="s">
        <v>1570</v>
      </c>
      <c r="C247" t="s">
        <v>642</v>
      </c>
      <c r="D247" t="s">
        <v>277</v>
      </c>
      <c r="E247" t="s">
        <v>672</v>
      </c>
      <c r="F247" s="11">
        <v>38049</v>
      </c>
      <c r="G247" s="11">
        <v>38077</v>
      </c>
      <c r="H247" t="s">
        <v>658</v>
      </c>
      <c r="I247" s="56">
        <v>2004</v>
      </c>
      <c r="K247" t="s">
        <v>544</v>
      </c>
      <c r="L247" t="s">
        <v>278</v>
      </c>
      <c r="M247" t="s">
        <v>163</v>
      </c>
      <c r="N247" t="s">
        <v>743</v>
      </c>
      <c r="O247" s="9" t="s">
        <v>1518</v>
      </c>
      <c r="P247">
        <v>2</v>
      </c>
      <c r="Q247">
        <v>0</v>
      </c>
      <c r="R247">
        <v>1</v>
      </c>
      <c r="S247">
        <v>2</v>
      </c>
      <c r="T247">
        <v>1</v>
      </c>
      <c r="U247">
        <f>Table4[[#This Row],[Report]]*$P$321+Table4[[#This Row],[Journals]]*$Q$321+Table4[[#This Row],[Databases]]*$R$321+Table4[[#This Row],[Websites]]*$S$321+Table4[[#This Row],[Newspaper]]*$T$321</f>
        <v>121</v>
      </c>
      <c r="V247">
        <f>SUM(Table4[[#This Row],[Report]:[Websites]])</f>
        <v>5</v>
      </c>
      <c r="W247">
        <f>IF(Table4[[#This Row],[Insured Cost]]="",1,IF(Table4[[#This Row],[Reported cost]]="",2,""))</f>
        <v>1</v>
      </c>
      <c r="X247" s="56">
        <v>100</v>
      </c>
      <c r="Y247" s="56">
        <v>110000</v>
      </c>
      <c r="Z247" s="56"/>
      <c r="AA247" s="56">
        <v>10</v>
      </c>
      <c r="AB247" s="56"/>
      <c r="AC247" s="56"/>
      <c r="AD247" s="56">
        <v>3</v>
      </c>
      <c r="AE247" s="64"/>
      <c r="AF247" s="64">
        <v>10000000</v>
      </c>
      <c r="AG247" s="56"/>
      <c r="AH247" s="56"/>
      <c r="AI247" s="56"/>
      <c r="AJ247" s="56"/>
      <c r="AK247" s="56"/>
      <c r="AL247" s="56" t="s">
        <v>1581</v>
      </c>
      <c r="AM247" s="56"/>
      <c r="AN247" s="56"/>
      <c r="AO247" s="56"/>
      <c r="AP247" s="56"/>
      <c r="AQ247" s="56"/>
      <c r="AR247" s="56"/>
      <c r="AS247" s="56"/>
      <c r="AT247" s="56"/>
      <c r="AU247" s="56"/>
      <c r="AV247" s="56"/>
      <c r="AW247" s="56"/>
      <c r="AX247" s="56"/>
      <c r="AY247" s="56"/>
      <c r="AZ247" s="56"/>
      <c r="BA247" s="56"/>
      <c r="BB247" s="56"/>
      <c r="BC247" s="56"/>
      <c r="BD247" s="56"/>
      <c r="BE247" s="56"/>
      <c r="BF247" s="56"/>
      <c r="BG247" s="56"/>
      <c r="BH247" s="56"/>
      <c r="BI247" s="56"/>
      <c r="BJ247" s="56"/>
      <c r="BK247" s="56"/>
      <c r="BL247" s="56"/>
      <c r="BM247" s="56"/>
      <c r="BN247" s="56"/>
      <c r="BO247" t="s">
        <v>279</v>
      </c>
      <c r="BP247" t="str">
        <f>IFERROR(LEFT(Table4[[#This Row],[reference/s]],SEARCH(";",Table4[[#This Row],[reference/s]])-1),"")</f>
        <v>EM-Track</v>
      </c>
    </row>
    <row r="248" spans="1:68">
      <c r="A248">
        <v>377</v>
      </c>
      <c r="B248" t="s">
        <v>1558</v>
      </c>
      <c r="C248" t="s">
        <v>642</v>
      </c>
      <c r="D248" t="s">
        <v>263</v>
      </c>
      <c r="E248" t="s">
        <v>264</v>
      </c>
      <c r="F248" s="11">
        <v>38010</v>
      </c>
      <c r="G248" s="11">
        <v>38017</v>
      </c>
      <c r="H248" t="s">
        <v>657</v>
      </c>
      <c r="I248" s="56">
        <v>2004</v>
      </c>
      <c r="K248" t="s">
        <v>543</v>
      </c>
      <c r="L248" t="s">
        <v>50</v>
      </c>
      <c r="M248" t="s">
        <v>50</v>
      </c>
      <c r="N248" t="s">
        <v>736</v>
      </c>
      <c r="O248" s="9" t="s">
        <v>1218</v>
      </c>
      <c r="P248">
        <v>0</v>
      </c>
      <c r="Q248">
        <v>0</v>
      </c>
      <c r="R248">
        <v>3</v>
      </c>
      <c r="S248">
        <v>1</v>
      </c>
      <c r="T248">
        <v>1</v>
      </c>
      <c r="U248">
        <f>Table4[[#This Row],[Report]]*$P$321+Table4[[#This Row],[Journals]]*$Q$321+Table4[[#This Row],[Databases]]*$R$321+Table4[[#This Row],[Websites]]*$S$321+Table4[[#This Row],[Newspaper]]*$T$321</f>
        <v>71</v>
      </c>
      <c r="V248">
        <f>SUM(Table4[[#This Row],[Report]:[Websites]])</f>
        <v>4</v>
      </c>
      <c r="W248">
        <f>IF(Table4[[#This Row],[Insured Cost]]="",1,IF(Table4[[#This Row],[Reported cost]]="",2,""))</f>
        <v>2</v>
      </c>
      <c r="X248" s="56"/>
      <c r="Y248" s="56"/>
      <c r="Z248" s="56"/>
      <c r="AA248" s="56">
        <v>3</v>
      </c>
      <c r="AB248" s="56"/>
      <c r="AC248" s="56"/>
      <c r="AD248" s="56">
        <v>1</v>
      </c>
      <c r="AE248" s="64">
        <v>28500000</v>
      </c>
      <c r="AF248" s="64"/>
      <c r="AG248" s="56"/>
      <c r="AH248" s="56"/>
      <c r="AI248" s="56"/>
      <c r="AJ248" s="56"/>
      <c r="AK248" s="56">
        <v>121000</v>
      </c>
      <c r="AL248" s="56"/>
      <c r="AM248" s="56"/>
      <c r="AN248" s="56"/>
      <c r="AO248" s="56"/>
      <c r="AP248" s="56"/>
      <c r="AQ248" s="56"/>
      <c r="AR248" s="56"/>
      <c r="AS248" s="56"/>
      <c r="AT248" s="56"/>
      <c r="AU248" s="56"/>
      <c r="AV248" s="56"/>
      <c r="AW248" s="56"/>
      <c r="AX248" s="56"/>
      <c r="AY248" s="56"/>
      <c r="AZ248" s="56"/>
      <c r="BA248" s="56"/>
      <c r="BB248" s="56"/>
      <c r="BC248" s="56"/>
      <c r="BD248" s="56"/>
      <c r="BE248" s="56"/>
      <c r="BF248" s="56"/>
      <c r="BG248" s="56"/>
      <c r="BH248" s="56"/>
      <c r="BI248" s="56"/>
      <c r="BJ248" s="56"/>
      <c r="BK248" s="56"/>
      <c r="BL248" s="56"/>
      <c r="BM248" s="56"/>
      <c r="BN248" s="56"/>
      <c r="BO248" t="s">
        <v>265</v>
      </c>
      <c r="BP248" t="str">
        <f>IFERROR(LEFT(Table4[[#This Row],[reference/s]],SEARCH(";",Table4[[#This Row],[reference/s]])-1),"")</f>
        <v>EM-Track</v>
      </c>
    </row>
    <row r="249" spans="1:68">
      <c r="B249" t="s">
        <v>1567</v>
      </c>
      <c r="C249" t="s">
        <v>807</v>
      </c>
      <c r="D249" s="6"/>
      <c r="F249" s="11">
        <v>38036</v>
      </c>
      <c r="G249" s="11">
        <v>38038</v>
      </c>
      <c r="H249" t="s">
        <v>661</v>
      </c>
      <c r="I249" s="56">
        <v>2004</v>
      </c>
      <c r="K249" t="s">
        <v>548</v>
      </c>
      <c r="L249" t="s">
        <v>50</v>
      </c>
      <c r="M249" t="s">
        <v>50</v>
      </c>
      <c r="O249" s="9" t="s">
        <v>1045</v>
      </c>
      <c r="U249">
        <f>Table4[[#This Row],[Report]]*$P$321+Table4[[#This Row],[Journals]]*$Q$321+Table4[[#This Row],[Databases]]*$R$321+Table4[[#This Row],[Websites]]*$S$321+Table4[[#This Row],[Newspaper]]*$T$321</f>
        <v>0</v>
      </c>
      <c r="V249">
        <f>SUM(Table4[[#This Row],[Report]:[Websites]])</f>
        <v>0</v>
      </c>
      <c r="W249">
        <f>IF(Table4[[#This Row],[Insured Cost]]="",1,IF(Table4[[#This Row],[Reported cost]]="",2,""))</f>
        <v>1</v>
      </c>
      <c r="X249" s="56"/>
      <c r="Y249" s="56"/>
      <c r="Z249" s="56"/>
      <c r="AA249" s="56">
        <v>116</v>
      </c>
      <c r="AB249" s="56"/>
      <c r="AC249" s="56"/>
      <c r="AD249" s="56">
        <v>12</v>
      </c>
      <c r="AE249" s="64"/>
      <c r="AF249" s="64"/>
      <c r="AG249" s="56"/>
      <c r="AH249" s="56"/>
      <c r="AI249" s="56"/>
      <c r="AJ249" s="56"/>
      <c r="AK249" s="56"/>
      <c r="AL249" s="56"/>
      <c r="AM249" s="56"/>
      <c r="AN249" s="56"/>
      <c r="AO249" s="56"/>
      <c r="AP249" s="56"/>
      <c r="AQ249" s="56"/>
      <c r="AR249" s="56"/>
      <c r="AS249" s="56"/>
      <c r="AT249" s="56"/>
      <c r="AU249" s="56"/>
      <c r="AV249" s="56"/>
      <c r="AW249" s="56"/>
      <c r="AX249" s="56"/>
      <c r="AY249" s="56"/>
      <c r="AZ249" s="56"/>
      <c r="BA249" s="56"/>
      <c r="BB249" s="56"/>
      <c r="BC249" s="56"/>
      <c r="BD249" s="56"/>
      <c r="BE249" s="56"/>
      <c r="BF249" s="56"/>
      <c r="BG249" s="56"/>
      <c r="BH249" s="56"/>
      <c r="BI249" s="56"/>
      <c r="BJ249" s="56"/>
      <c r="BK249" s="56"/>
      <c r="BL249" s="56"/>
      <c r="BM249" s="56"/>
      <c r="BN249" s="56"/>
      <c r="BP249" t="str">
        <f>IFERROR(LEFT(Table4[[#This Row],[reference/s]],SEARCH(";",Table4[[#This Row],[reference/s]])-1),"")</f>
        <v>PDF - newspaper</v>
      </c>
    </row>
    <row r="250" spans="1:68">
      <c r="B250" t="s">
        <v>1570</v>
      </c>
      <c r="C250" t="s">
        <v>606</v>
      </c>
      <c r="D250" s="6"/>
      <c r="F250" s="4">
        <v>38329</v>
      </c>
      <c r="G250" s="4">
        <v>38343</v>
      </c>
      <c r="H250" t="s">
        <v>660</v>
      </c>
      <c r="I250" s="56">
        <v>2004</v>
      </c>
      <c r="J250" s="1"/>
      <c r="K250" t="s">
        <v>1183</v>
      </c>
      <c r="L250" t="s">
        <v>37</v>
      </c>
      <c r="M250" t="s">
        <v>37</v>
      </c>
      <c r="O250" s="9" t="s">
        <v>1184</v>
      </c>
      <c r="P250">
        <v>0</v>
      </c>
      <c r="Q250">
        <v>0</v>
      </c>
      <c r="R250">
        <v>1</v>
      </c>
      <c r="S250">
        <v>0</v>
      </c>
      <c r="T250">
        <v>2</v>
      </c>
      <c r="U250">
        <f>Table4[[#This Row],[Report]]*$P$321+Table4[[#This Row],[Journals]]*$Q$321+Table4[[#This Row],[Databases]]*$R$321+Table4[[#This Row],[Websites]]*$S$321+Table4[[#This Row],[Newspaper]]*$T$321</f>
        <v>22</v>
      </c>
      <c r="V250">
        <f>SUM(Table4[[#This Row],[Report]:[Websites]])</f>
        <v>1</v>
      </c>
      <c r="W250" s="1">
        <f>IF(Table4[[#This Row],[Insured Cost]]="",1,IF(Table4[[#This Row],[Reported cost]]="",2,""))</f>
        <v>1</v>
      </c>
      <c r="X250" s="56"/>
      <c r="Y250" s="56"/>
      <c r="Z250" s="56"/>
      <c r="AA250" s="56"/>
      <c r="AB250" s="56"/>
      <c r="AC250" s="56"/>
      <c r="AD250" s="56">
        <v>3</v>
      </c>
      <c r="AE250" s="64"/>
      <c r="AF250" s="64">
        <v>15000000</v>
      </c>
      <c r="AG250" s="56"/>
      <c r="AH250" s="56"/>
      <c r="AI250" s="56"/>
      <c r="AJ250" s="56"/>
      <c r="AK250" s="56"/>
      <c r="AL250" s="56"/>
      <c r="AM250" s="56"/>
      <c r="AN250" s="56"/>
      <c r="AO250" s="56"/>
      <c r="AP250" s="56"/>
      <c r="AQ250" s="56"/>
      <c r="AR250" s="56"/>
      <c r="AS250" s="56"/>
      <c r="AT250" s="56"/>
      <c r="AU250" s="56"/>
      <c r="AV250" s="56"/>
      <c r="AW250" s="56"/>
      <c r="AX250" s="56"/>
      <c r="AY250" s="56"/>
      <c r="AZ250" s="56"/>
      <c r="BA250" s="56"/>
      <c r="BB250" s="56"/>
      <c r="BC250" s="56"/>
      <c r="BD250" s="56"/>
      <c r="BE250" s="56"/>
      <c r="BF250" s="56"/>
      <c r="BG250" s="56"/>
      <c r="BH250" s="56"/>
      <c r="BI250" s="56"/>
      <c r="BJ250" s="56">
        <v>1</v>
      </c>
      <c r="BK250" s="56">
        <v>1</v>
      </c>
      <c r="BL250" s="56"/>
      <c r="BM250" s="56"/>
      <c r="BN250" s="56">
        <v>2</v>
      </c>
      <c r="BP250" t="str">
        <f>IFERROR(LEFT(Table4[[#This Row],[reference/s]],SEARCH(";",Table4[[#This Row],[reference/s]])-1),"")</f>
        <v>EM-DAT</v>
      </c>
    </row>
    <row r="251" spans="1:68">
      <c r="B251" t="s">
        <v>1570</v>
      </c>
      <c r="C251" t="s">
        <v>606</v>
      </c>
      <c r="D251" s="6"/>
      <c r="F251" s="4">
        <v>38000</v>
      </c>
      <c r="G251" s="4">
        <v>38042</v>
      </c>
      <c r="H251" t="s">
        <v>661</v>
      </c>
      <c r="I251" s="56">
        <v>2004</v>
      </c>
      <c r="J251" s="1"/>
      <c r="K251" t="s">
        <v>1219</v>
      </c>
      <c r="L251" t="s">
        <v>763</v>
      </c>
      <c r="M251" t="s">
        <v>37</v>
      </c>
      <c r="N251" t="s">
        <v>50</v>
      </c>
      <c r="O251" s="9" t="s">
        <v>1220</v>
      </c>
      <c r="P251">
        <v>0</v>
      </c>
      <c r="Q251">
        <v>0</v>
      </c>
      <c r="R251">
        <v>1</v>
      </c>
      <c r="S251">
        <v>0</v>
      </c>
      <c r="T251">
        <v>7</v>
      </c>
      <c r="U251">
        <f>Table4[[#This Row],[Report]]*$P$321+Table4[[#This Row],[Journals]]*$Q$321+Table4[[#This Row],[Databases]]*$R$321+Table4[[#This Row],[Websites]]*$S$321+Table4[[#This Row],[Newspaper]]*$T$321</f>
        <v>27</v>
      </c>
      <c r="V251">
        <f>SUM(Table4[[#This Row],[Report]:[Websites]])</f>
        <v>1</v>
      </c>
      <c r="W251" s="1">
        <f>IF(Table4[[#This Row],[Insured Cost]]="",1,IF(Table4[[#This Row],[Reported cost]]="",2,""))</f>
        <v>1</v>
      </c>
      <c r="X251" s="56"/>
      <c r="Y251" s="56"/>
      <c r="Z251" s="56"/>
      <c r="AA251" s="56"/>
      <c r="AB251" s="56"/>
      <c r="AC251" s="56"/>
      <c r="AD251" s="56"/>
      <c r="AE251" s="64"/>
      <c r="AF251" s="64">
        <v>32000000</v>
      </c>
      <c r="AG251" s="56"/>
      <c r="AH251" s="56"/>
      <c r="AI251" s="56"/>
      <c r="AJ251" s="56"/>
      <c r="AK251" s="56"/>
      <c r="AL251" s="56"/>
      <c r="AM251" s="56"/>
      <c r="AN251" s="56"/>
      <c r="AO251" s="56"/>
      <c r="AP251" s="56"/>
      <c r="AQ251" s="56"/>
      <c r="AR251" s="56"/>
      <c r="AS251" s="56"/>
      <c r="AT251" s="56"/>
      <c r="AU251" s="56"/>
      <c r="AV251" s="56"/>
      <c r="AW251" s="56"/>
      <c r="AX251" s="56"/>
      <c r="AY251" s="56"/>
      <c r="AZ251" s="56"/>
      <c r="BA251" s="56"/>
      <c r="BB251" s="56"/>
      <c r="BC251" s="56"/>
      <c r="BD251" s="56"/>
      <c r="BE251" s="56"/>
      <c r="BF251" s="56"/>
      <c r="BG251" s="56"/>
      <c r="BH251" s="56"/>
      <c r="BI251" s="56"/>
      <c r="BJ251" s="56"/>
      <c r="BK251" s="56"/>
      <c r="BL251" s="56"/>
      <c r="BM251" s="56"/>
      <c r="BN251" s="56"/>
      <c r="BP251" s="1" t="str">
        <f>IFERROR(LEFT(Table4[[#This Row],[reference/s]],SEARCH(";",Table4[[#This Row],[reference/s]])-1),"")</f>
        <v>EM-DAT</v>
      </c>
    </row>
    <row r="252" spans="1:68">
      <c r="B252" t="s">
        <v>1570</v>
      </c>
      <c r="C252" t="s">
        <v>642</v>
      </c>
      <c r="E252" s="25" t="s">
        <v>1182</v>
      </c>
      <c r="F252" s="4">
        <v>38298</v>
      </c>
      <c r="G252" s="4">
        <v>38298</v>
      </c>
      <c r="H252" t="s">
        <v>659</v>
      </c>
      <c r="I252" s="56">
        <v>2004</v>
      </c>
      <c r="J252" t="s">
        <v>548</v>
      </c>
      <c r="K252" t="s">
        <v>548</v>
      </c>
      <c r="L252" t="s">
        <v>50</v>
      </c>
      <c r="M252" t="s">
        <v>50</v>
      </c>
      <c r="O252" s="9" t="s">
        <v>1520</v>
      </c>
      <c r="P252">
        <v>0</v>
      </c>
      <c r="Q252">
        <v>0</v>
      </c>
      <c r="R252">
        <v>1</v>
      </c>
      <c r="S252">
        <v>0</v>
      </c>
      <c r="T252">
        <v>13</v>
      </c>
      <c r="U252">
        <f>Table4[[#This Row],[Report]]*$P$321+Table4[[#This Row],[Journals]]*$Q$321+Table4[[#This Row],[Databases]]*$R$321+Table4[[#This Row],[Websites]]*$S$321+Table4[[#This Row],[Newspaper]]*$T$321</f>
        <v>33</v>
      </c>
      <c r="V252">
        <f>SUM(Table4[[#This Row],[Report]:[Websites]])</f>
        <v>1</v>
      </c>
      <c r="W252" s="1">
        <f>IF(Table4[[#This Row],[Insured Cost]]="",1,IF(Table4[[#This Row],[Reported cost]]="",2,""))</f>
        <v>1</v>
      </c>
      <c r="X252" s="56"/>
      <c r="Y252" s="56"/>
      <c r="Z252" s="56"/>
      <c r="AA252" s="56"/>
      <c r="AB252" s="56"/>
      <c r="AC252" s="56"/>
      <c r="AD252" s="56">
        <v>3</v>
      </c>
      <c r="AE252" s="64"/>
      <c r="AF252" s="64">
        <v>10000000</v>
      </c>
      <c r="AG252" s="56"/>
      <c r="AH252" s="56"/>
      <c r="AI252" s="56"/>
      <c r="AJ252" s="56"/>
      <c r="AK252" s="56"/>
      <c r="AL252" s="56"/>
      <c r="AM252" s="56"/>
      <c r="AN252" s="56"/>
      <c r="AO252" s="56"/>
      <c r="AP252" s="56"/>
      <c r="AQ252" s="56"/>
      <c r="AR252" s="56"/>
      <c r="AS252" s="56"/>
      <c r="AT252" s="56"/>
      <c r="AU252" s="56"/>
      <c r="AV252" s="56"/>
      <c r="AW252" s="56"/>
      <c r="AX252" s="56"/>
      <c r="AY252" s="56"/>
      <c r="AZ252" s="56"/>
      <c r="BA252" s="56"/>
      <c r="BB252" s="56"/>
      <c r="BC252" s="56"/>
      <c r="BD252" s="56"/>
      <c r="BE252" s="56"/>
      <c r="BF252" s="56"/>
      <c r="BG252" s="56"/>
      <c r="BH252" s="56"/>
      <c r="BI252" s="56"/>
      <c r="BJ252" s="56"/>
      <c r="BK252" s="56"/>
      <c r="BL252" s="56"/>
      <c r="BM252" s="56"/>
      <c r="BN252" s="56"/>
      <c r="BP252" t="str">
        <f>IFERROR(LEFT(Table4[[#This Row],[reference/s]],SEARCH(";",Table4[[#This Row],[reference/s]])-1),"")</f>
        <v>EM-DAT [2]</v>
      </c>
    </row>
    <row r="253" spans="1:68">
      <c r="B253" t="s">
        <v>1570</v>
      </c>
      <c r="C253" t="s">
        <v>642</v>
      </c>
      <c r="E253" t="s">
        <v>1046</v>
      </c>
      <c r="F253" s="11">
        <v>38284</v>
      </c>
      <c r="G253" s="11">
        <v>38284</v>
      </c>
      <c r="H253" t="s">
        <v>663</v>
      </c>
      <c r="I253" s="56">
        <v>2004</v>
      </c>
      <c r="J253" s="1"/>
      <c r="K253" t="s">
        <v>1047</v>
      </c>
      <c r="L253" t="s">
        <v>37</v>
      </c>
      <c r="M253" t="s">
        <v>37</v>
      </c>
      <c r="O253" s="9" t="s">
        <v>1519</v>
      </c>
      <c r="P253">
        <v>2</v>
      </c>
      <c r="Q253">
        <v>0</v>
      </c>
      <c r="R253">
        <v>1</v>
      </c>
      <c r="S253">
        <v>2</v>
      </c>
      <c r="T253">
        <v>9</v>
      </c>
      <c r="U253">
        <f>Table4[[#This Row],[Report]]*$P$321+Table4[[#This Row],[Journals]]*$Q$321+Table4[[#This Row],[Databases]]*$R$321+Table4[[#This Row],[Websites]]*$S$321+Table4[[#This Row],[Newspaper]]*$T$321</f>
        <v>129</v>
      </c>
      <c r="V253">
        <f>SUM(Table4[[#This Row],[Report]:[Websites]])</f>
        <v>5</v>
      </c>
      <c r="W253" s="1">
        <f>IF(Table4[[#This Row],[Insured Cost]]="",1,IF(Table4[[#This Row],[Reported cost]]="",2,""))</f>
        <v>1</v>
      </c>
      <c r="X253" s="56"/>
      <c r="Y253" s="56"/>
      <c r="Z253" s="56"/>
      <c r="AA253" s="56"/>
      <c r="AB253" s="56"/>
      <c r="AC253" s="56"/>
      <c r="AD253" s="56">
        <v>1</v>
      </c>
      <c r="AE253" s="64"/>
      <c r="AF253" s="64">
        <v>13500000</v>
      </c>
      <c r="AG253" s="56"/>
      <c r="AH253" s="56"/>
      <c r="AI253" s="56"/>
      <c r="AJ253" s="56"/>
      <c r="AK253" s="56"/>
      <c r="AL253" s="56"/>
      <c r="AM253" s="56"/>
      <c r="AN253" s="56"/>
      <c r="AO253" s="56"/>
      <c r="AP253" s="56"/>
      <c r="AQ253" s="56"/>
      <c r="AR253" s="56"/>
      <c r="AS253" s="56"/>
      <c r="AT253" s="56"/>
      <c r="AU253" s="56"/>
      <c r="AV253" s="56"/>
      <c r="AW253" s="56"/>
      <c r="AX253" s="56"/>
      <c r="AY253" s="56"/>
      <c r="AZ253" s="56"/>
      <c r="BA253" s="56"/>
      <c r="BB253" s="56"/>
      <c r="BC253" s="56"/>
      <c r="BD253" s="56"/>
      <c r="BE253" s="56"/>
      <c r="BF253" s="56"/>
      <c r="BG253" s="56"/>
      <c r="BH253" s="56"/>
      <c r="BI253" s="56"/>
      <c r="BJ253" s="56"/>
      <c r="BK253" s="56"/>
      <c r="BL253" s="56"/>
      <c r="BM253" s="56"/>
      <c r="BN253" s="56"/>
      <c r="BP253" t="str">
        <f>IFERROR(LEFT(Table4[[#This Row],[reference/s]],SEARCH(";",Table4[[#This Row],[reference/s]])-1),"")</f>
        <v>wiki</v>
      </c>
    </row>
    <row r="254" spans="1:68">
      <c r="B254" t="s">
        <v>1564</v>
      </c>
      <c r="C254" t="s">
        <v>642</v>
      </c>
      <c r="D254" t="s">
        <v>597</v>
      </c>
      <c r="E254" t="s">
        <v>671</v>
      </c>
      <c r="F254" s="11">
        <v>38334</v>
      </c>
      <c r="G254" s="11">
        <v>38334</v>
      </c>
      <c r="H254" t="s">
        <v>660</v>
      </c>
      <c r="I254" s="56">
        <v>2004</v>
      </c>
      <c r="K254" t="s">
        <v>629</v>
      </c>
      <c r="L254" t="s">
        <v>37</v>
      </c>
      <c r="M254" t="s">
        <v>37</v>
      </c>
      <c r="N254" t="s">
        <v>736</v>
      </c>
      <c r="O254" s="9" t="s">
        <v>773</v>
      </c>
      <c r="P254">
        <v>0</v>
      </c>
      <c r="Q254">
        <v>0</v>
      </c>
      <c r="R254">
        <v>1</v>
      </c>
      <c r="S254">
        <v>1</v>
      </c>
      <c r="T254">
        <v>2</v>
      </c>
      <c r="U254">
        <f>Table4[[#This Row],[Report]]*$P$321+Table4[[#This Row],[Journals]]*$Q$321+Table4[[#This Row],[Databases]]*$R$321+Table4[[#This Row],[Websites]]*$S$321+Table4[[#This Row],[Newspaper]]*$T$321</f>
        <v>32</v>
      </c>
      <c r="V254">
        <f>SUM(Table4[[#This Row],[Report]:[Websites]])</f>
        <v>2</v>
      </c>
      <c r="W254">
        <f>IF(Table4[[#This Row],[Insured Cost]]="",1,IF(Table4[[#This Row],[Reported cost]]="",2,""))</f>
        <v>2</v>
      </c>
      <c r="X254" s="56"/>
      <c r="Y254" s="56"/>
      <c r="Z254" s="56"/>
      <c r="AA254" s="56"/>
      <c r="AB254" s="56"/>
      <c r="AC254" s="56"/>
      <c r="AD254" s="56"/>
      <c r="AE254" s="64">
        <v>32300000</v>
      </c>
      <c r="AF254" s="64"/>
      <c r="AG254" s="56"/>
      <c r="AH254" s="56"/>
      <c r="AI254" s="56"/>
      <c r="AJ254" s="56"/>
      <c r="AK254" s="56"/>
      <c r="AL254" s="56"/>
      <c r="AM254" s="56"/>
      <c r="AN254" s="56"/>
      <c r="AO254" s="56"/>
      <c r="AP254" s="56"/>
      <c r="AQ254" s="56"/>
      <c r="AR254" s="56"/>
      <c r="AS254" s="56"/>
      <c r="AT254" s="56"/>
      <c r="AU254" s="56"/>
      <c r="AV254" s="56"/>
      <c r="AW254" s="56"/>
      <c r="AX254" s="56"/>
      <c r="AY254" s="56"/>
      <c r="AZ254" s="56"/>
      <c r="BA254" s="56"/>
      <c r="BB254" s="56"/>
      <c r="BC254" s="56"/>
      <c r="BD254" s="56"/>
      <c r="BE254" s="56"/>
      <c r="BF254" s="56"/>
      <c r="BG254" s="56"/>
      <c r="BH254" s="56"/>
      <c r="BI254" s="56"/>
      <c r="BJ254" s="56"/>
      <c r="BK254" s="56"/>
      <c r="BL254" s="56"/>
      <c r="BM254" s="56"/>
      <c r="BN254" s="56"/>
      <c r="BP254" t="str">
        <f>IFERROR(LEFT(Table4[[#This Row],[reference/s]],SEARCH(";",Table4[[#This Row],[reference/s]])-1),"")</f>
        <v>ICA</v>
      </c>
    </row>
    <row r="255" spans="1:68">
      <c r="B255" t="s">
        <v>1566</v>
      </c>
      <c r="C255" t="s">
        <v>642</v>
      </c>
      <c r="F255" s="4">
        <v>38015</v>
      </c>
      <c r="G255" s="4">
        <v>38015</v>
      </c>
      <c r="H255" t="s">
        <v>657</v>
      </c>
      <c r="I255" s="56">
        <v>2004</v>
      </c>
      <c r="K255" t="s">
        <v>515</v>
      </c>
      <c r="L255" t="s">
        <v>30</v>
      </c>
      <c r="M255" t="s">
        <v>30</v>
      </c>
      <c r="N255" t="s">
        <v>736</v>
      </c>
      <c r="O255" s="9" t="s">
        <v>1181</v>
      </c>
      <c r="P255">
        <v>0</v>
      </c>
      <c r="Q255">
        <v>0</v>
      </c>
      <c r="R255">
        <v>2</v>
      </c>
      <c r="S255">
        <v>1</v>
      </c>
      <c r="T255">
        <v>3</v>
      </c>
      <c r="U255">
        <f>Table4[[#This Row],[Report]]*$P$321+Table4[[#This Row],[Journals]]*$Q$321+Table4[[#This Row],[Databases]]*$R$321+Table4[[#This Row],[Websites]]*$S$321+Table4[[#This Row],[Newspaper]]*$T$321</f>
        <v>53</v>
      </c>
      <c r="V255">
        <f>SUM(Table4[[#This Row],[Report]:[Websites]])</f>
        <v>3</v>
      </c>
      <c r="W255">
        <f>IF(Table4[[#This Row],[Insured Cost]]="",1,IF(Table4[[#This Row],[Reported cost]]="",2,""))</f>
        <v>2</v>
      </c>
      <c r="X255" s="56"/>
      <c r="Y255" s="56"/>
      <c r="Z255" s="56"/>
      <c r="AA255" s="56"/>
      <c r="AB255" s="56"/>
      <c r="AC255" s="56"/>
      <c r="AD255" s="56"/>
      <c r="AE255" s="64">
        <v>18000000</v>
      </c>
      <c r="AF255" s="64"/>
      <c r="AG255" s="56"/>
      <c r="AH255" s="56"/>
      <c r="AI255" s="56"/>
      <c r="AJ255" s="56"/>
      <c r="AK255" s="56"/>
      <c r="AL255" s="56"/>
      <c r="AM255" s="56"/>
      <c r="AN255" s="56"/>
      <c r="AO255" s="56"/>
      <c r="AP255" s="56"/>
      <c r="AQ255" s="56"/>
      <c r="AR255" s="56"/>
      <c r="AS255" s="56"/>
      <c r="AT255" s="56"/>
      <c r="AU255" s="56"/>
      <c r="AV255" s="56"/>
      <c r="AW255" s="56"/>
      <c r="AX255" s="56"/>
      <c r="AY255" s="56"/>
      <c r="AZ255" s="56"/>
      <c r="BA255" s="56"/>
      <c r="BB255" s="56"/>
      <c r="BC255" s="56"/>
      <c r="BD255" s="56"/>
      <c r="BE255" s="56"/>
      <c r="BF255" s="56"/>
      <c r="BG255" s="56"/>
      <c r="BH255" s="56"/>
      <c r="BI255" s="56"/>
      <c r="BJ255" s="56"/>
      <c r="BK255" s="56"/>
      <c r="BL255" s="56"/>
      <c r="BM255" s="56"/>
      <c r="BN255" s="56"/>
      <c r="BP255" t="str">
        <f>IFERROR(LEFT(Table4[[#This Row],[reference/s]],SEARCH(";",Table4[[#This Row],[reference/s]])-1),"")</f>
        <v>ICA</v>
      </c>
    </row>
    <row r="256" spans="1:68">
      <c r="A256">
        <v>398</v>
      </c>
      <c r="B256" t="s">
        <v>1559</v>
      </c>
      <c r="C256" t="s">
        <v>642</v>
      </c>
      <c r="D256" t="s">
        <v>280</v>
      </c>
      <c r="E256" t="s">
        <v>281</v>
      </c>
      <c r="F256" s="4">
        <v>38488</v>
      </c>
      <c r="G256" s="4">
        <v>38488</v>
      </c>
      <c r="H256" t="s">
        <v>674</v>
      </c>
      <c r="I256" s="56">
        <v>2005</v>
      </c>
      <c r="K256" t="s">
        <v>547</v>
      </c>
      <c r="L256" t="s">
        <v>33</v>
      </c>
      <c r="M256" t="s">
        <v>33</v>
      </c>
      <c r="N256" t="s">
        <v>736</v>
      </c>
      <c r="O256" s="9" t="s">
        <v>1057</v>
      </c>
      <c r="P256">
        <v>0</v>
      </c>
      <c r="Q256">
        <v>0</v>
      </c>
      <c r="R256">
        <v>2</v>
      </c>
      <c r="S256">
        <v>1</v>
      </c>
      <c r="T256">
        <v>16</v>
      </c>
      <c r="U256">
        <f>Table4[[#This Row],[Report]]*$P$321+Table4[[#This Row],[Journals]]*$Q$321+Table4[[#This Row],[Databases]]*$R$321+Table4[[#This Row],[Websites]]*$S$321+Table4[[#This Row],[Newspaper]]*$T$321</f>
        <v>66</v>
      </c>
      <c r="V256">
        <f>SUM(Table4[[#This Row],[Report]:[Websites]])</f>
        <v>3</v>
      </c>
      <c r="W256" t="str">
        <f>IF(Table4[[#This Row],[Insured Cost]]="",1,IF(Table4[[#This Row],[Reported cost]]="",2,""))</f>
        <v/>
      </c>
      <c r="X256" s="56"/>
      <c r="Y256" s="56">
        <v>110000</v>
      </c>
      <c r="Z256" s="56"/>
      <c r="AA256" s="56">
        <v>10</v>
      </c>
      <c r="AB256" s="56"/>
      <c r="AC256" s="56"/>
      <c r="AD256" s="56"/>
      <c r="AE256" s="64">
        <v>25000000</v>
      </c>
      <c r="AF256" s="64">
        <v>53200000</v>
      </c>
      <c r="AG256" s="8">
        <v>950</v>
      </c>
      <c r="AH256" s="8"/>
      <c r="AI256" s="8"/>
      <c r="AJ256" s="8"/>
      <c r="AK256" s="56">
        <v>1</v>
      </c>
      <c r="AL256" s="8"/>
      <c r="AM256" s="8"/>
      <c r="AN256" s="8"/>
      <c r="AO256" s="8"/>
      <c r="AP256" s="8"/>
      <c r="AQ256" s="8"/>
      <c r="AR256" s="56">
        <v>1</v>
      </c>
      <c r="AS256" s="8"/>
      <c r="AT256" s="8"/>
      <c r="AU256" s="8"/>
      <c r="AV256" s="8"/>
      <c r="AW256" s="8"/>
      <c r="AX256" s="8"/>
      <c r="AY256" s="56"/>
      <c r="AZ256" s="56"/>
      <c r="BA256" s="56"/>
      <c r="BB256" s="56"/>
      <c r="BC256" s="56"/>
      <c r="BD256" s="56"/>
      <c r="BE256" s="56"/>
      <c r="BF256" s="56"/>
      <c r="BG256" s="56"/>
      <c r="BH256" s="56"/>
      <c r="BI256" s="56"/>
      <c r="BJ256" s="56"/>
      <c r="BK256" s="56"/>
      <c r="BL256" s="56"/>
      <c r="BM256" s="56"/>
      <c r="BN256" s="56"/>
      <c r="BO256" t="s">
        <v>282</v>
      </c>
      <c r="BP256" t="str">
        <f>IFERROR(LEFT(Table4[[#This Row],[reference/s]],SEARCH(";",Table4[[#This Row],[reference/s]])-1),"")</f>
        <v>wiki</v>
      </c>
    </row>
    <row r="257" spans="1:68">
      <c r="A257">
        <v>378</v>
      </c>
      <c r="B257" t="s">
        <v>1562</v>
      </c>
      <c r="C257" t="s">
        <v>585</v>
      </c>
      <c r="D257" t="s">
        <v>673</v>
      </c>
      <c r="E257" t="s">
        <v>266</v>
      </c>
      <c r="F257" s="4">
        <v>38362</v>
      </c>
      <c r="G257" s="4">
        <v>38364</v>
      </c>
      <c r="H257" t="s">
        <v>657</v>
      </c>
      <c r="I257" s="56">
        <v>2005</v>
      </c>
      <c r="K257" t="s">
        <v>545</v>
      </c>
      <c r="L257" t="s">
        <v>51</v>
      </c>
      <c r="M257" t="s">
        <v>51</v>
      </c>
      <c r="N257" t="s">
        <v>736</v>
      </c>
      <c r="O257" s="9" t="s">
        <v>1221</v>
      </c>
      <c r="P257">
        <v>0</v>
      </c>
      <c r="Q257">
        <v>0</v>
      </c>
      <c r="R257">
        <v>3</v>
      </c>
      <c r="S257">
        <v>2</v>
      </c>
      <c r="T257">
        <v>0</v>
      </c>
      <c r="U257">
        <f>Table4[[#This Row],[Report]]*$P$321+Table4[[#This Row],[Journals]]*$Q$321+Table4[[#This Row],[Databases]]*$R$321+Table4[[#This Row],[Websites]]*$S$321+Table4[[#This Row],[Newspaper]]*$T$321</f>
        <v>80</v>
      </c>
      <c r="V257">
        <f>SUM(Table4[[#This Row],[Report]:[Websites]])</f>
        <v>5</v>
      </c>
      <c r="W257">
        <f>IF(Table4[[#This Row],[Insured Cost]]="",1,IF(Table4[[#This Row],[Reported cost]]="",2,""))</f>
        <v>2</v>
      </c>
      <c r="X257" s="56"/>
      <c r="Y257" s="56"/>
      <c r="Z257" s="56"/>
      <c r="AA257" s="56">
        <v>113</v>
      </c>
      <c r="AB257" s="56"/>
      <c r="AC257" s="56"/>
      <c r="AD257" s="56">
        <v>9</v>
      </c>
      <c r="AE257" s="64">
        <v>27700000</v>
      </c>
      <c r="AF257" s="64"/>
      <c r="AG257" s="56">
        <v>144</v>
      </c>
      <c r="AH257" s="56"/>
      <c r="AI257" s="56"/>
      <c r="AJ257" s="56"/>
      <c r="AK257" s="56">
        <v>26</v>
      </c>
      <c r="AL257" s="56">
        <v>79</v>
      </c>
      <c r="AM257" s="56"/>
      <c r="AN257" s="56" t="s">
        <v>1584</v>
      </c>
      <c r="AO257" s="56"/>
      <c r="AP257" s="56"/>
      <c r="AQ257" s="56">
        <v>324</v>
      </c>
      <c r="AR257" s="56">
        <v>3</v>
      </c>
      <c r="AS257" s="56"/>
      <c r="AT257" s="56"/>
      <c r="AU257" s="56"/>
      <c r="AV257" s="56"/>
      <c r="AW257" s="56"/>
      <c r="AX257" s="56"/>
      <c r="AY257" s="56" t="s">
        <v>1222</v>
      </c>
      <c r="AZ257" s="56">
        <v>46500</v>
      </c>
      <c r="BA257" s="56" t="s">
        <v>1048</v>
      </c>
      <c r="BB257" s="56">
        <v>4</v>
      </c>
      <c r="BC257" s="56">
        <v>139</v>
      </c>
      <c r="BD257" s="56"/>
      <c r="BE257" s="56"/>
      <c r="BF257" s="56"/>
      <c r="BG257" s="56" t="s">
        <v>1223</v>
      </c>
      <c r="BH257" s="56"/>
      <c r="BI257" s="56"/>
      <c r="BJ257" s="56"/>
      <c r="BK257" s="56"/>
      <c r="BL257" s="56"/>
      <c r="BM257" s="56"/>
      <c r="BN257" s="56"/>
      <c r="BO257" t="s">
        <v>267</v>
      </c>
      <c r="BP257" t="str">
        <f>IFERROR(LEFT(Table4[[#This Row],[reference/s]],SEARCH(";",Table4[[#This Row],[reference/s]])-1),"")</f>
        <v>wiki</v>
      </c>
    </row>
    <row r="258" spans="1:68">
      <c r="A258">
        <v>402</v>
      </c>
      <c r="B258" t="s">
        <v>1559</v>
      </c>
      <c r="C258" t="s">
        <v>642</v>
      </c>
      <c r="D258" t="s">
        <v>285</v>
      </c>
      <c r="E258" t="s">
        <v>286</v>
      </c>
      <c r="F258" s="11">
        <v>38637</v>
      </c>
      <c r="G258" s="11">
        <v>38637</v>
      </c>
      <c r="H258" t="s">
        <v>663</v>
      </c>
      <c r="I258" s="56">
        <v>2005</v>
      </c>
      <c r="K258" t="s">
        <v>549</v>
      </c>
      <c r="L258" t="s">
        <v>50</v>
      </c>
      <c r="M258" t="s">
        <v>50</v>
      </c>
      <c r="N258" t="s">
        <v>736</v>
      </c>
      <c r="O258" s="9" t="s">
        <v>1053</v>
      </c>
      <c r="P258">
        <v>0</v>
      </c>
      <c r="Q258">
        <v>0</v>
      </c>
      <c r="R258">
        <v>2</v>
      </c>
      <c r="S258">
        <v>1</v>
      </c>
      <c r="T258">
        <v>21</v>
      </c>
      <c r="U258">
        <f>Table4[[#This Row],[Report]]*$P$321+Table4[[#This Row],[Journals]]*$Q$321+Table4[[#This Row],[Databases]]*$R$321+Table4[[#This Row],[Websites]]*$S$321+Table4[[#This Row],[Newspaper]]*$T$321</f>
        <v>71</v>
      </c>
      <c r="V258">
        <f>SUM(Table4[[#This Row],[Report]:[Websites]])</f>
        <v>3</v>
      </c>
      <c r="W258" t="str">
        <f>IF(Table4[[#This Row],[Insured Cost]]="",1,IF(Table4[[#This Row],[Reported cost]]="",2,""))</f>
        <v/>
      </c>
      <c r="X258" s="56"/>
      <c r="Y258" s="56">
        <v>25000</v>
      </c>
      <c r="Z258" s="56"/>
      <c r="AA258" s="56">
        <v>3</v>
      </c>
      <c r="AB258" s="56"/>
      <c r="AC258" s="56"/>
      <c r="AD258" s="56" t="s">
        <v>1188</v>
      </c>
      <c r="AE258" s="64">
        <v>61000000</v>
      </c>
      <c r="AF258" s="64">
        <v>60500000</v>
      </c>
      <c r="AG258" s="56">
        <v>720</v>
      </c>
      <c r="AH258" s="56"/>
      <c r="AI258" s="56"/>
      <c r="AJ258" s="56"/>
      <c r="AK258" s="56">
        <v>1280</v>
      </c>
      <c r="AL258" s="56">
        <v>500</v>
      </c>
      <c r="AM258" s="56"/>
      <c r="AN258" s="56"/>
      <c r="AO258" s="56"/>
      <c r="AP258" s="56"/>
      <c r="AQ258" s="56"/>
      <c r="AR258" s="56"/>
      <c r="AS258" s="56"/>
      <c r="AT258" s="56"/>
      <c r="AU258" s="56"/>
      <c r="AV258" s="56"/>
      <c r="AW258" s="56"/>
      <c r="AX258" s="56"/>
      <c r="AY258" s="56"/>
      <c r="AZ258" s="56"/>
      <c r="BA258" s="56"/>
      <c r="BB258" s="56">
        <v>2000</v>
      </c>
      <c r="BC258" s="56">
        <v>2000</v>
      </c>
      <c r="BD258" s="56"/>
      <c r="BE258" s="56"/>
      <c r="BF258" s="56"/>
      <c r="BG258" s="56"/>
      <c r="BH258" s="56"/>
      <c r="BI258" s="56"/>
      <c r="BJ258" s="56"/>
      <c r="BK258" s="56"/>
      <c r="BL258" s="56"/>
      <c r="BM258" s="56"/>
      <c r="BN258" s="56"/>
      <c r="BO258" t="s">
        <v>287</v>
      </c>
      <c r="BP258" t="str">
        <f>IFERROR(LEFT(Table4[[#This Row],[reference/s]],SEARCH(";",Table4[[#This Row],[reference/s]])-1),"")</f>
        <v>wiki</v>
      </c>
    </row>
    <row r="259" spans="1:68">
      <c r="A259">
        <v>399</v>
      </c>
      <c r="B259" t="s">
        <v>1558</v>
      </c>
      <c r="C259" t="s">
        <v>642</v>
      </c>
      <c r="D259" t="s">
        <v>283</v>
      </c>
      <c r="E259" t="s">
        <v>676</v>
      </c>
      <c r="F259" s="11">
        <v>38491</v>
      </c>
      <c r="G259" s="11">
        <v>38491</v>
      </c>
      <c r="H259" t="s">
        <v>674</v>
      </c>
      <c r="I259" s="56">
        <v>2005</v>
      </c>
      <c r="K259" t="s">
        <v>548</v>
      </c>
      <c r="L259" t="s">
        <v>50</v>
      </c>
      <c r="M259" t="s">
        <v>50</v>
      </c>
      <c r="N259" t="s">
        <v>736</v>
      </c>
      <c r="O259" s="9" t="s">
        <v>1054</v>
      </c>
      <c r="P259">
        <v>0</v>
      </c>
      <c r="Q259">
        <v>0</v>
      </c>
      <c r="R259">
        <v>2</v>
      </c>
      <c r="S259">
        <v>2</v>
      </c>
      <c r="T259">
        <v>0</v>
      </c>
      <c r="U259">
        <f>Table4[[#This Row],[Report]]*$P$321+Table4[[#This Row],[Journals]]*$Q$321+Table4[[#This Row],[Databases]]*$R$321+Table4[[#This Row],[Websites]]*$S$321+Table4[[#This Row],[Newspaper]]*$T$321</f>
        <v>60</v>
      </c>
      <c r="V259">
        <f>SUM(Table4[[#This Row],[Report]:[Websites]])</f>
        <v>4</v>
      </c>
      <c r="W259">
        <f>IF(Table4[[#This Row],[Insured Cost]]="",1,IF(Table4[[#This Row],[Reported cost]]="",2,""))</f>
        <v>2</v>
      </c>
      <c r="X259" s="56"/>
      <c r="Y259" s="56">
        <v>6500</v>
      </c>
      <c r="Z259" s="56"/>
      <c r="AA259" s="56"/>
      <c r="AB259" s="56"/>
      <c r="AC259" s="56"/>
      <c r="AD259" s="56"/>
      <c r="AE259" s="64">
        <v>17600000</v>
      </c>
      <c r="AF259" s="64"/>
      <c r="AG259" s="56"/>
      <c r="AH259" s="56"/>
      <c r="AI259" s="56"/>
      <c r="AJ259" s="56"/>
      <c r="AK259" s="56">
        <v>160</v>
      </c>
      <c r="AL259" s="56"/>
      <c r="AM259" s="56"/>
      <c r="AN259" s="56"/>
      <c r="AO259" s="56"/>
      <c r="AP259" s="56"/>
      <c r="AQ259" s="56"/>
      <c r="AR259" s="56"/>
      <c r="AS259" s="56"/>
      <c r="AT259" s="56"/>
      <c r="AU259" s="56"/>
      <c r="AV259" s="56"/>
      <c r="AW259" s="56"/>
      <c r="AX259" s="56"/>
      <c r="AY259" s="56"/>
      <c r="AZ259" s="56"/>
      <c r="BA259" s="56"/>
      <c r="BB259" s="56"/>
      <c r="BC259" s="56"/>
      <c r="BD259" s="56"/>
      <c r="BE259" s="56"/>
      <c r="BF259" s="56"/>
      <c r="BG259" s="56"/>
      <c r="BH259" s="56"/>
      <c r="BI259" s="56"/>
      <c r="BJ259" s="56"/>
      <c r="BK259" s="56"/>
      <c r="BL259" s="56"/>
      <c r="BM259" s="56"/>
      <c r="BN259" s="56"/>
      <c r="BO259" t="s">
        <v>284</v>
      </c>
      <c r="BP259" t="str">
        <f>IFERROR(LEFT(Table4[[#This Row],[reference/s]],SEARCH(";",Table4[[#This Row],[reference/s]])-1),"")</f>
        <v>wiki</v>
      </c>
    </row>
    <row r="260" spans="1:68">
      <c r="B260" t="s">
        <v>1570</v>
      </c>
      <c r="C260" t="s">
        <v>642</v>
      </c>
      <c r="F260" s="4">
        <v>38373</v>
      </c>
      <c r="G260" s="4">
        <v>38373</v>
      </c>
      <c r="H260" t="s">
        <v>657</v>
      </c>
      <c r="I260" s="56">
        <v>2005</v>
      </c>
      <c r="J260" s="1"/>
      <c r="K260" t="s">
        <v>1185</v>
      </c>
      <c r="L260" t="s">
        <v>37</v>
      </c>
      <c r="M260" t="s">
        <v>37</v>
      </c>
      <c r="O260" s="9" t="s">
        <v>1186</v>
      </c>
      <c r="P260">
        <v>0</v>
      </c>
      <c r="Q260">
        <v>0</v>
      </c>
      <c r="R260">
        <v>1</v>
      </c>
      <c r="S260">
        <v>0</v>
      </c>
      <c r="T260">
        <v>1</v>
      </c>
      <c r="U260">
        <f>Table4[[#This Row],[Report]]*$P$321+Table4[[#This Row],[Journals]]*$Q$321+Table4[[#This Row],[Databases]]*$R$321+Table4[[#This Row],[Websites]]*$S$321+Table4[[#This Row],[Newspaper]]*$T$321</f>
        <v>21</v>
      </c>
      <c r="V260">
        <f>SUM(Table4[[#This Row],[Report]:[Websites]])</f>
        <v>1</v>
      </c>
      <c r="W260" s="1">
        <f>IF(Table4[[#This Row],[Insured Cost]]="",1,IF(Table4[[#This Row],[Reported cost]]="",2,""))</f>
        <v>1</v>
      </c>
      <c r="X260" s="56"/>
      <c r="Y260" s="56"/>
      <c r="Z260" s="56"/>
      <c r="AA260" s="56"/>
      <c r="AB260" s="56"/>
      <c r="AC260" s="56"/>
      <c r="AD260" s="56"/>
      <c r="AE260" s="64"/>
      <c r="AF260" s="64">
        <v>27000000</v>
      </c>
      <c r="AG260" s="56"/>
      <c r="AH260" s="56"/>
      <c r="AI260" s="56"/>
      <c r="AJ260" s="56"/>
      <c r="AK260" s="56"/>
      <c r="AL260" s="56"/>
      <c r="AM260" s="56"/>
      <c r="AN260" s="56"/>
      <c r="AO260" s="56"/>
      <c r="AP260" s="56"/>
      <c r="AQ260" s="56"/>
      <c r="AR260" s="56"/>
      <c r="AS260" s="56"/>
      <c r="AT260" s="56"/>
      <c r="AU260" s="56"/>
      <c r="AV260" s="56"/>
      <c r="AW260" s="56"/>
      <c r="AX260" s="56"/>
      <c r="AY260" s="56"/>
      <c r="AZ260" s="56"/>
      <c r="BA260" s="56"/>
      <c r="BB260" s="56"/>
      <c r="BC260" s="56"/>
      <c r="BD260" s="56"/>
      <c r="BE260" s="56"/>
      <c r="BF260" s="56"/>
      <c r="BG260" s="56"/>
      <c r="BH260" s="56"/>
      <c r="BI260" s="56"/>
      <c r="BJ260" s="56"/>
      <c r="BK260" s="56"/>
      <c r="BL260" s="56"/>
      <c r="BM260" s="56"/>
      <c r="BN260" s="56"/>
      <c r="BP260" t="str">
        <f>IFERROR(LEFT(Table4[[#This Row],[reference/s]],SEARCH(";",Table4[[#This Row],[reference/s]])-1),"")</f>
        <v>EM-DAT</v>
      </c>
    </row>
    <row r="261" spans="1:68">
      <c r="A261">
        <v>4166</v>
      </c>
      <c r="B261" t="s">
        <v>1570</v>
      </c>
      <c r="C261" t="s">
        <v>606</v>
      </c>
      <c r="D261" t="s">
        <v>470</v>
      </c>
      <c r="E261" t="s">
        <v>677</v>
      </c>
      <c r="F261" s="4">
        <v>38664</v>
      </c>
      <c r="G261" s="4">
        <v>38664</v>
      </c>
      <c r="H261" t="s">
        <v>659</v>
      </c>
      <c r="I261" s="56">
        <v>2005</v>
      </c>
      <c r="K261" t="s">
        <v>1060</v>
      </c>
      <c r="L261" t="s">
        <v>51</v>
      </c>
      <c r="M261" t="s">
        <v>51</v>
      </c>
      <c r="N261" t="s">
        <v>736</v>
      </c>
      <c r="O261" s="9" t="s">
        <v>1061</v>
      </c>
      <c r="P261">
        <v>0</v>
      </c>
      <c r="Q261">
        <v>0</v>
      </c>
      <c r="R261">
        <v>1</v>
      </c>
      <c r="S261">
        <v>3</v>
      </c>
      <c r="T261">
        <v>0</v>
      </c>
      <c r="U261">
        <f>Table4[[#This Row],[Report]]*$P$321+Table4[[#This Row],[Journals]]*$Q$321+Table4[[#This Row],[Databases]]*$R$321+Table4[[#This Row],[Websites]]*$S$321+Table4[[#This Row],[Newspaper]]*$T$321</f>
        <v>50</v>
      </c>
      <c r="V261">
        <f>SUM(Table4[[#This Row],[Report]:[Websites]])</f>
        <v>4</v>
      </c>
      <c r="W261">
        <f>IF(Table4[[#This Row],[Insured Cost]]="",1,IF(Table4[[#This Row],[Reported cost]]="",2,""))</f>
        <v>1</v>
      </c>
      <c r="X261" s="56"/>
      <c r="Y261" s="56"/>
      <c r="Z261" s="56"/>
      <c r="AA261" s="56"/>
      <c r="AB261" s="56"/>
      <c r="AC261" s="56"/>
      <c r="AD261" s="56"/>
      <c r="AE261" s="64"/>
      <c r="AF261" s="64">
        <v>40000000</v>
      </c>
      <c r="AG261" s="56"/>
      <c r="AH261" s="56"/>
      <c r="AI261" s="56"/>
      <c r="AJ261" s="56"/>
      <c r="AK261" s="56"/>
      <c r="AL261" s="56"/>
      <c r="AM261" s="56"/>
      <c r="AN261" s="56"/>
      <c r="AO261" s="56"/>
      <c r="AP261" s="56"/>
      <c r="AQ261" s="56"/>
      <c r="AR261" s="56"/>
      <c r="AS261" s="56"/>
      <c r="AT261" s="56"/>
      <c r="AU261" s="56"/>
      <c r="AV261" s="56"/>
      <c r="AW261" s="56"/>
      <c r="AX261" s="56"/>
      <c r="AY261" s="56"/>
      <c r="AZ261" s="56"/>
      <c r="BA261" s="56"/>
      <c r="BB261" s="56"/>
      <c r="BC261" s="56"/>
      <c r="BD261" s="56"/>
      <c r="BE261" s="56"/>
      <c r="BF261" s="56"/>
      <c r="BG261" s="56"/>
      <c r="BH261" s="56"/>
      <c r="BI261" s="56"/>
      <c r="BJ261" s="56"/>
      <c r="BK261" s="56"/>
      <c r="BL261" s="56"/>
      <c r="BM261" s="56"/>
      <c r="BN261" s="56"/>
      <c r="BO261" t="s">
        <v>471</v>
      </c>
      <c r="BP261" t="str">
        <f>IFERROR(LEFT(Table4[[#This Row],[reference/s]],SEARCH(";",Table4[[#This Row],[reference/s]])-1),"")</f>
        <v>EM-Track</v>
      </c>
    </row>
    <row r="262" spans="1:68">
      <c r="B262" t="s">
        <v>1559</v>
      </c>
      <c r="C262" t="s">
        <v>606</v>
      </c>
      <c r="D262" t="s">
        <v>1051</v>
      </c>
      <c r="F262" s="11">
        <v>38663</v>
      </c>
      <c r="G262" s="11">
        <v>38663</v>
      </c>
      <c r="H262" t="s">
        <v>659</v>
      </c>
      <c r="I262" s="56">
        <v>2005</v>
      </c>
      <c r="K262" t="s">
        <v>1050</v>
      </c>
      <c r="L262" t="s">
        <v>37</v>
      </c>
      <c r="M262" t="s">
        <v>37</v>
      </c>
      <c r="O262" s="9" t="s">
        <v>1052</v>
      </c>
      <c r="P262">
        <v>0</v>
      </c>
      <c r="Q262">
        <v>0</v>
      </c>
      <c r="R262">
        <v>1</v>
      </c>
      <c r="S262">
        <v>3</v>
      </c>
      <c r="T262">
        <v>0</v>
      </c>
      <c r="U262">
        <f>Table4[[#This Row],[Report]]*$P$321+Table4[[#This Row],[Journals]]*$Q$321+Table4[[#This Row],[Databases]]*$R$321+Table4[[#This Row],[Websites]]*$S$321+Table4[[#This Row],[Newspaper]]*$T$321</f>
        <v>50</v>
      </c>
      <c r="V262">
        <f>SUM(Table4[[#This Row],[Report]:[Websites]])</f>
        <v>4</v>
      </c>
      <c r="W262" s="1" t="str">
        <f>IF(Table4[[#This Row],[Insured Cost]]="",1,IF(Table4[[#This Row],[Reported cost]]="",2,""))</f>
        <v/>
      </c>
      <c r="X262" s="56">
        <v>730</v>
      </c>
      <c r="Y262" s="56"/>
      <c r="Z262" s="56"/>
      <c r="AA262" s="56"/>
      <c r="AB262" s="56"/>
      <c r="AC262" s="56"/>
      <c r="AD262" s="56"/>
      <c r="AE262" s="64">
        <v>4000000</v>
      </c>
      <c r="AF262" s="64">
        <v>19300000</v>
      </c>
      <c r="AG262" s="56">
        <v>122</v>
      </c>
      <c r="AH262" s="56"/>
      <c r="AI262" s="56"/>
      <c r="AJ262" s="56"/>
      <c r="AK262" s="56"/>
      <c r="AL262" s="56"/>
      <c r="AM262" s="56"/>
      <c r="AN262" s="56"/>
      <c r="AO262" s="56"/>
      <c r="AP262" s="56"/>
      <c r="AQ262" s="56"/>
      <c r="AR262" s="56"/>
      <c r="AS262" s="56"/>
      <c r="AT262" s="56"/>
      <c r="AU262" s="56"/>
      <c r="AV262" s="56"/>
      <c r="AW262" s="56"/>
      <c r="AX262" s="56"/>
      <c r="AY262" s="56"/>
      <c r="AZ262" s="56"/>
      <c r="BA262" s="56"/>
      <c r="BB262" s="56"/>
      <c r="BC262" s="56"/>
      <c r="BD262" s="56"/>
      <c r="BE262" s="56"/>
      <c r="BF262" s="56"/>
      <c r="BG262" s="56"/>
      <c r="BH262" s="56"/>
      <c r="BI262" s="56"/>
      <c r="BJ262" s="56"/>
      <c r="BK262" s="56"/>
      <c r="BL262" s="56"/>
      <c r="BM262" s="56"/>
      <c r="BN262" s="56"/>
      <c r="BP262" t="str">
        <f>IFERROR(LEFT(Table4[[#This Row],[reference/s]],SEARCH(";",Table4[[#This Row],[reference/s]])-1),"")</f>
        <v>wiki</v>
      </c>
    </row>
    <row r="263" spans="1:68">
      <c r="B263" t="s">
        <v>1559</v>
      </c>
      <c r="C263" t="s">
        <v>642</v>
      </c>
      <c r="E263" t="s">
        <v>1059</v>
      </c>
      <c r="F263" s="4">
        <v>38688</v>
      </c>
      <c r="G263" s="4">
        <v>38688</v>
      </c>
      <c r="H263" t="s">
        <v>660</v>
      </c>
      <c r="I263" s="56">
        <v>2005</v>
      </c>
      <c r="L263" t="s">
        <v>745</v>
      </c>
      <c r="M263" t="s">
        <v>37</v>
      </c>
      <c r="N263" t="s">
        <v>871</v>
      </c>
      <c r="O263" s="9" t="s">
        <v>1058</v>
      </c>
      <c r="P263">
        <v>0</v>
      </c>
      <c r="Q263">
        <v>0</v>
      </c>
      <c r="R263">
        <v>1</v>
      </c>
      <c r="S263">
        <v>3</v>
      </c>
      <c r="T263">
        <v>0</v>
      </c>
      <c r="U263">
        <f>Table4[[#This Row],[Report]]*$P$321+Table4[[#This Row],[Journals]]*$Q$321+Table4[[#This Row],[Databases]]*$R$321+Table4[[#This Row],[Websites]]*$S$321+Table4[[#This Row],[Newspaper]]*$T$321</f>
        <v>50</v>
      </c>
      <c r="V263">
        <f>SUM(Table4[[#This Row],[Report]:[Websites]])</f>
        <v>4</v>
      </c>
      <c r="W263" t="str">
        <f>IF(Table4[[#This Row],[Insured Cost]]="",1,IF(Table4[[#This Row],[Reported cost]]="",2,""))</f>
        <v/>
      </c>
      <c r="X263" s="56"/>
      <c r="Y263" s="56"/>
      <c r="Z263" s="56"/>
      <c r="AA263" s="56"/>
      <c r="AB263" s="56"/>
      <c r="AC263" s="56"/>
      <c r="AD263" s="56">
        <v>1</v>
      </c>
      <c r="AE263" s="64">
        <v>15000000</v>
      </c>
      <c r="AF263" s="64">
        <v>58000000</v>
      </c>
      <c r="AG263" s="56"/>
      <c r="AH263" s="56"/>
      <c r="AI263" s="56"/>
      <c r="AJ263" s="56"/>
      <c r="AK263" s="56"/>
      <c r="AL263" s="56"/>
      <c r="AM263" s="56"/>
      <c r="AN263" s="56"/>
      <c r="AO263" s="56"/>
      <c r="AP263" s="56"/>
      <c r="AQ263" s="56"/>
      <c r="AR263" s="56"/>
      <c r="AS263" s="56"/>
      <c r="AT263" s="56"/>
      <c r="AU263" s="56"/>
      <c r="AV263" s="56"/>
      <c r="AW263" s="56"/>
      <c r="AX263" s="56"/>
      <c r="AY263" s="56"/>
      <c r="AZ263" s="56"/>
      <c r="BA263" s="56"/>
      <c r="BB263" s="56"/>
      <c r="BC263" s="56"/>
      <c r="BD263" s="56"/>
      <c r="BE263" s="56"/>
      <c r="BF263" s="56"/>
      <c r="BG263" s="56"/>
      <c r="BH263" s="56"/>
      <c r="BI263" s="56"/>
      <c r="BJ263" s="56"/>
      <c r="BK263" s="56"/>
      <c r="BL263" s="56"/>
      <c r="BM263" s="56"/>
      <c r="BN263" s="56"/>
      <c r="BP263" t="str">
        <f>IFERROR(LEFT(Table4[[#This Row],[reference/s]],SEARCH(";",Table4[[#This Row],[reference/s]])-1),"")</f>
        <v>wiki</v>
      </c>
    </row>
    <row r="264" spans="1:68">
      <c r="A264">
        <v>547</v>
      </c>
      <c r="B264" t="s">
        <v>1559</v>
      </c>
      <c r="C264" t="s">
        <v>642</v>
      </c>
      <c r="D264" t="s">
        <v>406</v>
      </c>
      <c r="E264" t="s">
        <v>407</v>
      </c>
      <c r="F264" s="4">
        <v>38533</v>
      </c>
      <c r="G264" s="4">
        <v>38533</v>
      </c>
      <c r="H264" t="s">
        <v>666</v>
      </c>
      <c r="I264" s="56">
        <v>2005</v>
      </c>
      <c r="K264" t="s">
        <v>1049</v>
      </c>
      <c r="L264" t="s">
        <v>763</v>
      </c>
      <c r="M264" t="s">
        <v>37</v>
      </c>
      <c r="N264" t="s">
        <v>50</v>
      </c>
      <c r="O264" s="9" t="s">
        <v>1187</v>
      </c>
      <c r="P264">
        <v>0</v>
      </c>
      <c r="Q264">
        <v>0</v>
      </c>
      <c r="R264">
        <v>3</v>
      </c>
      <c r="S264">
        <v>1</v>
      </c>
      <c r="T264">
        <v>1</v>
      </c>
      <c r="U264">
        <f>Table4[[#This Row],[Report]]*$P$321+Table4[[#This Row],[Journals]]*$Q$321+Table4[[#This Row],[Databases]]*$R$321+Table4[[#This Row],[Websites]]*$S$321+Table4[[#This Row],[Newspaper]]*$T$321</f>
        <v>71</v>
      </c>
      <c r="V264">
        <f>SUM(Table4[[#This Row],[Report]:[Websites]])</f>
        <v>4</v>
      </c>
      <c r="W264" t="str">
        <f>IF(Table4[[#This Row],[Insured Cost]]="",1,IF(Table4[[#This Row],[Reported cost]]="",2,""))</f>
        <v/>
      </c>
      <c r="X264" s="56">
        <v>3000</v>
      </c>
      <c r="Y264" s="56"/>
      <c r="Z264" s="56"/>
      <c r="AA264" s="56"/>
      <c r="AB264" s="56"/>
      <c r="AC264" s="56"/>
      <c r="AD264" s="56">
        <v>3</v>
      </c>
      <c r="AE264" s="64">
        <v>78900000</v>
      </c>
      <c r="AF264" s="64">
        <v>78900000</v>
      </c>
      <c r="AG264" s="56"/>
      <c r="AH264" s="56"/>
      <c r="AI264" s="56"/>
      <c r="AJ264" s="56"/>
      <c r="AK264" s="56"/>
      <c r="AL264" s="56"/>
      <c r="AM264" s="56"/>
      <c r="AN264" s="56"/>
      <c r="AO264" s="56"/>
      <c r="AP264" s="56"/>
      <c r="AQ264" s="56"/>
      <c r="AR264" s="56"/>
      <c r="AS264" s="56"/>
      <c r="AT264" s="56"/>
      <c r="AU264" s="56"/>
      <c r="AV264" s="56"/>
      <c r="AW264" s="56"/>
      <c r="AX264" s="56"/>
      <c r="AY264" s="56"/>
      <c r="AZ264" s="56"/>
      <c r="BA264" s="56"/>
      <c r="BB264" s="56"/>
      <c r="BC264" s="56"/>
      <c r="BD264" s="56"/>
      <c r="BE264" s="56"/>
      <c r="BF264" s="56"/>
      <c r="BG264" s="56"/>
      <c r="BH264" s="56"/>
      <c r="BI264" s="56"/>
      <c r="BJ264" s="56"/>
      <c r="BK264" s="56"/>
      <c r="BL264" s="56"/>
      <c r="BM264" s="56"/>
      <c r="BN264" s="56"/>
      <c r="BO264" t="s">
        <v>408</v>
      </c>
      <c r="BP264" t="str">
        <f>IFERROR(LEFT(Table4[[#This Row],[reference/s]],SEARCH(";",Table4[[#This Row],[reference/s]])-1),"")</f>
        <v>wiki</v>
      </c>
    </row>
    <row r="265" spans="1:68">
      <c r="A265">
        <v>379</v>
      </c>
      <c r="B265" t="s">
        <v>1564</v>
      </c>
      <c r="C265" t="s">
        <v>642</v>
      </c>
      <c r="D265" t="s">
        <v>268</v>
      </c>
      <c r="E265" t="s">
        <v>269</v>
      </c>
      <c r="F265" s="11">
        <v>38384</v>
      </c>
      <c r="G265" s="11">
        <v>38386</v>
      </c>
      <c r="H265" t="s">
        <v>661</v>
      </c>
      <c r="I265" s="56">
        <v>2005</v>
      </c>
      <c r="K265" t="s">
        <v>546</v>
      </c>
      <c r="L265" t="s">
        <v>683</v>
      </c>
      <c r="M265" t="s">
        <v>184</v>
      </c>
      <c r="N265" t="s">
        <v>744</v>
      </c>
      <c r="O265" s="9" t="s">
        <v>1056</v>
      </c>
      <c r="P265">
        <v>0</v>
      </c>
      <c r="Q265">
        <v>0</v>
      </c>
      <c r="R265">
        <v>2</v>
      </c>
      <c r="S265">
        <v>2</v>
      </c>
      <c r="T265">
        <v>4</v>
      </c>
      <c r="U265">
        <f>Table4[[#This Row],[Report]]*$P$321+Table4[[#This Row],[Journals]]*$Q$321+Table4[[#This Row],[Databases]]*$R$321+Table4[[#This Row],[Websites]]*$S$321+Table4[[#This Row],[Newspaper]]*$T$321</f>
        <v>64</v>
      </c>
      <c r="V265">
        <f>SUM(Table4[[#This Row],[Report]:[Websites]])</f>
        <v>4</v>
      </c>
      <c r="W265">
        <f>IF(Table4[[#This Row],[Insured Cost]]="",1,IF(Table4[[#This Row],[Reported cost]]="",2,""))</f>
        <v>2</v>
      </c>
      <c r="X265" s="56">
        <v>15</v>
      </c>
      <c r="Y265" s="56">
        <v>300000</v>
      </c>
      <c r="Z265" s="56"/>
      <c r="AA265" s="56">
        <v>12</v>
      </c>
      <c r="AB265" s="56"/>
      <c r="AC265" s="56"/>
      <c r="AD265" s="56">
        <v>3</v>
      </c>
      <c r="AE265" s="64">
        <v>216700000</v>
      </c>
      <c r="AF265" s="64"/>
      <c r="AG265" s="56">
        <v>6300</v>
      </c>
      <c r="AH265" s="56"/>
      <c r="AI265" s="56"/>
      <c r="AJ265" s="56"/>
      <c r="AK265" s="56">
        <v>9</v>
      </c>
      <c r="AL265" s="56">
        <v>1</v>
      </c>
      <c r="AM265" s="56"/>
      <c r="AN265" s="56"/>
      <c r="AO265" s="56" t="s">
        <v>1572</v>
      </c>
      <c r="AP265" s="56" t="s">
        <v>1573</v>
      </c>
      <c r="AQ265" s="56"/>
      <c r="AR265" s="56"/>
      <c r="AS265" s="56"/>
      <c r="AT265" s="56"/>
      <c r="AU265" s="56"/>
      <c r="AV265" s="56"/>
      <c r="AW265" s="56"/>
      <c r="AX265" s="56"/>
      <c r="AY265" s="56"/>
      <c r="AZ265" s="56"/>
      <c r="BA265" s="56" t="s">
        <v>685</v>
      </c>
      <c r="BB265" s="56"/>
      <c r="BC265" s="56"/>
      <c r="BD265" s="56"/>
      <c r="BE265" s="56"/>
      <c r="BF265" s="56"/>
      <c r="BG265" s="56"/>
      <c r="BH265" s="56"/>
      <c r="BI265" s="56"/>
      <c r="BJ265" s="56"/>
      <c r="BK265" s="56"/>
      <c r="BL265" s="56"/>
      <c r="BM265" s="56"/>
      <c r="BN265" s="56"/>
      <c r="BO265" t="s">
        <v>270</v>
      </c>
      <c r="BP265" t="str">
        <f>IFERROR(LEFT(Table4[[#This Row],[reference/s]],SEARCH(";",Table4[[#This Row],[reference/s]])-1),"")</f>
        <v>ICA</v>
      </c>
    </row>
    <row r="266" spans="1:68">
      <c r="A266">
        <v>404</v>
      </c>
      <c r="B266" t="s">
        <v>1568</v>
      </c>
      <c r="C266" t="s">
        <v>642</v>
      </c>
      <c r="D266" t="s">
        <v>288</v>
      </c>
      <c r="E266" t="s">
        <v>289</v>
      </c>
      <c r="F266" s="4">
        <v>38641</v>
      </c>
      <c r="G266" s="4">
        <v>38641</v>
      </c>
      <c r="H266" t="s">
        <v>663</v>
      </c>
      <c r="I266" s="56">
        <v>2005</v>
      </c>
      <c r="K266" t="s">
        <v>550</v>
      </c>
      <c r="L266" t="s">
        <v>33</v>
      </c>
      <c r="M266" t="s">
        <v>33</v>
      </c>
      <c r="N266" t="s">
        <v>736</v>
      </c>
      <c r="O266" s="9" t="s">
        <v>1055</v>
      </c>
      <c r="P266">
        <v>0</v>
      </c>
      <c r="Q266">
        <v>0</v>
      </c>
      <c r="R266">
        <v>2</v>
      </c>
      <c r="S266">
        <v>2</v>
      </c>
      <c r="T266">
        <v>0</v>
      </c>
      <c r="U266">
        <f>Table4[[#This Row],[Report]]*$P$321+Table4[[#This Row],[Journals]]*$Q$321+Table4[[#This Row],[Databases]]*$R$321+Table4[[#This Row],[Websites]]*$S$321+Table4[[#This Row],[Newspaper]]*$T$321</f>
        <v>60</v>
      </c>
      <c r="V266">
        <f>SUM(Table4[[#This Row],[Report]:[Websites]])</f>
        <v>4</v>
      </c>
      <c r="W266">
        <f>IF(Table4[[#This Row],[Insured Cost]]="",1,IF(Table4[[#This Row],[Reported cost]]="",2,""))</f>
        <v>2</v>
      </c>
      <c r="X266" s="56"/>
      <c r="Y266" s="56"/>
      <c r="Z266" s="56"/>
      <c r="AA266" s="56"/>
      <c r="AB266" s="56"/>
      <c r="AC266" s="56"/>
      <c r="AD266" s="56"/>
      <c r="AE266" s="64">
        <v>10000000</v>
      </c>
      <c r="AF266" s="64"/>
      <c r="AG266" s="56"/>
      <c r="AH266" s="56"/>
      <c r="AI266" s="56"/>
      <c r="AJ266" s="56"/>
      <c r="AK266" s="56"/>
      <c r="AL266" s="56"/>
      <c r="AM266" s="56"/>
      <c r="AN266" s="56"/>
      <c r="AO266" s="56"/>
      <c r="AP266" s="56"/>
      <c r="AQ266" s="56"/>
      <c r="AR266" s="56">
        <v>200</v>
      </c>
      <c r="AS266" s="56"/>
      <c r="AT266" s="56"/>
      <c r="AU266" s="56"/>
      <c r="AV266" s="56"/>
      <c r="AW266" s="56"/>
      <c r="AX266" s="56"/>
      <c r="AY266" s="56"/>
      <c r="AZ266" s="56"/>
      <c r="BA266" s="56"/>
      <c r="BB266" s="56"/>
      <c r="BC266" s="56"/>
      <c r="BD266" s="56"/>
      <c r="BE266" s="56"/>
      <c r="BF266" s="56"/>
      <c r="BG266" s="56"/>
      <c r="BH266" s="56"/>
      <c r="BI266" s="56"/>
      <c r="BJ266" s="56"/>
      <c r="BK266" s="56"/>
      <c r="BL266" s="56"/>
      <c r="BM266" s="56"/>
      <c r="BN266" s="56"/>
      <c r="BO266" t="s">
        <v>290</v>
      </c>
      <c r="BP266" t="str">
        <f>IFERROR(LEFT(Table4[[#This Row],[reference/s]],SEARCH(";",Table4[[#This Row],[reference/s]])-1),"")</f>
        <v>wiki</v>
      </c>
    </row>
    <row r="267" spans="1:68">
      <c r="A267" s="6">
        <v>442</v>
      </c>
      <c r="B267" s="6" t="s">
        <v>1559</v>
      </c>
      <c r="C267" s="6" t="s">
        <v>585</v>
      </c>
      <c r="D267" s="6" t="s">
        <v>678</v>
      </c>
      <c r="E267" s="6"/>
      <c r="F267" s="24">
        <v>38717</v>
      </c>
      <c r="G267" s="24">
        <v>38748</v>
      </c>
      <c r="H267" s="6" t="s">
        <v>657</v>
      </c>
      <c r="I267" s="58">
        <v>2006</v>
      </c>
      <c r="J267" s="6"/>
      <c r="K267" s="6" t="s">
        <v>30</v>
      </c>
      <c r="L267" s="6" t="s">
        <v>30</v>
      </c>
      <c r="M267" s="6" t="s">
        <v>30</v>
      </c>
      <c r="N267" s="6" t="s">
        <v>736</v>
      </c>
      <c r="O267" s="44" t="s">
        <v>1224</v>
      </c>
      <c r="P267" s="6">
        <v>2</v>
      </c>
      <c r="Q267" s="6">
        <v>0</v>
      </c>
      <c r="R267" s="6">
        <v>3</v>
      </c>
      <c r="S267" s="6">
        <v>2</v>
      </c>
      <c r="T267" s="6">
        <v>0</v>
      </c>
      <c r="U267" s="6">
        <f>Table4[[#This Row],[Report]]*$P$321+Table4[[#This Row],[Journals]]*$Q$321+Table4[[#This Row],[Databases]]*$R$321+Table4[[#This Row],[Websites]]*$S$321+Table4[[#This Row],[Newspaper]]*$T$321</f>
        <v>160</v>
      </c>
      <c r="V267" s="6">
        <f>SUM(Table4[[#This Row],[Report]:[Websites]])</f>
        <v>7</v>
      </c>
      <c r="W267" s="6" t="str">
        <f>IF(Table4[[#This Row],[Insured Cost]]="",1,IF(Table4[[#This Row],[Reported cost]]="",2,""))</f>
        <v/>
      </c>
      <c r="X267" s="58"/>
      <c r="Y267" s="58"/>
      <c r="Z267" s="58"/>
      <c r="AA267" s="58">
        <v>6</v>
      </c>
      <c r="AB267" s="58"/>
      <c r="AC267" s="58"/>
      <c r="AD267" s="58">
        <v>4</v>
      </c>
      <c r="AE267" s="66">
        <v>22400000</v>
      </c>
      <c r="AF267" s="66">
        <v>122400000</v>
      </c>
      <c r="AG267" s="58"/>
      <c r="AH267" s="58"/>
      <c r="AI267" s="58"/>
      <c r="AJ267" s="58"/>
      <c r="AK267" s="58"/>
      <c r="AL267" s="58">
        <v>57</v>
      </c>
      <c r="AM267" s="58"/>
      <c r="AN267" s="58"/>
      <c r="AO267" s="58"/>
      <c r="AP267" s="58"/>
      <c r="AQ267" s="58"/>
      <c r="AR267" s="58">
        <v>359</v>
      </c>
      <c r="AS267" s="58"/>
      <c r="AT267" s="58"/>
      <c r="AU267" s="58"/>
      <c r="AV267" s="58"/>
      <c r="AW267" s="58"/>
      <c r="AX267" s="58"/>
      <c r="AY267" s="58"/>
      <c r="AZ267" s="58">
        <v>64265</v>
      </c>
      <c r="BA267" s="58" t="s">
        <v>1087</v>
      </c>
      <c r="BB267" s="58"/>
      <c r="BC267" s="58"/>
      <c r="BD267" s="58"/>
      <c r="BE267" s="58"/>
      <c r="BF267" s="58"/>
      <c r="BG267" s="58"/>
      <c r="BH267" s="58"/>
      <c r="BI267" s="58"/>
      <c r="BJ267" s="58"/>
      <c r="BK267" s="58"/>
      <c r="BL267" s="58"/>
      <c r="BM267" s="58"/>
      <c r="BN267" s="58"/>
      <c r="BO267" s="6" t="s">
        <v>307</v>
      </c>
      <c r="BP267" s="6" t="str">
        <f>IFERROR(LEFT(Table4[[#This Row],[reference/s]],SEARCH(";",Table4[[#This Row],[reference/s]])-1),"")</f>
        <v>wiki</v>
      </c>
    </row>
    <row r="268" spans="1:68">
      <c r="A268">
        <v>448</v>
      </c>
      <c r="B268" t="s">
        <v>1559</v>
      </c>
      <c r="C268" t="s">
        <v>475</v>
      </c>
      <c r="D268" t="s">
        <v>310</v>
      </c>
      <c r="E268" t="s">
        <v>311</v>
      </c>
      <c r="F268" s="4">
        <v>38796</v>
      </c>
      <c r="G268" s="4">
        <v>38796</v>
      </c>
      <c r="H268" t="s">
        <v>658</v>
      </c>
      <c r="I268" s="56">
        <v>2006</v>
      </c>
      <c r="J268" t="s">
        <v>1354</v>
      </c>
      <c r="K268" t="s">
        <v>630</v>
      </c>
      <c r="L268" t="s">
        <v>50</v>
      </c>
      <c r="M268" t="s">
        <v>50</v>
      </c>
      <c r="N268" t="s">
        <v>736</v>
      </c>
      <c r="O268" s="9" t="s">
        <v>1521</v>
      </c>
      <c r="P268">
        <v>4</v>
      </c>
      <c r="Q268">
        <v>0</v>
      </c>
      <c r="R268">
        <v>3</v>
      </c>
      <c r="S268">
        <v>2</v>
      </c>
      <c r="T268">
        <v>0</v>
      </c>
      <c r="U268">
        <f>Table4[[#This Row],[Report]]*$P$321+Table4[[#This Row],[Journals]]*$Q$321+Table4[[#This Row],[Databases]]*$R$321+Table4[[#This Row],[Websites]]*$S$321+Table4[[#This Row],[Newspaper]]*$T$321</f>
        <v>240</v>
      </c>
      <c r="V268">
        <f>SUM(Table4[[#This Row],[Report]:[Websites]])</f>
        <v>9</v>
      </c>
      <c r="W268" t="str">
        <f>IF(Table4[[#This Row],[Insured Cost]]="",1,IF(Table4[[#This Row],[Reported cost]]="",2,""))</f>
        <v/>
      </c>
      <c r="X268" s="56"/>
      <c r="Y268" s="56">
        <v>120000</v>
      </c>
      <c r="Z268" s="56"/>
      <c r="AA268" s="56">
        <v>30</v>
      </c>
      <c r="AB268" s="56"/>
      <c r="AC268" s="56"/>
      <c r="AD268" s="56"/>
      <c r="AE268" s="64">
        <v>540000000</v>
      </c>
      <c r="AF268" s="64">
        <v>1300000000</v>
      </c>
      <c r="AG268" s="56"/>
      <c r="AH268" s="56"/>
      <c r="AI268" s="56"/>
      <c r="AJ268" s="56"/>
      <c r="AK268" s="56">
        <v>14000</v>
      </c>
      <c r="AL268" s="56">
        <v>500</v>
      </c>
      <c r="AM268" s="56"/>
      <c r="AN268" s="56"/>
      <c r="AO268" s="56"/>
      <c r="AP268" s="56"/>
      <c r="AQ268" s="56" t="s">
        <v>1355</v>
      </c>
      <c r="AR268" s="56"/>
      <c r="AS268" s="56">
        <v>10000</v>
      </c>
      <c r="AT268" s="56"/>
      <c r="AU268" s="56"/>
      <c r="AV268" s="56"/>
      <c r="AW268" s="56"/>
      <c r="AX268" s="56"/>
      <c r="AY268" s="56" t="s">
        <v>1356</v>
      </c>
      <c r="AZ268" s="56"/>
      <c r="BA268" s="56"/>
      <c r="BB268" s="56"/>
      <c r="BC268" s="56"/>
      <c r="BD268" s="56"/>
      <c r="BE268" s="56"/>
      <c r="BF268" s="56"/>
      <c r="BG268" s="56"/>
      <c r="BH268" s="56"/>
      <c r="BI268" s="56"/>
      <c r="BJ268" s="56"/>
      <c r="BK268" s="56"/>
      <c r="BL268" s="56"/>
      <c r="BM268" s="56"/>
      <c r="BN268" s="56"/>
      <c r="BO268" t="s">
        <v>312</v>
      </c>
      <c r="BP268" t="str">
        <f>IFERROR(LEFT(Table4[[#This Row],[reference/s]],SEARCH(";",Table4[[#This Row],[reference/s]])-1),"")</f>
        <v>EM-Track</v>
      </c>
    </row>
    <row r="269" spans="1:68" s="6" customFormat="1">
      <c r="A269"/>
      <c r="B269" t="s">
        <v>1570</v>
      </c>
      <c r="C269" t="s">
        <v>475</v>
      </c>
      <c r="D269" t="s">
        <v>67</v>
      </c>
      <c r="E269" t="s">
        <v>1538</v>
      </c>
      <c r="F269" s="11">
        <v>38730</v>
      </c>
      <c r="G269" s="11">
        <v>38807</v>
      </c>
      <c r="H269" t="s">
        <v>658</v>
      </c>
      <c r="I269" s="56">
        <v>2006</v>
      </c>
      <c r="J269" t="s">
        <v>1536</v>
      </c>
      <c r="K269" t="s">
        <v>1434</v>
      </c>
      <c r="L269" t="s">
        <v>33</v>
      </c>
      <c r="M269" t="s">
        <v>33</v>
      </c>
      <c r="N269" t="s">
        <v>736</v>
      </c>
      <c r="O269" s="29" t="s">
        <v>1537</v>
      </c>
      <c r="P269">
        <v>1</v>
      </c>
      <c r="Q269">
        <v>0</v>
      </c>
      <c r="R269">
        <v>0</v>
      </c>
      <c r="S269">
        <v>1</v>
      </c>
      <c r="T269">
        <v>1</v>
      </c>
      <c r="U269">
        <f>Table4[[#This Row],[Report]]*$P$321+Table4[[#This Row],[Journals]]*$Q$321+Table4[[#This Row],[Databases]]*$R$321+Table4[[#This Row],[Websites]]*$S$321+Table4[[#This Row],[Newspaper]]*$T$321</f>
        <v>51</v>
      </c>
      <c r="V269">
        <f>SUM(Table4[[#This Row],[Report]:[Websites]])</f>
        <v>2</v>
      </c>
      <c r="W269">
        <f>IF(Table4[[#This Row],[Insured Cost]]="",1,IF(Table4[[#This Row],[Reported cost]]="",2,""))</f>
        <v>1</v>
      </c>
      <c r="X269" s="56"/>
      <c r="Y269" s="56"/>
      <c r="Z269" s="56"/>
      <c r="AA269" s="56"/>
      <c r="AB269" s="56"/>
      <c r="AC269" s="56"/>
      <c r="AD269" s="56"/>
      <c r="AE269" s="64"/>
      <c r="AF269" s="64">
        <v>304000000</v>
      </c>
      <c r="AG269" s="56"/>
      <c r="AH269" s="56"/>
      <c r="AI269" s="56"/>
      <c r="AJ269" s="56"/>
      <c r="AK269" s="56" t="s">
        <v>1435</v>
      </c>
      <c r="AL269" s="56"/>
      <c r="AM269" s="56"/>
      <c r="AN269" s="56"/>
      <c r="AO269" s="56"/>
      <c r="AP269" s="56"/>
      <c r="AQ269" s="56"/>
      <c r="AR269" s="56"/>
      <c r="AS269" s="56"/>
      <c r="AT269" s="56"/>
      <c r="AU269" s="56"/>
      <c r="AV269" s="56"/>
      <c r="AW269" s="56"/>
      <c r="AX269" s="56"/>
      <c r="AY269" s="56"/>
      <c r="AZ269" s="56"/>
      <c r="BA269" s="56"/>
      <c r="BB269" s="56"/>
      <c r="BC269" s="56"/>
      <c r="BD269" s="56"/>
      <c r="BE269" s="56"/>
      <c r="BF269" s="56"/>
      <c r="BG269" s="56"/>
      <c r="BH269" s="56"/>
      <c r="BI269" s="56"/>
      <c r="BJ269" s="56"/>
      <c r="BK269" s="56"/>
      <c r="BL269" s="56"/>
      <c r="BM269" s="56"/>
      <c r="BN269" s="56"/>
      <c r="BO269"/>
      <c r="BP269" t="str">
        <f>IFERROR(LEFT(Table4[[#This Row],[reference/s]],SEARCH(";",Table4[[#This Row],[reference/s]])-1),"")</f>
        <v>McBride 2012 -BoM report</v>
      </c>
    </row>
    <row r="270" spans="1:68">
      <c r="A270">
        <v>14</v>
      </c>
      <c r="B270" t="s">
        <v>1559</v>
      </c>
      <c r="C270" t="s">
        <v>642</v>
      </c>
      <c r="D270" t="s">
        <v>35</v>
      </c>
      <c r="E270" t="s">
        <v>36</v>
      </c>
      <c r="F270" s="4">
        <v>39021</v>
      </c>
      <c r="G270" s="4">
        <v>39021</v>
      </c>
      <c r="H270" t="s">
        <v>663</v>
      </c>
      <c r="I270" s="56">
        <v>2006</v>
      </c>
      <c r="K270" t="s">
        <v>551</v>
      </c>
      <c r="L270" t="s">
        <v>37</v>
      </c>
      <c r="M270" t="s">
        <v>37</v>
      </c>
      <c r="N270" t="s">
        <v>736</v>
      </c>
      <c r="O270" s="9" t="s">
        <v>1088</v>
      </c>
      <c r="P270">
        <v>0</v>
      </c>
      <c r="Q270">
        <v>0</v>
      </c>
      <c r="R270">
        <v>2</v>
      </c>
      <c r="S270">
        <v>1</v>
      </c>
      <c r="T270">
        <v>0</v>
      </c>
      <c r="U270">
        <f>Table4[[#This Row],[Report]]*$P$321+Table4[[#This Row],[Journals]]*$Q$321+Table4[[#This Row],[Databases]]*$R$321+Table4[[#This Row],[Websites]]*$S$321+Table4[[#This Row],[Newspaper]]*$T$321</f>
        <v>50</v>
      </c>
      <c r="V270">
        <f>SUM(Table4[[#This Row],[Report]:[Websites]])</f>
        <v>3</v>
      </c>
      <c r="W270" t="str">
        <f>IF(Table4[[#This Row],[Insured Cost]]="",1,IF(Table4[[#This Row],[Reported cost]]="",2,""))</f>
        <v/>
      </c>
      <c r="X270" s="56"/>
      <c r="Y270" s="56">
        <v>257</v>
      </c>
      <c r="Z270" s="56"/>
      <c r="AA270" s="56"/>
      <c r="AB270" s="56"/>
      <c r="AC270" s="56"/>
      <c r="AD270" s="56"/>
      <c r="AE270" s="64">
        <v>51000000</v>
      </c>
      <c r="AF270" s="64">
        <v>52000000</v>
      </c>
      <c r="AG270" s="56"/>
      <c r="AH270" s="56"/>
      <c r="AI270" s="56"/>
      <c r="AJ270" s="56"/>
      <c r="AK270" s="56"/>
      <c r="AL270" s="56"/>
      <c r="AM270" s="56"/>
      <c r="AN270" s="56"/>
      <c r="AO270" s="56"/>
      <c r="AP270" s="56"/>
      <c r="AQ270" s="56"/>
      <c r="AR270" s="56"/>
      <c r="AS270" s="56"/>
      <c r="AT270" s="56"/>
      <c r="AU270" s="56"/>
      <c r="AV270" s="56"/>
      <c r="AW270" s="56"/>
      <c r="AX270" s="56"/>
      <c r="AY270" s="56"/>
      <c r="AZ270" s="56"/>
      <c r="BA270" s="56"/>
      <c r="BB270" s="56">
        <v>10000</v>
      </c>
      <c r="BC270" s="56"/>
      <c r="BD270" s="56"/>
      <c r="BE270" s="56"/>
      <c r="BF270" s="56"/>
      <c r="BG270" s="56"/>
      <c r="BH270" s="56"/>
      <c r="BI270" s="56"/>
      <c r="BJ270" s="56"/>
      <c r="BK270" s="56"/>
      <c r="BL270" s="56"/>
      <c r="BM270" s="56"/>
      <c r="BN270" s="56"/>
      <c r="BO270" t="s">
        <v>38</v>
      </c>
      <c r="BP270" t="str">
        <f>IFERROR(LEFT(Table4[[#This Row],[reference/s]],SEARCH(";",Table4[[#This Row],[reference/s]])-1),"")</f>
        <v>EM-Track</v>
      </c>
    </row>
    <row r="271" spans="1:68">
      <c r="A271" s="48">
        <v>22</v>
      </c>
      <c r="B271" s="48" t="s">
        <v>1562</v>
      </c>
      <c r="C271" s="48" t="s">
        <v>585</v>
      </c>
      <c r="D271" s="48" t="s">
        <v>45</v>
      </c>
      <c r="E271" s="48" t="s">
        <v>46</v>
      </c>
      <c r="F271" s="49">
        <v>39052</v>
      </c>
      <c r="G271" s="49">
        <v>39120</v>
      </c>
      <c r="H271" s="48" t="s">
        <v>661</v>
      </c>
      <c r="I271" s="57">
        <v>2007</v>
      </c>
      <c r="J271" s="48"/>
      <c r="K271" s="48" t="s">
        <v>552</v>
      </c>
      <c r="L271" s="48" t="s">
        <v>30</v>
      </c>
      <c r="M271" s="48" t="s">
        <v>30</v>
      </c>
      <c r="N271" s="48" t="s">
        <v>736</v>
      </c>
      <c r="O271" s="52" t="s">
        <v>1225</v>
      </c>
      <c r="P271" s="48">
        <v>2</v>
      </c>
      <c r="Q271" s="48">
        <v>0</v>
      </c>
      <c r="R271" s="48">
        <v>3</v>
      </c>
      <c r="S271" s="48">
        <v>0</v>
      </c>
      <c r="T271" s="48">
        <v>0</v>
      </c>
      <c r="U271" s="48">
        <f>Table4[[#This Row],[Report]]*$P$321+Table4[[#This Row],[Journals]]*$Q$321+Table4[[#This Row],[Databases]]*$R$321+Table4[[#This Row],[Websites]]*$S$321+Table4[[#This Row],[Newspaper]]*$T$321</f>
        <v>140</v>
      </c>
      <c r="V271" s="48">
        <f>SUM(Table4[[#This Row],[Report]:[Websites]])</f>
        <v>5</v>
      </c>
      <c r="W271" s="48">
        <f>IF(Table4[[#This Row],[Insured Cost]]="",1,IF(Table4[[#This Row],[Reported cost]]="",2,""))</f>
        <v>2</v>
      </c>
      <c r="X271" s="57"/>
      <c r="Y271" s="57"/>
      <c r="Z271" s="57"/>
      <c r="AA271" s="57">
        <v>1400</v>
      </c>
      <c r="AB271" s="57"/>
      <c r="AC271" s="57"/>
      <c r="AD271" s="57">
        <v>1</v>
      </c>
      <c r="AE271" s="65">
        <v>14000000</v>
      </c>
      <c r="AF271" s="65"/>
      <c r="AG271" s="57"/>
      <c r="AH271" s="57"/>
      <c r="AI271" s="57"/>
      <c r="AJ271" s="57"/>
      <c r="AK271" s="57"/>
      <c r="AL271" s="57">
        <v>51</v>
      </c>
      <c r="AM271" s="57"/>
      <c r="AN271" s="57"/>
      <c r="AO271" s="57"/>
      <c r="AP271" s="57"/>
      <c r="AQ271" s="57"/>
      <c r="AR271" s="57"/>
      <c r="AS271" s="57"/>
      <c r="AT271" s="57"/>
      <c r="AU271" s="57"/>
      <c r="AV271" s="57"/>
      <c r="AW271" s="57"/>
      <c r="AX271" s="57"/>
      <c r="AY271" s="57"/>
      <c r="AZ271" s="57">
        <v>1741</v>
      </c>
      <c r="BA271" s="57" t="s">
        <v>1090</v>
      </c>
      <c r="BB271" s="57"/>
      <c r="BC271" s="57"/>
      <c r="BD271" s="57"/>
      <c r="BE271" s="57"/>
      <c r="BF271" s="57"/>
      <c r="BG271" s="57"/>
      <c r="BH271" s="57"/>
      <c r="BI271" s="57"/>
      <c r="BJ271" s="57"/>
      <c r="BK271" s="57"/>
      <c r="BL271" s="57"/>
      <c r="BM271" s="57"/>
      <c r="BN271" s="57"/>
      <c r="BO271" s="48" t="s">
        <v>47</v>
      </c>
      <c r="BP271" s="48" t="str">
        <f>IFERROR(LEFT(Table4[[#This Row],[reference/s]],SEARCH(";",Table4[[#This Row],[reference/s]])-1),"")</f>
        <v>EM-Track</v>
      </c>
    </row>
    <row r="272" spans="1:68">
      <c r="A272">
        <v>23</v>
      </c>
      <c r="B272" t="s">
        <v>1559</v>
      </c>
      <c r="C272" t="s">
        <v>642</v>
      </c>
      <c r="D272" t="s">
        <v>49</v>
      </c>
      <c r="E272" t="s">
        <v>1092</v>
      </c>
      <c r="F272" s="11">
        <v>39362</v>
      </c>
      <c r="G272" s="11">
        <v>39367</v>
      </c>
      <c r="H272" t="s">
        <v>663</v>
      </c>
      <c r="I272" s="56">
        <v>2007</v>
      </c>
      <c r="K272" t="s">
        <v>554</v>
      </c>
      <c r="L272" t="s">
        <v>623</v>
      </c>
      <c r="M272" t="s">
        <v>50</v>
      </c>
      <c r="N272" t="s">
        <v>37</v>
      </c>
      <c r="O272" s="9" t="s">
        <v>1155</v>
      </c>
      <c r="P272">
        <v>1</v>
      </c>
      <c r="Q272">
        <v>0</v>
      </c>
      <c r="R272">
        <v>2</v>
      </c>
      <c r="S272">
        <v>1</v>
      </c>
      <c r="T272">
        <v>1</v>
      </c>
      <c r="U272">
        <f>Table4[[#This Row],[Report]]*$P$321+Table4[[#This Row],[Journals]]*$Q$321+Table4[[#This Row],[Databases]]*$R$321+Table4[[#This Row],[Websites]]*$S$321+Table4[[#This Row],[Newspaper]]*$T$321</f>
        <v>91</v>
      </c>
      <c r="V272">
        <f>SUM(Table4[[#This Row],[Report]:[Websites]])</f>
        <v>4</v>
      </c>
      <c r="W272" t="str">
        <f>IF(Table4[[#This Row],[Insured Cost]]="",1,IF(Table4[[#This Row],[Reported cost]]="",2,""))</f>
        <v/>
      </c>
      <c r="X272" s="56"/>
      <c r="Y272" s="56">
        <v>300</v>
      </c>
      <c r="Z272" s="56"/>
      <c r="AA272" s="56">
        <v>17</v>
      </c>
      <c r="AB272" s="56"/>
      <c r="AC272" s="56"/>
      <c r="AD272" s="56"/>
      <c r="AE272" s="64">
        <v>97000000</v>
      </c>
      <c r="AF272" s="64">
        <v>60000000</v>
      </c>
      <c r="AG272" s="56">
        <v>300</v>
      </c>
      <c r="AH272" s="56"/>
      <c r="AI272" s="56"/>
      <c r="AJ272" s="56"/>
      <c r="AK272" s="56"/>
      <c r="AL272" s="56"/>
      <c r="AM272" s="56"/>
      <c r="AN272" s="56"/>
      <c r="AO272" s="56"/>
      <c r="AP272" s="56"/>
      <c r="AQ272" s="56"/>
      <c r="AR272" s="56"/>
      <c r="AS272" s="56"/>
      <c r="AT272" s="56"/>
      <c r="AU272" s="56"/>
      <c r="AV272" s="56"/>
      <c r="AW272" s="56"/>
      <c r="AX272" s="56"/>
      <c r="AY272" s="56"/>
      <c r="AZ272" s="56"/>
      <c r="BA272" s="56"/>
      <c r="BB272" s="56"/>
      <c r="BC272" s="56"/>
      <c r="BD272" s="56"/>
      <c r="BE272" s="56"/>
      <c r="BF272" s="56"/>
      <c r="BG272" s="56"/>
      <c r="BH272" s="56"/>
      <c r="BI272" s="56"/>
      <c r="BJ272" s="56"/>
      <c r="BK272" s="56"/>
      <c r="BL272" s="56"/>
      <c r="BM272" s="56"/>
      <c r="BN272" s="56"/>
      <c r="BO272" t="s">
        <v>48</v>
      </c>
      <c r="BP272" t="str">
        <f>IFERROR(LEFT(Table4[[#This Row],[reference/s]],SEARCH(";",Table4[[#This Row],[reference/s]])-1),"")</f>
        <v>EM-Track</v>
      </c>
    </row>
    <row r="273" spans="1:68">
      <c r="A273">
        <v>500</v>
      </c>
      <c r="B273" t="s">
        <v>1564</v>
      </c>
      <c r="C273" t="s">
        <v>642</v>
      </c>
      <c r="D273" t="s">
        <v>1093</v>
      </c>
      <c r="E273" t="s">
        <v>365</v>
      </c>
      <c r="F273" s="4">
        <v>39425</v>
      </c>
      <c r="G273" s="4">
        <v>39425</v>
      </c>
      <c r="H273" t="s">
        <v>660</v>
      </c>
      <c r="I273" s="56">
        <v>2007</v>
      </c>
      <c r="J273" t="s">
        <v>1089</v>
      </c>
      <c r="K273" t="s">
        <v>1089</v>
      </c>
      <c r="L273" t="s">
        <v>37</v>
      </c>
      <c r="M273" t="s">
        <v>37</v>
      </c>
      <c r="N273" t="s">
        <v>736</v>
      </c>
      <c r="O273" s="9" t="s">
        <v>1094</v>
      </c>
      <c r="P273">
        <v>0</v>
      </c>
      <c r="Q273">
        <v>0</v>
      </c>
      <c r="R273">
        <v>2</v>
      </c>
      <c r="S273">
        <v>0</v>
      </c>
      <c r="T273">
        <v>0</v>
      </c>
      <c r="U273">
        <f>Table4[[#This Row],[Report]]*$P$321+Table4[[#This Row],[Journals]]*$Q$321+Table4[[#This Row],[Databases]]*$R$321+Table4[[#This Row],[Websites]]*$S$321+Table4[[#This Row],[Newspaper]]*$T$321</f>
        <v>40</v>
      </c>
      <c r="V273">
        <f>SUM(Table4[[#This Row],[Report]:[Websites]])</f>
        <v>2</v>
      </c>
      <c r="W273">
        <f>IF(Table4[[#This Row],[Insured Cost]]="",1,IF(Table4[[#This Row],[Reported cost]]="",2,""))</f>
        <v>2</v>
      </c>
      <c r="X273" s="56"/>
      <c r="Y273" s="56">
        <v>20000</v>
      </c>
      <c r="Z273" s="56"/>
      <c r="AA273" s="56">
        <v>30</v>
      </c>
      <c r="AB273" s="56"/>
      <c r="AC273" s="56"/>
      <c r="AD273" s="56"/>
      <c r="AE273" s="64">
        <v>415000000</v>
      </c>
      <c r="AF273" s="64"/>
      <c r="AG273" s="56"/>
      <c r="AH273" s="56"/>
      <c r="AI273" s="56"/>
      <c r="AJ273" s="56"/>
      <c r="AK273" s="56"/>
      <c r="AL273" s="56"/>
      <c r="AM273" s="56"/>
      <c r="AN273" s="56"/>
      <c r="AO273" s="56"/>
      <c r="AP273" s="56"/>
      <c r="AQ273" s="56"/>
      <c r="AR273" s="56"/>
      <c r="AS273" s="56"/>
      <c r="AT273" s="56"/>
      <c r="AU273" s="56"/>
      <c r="AV273" s="56"/>
      <c r="AW273" s="56"/>
      <c r="AX273" s="56"/>
      <c r="AY273" s="56"/>
      <c r="AZ273" s="56"/>
      <c r="BA273" s="56"/>
      <c r="BB273" s="56"/>
      <c r="BC273" s="56"/>
      <c r="BD273" s="56"/>
      <c r="BE273" s="56"/>
      <c r="BF273" s="56"/>
      <c r="BG273" s="56"/>
      <c r="BH273" s="56"/>
      <c r="BI273" s="56"/>
      <c r="BJ273" s="56"/>
      <c r="BK273" s="56"/>
      <c r="BL273" s="56"/>
      <c r="BM273" s="56"/>
      <c r="BN273" s="56"/>
      <c r="BO273" t="s">
        <v>366</v>
      </c>
      <c r="BP273" t="str">
        <f>IFERROR(LEFT(Table4[[#This Row],[reference/s]],SEARCH(";",Table4[[#This Row],[reference/s]])-1),"")</f>
        <v>EM-Track</v>
      </c>
    </row>
    <row r="274" spans="1:68" s="48" customFormat="1">
      <c r="A274">
        <v>17</v>
      </c>
      <c r="B274" t="s">
        <v>1564</v>
      </c>
      <c r="C274" t="s">
        <v>642</v>
      </c>
      <c r="D274" t="s">
        <v>39</v>
      </c>
      <c r="E274" t="s">
        <v>40</v>
      </c>
      <c r="F274" s="11">
        <v>39241</v>
      </c>
      <c r="G274" s="11">
        <v>39243</v>
      </c>
      <c r="H274" t="s">
        <v>666</v>
      </c>
      <c r="I274" s="56">
        <v>2007</v>
      </c>
      <c r="J274"/>
      <c r="K274" t="s">
        <v>1091</v>
      </c>
      <c r="L274" t="s">
        <v>37</v>
      </c>
      <c r="M274" t="s">
        <v>37</v>
      </c>
      <c r="N274" t="s">
        <v>736</v>
      </c>
      <c r="O274" s="9" t="s">
        <v>1524</v>
      </c>
      <c r="P274">
        <v>1</v>
      </c>
      <c r="Q274">
        <v>3</v>
      </c>
      <c r="R274">
        <v>3</v>
      </c>
      <c r="S274">
        <v>1</v>
      </c>
      <c r="T274">
        <v>17</v>
      </c>
      <c r="U274">
        <f>Table4[[#This Row],[Report]]*$P$321+Table4[[#This Row],[Journals]]*$Q$321+Table4[[#This Row],[Databases]]*$R$321+Table4[[#This Row],[Websites]]*$S$321+Table4[[#This Row],[Newspaper]]*$T$321</f>
        <v>217</v>
      </c>
      <c r="V274">
        <f>SUM(Table4[[#This Row],[Report]:[Websites]])</f>
        <v>8</v>
      </c>
      <c r="W274" t="str">
        <f>IF(Table4[[#This Row],[Insured Cost]]="",1,IF(Table4[[#This Row],[Reported cost]]="",2,""))</f>
        <v/>
      </c>
      <c r="X274" s="56">
        <v>6000</v>
      </c>
      <c r="Y274" s="56">
        <v>1000000</v>
      </c>
      <c r="Z274" s="56"/>
      <c r="AA274" s="56"/>
      <c r="AB274" s="56"/>
      <c r="AC274" s="56"/>
      <c r="AD274" s="56">
        <v>9</v>
      </c>
      <c r="AE274" s="64">
        <v>1480000000</v>
      </c>
      <c r="AF274" s="64">
        <v>1500000000</v>
      </c>
      <c r="AG274" s="56">
        <v>20000</v>
      </c>
      <c r="AH274" s="56"/>
      <c r="AI274" s="56"/>
      <c r="AJ274" s="56"/>
      <c r="AK274" s="56"/>
      <c r="AL274" s="56"/>
      <c r="AM274" s="56"/>
      <c r="AN274" s="56"/>
      <c r="AO274" s="56" t="s">
        <v>1427</v>
      </c>
      <c r="AP274" s="56"/>
      <c r="AQ274" s="56"/>
      <c r="AR274" s="56"/>
      <c r="AS274" s="56"/>
      <c r="AT274" s="56"/>
      <c r="AU274" s="56"/>
      <c r="AV274" s="56"/>
      <c r="AW274" s="56"/>
      <c r="AX274" s="56"/>
      <c r="AY274" s="56"/>
      <c r="AZ274" s="56"/>
      <c r="BA274" s="56"/>
      <c r="BB274" s="56"/>
      <c r="BC274" s="56"/>
      <c r="BD274" s="56"/>
      <c r="BE274" s="56"/>
      <c r="BF274" s="56"/>
      <c r="BG274" s="56"/>
      <c r="BH274" s="56"/>
      <c r="BI274" s="56"/>
      <c r="BJ274" s="56"/>
      <c r="BK274" s="56"/>
      <c r="BL274" s="56"/>
      <c r="BM274" s="56"/>
      <c r="BN274" s="56"/>
      <c r="BO274" t="s">
        <v>41</v>
      </c>
      <c r="BP274" t="str">
        <f>IFERROR(LEFT(Table4[[#This Row],[reference/s]],SEARCH(";",Table4[[#This Row],[reference/s]])-1),"")</f>
        <v>EM-Track</v>
      </c>
    </row>
    <row r="275" spans="1:68">
      <c r="A275">
        <v>18</v>
      </c>
      <c r="B275" t="s">
        <v>1566</v>
      </c>
      <c r="C275" t="s">
        <v>606</v>
      </c>
      <c r="D275" t="s">
        <v>42</v>
      </c>
      <c r="E275" t="s">
        <v>679</v>
      </c>
      <c r="F275" s="4">
        <v>39260</v>
      </c>
      <c r="G275" s="4">
        <v>39265</v>
      </c>
      <c r="H275" t="s">
        <v>666</v>
      </c>
      <c r="I275" s="56">
        <v>2007</v>
      </c>
      <c r="K275" t="s">
        <v>553</v>
      </c>
      <c r="L275" t="s">
        <v>30</v>
      </c>
      <c r="M275" t="s">
        <v>30</v>
      </c>
      <c r="N275" t="s">
        <v>736</v>
      </c>
      <c r="O275" s="9" t="s">
        <v>1523</v>
      </c>
      <c r="P275">
        <v>1</v>
      </c>
      <c r="Q275">
        <v>0</v>
      </c>
      <c r="R275">
        <v>2</v>
      </c>
      <c r="S275">
        <v>2</v>
      </c>
      <c r="T275">
        <v>1</v>
      </c>
      <c r="U275">
        <f>Table4[[#This Row],[Report]]*$P$321+Table4[[#This Row],[Journals]]*$Q$321+Table4[[#This Row],[Databases]]*$R$321+Table4[[#This Row],[Websites]]*$S$321+Table4[[#This Row],[Newspaper]]*$T$321</f>
        <v>101</v>
      </c>
      <c r="V275">
        <f>SUM(Table4[[#This Row],[Report]:[Websites]])</f>
        <v>5</v>
      </c>
      <c r="W275">
        <f>IF(Table4[[#This Row],[Insured Cost]]="",1,IF(Table4[[#This Row],[Reported cost]]="",2,""))</f>
        <v>2</v>
      </c>
      <c r="X275" s="56">
        <v>360</v>
      </c>
      <c r="Y275" s="56"/>
      <c r="Z275" s="56"/>
      <c r="AA275" s="56"/>
      <c r="AB275" s="56"/>
      <c r="AC275" s="56"/>
      <c r="AD275" s="56">
        <v>1</v>
      </c>
      <c r="AE275" s="64">
        <v>15000000</v>
      </c>
      <c r="AF275" s="64"/>
      <c r="AG275" s="56">
        <v>300</v>
      </c>
      <c r="AH275" s="56"/>
      <c r="AI275" s="56"/>
      <c r="AJ275" s="56"/>
      <c r="AK275" s="56"/>
      <c r="AL275" s="56"/>
      <c r="AM275" s="56"/>
      <c r="AN275" s="56"/>
      <c r="AO275" s="56"/>
      <c r="AP275" s="56"/>
      <c r="AQ275" s="56"/>
      <c r="AR275" s="56"/>
      <c r="AS275" s="56"/>
      <c r="AT275" s="56"/>
      <c r="AU275" s="56"/>
      <c r="AV275" s="56"/>
      <c r="AW275" s="56"/>
      <c r="AX275" s="56"/>
      <c r="AY275" s="56"/>
      <c r="AZ275" s="56"/>
      <c r="BA275" s="56"/>
      <c r="BB275" s="56"/>
      <c r="BC275" s="56"/>
      <c r="BD275" s="56"/>
      <c r="BE275" s="56"/>
      <c r="BF275" s="56"/>
      <c r="BG275" s="56"/>
      <c r="BH275" s="56"/>
      <c r="BI275" s="56"/>
      <c r="BJ275" s="56"/>
      <c r="BK275" s="56"/>
      <c r="BL275" s="56"/>
      <c r="BM275" s="56"/>
      <c r="BN275" s="56"/>
      <c r="BO275" t="s">
        <v>43</v>
      </c>
      <c r="BP275" t="str">
        <f>IFERROR(LEFT(Table4[[#This Row],[reference/s]],SEARCH(";",Table4[[#This Row],[reference/s]])-1),"")</f>
        <v>EM-Track</v>
      </c>
    </row>
    <row r="276" spans="1:68">
      <c r="A276">
        <v>12</v>
      </c>
      <c r="B276" t="s">
        <v>1568</v>
      </c>
      <c r="C276" t="s">
        <v>475</v>
      </c>
      <c r="D276" t="s">
        <v>31</v>
      </c>
      <c r="E276" t="s">
        <v>32</v>
      </c>
      <c r="F276" s="11">
        <v>39144</v>
      </c>
      <c r="G276" s="11">
        <v>39149</v>
      </c>
      <c r="H276" t="s">
        <v>658</v>
      </c>
      <c r="I276" s="56">
        <v>2007</v>
      </c>
      <c r="K276" t="s">
        <v>593</v>
      </c>
      <c r="L276" t="s">
        <v>33</v>
      </c>
      <c r="M276" t="s">
        <v>33</v>
      </c>
      <c r="N276" t="s">
        <v>736</v>
      </c>
      <c r="O276" s="9" t="s">
        <v>1522</v>
      </c>
      <c r="P276">
        <v>2</v>
      </c>
      <c r="Q276">
        <v>0</v>
      </c>
      <c r="R276">
        <v>3</v>
      </c>
      <c r="S276">
        <v>1</v>
      </c>
      <c r="T276">
        <v>20</v>
      </c>
      <c r="U276">
        <f>Table4[[#This Row],[Report]]*$P$321+Table4[[#This Row],[Journals]]*$Q$321+Table4[[#This Row],[Databases]]*$R$321+Table4[[#This Row],[Websites]]*$S$321+Table4[[#This Row],[Newspaper]]*$T$321</f>
        <v>170</v>
      </c>
      <c r="V276">
        <f>SUM(Table4[[#This Row],[Report]:[Websites]])</f>
        <v>6</v>
      </c>
      <c r="W276">
        <f>IF(Table4[[#This Row],[Insured Cost]]="",1,IF(Table4[[#This Row],[Reported cost]]="",2,""))</f>
        <v>2</v>
      </c>
      <c r="X276" s="56"/>
      <c r="Y276" s="56">
        <v>1000</v>
      </c>
      <c r="Z276" s="56"/>
      <c r="AA276" s="56">
        <v>20</v>
      </c>
      <c r="AB276" s="56"/>
      <c r="AC276" s="56"/>
      <c r="AD276" s="56">
        <v>3</v>
      </c>
      <c r="AE276" s="64">
        <v>8000000</v>
      </c>
      <c r="AF276" s="64"/>
      <c r="AG276" s="56"/>
      <c r="AH276" s="56"/>
      <c r="AI276" s="56"/>
      <c r="AJ276" s="56"/>
      <c r="AK276" s="56"/>
      <c r="AL276" s="56"/>
      <c r="AM276" s="56"/>
      <c r="AN276" s="56"/>
      <c r="AO276" s="56"/>
      <c r="AP276" s="56"/>
      <c r="AQ276" s="56"/>
      <c r="AR276" s="56"/>
      <c r="AS276" s="56"/>
      <c r="AT276" s="56"/>
      <c r="AU276" s="56"/>
      <c r="AV276" s="56"/>
      <c r="AW276" s="56"/>
      <c r="AX276" s="56"/>
      <c r="AY276" s="56"/>
      <c r="AZ276" s="56"/>
      <c r="BA276" s="56"/>
      <c r="BB276" s="56"/>
      <c r="BC276" s="56"/>
      <c r="BD276" s="56"/>
      <c r="BE276" s="56"/>
      <c r="BF276" s="56"/>
      <c r="BG276" s="56"/>
      <c r="BH276" s="56"/>
      <c r="BI276" s="56"/>
      <c r="BJ276" s="56"/>
      <c r="BK276" s="56"/>
      <c r="BL276" s="56"/>
      <c r="BM276" s="56"/>
      <c r="BN276" s="56"/>
      <c r="BO276" t="s">
        <v>34</v>
      </c>
      <c r="BP276" t="str">
        <f>IFERROR(LEFT(Table4[[#This Row],[reference/s]],SEARCH(";",Table4[[#This Row],[reference/s]])-1),"")</f>
        <v>EM-Track</v>
      </c>
    </row>
    <row r="277" spans="1:68">
      <c r="A277">
        <v>494</v>
      </c>
      <c r="B277" t="s">
        <v>1558</v>
      </c>
      <c r="C277" t="s">
        <v>606</v>
      </c>
      <c r="D277" t="s">
        <v>350</v>
      </c>
      <c r="E277" t="s">
        <v>351</v>
      </c>
      <c r="F277" s="4">
        <v>39492</v>
      </c>
      <c r="G277" s="4">
        <v>39495</v>
      </c>
      <c r="H277" t="s">
        <v>661</v>
      </c>
      <c r="I277" s="56">
        <v>2008</v>
      </c>
      <c r="K277" t="s">
        <v>558</v>
      </c>
      <c r="L277" t="s">
        <v>50</v>
      </c>
      <c r="M277" t="s">
        <v>50</v>
      </c>
      <c r="N277" t="s">
        <v>736</v>
      </c>
      <c r="O277" s="9" t="s">
        <v>1527</v>
      </c>
      <c r="P277">
        <v>0</v>
      </c>
      <c r="Q277">
        <v>1</v>
      </c>
      <c r="R277">
        <v>3</v>
      </c>
      <c r="S277">
        <v>0</v>
      </c>
      <c r="T277">
        <v>1</v>
      </c>
      <c r="U277">
        <f>Table4[[#This Row],[Report]]*$P$321+Table4[[#This Row],[Journals]]*$Q$321+Table4[[#This Row],[Databases]]*$R$321+Table4[[#This Row],[Websites]]*$S$321+Table4[[#This Row],[Newspaper]]*$T$321</f>
        <v>91</v>
      </c>
      <c r="V277">
        <f>SUM(Table4[[#This Row],[Report]:[Websites]])</f>
        <v>4</v>
      </c>
      <c r="W277">
        <f>IF(Table4[[#This Row],[Insured Cost]]="",1,IF(Table4[[#This Row],[Reported cost]]="",2,""))</f>
        <v>2</v>
      </c>
      <c r="X277" s="56"/>
      <c r="Y277" s="56"/>
      <c r="Z277" s="56"/>
      <c r="AA277" s="56"/>
      <c r="AB277" s="56"/>
      <c r="AC277" s="56"/>
      <c r="AD277" s="56"/>
      <c r="AE277" s="64">
        <v>410000000</v>
      </c>
      <c r="AF277" s="64"/>
      <c r="AG277" s="56">
        <v>2000</v>
      </c>
      <c r="AH277" s="56"/>
      <c r="AI277" s="56"/>
      <c r="AJ277" s="56"/>
      <c r="AK277" s="56">
        <v>4000</v>
      </c>
      <c r="AL277" s="56"/>
      <c r="AM277" s="56"/>
      <c r="AN277" s="56"/>
      <c r="AO277" s="56"/>
      <c r="AP277" s="56"/>
      <c r="AQ277" s="56"/>
      <c r="AR277" s="56"/>
      <c r="AS277" s="56"/>
      <c r="AT277" s="56"/>
      <c r="AU277" s="56"/>
      <c r="AV277" s="56"/>
      <c r="AW277" s="56"/>
      <c r="AX277" s="56"/>
      <c r="AY277" s="56"/>
      <c r="AZ277" s="56"/>
      <c r="BA277" s="56"/>
      <c r="BB277" s="56"/>
      <c r="BC277" s="56"/>
      <c r="BD277" s="56"/>
      <c r="BE277" s="56"/>
      <c r="BF277" s="56"/>
      <c r="BG277" s="56"/>
      <c r="BH277" s="56"/>
      <c r="BI277" s="56"/>
      <c r="BJ277" s="56"/>
      <c r="BK277" s="56"/>
      <c r="BL277" s="56"/>
      <c r="BM277" s="56"/>
      <c r="BN277" s="56"/>
      <c r="BO277" t="s">
        <v>352</v>
      </c>
      <c r="BP277" t="str">
        <f>IFERROR(LEFT(Table4[[#This Row],[reference/s]],SEARCH(";",Table4[[#This Row],[reference/s]])-1),"")</f>
        <v>EM-Track</v>
      </c>
    </row>
    <row r="278" spans="1:68" s="6" customFormat="1">
      <c r="A278"/>
      <c r="B278" t="s">
        <v>1567</v>
      </c>
      <c r="C278" t="s">
        <v>807</v>
      </c>
      <c r="E278"/>
      <c r="F278" s="11">
        <v>39510</v>
      </c>
      <c r="G278" s="11">
        <v>39523</v>
      </c>
      <c r="H278" t="s">
        <v>658</v>
      </c>
      <c r="I278" s="56">
        <v>2008</v>
      </c>
      <c r="J278"/>
      <c r="K278" t="s">
        <v>496</v>
      </c>
      <c r="L278" t="s">
        <v>51</v>
      </c>
      <c r="M278" t="s">
        <v>51</v>
      </c>
      <c r="N278"/>
      <c r="O278" s="9" t="s">
        <v>1157</v>
      </c>
      <c r="P278"/>
      <c r="Q278"/>
      <c r="R278"/>
      <c r="S278"/>
      <c r="T278"/>
      <c r="U278">
        <f>Table4[[#This Row],[Report]]*$P$321+Table4[[#This Row],[Journals]]*$Q$321+Table4[[#This Row],[Databases]]*$R$321+Table4[[#This Row],[Websites]]*$S$321+Table4[[#This Row],[Newspaper]]*$T$321</f>
        <v>0</v>
      </c>
      <c r="V278">
        <f>SUM(Table4[[#This Row],[Report]:[Websites]])</f>
        <v>0</v>
      </c>
      <c r="W278">
        <f>IF(Table4[[#This Row],[Insured Cost]]="",1,IF(Table4[[#This Row],[Reported cost]]="",2,""))</f>
        <v>1</v>
      </c>
      <c r="X278" s="56"/>
      <c r="Y278" s="56"/>
      <c r="Z278" s="56"/>
      <c r="AA278" s="56">
        <v>221</v>
      </c>
      <c r="AB278" s="56"/>
      <c r="AC278" s="56"/>
      <c r="AD278" s="56">
        <v>116</v>
      </c>
      <c r="AE278" s="64"/>
      <c r="AF278" s="64"/>
      <c r="AG278" s="56"/>
      <c r="AH278" s="56"/>
      <c r="AI278" s="56"/>
      <c r="AJ278" s="56"/>
      <c r="AK278" s="56"/>
      <c r="AL278" s="56"/>
      <c r="AM278" s="56"/>
      <c r="AN278" s="56"/>
      <c r="AO278" s="56"/>
      <c r="AP278" s="56"/>
      <c r="AQ278" s="56"/>
      <c r="AR278" s="56"/>
      <c r="AS278" s="56"/>
      <c r="AT278" s="56"/>
      <c r="AU278" s="56"/>
      <c r="AV278" s="56"/>
      <c r="AW278" s="56"/>
      <c r="AX278" s="56"/>
      <c r="AY278" s="56"/>
      <c r="AZ278" s="56"/>
      <c r="BA278" s="56"/>
      <c r="BB278" s="56"/>
      <c r="BC278" s="56"/>
      <c r="BD278" s="56"/>
      <c r="BE278" s="56"/>
      <c r="BF278" s="56"/>
      <c r="BG278" s="56"/>
      <c r="BH278" s="56"/>
      <c r="BI278" s="56"/>
      <c r="BJ278" s="56"/>
      <c r="BK278" s="56"/>
      <c r="BL278" s="56"/>
      <c r="BM278" s="56"/>
      <c r="BN278" s="56"/>
      <c r="BO278"/>
      <c r="BP278" t="str">
        <f>IFERROR(LEFT(Table4[[#This Row],[reference/s]],SEARCH(";",Table4[[#This Row],[reference/s]])-1),"")</f>
        <v>Nitchske et al., 2010</v>
      </c>
    </row>
    <row r="279" spans="1:68">
      <c r="A279" s="6">
        <v>498</v>
      </c>
      <c r="B279" s="6" t="s">
        <v>1562</v>
      </c>
      <c r="C279" s="6" t="s">
        <v>585</v>
      </c>
      <c r="D279" s="6" t="s">
        <v>359</v>
      </c>
      <c r="E279" s="6" t="s">
        <v>360</v>
      </c>
      <c r="F279" s="24">
        <v>39444</v>
      </c>
      <c r="G279" s="24">
        <v>39455</v>
      </c>
      <c r="H279" s="6" t="s">
        <v>657</v>
      </c>
      <c r="I279" s="58">
        <v>2008</v>
      </c>
      <c r="J279" s="6"/>
      <c r="K279" s="6" t="s">
        <v>556</v>
      </c>
      <c r="L279" s="6" t="s">
        <v>33</v>
      </c>
      <c r="M279" s="6" t="s">
        <v>33</v>
      </c>
      <c r="N279" s="6" t="s">
        <v>736</v>
      </c>
      <c r="O279" s="44" t="s">
        <v>1154</v>
      </c>
      <c r="P279" s="6">
        <v>0</v>
      </c>
      <c r="Q279" s="6">
        <v>0</v>
      </c>
      <c r="R279" s="6">
        <v>1</v>
      </c>
      <c r="S279" s="6">
        <v>1</v>
      </c>
      <c r="T279" s="6">
        <v>6</v>
      </c>
      <c r="U279" s="6">
        <f>Table4[[#This Row],[Report]]*$P$321+Table4[[#This Row],[Journals]]*$Q$321+Table4[[#This Row],[Databases]]*$R$321+Table4[[#This Row],[Websites]]*$S$321+Table4[[#This Row],[Newspaper]]*$T$321</f>
        <v>36</v>
      </c>
      <c r="V279" s="6">
        <f>SUM(Table4[[#This Row],[Report]:[Websites]])</f>
        <v>2</v>
      </c>
      <c r="W279" s="6">
        <f>IF(Table4[[#This Row],[Insured Cost]]="",1,IF(Table4[[#This Row],[Reported cost]]="",2,""))</f>
        <v>1</v>
      </c>
      <c r="X279" s="58"/>
      <c r="Y279" s="58"/>
      <c r="Z279" s="58"/>
      <c r="AA279" s="58"/>
      <c r="AB279" s="58"/>
      <c r="AC279" s="58"/>
      <c r="AD279" s="58">
        <v>3</v>
      </c>
      <c r="AE279" s="66"/>
      <c r="AF279" s="66"/>
      <c r="AG279" s="58"/>
      <c r="AH279" s="58"/>
      <c r="AI279" s="58"/>
      <c r="AJ279" s="58"/>
      <c r="AK279" s="58"/>
      <c r="AL279" s="58"/>
      <c r="AM279" s="58"/>
      <c r="AN279" s="58"/>
      <c r="AO279" s="58"/>
      <c r="AP279" s="58"/>
      <c r="AQ279" s="58"/>
      <c r="AR279" s="58"/>
      <c r="AS279" s="58"/>
      <c r="AT279" s="58"/>
      <c r="AU279" s="58"/>
      <c r="AV279" s="58"/>
      <c r="AW279" s="58"/>
      <c r="AX279" s="58"/>
      <c r="AY279" s="58"/>
      <c r="AZ279" s="58"/>
      <c r="BA279" s="58" t="s">
        <v>1153</v>
      </c>
      <c r="BB279" s="58"/>
      <c r="BC279" s="58"/>
      <c r="BD279" s="58"/>
      <c r="BE279" s="58"/>
      <c r="BF279" s="58"/>
      <c r="BG279" s="58"/>
      <c r="BH279" s="58"/>
      <c r="BI279" s="58"/>
      <c r="BJ279" s="58"/>
      <c r="BK279" s="58"/>
      <c r="BL279" s="58"/>
      <c r="BM279" s="58"/>
      <c r="BN279" s="58"/>
      <c r="BO279" s="6" t="s">
        <v>361</v>
      </c>
      <c r="BP279" s="6" t="str">
        <f>IFERROR(LEFT(Table4[[#This Row],[reference/s]],SEARCH(";",Table4[[#This Row],[reference/s]])-1),"")</f>
        <v>EM-Track</v>
      </c>
    </row>
    <row r="280" spans="1:68">
      <c r="A280">
        <v>491</v>
      </c>
      <c r="B280" t="s">
        <v>1559</v>
      </c>
      <c r="C280" t="s">
        <v>642</v>
      </c>
      <c r="D280" t="s">
        <v>343</v>
      </c>
      <c r="E280" t="s">
        <v>344</v>
      </c>
      <c r="F280" s="4">
        <v>39768</v>
      </c>
      <c r="G280" s="4">
        <v>39774</v>
      </c>
      <c r="H280" t="s">
        <v>659</v>
      </c>
      <c r="I280" s="56">
        <v>2008</v>
      </c>
      <c r="K280" t="s">
        <v>560</v>
      </c>
      <c r="L280" t="s">
        <v>50</v>
      </c>
      <c r="M280" t="s">
        <v>50</v>
      </c>
      <c r="N280" t="s">
        <v>736</v>
      </c>
      <c r="O280" s="9" t="s">
        <v>1528</v>
      </c>
      <c r="P280">
        <v>1</v>
      </c>
      <c r="Q280">
        <v>0</v>
      </c>
      <c r="R280">
        <v>3</v>
      </c>
      <c r="S280">
        <v>0</v>
      </c>
      <c r="T280">
        <v>41</v>
      </c>
      <c r="U280">
        <f>Table4[[#This Row],[Report]]*$P$321+Table4[[#This Row],[Journals]]*$Q$321+Table4[[#This Row],[Databases]]*$R$321+Table4[[#This Row],[Websites]]*$S$321+Table4[[#This Row],[Newspaper]]*$T$321</f>
        <v>141</v>
      </c>
      <c r="V280">
        <f>SUM(Table4[[#This Row],[Report]:[Websites]])</f>
        <v>4</v>
      </c>
      <c r="W280" t="str">
        <f>IF(Table4[[#This Row],[Insured Cost]]="",1,IF(Table4[[#This Row],[Reported cost]]="",2,""))</f>
        <v/>
      </c>
      <c r="X280" s="56"/>
      <c r="Y280" s="56"/>
      <c r="Z280" s="56"/>
      <c r="AA280" s="56"/>
      <c r="AB280" s="56"/>
      <c r="AC280" s="56"/>
      <c r="AD280" s="56">
        <v>1</v>
      </c>
      <c r="AE280" s="64">
        <v>309000000</v>
      </c>
      <c r="AF280" s="64">
        <v>275000000</v>
      </c>
      <c r="AG280" s="56"/>
      <c r="AH280" s="56"/>
      <c r="AI280" s="56"/>
      <c r="AJ280" s="56"/>
      <c r="AK280" s="56"/>
      <c r="AL280" s="56"/>
      <c r="AM280" s="56"/>
      <c r="AN280" s="56"/>
      <c r="AO280" s="56"/>
      <c r="AP280" s="56"/>
      <c r="AQ280" s="56"/>
      <c r="AR280" s="56"/>
      <c r="AS280" s="56"/>
      <c r="AT280" s="56"/>
      <c r="AU280" s="56"/>
      <c r="AV280" s="56"/>
      <c r="AW280" s="56"/>
      <c r="AX280" s="56"/>
      <c r="AY280" s="56"/>
      <c r="AZ280" s="56"/>
      <c r="BA280" s="56"/>
      <c r="BB280" s="56"/>
      <c r="BC280" s="56"/>
      <c r="BD280" s="56"/>
      <c r="BE280" s="56"/>
      <c r="BF280" s="56"/>
      <c r="BG280" s="56"/>
      <c r="BH280" s="56"/>
      <c r="BI280" s="56"/>
      <c r="BJ280" s="56"/>
      <c r="BK280" s="56"/>
      <c r="BL280" s="56"/>
      <c r="BM280" s="56"/>
      <c r="BN280" s="56"/>
      <c r="BO280" t="s">
        <v>345</v>
      </c>
      <c r="BP280" t="str">
        <f>IFERROR(LEFT(Table4[[#This Row],[reference/s]],SEARCH(";",Table4[[#This Row],[reference/s]])-1),"")</f>
        <v>EM-Track</v>
      </c>
    </row>
    <row r="281" spans="1:68">
      <c r="A281">
        <v>496</v>
      </c>
      <c r="B281" t="s">
        <v>1564</v>
      </c>
      <c r="C281" t="s">
        <v>606</v>
      </c>
      <c r="D281" t="s">
        <v>353</v>
      </c>
      <c r="E281" t="s">
        <v>354</v>
      </c>
      <c r="F281" s="4">
        <v>39451</v>
      </c>
      <c r="G281" s="4">
        <v>39458</v>
      </c>
      <c r="H281" t="s">
        <v>657</v>
      </c>
      <c r="I281" s="56">
        <v>2008</v>
      </c>
      <c r="K281" t="s">
        <v>557</v>
      </c>
      <c r="L281" t="s">
        <v>37</v>
      </c>
      <c r="M281" t="s">
        <v>37</v>
      </c>
      <c r="N281" t="s">
        <v>736</v>
      </c>
      <c r="O281" s="9" t="s">
        <v>1525</v>
      </c>
      <c r="P281">
        <v>0</v>
      </c>
      <c r="Q281">
        <v>0</v>
      </c>
      <c r="R281">
        <v>2</v>
      </c>
      <c r="S281">
        <v>0</v>
      </c>
      <c r="T281">
        <v>0</v>
      </c>
      <c r="U281">
        <f>Table4[[#This Row],[Report]]*$P$321+Table4[[#This Row],[Journals]]*$Q$321+Table4[[#This Row],[Databases]]*$R$321+Table4[[#This Row],[Websites]]*$S$321+Table4[[#This Row],[Newspaper]]*$T$321</f>
        <v>40</v>
      </c>
      <c r="V281">
        <f>SUM(Table4[[#This Row],[Report]:[Websites]])</f>
        <v>2</v>
      </c>
      <c r="W281">
        <f>IF(Table4[[#This Row],[Insured Cost]]="",1,IF(Table4[[#This Row],[Reported cost]]="",2,""))</f>
        <v>2</v>
      </c>
      <c r="X281" s="56">
        <v>30</v>
      </c>
      <c r="Y281" s="56"/>
      <c r="Z281" s="56"/>
      <c r="AA281" s="56"/>
      <c r="AB281" s="56"/>
      <c r="AC281" s="56"/>
      <c r="AD281" s="56"/>
      <c r="AE281" s="64">
        <v>15000000</v>
      </c>
      <c r="AF281" s="64"/>
      <c r="AG281" s="56">
        <v>80</v>
      </c>
      <c r="AH281" s="56"/>
      <c r="AI281" s="56"/>
      <c r="AJ281" s="56"/>
      <c r="AK281" s="56"/>
      <c r="AL281" s="56"/>
      <c r="AM281" s="56"/>
      <c r="AN281" s="56"/>
      <c r="AO281" s="56"/>
      <c r="AP281" s="56"/>
      <c r="AQ281" s="56"/>
      <c r="AR281" s="56"/>
      <c r="AS281" s="56"/>
      <c r="AT281" s="56"/>
      <c r="AU281" s="56"/>
      <c r="AV281" s="56"/>
      <c r="AW281" s="56"/>
      <c r="AX281" s="56"/>
      <c r="AY281" s="56"/>
      <c r="AZ281" s="56"/>
      <c r="BA281" s="56"/>
      <c r="BB281" s="56"/>
      <c r="BC281" s="56"/>
      <c r="BD281" s="56"/>
      <c r="BE281" s="56"/>
      <c r="BF281" s="56"/>
      <c r="BG281" s="56"/>
      <c r="BH281" s="56"/>
      <c r="BI281" s="56"/>
      <c r="BJ281" s="56"/>
      <c r="BK281" s="56"/>
      <c r="BL281" s="56"/>
      <c r="BM281" s="56"/>
      <c r="BN281" s="56"/>
      <c r="BO281" t="s">
        <v>355</v>
      </c>
      <c r="BP281" t="str">
        <f>IFERROR(LEFT(Table4[[#This Row],[reference/s]],SEARCH(";",Table4[[#This Row],[reference/s]])-1),"")</f>
        <v>EM-Track</v>
      </c>
    </row>
    <row r="282" spans="1:68">
      <c r="A282">
        <v>497</v>
      </c>
      <c r="B282" t="s">
        <v>1558</v>
      </c>
      <c r="C282" t="s">
        <v>606</v>
      </c>
      <c r="D282" t="s">
        <v>356</v>
      </c>
      <c r="E282" t="s">
        <v>357</v>
      </c>
      <c r="F282" s="4">
        <v>39448</v>
      </c>
      <c r="G282" s="4">
        <v>39478</v>
      </c>
      <c r="H282" t="s">
        <v>657</v>
      </c>
      <c r="I282" s="56">
        <v>2008</v>
      </c>
      <c r="K282" t="s">
        <v>1194</v>
      </c>
      <c r="L282" t="s">
        <v>50</v>
      </c>
      <c r="M282" t="s">
        <v>50</v>
      </c>
      <c r="N282" t="s">
        <v>736</v>
      </c>
      <c r="O282" s="9" t="s">
        <v>1156</v>
      </c>
      <c r="P282">
        <v>0</v>
      </c>
      <c r="Q282">
        <v>1</v>
      </c>
      <c r="R282">
        <v>3</v>
      </c>
      <c r="S282">
        <v>0</v>
      </c>
      <c r="T282">
        <v>0</v>
      </c>
      <c r="U282">
        <f>Table4[[#This Row],[Report]]*$P$321+Table4[[#This Row],[Journals]]*$Q$321+Table4[[#This Row],[Databases]]*$R$321+Table4[[#This Row],[Websites]]*$S$321+Table4[[#This Row],[Newspaper]]*$T$321</f>
        <v>90</v>
      </c>
      <c r="V282">
        <f>SUM(Table4[[#This Row],[Report]:[Websites]])</f>
        <v>4</v>
      </c>
      <c r="W282">
        <f>IF(Table4[[#This Row],[Insured Cost]]="",1,IF(Table4[[#This Row],[Reported cost]]="",2,""))</f>
        <v>2</v>
      </c>
      <c r="X282" s="56"/>
      <c r="Y282" s="56"/>
      <c r="Z282" s="56"/>
      <c r="AA282" s="56"/>
      <c r="AB282" s="56"/>
      <c r="AC282" s="56"/>
      <c r="AD282" s="56"/>
      <c r="AE282" s="64">
        <v>70000000</v>
      </c>
      <c r="AF282" s="64"/>
      <c r="AG282" s="56"/>
      <c r="AH282" s="56"/>
      <c r="AI282" s="56"/>
      <c r="AJ282" s="56"/>
      <c r="AK282" s="56"/>
      <c r="AL282" s="56"/>
      <c r="AM282" s="56"/>
      <c r="AN282" s="56"/>
      <c r="AO282" s="56"/>
      <c r="AP282" s="56"/>
      <c r="AQ282" s="56"/>
      <c r="AR282" s="56"/>
      <c r="AS282" s="56"/>
      <c r="AT282" s="56"/>
      <c r="AU282" s="56"/>
      <c r="AV282" s="56"/>
      <c r="AW282" s="56"/>
      <c r="AX282" s="56"/>
      <c r="AY282" s="56"/>
      <c r="AZ282" s="56"/>
      <c r="BA282" s="56"/>
      <c r="BB282" s="56"/>
      <c r="BC282" s="56"/>
      <c r="BD282" s="56"/>
      <c r="BE282" s="56"/>
      <c r="BF282" s="56"/>
      <c r="BG282" s="56"/>
      <c r="BH282" s="56"/>
      <c r="BI282" s="56"/>
      <c r="BJ282" s="56"/>
      <c r="BK282" s="56"/>
      <c r="BL282" s="56"/>
      <c r="BM282" s="56"/>
      <c r="BN282" s="56"/>
      <c r="BO282" t="s">
        <v>358</v>
      </c>
      <c r="BP282" t="str">
        <f>IFERROR(LEFT(Table4[[#This Row],[reference/s]],SEARCH(";",Table4[[#This Row],[reference/s]])-1),"")</f>
        <v>EM-Track</v>
      </c>
    </row>
    <row r="283" spans="1:68">
      <c r="A283">
        <v>499</v>
      </c>
      <c r="B283" t="s">
        <v>1558</v>
      </c>
      <c r="C283" t="s">
        <v>606</v>
      </c>
      <c r="D283" t="s">
        <v>362</v>
      </c>
      <c r="E283" t="s">
        <v>363</v>
      </c>
      <c r="F283" s="11">
        <v>39443</v>
      </c>
      <c r="G283" s="11">
        <v>39454</v>
      </c>
      <c r="H283" t="s">
        <v>657</v>
      </c>
      <c r="I283" s="56">
        <v>2008</v>
      </c>
      <c r="K283" t="s">
        <v>555</v>
      </c>
      <c r="L283" t="s">
        <v>50</v>
      </c>
      <c r="M283" t="s">
        <v>50</v>
      </c>
      <c r="N283" t="s">
        <v>736</v>
      </c>
      <c r="O283" s="9" t="s">
        <v>1526</v>
      </c>
      <c r="P283">
        <v>1</v>
      </c>
      <c r="Q283">
        <v>0</v>
      </c>
      <c r="R283">
        <v>3</v>
      </c>
      <c r="S283">
        <v>0</v>
      </c>
      <c r="T283">
        <v>0</v>
      </c>
      <c r="U283">
        <f>Table4[[#This Row],[Report]]*$P$321+Table4[[#This Row],[Journals]]*$Q$321+Table4[[#This Row],[Databases]]*$R$321+Table4[[#This Row],[Websites]]*$S$321+Table4[[#This Row],[Newspaper]]*$T$321</f>
        <v>100</v>
      </c>
      <c r="V283">
        <f>SUM(Table4[[#This Row],[Report]:[Websites]])</f>
        <v>4</v>
      </c>
      <c r="W283">
        <f>IF(Table4[[#This Row],[Insured Cost]]="",1,IF(Table4[[#This Row],[Reported cost]]="",2,""))</f>
        <v>2</v>
      </c>
      <c r="X283" s="56"/>
      <c r="Y283" s="56"/>
      <c r="Z283" s="56"/>
      <c r="AA283" s="56"/>
      <c r="AB283" s="56"/>
      <c r="AC283" s="56"/>
      <c r="AD283" s="56"/>
      <c r="AE283" s="64">
        <v>15000000</v>
      </c>
      <c r="AF283" s="64"/>
      <c r="AG283" s="56"/>
      <c r="AH283" s="56"/>
      <c r="AI283" s="56"/>
      <c r="AJ283" s="56"/>
      <c r="AK283" s="56"/>
      <c r="AL283" s="56"/>
      <c r="AM283" s="56"/>
      <c r="AN283" s="56"/>
      <c r="AO283" s="56"/>
      <c r="AP283" s="56"/>
      <c r="AQ283" s="56"/>
      <c r="AR283" s="56"/>
      <c r="AS283" s="56"/>
      <c r="AT283" s="56"/>
      <c r="AU283" s="56"/>
      <c r="AV283" s="56"/>
      <c r="AW283" s="56"/>
      <c r="AX283" s="56"/>
      <c r="AY283" s="56"/>
      <c r="AZ283" s="56"/>
      <c r="BA283" s="56"/>
      <c r="BB283" s="56"/>
      <c r="BC283" s="56"/>
      <c r="BD283" s="56"/>
      <c r="BE283" s="56"/>
      <c r="BF283" s="56"/>
      <c r="BG283" s="56"/>
      <c r="BH283" s="56"/>
      <c r="BI283" s="56"/>
      <c r="BJ283" s="56"/>
      <c r="BK283" s="56"/>
      <c r="BL283" s="56"/>
      <c r="BM283" s="56"/>
      <c r="BN283" s="56"/>
      <c r="BO283" t="s">
        <v>364</v>
      </c>
      <c r="BP283" t="str">
        <f>IFERROR(LEFT(Table4[[#This Row],[reference/s]],SEARCH(";",Table4[[#This Row],[reference/s]])-1),"")</f>
        <v>EM-Track</v>
      </c>
    </row>
    <row r="284" spans="1:68">
      <c r="A284">
        <v>493</v>
      </c>
      <c r="B284" t="s">
        <v>1563</v>
      </c>
      <c r="C284" t="s">
        <v>642</v>
      </c>
      <c r="D284" t="s">
        <v>346</v>
      </c>
      <c r="E284" t="s">
        <v>347</v>
      </c>
      <c r="F284" s="11">
        <v>39540</v>
      </c>
      <c r="G284" s="11">
        <v>39540</v>
      </c>
      <c r="H284" t="s">
        <v>662</v>
      </c>
      <c r="I284" s="56">
        <v>2008</v>
      </c>
      <c r="K284" t="s">
        <v>559</v>
      </c>
      <c r="L284" t="s">
        <v>348</v>
      </c>
      <c r="M284" t="s">
        <v>44</v>
      </c>
      <c r="N284" t="s">
        <v>746</v>
      </c>
      <c r="O284" s="9" t="s">
        <v>1252</v>
      </c>
      <c r="P284">
        <v>0</v>
      </c>
      <c r="Q284">
        <v>0</v>
      </c>
      <c r="R284">
        <v>2</v>
      </c>
      <c r="S284">
        <v>0</v>
      </c>
      <c r="T284">
        <v>1</v>
      </c>
      <c r="U284">
        <f>Table4[[#This Row],[Report]]*$P$321+Table4[[#This Row],[Journals]]*$Q$321+Table4[[#This Row],[Databases]]*$R$321+Table4[[#This Row],[Websites]]*$S$321+Table4[[#This Row],[Newspaper]]*$T$321</f>
        <v>41</v>
      </c>
      <c r="V284">
        <f>SUM(Table4[[#This Row],[Report]:[Websites]])</f>
        <v>2</v>
      </c>
      <c r="W284">
        <f>IF(Table4[[#This Row],[Insured Cost]]="",1,IF(Table4[[#This Row],[Reported cost]]="",2,""))</f>
        <v>2</v>
      </c>
      <c r="X284" s="56"/>
      <c r="Y284" s="56"/>
      <c r="Z284" s="56"/>
      <c r="AA284" s="56"/>
      <c r="AB284" s="56"/>
      <c r="AC284" s="56"/>
      <c r="AD284" s="56">
        <v>2</v>
      </c>
      <c r="AE284" s="64">
        <v>65000000</v>
      </c>
      <c r="AF284" s="64"/>
      <c r="AG284" s="56"/>
      <c r="AH284" s="56"/>
      <c r="AI284" s="56"/>
      <c r="AJ284" s="56"/>
      <c r="AK284" s="56"/>
      <c r="AL284" s="56"/>
      <c r="AM284" s="56"/>
      <c r="AN284" s="56"/>
      <c r="AO284" s="56"/>
      <c r="AP284" s="56"/>
      <c r="AQ284" s="56"/>
      <c r="AR284" s="56"/>
      <c r="AS284" s="56"/>
      <c r="AT284" s="56"/>
      <c r="AU284" s="56"/>
      <c r="AV284" s="56"/>
      <c r="AW284" s="56"/>
      <c r="AX284" s="56"/>
      <c r="AY284" s="56"/>
      <c r="AZ284" s="56"/>
      <c r="BA284" s="56"/>
      <c r="BB284" s="56"/>
      <c r="BC284" s="56"/>
      <c r="BD284" s="56"/>
      <c r="BE284" s="56"/>
      <c r="BF284" s="56"/>
      <c r="BG284" s="56"/>
      <c r="BH284" s="56"/>
      <c r="BI284" s="56"/>
      <c r="BJ284" s="56"/>
      <c r="BK284" s="56">
        <v>1</v>
      </c>
      <c r="BL284" s="56"/>
      <c r="BM284" s="56">
        <v>1</v>
      </c>
      <c r="BN284" s="56"/>
      <c r="BO284" t="s">
        <v>349</v>
      </c>
      <c r="BP284" t="str">
        <f>IFERROR(LEFT(Table4[[#This Row],[reference/s]],SEARCH(";",Table4[[#This Row],[reference/s]])-1),"")</f>
        <v>EM-Track</v>
      </c>
    </row>
    <row r="285" spans="1:68">
      <c r="A285" s="48">
        <v>482</v>
      </c>
      <c r="B285" s="48" t="s">
        <v>1562</v>
      </c>
      <c r="C285" s="48" t="s">
        <v>585</v>
      </c>
      <c r="D285" s="48" t="s">
        <v>334</v>
      </c>
      <c r="E285" s="48" t="s">
        <v>335</v>
      </c>
      <c r="F285" s="49">
        <v>39851</v>
      </c>
      <c r="G285" s="49">
        <v>39852</v>
      </c>
      <c r="H285" s="48" t="s">
        <v>661</v>
      </c>
      <c r="I285" s="57">
        <v>2009</v>
      </c>
      <c r="J285" s="48"/>
      <c r="K285" s="48" t="s">
        <v>562</v>
      </c>
      <c r="L285" s="48" t="s">
        <v>30</v>
      </c>
      <c r="M285" s="48" t="s">
        <v>30</v>
      </c>
      <c r="N285" s="48" t="s">
        <v>736</v>
      </c>
      <c r="O285" s="52" t="s">
        <v>1251</v>
      </c>
      <c r="P285" s="48">
        <v>1</v>
      </c>
      <c r="Q285" s="48">
        <v>0</v>
      </c>
      <c r="R285" s="48">
        <v>3</v>
      </c>
      <c r="S285" s="48">
        <v>0</v>
      </c>
      <c r="T285" s="48">
        <v>0</v>
      </c>
      <c r="U285" s="48">
        <f>Table4[[#This Row],[Report]]*$P$321+Table4[[#This Row],[Journals]]*$Q$321+Table4[[#This Row],[Databases]]*$R$321+Table4[[#This Row],[Websites]]*$S$321+Table4[[#This Row],[Newspaper]]*$T$321</f>
        <v>100</v>
      </c>
      <c r="V285" s="48">
        <f>SUM(Table4[[#This Row],[Report]:[Websites]])</f>
        <v>4</v>
      </c>
      <c r="W285" s="48" t="str">
        <f>IF(Table4[[#This Row],[Insured Cost]]="",1,IF(Table4[[#This Row],[Reported cost]]="",2,""))</f>
        <v/>
      </c>
      <c r="X285" s="57"/>
      <c r="Y285" s="57"/>
      <c r="Z285" s="57"/>
      <c r="AA285" s="57">
        <v>414</v>
      </c>
      <c r="AB285" s="57"/>
      <c r="AC285" s="57"/>
      <c r="AD285" s="57">
        <v>173</v>
      </c>
      <c r="AE285" s="65">
        <v>1070000000</v>
      </c>
      <c r="AF285" s="65">
        <v>4400000000</v>
      </c>
      <c r="AG285" s="57"/>
      <c r="AH285" s="57"/>
      <c r="AI285" s="57"/>
      <c r="AJ285" s="57"/>
      <c r="AK285" s="57"/>
      <c r="AL285" s="57">
        <v>2029</v>
      </c>
      <c r="AM285" s="57"/>
      <c r="AN285" s="57"/>
      <c r="AO285" s="57"/>
      <c r="AP285" s="57"/>
      <c r="AQ285" s="57"/>
      <c r="AR285" s="57"/>
      <c r="AS285" s="57"/>
      <c r="AT285" s="57"/>
      <c r="AU285" s="57"/>
      <c r="AV285" s="57"/>
      <c r="AW285" s="57"/>
      <c r="AX285" s="57"/>
      <c r="AY285" s="57"/>
      <c r="AZ285" s="57"/>
      <c r="BA285" s="57"/>
      <c r="BB285" s="57"/>
      <c r="BC285" s="57"/>
      <c r="BD285" s="57"/>
      <c r="BE285" s="57"/>
      <c r="BF285" s="57"/>
      <c r="BG285" s="57">
        <v>61</v>
      </c>
      <c r="BH285" s="57"/>
      <c r="BI285" s="57"/>
      <c r="BJ285" s="57"/>
      <c r="BK285" s="57"/>
      <c r="BL285" s="57"/>
      <c r="BM285" s="57"/>
      <c r="BN285" s="57"/>
      <c r="BO285" s="48" t="s">
        <v>336</v>
      </c>
      <c r="BP285" s="48" t="str">
        <f>IFERROR(LEFT(Table4[[#This Row],[reference/s]],SEARCH(";",Table4[[#This Row],[reference/s]])-1),"")</f>
        <v>EM-Track</v>
      </c>
    </row>
    <row r="286" spans="1:68">
      <c r="A286">
        <v>481</v>
      </c>
      <c r="B286" t="s">
        <v>1559</v>
      </c>
      <c r="C286" t="s">
        <v>606</v>
      </c>
      <c r="D286" t="s">
        <v>332</v>
      </c>
      <c r="E286" t="s">
        <v>1166</v>
      </c>
      <c r="F286" s="4">
        <v>39825</v>
      </c>
      <c r="G286" s="4">
        <v>39858</v>
      </c>
      <c r="H286" t="s">
        <v>661</v>
      </c>
      <c r="I286" s="56">
        <v>2009</v>
      </c>
      <c r="K286" t="s">
        <v>561</v>
      </c>
      <c r="L286" t="s">
        <v>50</v>
      </c>
      <c r="M286" t="s">
        <v>50</v>
      </c>
      <c r="N286" t="s">
        <v>736</v>
      </c>
      <c r="O286" s="9" t="s">
        <v>1529</v>
      </c>
      <c r="P286">
        <v>4</v>
      </c>
      <c r="Q286">
        <v>0</v>
      </c>
      <c r="R286">
        <v>3</v>
      </c>
      <c r="S286">
        <v>3</v>
      </c>
      <c r="T286">
        <v>46</v>
      </c>
      <c r="U286">
        <f>Table4[[#This Row],[Report]]*$P$321+Table4[[#This Row],[Journals]]*$Q$321+Table4[[#This Row],[Databases]]*$R$321+Table4[[#This Row],[Websites]]*$S$321+Table4[[#This Row],[Newspaper]]*$T$321</f>
        <v>296</v>
      </c>
      <c r="V286">
        <f>SUM(Table4[[#This Row],[Report]:[Websites]])</f>
        <v>10</v>
      </c>
      <c r="W286" t="str">
        <f>IF(Table4[[#This Row],[Insured Cost]]="",1,IF(Table4[[#This Row],[Reported cost]]="",2,""))</f>
        <v/>
      </c>
      <c r="X286" s="56"/>
      <c r="Y286" s="56"/>
      <c r="Z286" s="56"/>
      <c r="AA286" s="56"/>
      <c r="AB286" s="56"/>
      <c r="AC286" s="56"/>
      <c r="AD286" s="56">
        <v>1</v>
      </c>
      <c r="AE286" s="64">
        <v>19000000</v>
      </c>
      <c r="AF286" s="64">
        <v>21500000</v>
      </c>
      <c r="AG286" s="56">
        <v>25</v>
      </c>
      <c r="AH286" s="56"/>
      <c r="AI286" s="56"/>
      <c r="AJ286" s="56"/>
      <c r="AK286" s="56">
        <v>3000</v>
      </c>
      <c r="AL286" s="56"/>
      <c r="AM286" s="56"/>
      <c r="AN286" s="56"/>
      <c r="AO286" s="56"/>
      <c r="AP286" s="56"/>
      <c r="AQ286" s="56"/>
      <c r="AR286" s="56"/>
      <c r="AS286" s="56"/>
      <c r="AT286" s="56"/>
      <c r="AU286" s="56"/>
      <c r="AV286" s="56"/>
      <c r="AW286" s="56"/>
      <c r="AX286" s="56"/>
      <c r="AY286" s="56"/>
      <c r="AZ286" s="56"/>
      <c r="BA286" s="56"/>
      <c r="BB286" s="56"/>
      <c r="BC286" s="56"/>
      <c r="BD286" s="56"/>
      <c r="BE286" s="56"/>
      <c r="BF286" s="56"/>
      <c r="BG286" s="56"/>
      <c r="BH286" s="56"/>
      <c r="BI286" s="56"/>
      <c r="BJ286" s="56"/>
      <c r="BK286" s="56"/>
      <c r="BL286" s="56"/>
      <c r="BM286" s="56"/>
      <c r="BN286" s="56"/>
      <c r="BO286" t="s">
        <v>333</v>
      </c>
      <c r="BP286" t="str">
        <f>IFERROR(LEFT(Table4[[#This Row],[reference/s]],SEARCH(";",Table4[[#This Row],[reference/s]])-1),"")</f>
        <v>EM-TRACK</v>
      </c>
    </row>
    <row r="287" spans="1:68">
      <c r="A287">
        <v>483</v>
      </c>
      <c r="B287" t="s">
        <v>1567</v>
      </c>
      <c r="C287" t="s">
        <v>807</v>
      </c>
      <c r="D287" s="6" t="s">
        <v>799</v>
      </c>
      <c r="E287" t="s">
        <v>800</v>
      </c>
      <c r="F287" s="7">
        <v>39840</v>
      </c>
      <c r="G287" s="7">
        <v>39851</v>
      </c>
      <c r="H287" t="s">
        <v>661</v>
      </c>
      <c r="I287" s="56">
        <v>2009</v>
      </c>
      <c r="K287" t="s">
        <v>784</v>
      </c>
      <c r="L287" t="s">
        <v>1227</v>
      </c>
      <c r="M287" t="s">
        <v>30</v>
      </c>
      <c r="N287" t="s">
        <v>51</v>
      </c>
      <c r="O287" s="9" t="s">
        <v>1228</v>
      </c>
      <c r="U287">
        <f>Table4[[#This Row],[Report]]*$P$321+Table4[[#This Row],[Journals]]*$Q$321+Table4[[#This Row],[Databases]]*$R$321+Table4[[#This Row],[Websites]]*$S$321+Table4[[#This Row],[Newspaper]]*$T$321</f>
        <v>0</v>
      </c>
      <c r="V287">
        <f>SUM(Table4[[#This Row],[Report]:[Websites]])</f>
        <v>0</v>
      </c>
      <c r="W287">
        <f>IF(Table4[[#This Row],[Insured Cost]]="",1,IF(Table4[[#This Row],[Reported cost]]="",2,""))</f>
        <v>2</v>
      </c>
      <c r="X287" s="56"/>
      <c r="Y287" s="56"/>
      <c r="Z287" s="56"/>
      <c r="AA287" s="56">
        <v>3000</v>
      </c>
      <c r="AB287" s="56"/>
      <c r="AC287" s="56"/>
      <c r="AD287" s="56">
        <v>374</v>
      </c>
      <c r="AE287" s="64">
        <v>800000000</v>
      </c>
      <c r="AF287" s="64"/>
      <c r="AG287" s="56"/>
      <c r="AH287" s="56"/>
      <c r="AI287" s="56"/>
      <c r="AJ287" s="56"/>
      <c r="AK287" s="56"/>
      <c r="AL287" s="56"/>
      <c r="AM287" s="56"/>
      <c r="AN287" s="56"/>
      <c r="AO287" s="56"/>
      <c r="AP287" s="56"/>
      <c r="AQ287" s="56"/>
      <c r="AR287" s="56"/>
      <c r="AS287" s="56"/>
      <c r="AT287" s="56"/>
      <c r="AU287" s="56"/>
      <c r="AV287" s="56"/>
      <c r="AW287" s="56"/>
      <c r="AX287" s="56"/>
      <c r="AY287" s="56"/>
      <c r="AZ287" s="56"/>
      <c r="BA287" s="56"/>
      <c r="BB287" s="56"/>
      <c r="BC287" s="56"/>
      <c r="BD287" s="56"/>
      <c r="BE287" s="56"/>
      <c r="BF287" s="56"/>
      <c r="BG287" s="56"/>
      <c r="BH287" s="56"/>
      <c r="BI287" s="56"/>
      <c r="BJ287" s="56" t="s">
        <v>746</v>
      </c>
      <c r="BK287" s="56"/>
      <c r="BL287" s="56" t="s">
        <v>801</v>
      </c>
      <c r="BM287" s="56"/>
      <c r="BN287" s="56"/>
      <c r="BP287" t="str">
        <f>IFERROR(LEFT(Table4[[#This Row],[reference/s]],SEARCH(";",Table4[[#This Row],[reference/s]])-1),"")</f>
        <v>EM-DAT</v>
      </c>
    </row>
    <row r="288" spans="1:68" s="48" customFormat="1">
      <c r="A288">
        <v>490</v>
      </c>
      <c r="B288" t="s">
        <v>1559</v>
      </c>
      <c r="C288" t="s">
        <v>606</v>
      </c>
      <c r="D288" t="s">
        <v>340</v>
      </c>
      <c r="E288" t="s">
        <v>341</v>
      </c>
      <c r="F288" s="11">
        <v>39903</v>
      </c>
      <c r="G288" s="11">
        <v>39905</v>
      </c>
      <c r="H288" t="s">
        <v>662</v>
      </c>
      <c r="I288" s="56">
        <v>2009</v>
      </c>
      <c r="J288"/>
      <c r="K288" t="s">
        <v>563</v>
      </c>
      <c r="L288" t="s">
        <v>37</v>
      </c>
      <c r="M288" t="s">
        <v>37</v>
      </c>
      <c r="N288" t="s">
        <v>736</v>
      </c>
      <c r="O288" s="9" t="s">
        <v>1250</v>
      </c>
      <c r="P288">
        <v>0</v>
      </c>
      <c r="Q288">
        <v>0</v>
      </c>
      <c r="R288">
        <v>2</v>
      </c>
      <c r="S288">
        <v>0</v>
      </c>
      <c r="T288">
        <v>1</v>
      </c>
      <c r="U288">
        <f>Table4[[#This Row],[Report]]*$P$321+Table4[[#This Row],[Journals]]*$Q$321+Table4[[#This Row],[Databases]]*$R$321+Table4[[#This Row],[Websites]]*$S$321+Table4[[#This Row],[Newspaper]]*$T$321</f>
        <v>41</v>
      </c>
      <c r="V288">
        <f>SUM(Table4[[#This Row],[Report]:[Websites]])</f>
        <v>2</v>
      </c>
      <c r="W288" t="str">
        <f>IF(Table4[[#This Row],[Insured Cost]]="",1,IF(Table4[[#This Row],[Reported cost]]="",2,""))</f>
        <v/>
      </c>
      <c r="X288" s="56"/>
      <c r="Y288" s="56">
        <v>5000</v>
      </c>
      <c r="Z288" s="56">
        <v>400</v>
      </c>
      <c r="AA288" s="56">
        <v>6</v>
      </c>
      <c r="AB288" s="56"/>
      <c r="AC288" s="56"/>
      <c r="AD288" s="56">
        <v>1</v>
      </c>
      <c r="AE288" s="64">
        <v>37000000</v>
      </c>
      <c r="AF288" s="64">
        <v>30000000</v>
      </c>
      <c r="AG288" s="56"/>
      <c r="AH288" s="56"/>
      <c r="AI288" s="56"/>
      <c r="AJ288" s="56"/>
      <c r="AK288" s="56"/>
      <c r="AL288" s="56"/>
      <c r="AM288" s="56"/>
      <c r="AN288" s="56"/>
      <c r="AO288" s="56"/>
      <c r="AP288" s="56"/>
      <c r="AQ288" s="56"/>
      <c r="AR288" s="56"/>
      <c r="AS288" s="56"/>
      <c r="AT288" s="56"/>
      <c r="AU288" s="56"/>
      <c r="AV288" s="56"/>
      <c r="AW288" s="56"/>
      <c r="AX288" s="56"/>
      <c r="AY288" s="56"/>
      <c r="AZ288" s="56"/>
      <c r="BA288" s="56"/>
      <c r="BB288" s="56"/>
      <c r="BC288" s="56"/>
      <c r="BD288" s="56"/>
      <c r="BE288" s="56"/>
      <c r="BF288" s="56"/>
      <c r="BG288" s="56"/>
      <c r="BH288" s="56"/>
      <c r="BI288" s="56"/>
      <c r="BJ288" s="56"/>
      <c r="BK288" s="56"/>
      <c r="BL288" s="56"/>
      <c r="BM288" s="56"/>
      <c r="BN288" s="56"/>
      <c r="BO288" t="s">
        <v>342</v>
      </c>
      <c r="BP288" t="str">
        <f>IFERROR(LEFT(Table4[[#This Row],[reference/s]],SEARCH(";",Table4[[#This Row],[reference/s]])-1),"")</f>
        <v>EM-Track</v>
      </c>
    </row>
    <row r="289" spans="1:68">
      <c r="A289">
        <v>484</v>
      </c>
      <c r="B289" t="s">
        <v>1564</v>
      </c>
      <c r="C289" t="s">
        <v>606</v>
      </c>
      <c r="D289" t="s">
        <v>337</v>
      </c>
      <c r="E289" t="s">
        <v>338</v>
      </c>
      <c r="F289" s="7">
        <v>39953</v>
      </c>
      <c r="G289" s="7">
        <v>39956</v>
      </c>
      <c r="H289" t="s">
        <v>674</v>
      </c>
      <c r="I289" s="56">
        <v>2009</v>
      </c>
      <c r="K289" t="s">
        <v>1226</v>
      </c>
      <c r="L289" t="s">
        <v>763</v>
      </c>
      <c r="M289" t="s">
        <v>37</v>
      </c>
      <c r="N289" t="s">
        <v>50</v>
      </c>
      <c r="O289" s="9" t="s">
        <v>1249</v>
      </c>
      <c r="P289">
        <v>0</v>
      </c>
      <c r="Q289">
        <v>0</v>
      </c>
      <c r="R289">
        <v>3</v>
      </c>
      <c r="S289">
        <v>0</v>
      </c>
      <c r="T289">
        <v>0</v>
      </c>
      <c r="U289">
        <f>Table4[[#This Row],[Report]]*$P$321+Table4[[#This Row],[Journals]]*$Q$321+Table4[[#This Row],[Databases]]*$R$321+Table4[[#This Row],[Websites]]*$S$321+Table4[[#This Row],[Newspaper]]*$T$321</f>
        <v>60</v>
      </c>
      <c r="V289">
        <f>SUM(Table4[[#This Row],[Report]:[Websites]])</f>
        <v>3</v>
      </c>
      <c r="W289">
        <f>IF(Table4[[#This Row],[Insured Cost]]="",1,IF(Table4[[#This Row],[Reported cost]]="",2,""))</f>
        <v>2</v>
      </c>
      <c r="X289" s="56"/>
      <c r="Y289" s="56"/>
      <c r="Z289" s="56"/>
      <c r="AA289" s="56"/>
      <c r="AB289" s="56"/>
      <c r="AC289" s="56"/>
      <c r="AD289" s="56">
        <v>1</v>
      </c>
      <c r="AE289" s="64">
        <v>48000000</v>
      </c>
      <c r="AF289" s="64"/>
      <c r="AG289" s="56"/>
      <c r="AH289" s="56"/>
      <c r="AI289" s="56"/>
      <c r="AJ289" s="56"/>
      <c r="AK289" s="56"/>
      <c r="AL289" s="56"/>
      <c r="AM289" s="56"/>
      <c r="AN289" s="56"/>
      <c r="AO289" s="56"/>
      <c r="AP289" s="56"/>
      <c r="AQ289" s="56"/>
      <c r="AR289" s="56"/>
      <c r="AS289" s="56"/>
      <c r="AT289" s="56"/>
      <c r="AU289" s="56"/>
      <c r="AV289" s="56"/>
      <c r="AW289" s="56"/>
      <c r="AX289" s="56"/>
      <c r="AY289" s="56"/>
      <c r="AZ289" s="56"/>
      <c r="BA289" s="56"/>
      <c r="BB289" s="56"/>
      <c r="BC289" s="56"/>
      <c r="BD289" s="56"/>
      <c r="BE289" s="56"/>
      <c r="BF289" s="56"/>
      <c r="BG289" s="56"/>
      <c r="BH289" s="56"/>
      <c r="BI289" s="56"/>
      <c r="BJ289" s="56"/>
      <c r="BK289" s="56"/>
      <c r="BL289" s="56"/>
      <c r="BM289" s="56"/>
      <c r="BN289" s="56"/>
      <c r="BO289" t="s">
        <v>339</v>
      </c>
      <c r="BP289" t="str">
        <f>IFERROR(LEFT(Table4[[#This Row],[reference/s]],SEARCH(";",Table4[[#This Row],[reference/s]])-1),"")</f>
        <v>EM-Track</v>
      </c>
    </row>
    <row r="290" spans="1:68">
      <c r="B290" t="s">
        <v>1559</v>
      </c>
      <c r="C290" t="s">
        <v>585</v>
      </c>
      <c r="D290" t="s">
        <v>1230</v>
      </c>
      <c r="E290" t="s">
        <v>809</v>
      </c>
      <c r="F290" s="7">
        <v>40176</v>
      </c>
      <c r="G290" s="7">
        <v>40176</v>
      </c>
      <c r="H290" t="s">
        <v>660</v>
      </c>
      <c r="I290" s="56">
        <v>2010</v>
      </c>
      <c r="J290" s="1"/>
      <c r="K290" t="s">
        <v>810</v>
      </c>
      <c r="L290" t="s">
        <v>33</v>
      </c>
      <c r="M290" t="s">
        <v>33</v>
      </c>
      <c r="O290" s="9" t="s">
        <v>1530</v>
      </c>
      <c r="P290">
        <v>1</v>
      </c>
      <c r="Q290">
        <v>0</v>
      </c>
      <c r="R290">
        <v>0</v>
      </c>
      <c r="S290">
        <v>0</v>
      </c>
      <c r="T290">
        <v>50</v>
      </c>
      <c r="U290">
        <f>Table4[[#This Row],[Report]]*$P$321+Table4[[#This Row],[Journals]]*$Q$321+Table4[[#This Row],[Databases]]*$R$321+Table4[[#This Row],[Websites]]*$S$321+Table4[[#This Row],[Newspaper]]*$T$321</f>
        <v>90</v>
      </c>
      <c r="V290">
        <f>SUM(Table4[[#This Row],[Report]:[Websites]])</f>
        <v>1</v>
      </c>
      <c r="W290" t="str">
        <f>IF(Table4[[#This Row],[Insured Cost]]="",1,IF(Table4[[#This Row],[Reported cost]]="",2,""))</f>
        <v/>
      </c>
      <c r="X290" s="56"/>
      <c r="Y290" s="56"/>
      <c r="Z290" s="56"/>
      <c r="AA290" s="56">
        <v>3</v>
      </c>
      <c r="AB290" s="56"/>
      <c r="AC290" s="56"/>
      <c r="AD290" s="56"/>
      <c r="AE290" s="64">
        <v>7400000</v>
      </c>
      <c r="AF290" s="75">
        <v>50000000</v>
      </c>
      <c r="AG290" s="56"/>
      <c r="AH290" s="56"/>
      <c r="AI290" s="56"/>
      <c r="AJ290" s="56"/>
      <c r="AK290" s="56"/>
      <c r="AL290" s="56">
        <v>38</v>
      </c>
      <c r="AM290" s="56"/>
      <c r="AN290" s="56"/>
      <c r="AO290" s="56"/>
      <c r="AP290" s="56"/>
      <c r="AQ290" s="56"/>
      <c r="AR290" s="56"/>
      <c r="AS290" s="56"/>
      <c r="AT290" s="56"/>
      <c r="AU290" s="56"/>
      <c r="AV290" s="56"/>
      <c r="AW290" s="56"/>
      <c r="AX290" s="56"/>
      <c r="AY290" s="56"/>
      <c r="AZ290" s="56"/>
      <c r="BA290" s="56"/>
      <c r="BB290" s="56"/>
      <c r="BC290" s="56"/>
      <c r="BD290" s="56"/>
      <c r="BE290" s="56"/>
      <c r="BF290" s="56"/>
      <c r="BG290" s="56"/>
      <c r="BH290" s="56"/>
      <c r="BI290" s="56"/>
      <c r="BJ290" s="56"/>
      <c r="BK290" s="56"/>
      <c r="BL290" s="56"/>
      <c r="BM290" s="56"/>
      <c r="BN290" s="56"/>
      <c r="BP290" t="str">
        <f>IFERROR(LEFT(Table4[[#This Row],[reference/s]],SEARCH(";",Table4[[#This Row],[reference/s]])-1),"")</f>
        <v>FESA report</v>
      </c>
    </row>
    <row r="291" spans="1:68">
      <c r="B291" t="s">
        <v>1570</v>
      </c>
      <c r="C291" t="s">
        <v>475</v>
      </c>
      <c r="D291" t="s">
        <v>1232</v>
      </c>
      <c r="E291" t="s">
        <v>1233</v>
      </c>
      <c r="F291" s="11">
        <v>40246</v>
      </c>
      <c r="G291" s="11">
        <v>40258</v>
      </c>
      <c r="H291" t="s">
        <v>658</v>
      </c>
      <c r="I291" s="56">
        <v>2010</v>
      </c>
      <c r="J291" s="1"/>
      <c r="K291" t="s">
        <v>558</v>
      </c>
      <c r="L291" t="s">
        <v>50</v>
      </c>
      <c r="M291" t="s">
        <v>50</v>
      </c>
      <c r="O291" s="29" t="s">
        <v>1531</v>
      </c>
      <c r="P291">
        <v>1</v>
      </c>
      <c r="Q291">
        <v>0</v>
      </c>
      <c r="R291">
        <v>1</v>
      </c>
      <c r="S291">
        <v>1</v>
      </c>
      <c r="T291">
        <v>0</v>
      </c>
      <c r="U291">
        <f>Table4[[#This Row],[Report]]*$P$321+Table4[[#This Row],[Journals]]*$Q$321+Table4[[#This Row],[Databases]]*$R$321+Table4[[#This Row],[Websites]]*$S$321+Table4[[#This Row],[Newspaper]]*$T$321</f>
        <v>70</v>
      </c>
      <c r="V291">
        <f>SUM(Table4[[#This Row],[Report]:[Websites]])</f>
        <v>3</v>
      </c>
      <c r="W291" s="1">
        <f>IF(Table4[[#This Row],[Insured Cost]]="",1,IF(Table4[[#This Row],[Reported cost]]="",2,""))</f>
        <v>1</v>
      </c>
      <c r="X291" s="56">
        <v>300</v>
      </c>
      <c r="Y291" s="56">
        <v>60000</v>
      </c>
      <c r="Z291" s="56"/>
      <c r="AA291" s="56"/>
      <c r="AB291" s="56"/>
      <c r="AC291" s="56"/>
      <c r="AD291" s="56">
        <v>1</v>
      </c>
      <c r="AE291" s="64"/>
      <c r="AF291" s="67">
        <v>80000000</v>
      </c>
      <c r="AG291" s="56"/>
      <c r="AH291" s="56"/>
      <c r="AI291" s="56"/>
      <c r="AJ291" s="56"/>
      <c r="AK291" s="56"/>
      <c r="AL291" s="56"/>
      <c r="AM291" s="56"/>
      <c r="AN291" s="56"/>
      <c r="AO291" s="56"/>
      <c r="AP291" s="56"/>
      <c r="AQ291" s="56"/>
      <c r="AR291" s="56"/>
      <c r="AS291" s="56"/>
      <c r="AT291" s="56"/>
      <c r="AU291" s="56"/>
      <c r="AV291" s="56"/>
      <c r="AW291" s="56"/>
      <c r="AX291" s="56"/>
      <c r="AY291" s="56"/>
      <c r="AZ291" s="56"/>
      <c r="BA291" s="56"/>
      <c r="BB291" s="56"/>
      <c r="BC291" s="56"/>
      <c r="BD291" s="56"/>
      <c r="BE291" s="56"/>
      <c r="BF291" s="56"/>
      <c r="BG291" s="56"/>
      <c r="BH291" s="56"/>
      <c r="BI291" s="56"/>
      <c r="BJ291" s="56"/>
      <c r="BK291" s="56"/>
      <c r="BL291" s="56"/>
      <c r="BM291" s="56"/>
      <c r="BN291" s="56"/>
      <c r="BP291" s="1" t="str">
        <f>IFERROR(LEFT(Table4[[#This Row],[reference/s]],SEARCH(";",Table4[[#This Row],[reference/s]])-1),"")</f>
        <v>EM-DAT</v>
      </c>
    </row>
    <row r="292" spans="1:68">
      <c r="A292">
        <v>510</v>
      </c>
      <c r="B292" t="s">
        <v>1558</v>
      </c>
      <c r="C292" t="s">
        <v>606</v>
      </c>
      <c r="D292" t="s">
        <v>385</v>
      </c>
      <c r="E292" t="s">
        <v>386</v>
      </c>
      <c r="F292" s="7">
        <v>40237</v>
      </c>
      <c r="G292" s="7">
        <v>40242</v>
      </c>
      <c r="H292" t="s">
        <v>658</v>
      </c>
      <c r="I292" s="56">
        <v>2010</v>
      </c>
      <c r="K292" t="s">
        <v>1245</v>
      </c>
      <c r="L292" t="s">
        <v>623</v>
      </c>
      <c r="M292" t="s">
        <v>50</v>
      </c>
      <c r="N292" t="s">
        <v>37</v>
      </c>
      <c r="O292" s="9" t="s">
        <v>1246</v>
      </c>
      <c r="P292">
        <v>2</v>
      </c>
      <c r="Q292">
        <v>0</v>
      </c>
      <c r="R292">
        <v>3</v>
      </c>
      <c r="S292">
        <v>0</v>
      </c>
      <c r="T292">
        <v>0</v>
      </c>
      <c r="U292">
        <f>Table4[[#This Row],[Report]]*$P$321+Table4[[#This Row],[Journals]]*$Q$321+Table4[[#This Row],[Databases]]*$R$321+Table4[[#This Row],[Websites]]*$S$321+Table4[[#This Row],[Newspaper]]*$T$321</f>
        <v>140</v>
      </c>
      <c r="V292">
        <f>SUM(Table4[[#This Row],[Report]:[Websites]])</f>
        <v>5</v>
      </c>
      <c r="W292">
        <f>IF(Table4[[#This Row],[Insured Cost]]="",1,IF(Table4[[#This Row],[Reported cost]]="",2,""))</f>
        <v>2</v>
      </c>
      <c r="X292" s="56"/>
      <c r="Y292" s="56"/>
      <c r="Z292" s="56"/>
      <c r="AA292" s="56"/>
      <c r="AB292" s="56"/>
      <c r="AC292" s="56"/>
      <c r="AD292" s="56"/>
      <c r="AE292" s="64">
        <v>46700000</v>
      </c>
      <c r="AF292" s="64"/>
      <c r="AG292" s="56"/>
      <c r="AH292" s="56"/>
      <c r="AI292" s="56"/>
      <c r="AJ292" s="56"/>
      <c r="AK292" s="56"/>
      <c r="AL292" s="56"/>
      <c r="AM292" s="56"/>
      <c r="AN292" s="56"/>
      <c r="AO292" s="56"/>
      <c r="AP292" s="56"/>
      <c r="AQ292" s="56"/>
      <c r="AR292" s="56"/>
      <c r="AS292" s="56"/>
      <c r="AT292" s="56"/>
      <c r="AU292" s="56"/>
      <c r="AV292" s="56"/>
      <c r="AW292" s="56"/>
      <c r="AX292" s="56"/>
      <c r="AY292" s="56"/>
      <c r="AZ292" s="56"/>
      <c r="BA292" s="56"/>
      <c r="BB292" s="56"/>
      <c r="BC292" s="56"/>
      <c r="BD292" s="56"/>
      <c r="BE292" s="56"/>
      <c r="BF292" s="56"/>
      <c r="BG292" s="56"/>
      <c r="BH292" s="56"/>
      <c r="BI292" s="56"/>
      <c r="BJ292" s="56"/>
      <c r="BK292" s="56"/>
      <c r="BL292" s="56"/>
      <c r="BM292" s="56"/>
      <c r="BN292" s="56"/>
      <c r="BO292" t="s">
        <v>387</v>
      </c>
      <c r="BP292" t="str">
        <f>IFERROR(LEFT(Table4[[#This Row],[reference/s]],SEARCH(";",Table4[[#This Row],[reference/s]])-1),"")</f>
        <v>EM-Track</v>
      </c>
    </row>
    <row r="293" spans="1:68">
      <c r="A293">
        <v>506</v>
      </c>
      <c r="B293" t="s">
        <v>1566</v>
      </c>
      <c r="C293" t="s">
        <v>642</v>
      </c>
      <c r="D293" t="s">
        <v>376</v>
      </c>
      <c r="E293" t="s">
        <v>377</v>
      </c>
      <c r="F293" s="7">
        <v>40243</v>
      </c>
      <c r="G293" s="7">
        <v>40244</v>
      </c>
      <c r="H293" t="s">
        <v>658</v>
      </c>
      <c r="I293" s="56">
        <v>2010</v>
      </c>
      <c r="K293" t="s">
        <v>515</v>
      </c>
      <c r="L293" t="s">
        <v>30</v>
      </c>
      <c r="M293" t="s">
        <v>30</v>
      </c>
      <c r="N293" t="s">
        <v>736</v>
      </c>
      <c r="O293" s="29" t="s">
        <v>1238</v>
      </c>
      <c r="P293">
        <v>0</v>
      </c>
      <c r="Q293">
        <v>1</v>
      </c>
      <c r="R293">
        <v>3</v>
      </c>
      <c r="S293">
        <v>1</v>
      </c>
      <c r="T293">
        <v>0</v>
      </c>
      <c r="U293">
        <f>Table4[[#This Row],[Report]]*$P$321+Table4[[#This Row],[Journals]]*$Q$321+Table4[[#This Row],[Databases]]*$R$321+Table4[[#This Row],[Websites]]*$S$321+Table4[[#This Row],[Newspaper]]*$T$321</f>
        <v>100</v>
      </c>
      <c r="V293">
        <f>SUM(Table4[[#This Row],[Report]:[Websites]])</f>
        <v>5</v>
      </c>
      <c r="W293">
        <f>IF(Table4[[#This Row],[Insured Cost]]="",1,IF(Table4[[#This Row],[Reported cost]]="",2,""))</f>
        <v>2</v>
      </c>
      <c r="X293" s="56"/>
      <c r="Y293" s="56">
        <v>20000</v>
      </c>
      <c r="Z293" s="56"/>
      <c r="AA293" s="56">
        <v>100</v>
      </c>
      <c r="AB293" s="56"/>
      <c r="AC293" s="56"/>
      <c r="AD293" s="56"/>
      <c r="AE293" s="64">
        <v>1044000000</v>
      </c>
      <c r="AF293" s="64"/>
      <c r="AG293" s="56">
        <v>2200</v>
      </c>
      <c r="AH293" s="56"/>
      <c r="AI293" s="56" t="s">
        <v>1234</v>
      </c>
      <c r="AJ293" s="56"/>
      <c r="AK293" s="56">
        <v>2200</v>
      </c>
      <c r="AL293" s="56"/>
      <c r="AM293" s="56"/>
      <c r="AN293" s="56"/>
      <c r="AO293" s="56"/>
      <c r="AP293" s="56"/>
      <c r="AQ293" s="56">
        <v>100</v>
      </c>
      <c r="AR293" s="56"/>
      <c r="AS293" s="56"/>
      <c r="AT293" s="56"/>
      <c r="AU293" s="56"/>
      <c r="AV293" s="56"/>
      <c r="AW293" s="56"/>
      <c r="AX293" s="56"/>
      <c r="AY293" s="56"/>
      <c r="AZ293" s="56"/>
      <c r="BA293" s="56"/>
      <c r="BB293" s="56"/>
      <c r="BC293" s="56"/>
      <c r="BD293" s="56"/>
      <c r="BE293" s="56"/>
      <c r="BF293" s="56"/>
      <c r="BG293" s="56"/>
      <c r="BH293" s="56"/>
      <c r="BI293" s="56"/>
      <c r="BJ293" s="56"/>
      <c r="BK293" s="56"/>
      <c r="BL293" s="56"/>
      <c r="BM293" s="56"/>
      <c r="BN293" s="56"/>
      <c r="BO293" t="s">
        <v>378</v>
      </c>
      <c r="BP293" t="str">
        <f>IFERROR(LEFT(Table4[[#This Row],[reference/s]],SEARCH(";",Table4[[#This Row],[reference/s]])-1),"")</f>
        <v>EM-Track</v>
      </c>
    </row>
    <row r="294" spans="1:68">
      <c r="A294">
        <v>509</v>
      </c>
      <c r="B294" t="s">
        <v>1568</v>
      </c>
      <c r="C294" t="s">
        <v>642</v>
      </c>
      <c r="D294" t="s">
        <v>382</v>
      </c>
      <c r="E294" t="s">
        <v>383</v>
      </c>
      <c r="F294" s="11">
        <v>40259</v>
      </c>
      <c r="G294" s="11">
        <v>40259</v>
      </c>
      <c r="H294" t="s">
        <v>658</v>
      </c>
      <c r="I294" s="56">
        <v>2010</v>
      </c>
      <c r="K294" t="s">
        <v>564</v>
      </c>
      <c r="L294" t="s">
        <v>33</v>
      </c>
      <c r="M294" t="s">
        <v>33</v>
      </c>
      <c r="N294" t="s">
        <v>736</v>
      </c>
      <c r="O294" s="9" t="s">
        <v>1237</v>
      </c>
      <c r="P294">
        <v>0</v>
      </c>
      <c r="Q294">
        <v>1</v>
      </c>
      <c r="R294">
        <v>3</v>
      </c>
      <c r="S294">
        <v>0</v>
      </c>
      <c r="T294">
        <v>0</v>
      </c>
      <c r="U294">
        <f>Table4[[#This Row],[Report]]*$P$321+Table4[[#This Row],[Journals]]*$Q$321+Table4[[#This Row],[Databases]]*$R$321+Table4[[#This Row],[Websites]]*$S$321+Table4[[#This Row],[Newspaper]]*$T$321</f>
        <v>90</v>
      </c>
      <c r="V294">
        <f>SUM(Table4[[#This Row],[Report]:[Websites]])</f>
        <v>4</v>
      </c>
      <c r="W294">
        <f>IF(Table4[[#This Row],[Insured Cost]]="",1,IF(Table4[[#This Row],[Reported cost]]="",2,""))</f>
        <v>2</v>
      </c>
      <c r="X294" s="56">
        <v>100</v>
      </c>
      <c r="Y294" s="56"/>
      <c r="Z294" s="56"/>
      <c r="AA294" s="56"/>
      <c r="AB294" s="56"/>
      <c r="AC294" s="56"/>
      <c r="AD294" s="56"/>
      <c r="AE294" s="64">
        <v>1053000000</v>
      </c>
      <c r="AF294" s="64"/>
      <c r="AG294" s="56"/>
      <c r="AH294" s="56"/>
      <c r="AI294" s="56"/>
      <c r="AJ294" s="56"/>
      <c r="AK294" s="56"/>
      <c r="AL294" s="56"/>
      <c r="AM294" s="56"/>
      <c r="AN294" s="56"/>
      <c r="AO294" s="56"/>
      <c r="AP294" s="56"/>
      <c r="AQ294" s="56"/>
      <c r="AR294" s="56"/>
      <c r="AS294" s="56"/>
      <c r="AT294" s="56"/>
      <c r="AU294" s="56"/>
      <c r="AV294" s="56"/>
      <c r="AW294" s="56"/>
      <c r="AX294" s="56"/>
      <c r="AY294" s="56"/>
      <c r="AZ294" s="56"/>
      <c r="BA294" s="56"/>
      <c r="BB294" s="56"/>
      <c r="BC294" s="56"/>
      <c r="BD294" s="56"/>
      <c r="BE294" s="56"/>
      <c r="BF294" s="56"/>
      <c r="BG294" s="56"/>
      <c r="BH294" s="56"/>
      <c r="BI294" s="56"/>
      <c r="BJ294" s="56"/>
      <c r="BK294" s="56"/>
      <c r="BL294" s="56"/>
      <c r="BM294" s="56"/>
      <c r="BN294" s="56"/>
      <c r="BO294" t="s">
        <v>384</v>
      </c>
      <c r="BP294" t="str">
        <f>IFERROR(LEFT(Table4[[#This Row],[reference/s]],SEARCH(";",Table4[[#This Row],[reference/s]])-1),"")</f>
        <v>EM-Track</v>
      </c>
    </row>
    <row r="295" spans="1:68">
      <c r="A295">
        <v>587</v>
      </c>
      <c r="B295" t="s">
        <v>1562</v>
      </c>
      <c r="C295" t="s">
        <v>585</v>
      </c>
      <c r="D295" t="s">
        <v>418</v>
      </c>
      <c r="E295" t="s">
        <v>419</v>
      </c>
      <c r="F295" s="11">
        <v>40870</v>
      </c>
      <c r="G295" s="11">
        <v>40883</v>
      </c>
      <c r="H295" t="s">
        <v>660</v>
      </c>
      <c r="I295" s="56">
        <v>2011</v>
      </c>
      <c r="K295" t="s">
        <v>571</v>
      </c>
      <c r="L295" t="s">
        <v>33</v>
      </c>
      <c r="M295" t="s">
        <v>33</v>
      </c>
      <c r="N295" t="s">
        <v>736</v>
      </c>
      <c r="O295" s="9" t="s">
        <v>1239</v>
      </c>
      <c r="P295">
        <v>1</v>
      </c>
      <c r="Q295">
        <v>0</v>
      </c>
      <c r="R295">
        <v>3</v>
      </c>
      <c r="S295">
        <v>0</v>
      </c>
      <c r="T295">
        <v>0</v>
      </c>
      <c r="U295">
        <f>Table4[[#This Row],[Report]]*$P$321+Table4[[#This Row],[Journals]]*$Q$321+Table4[[#This Row],[Databases]]*$R$321+Table4[[#This Row],[Websites]]*$S$321+Table4[[#This Row],[Newspaper]]*$T$321</f>
        <v>100</v>
      </c>
      <c r="V295">
        <f>SUM(Table4[[#This Row],[Report]:[Websites]])</f>
        <v>4</v>
      </c>
      <c r="W295">
        <f>IF(Table4[[#This Row],[Insured Cost]]="",1,IF(Table4[[#This Row],[Reported cost]]="",2,""))</f>
        <v>2</v>
      </c>
      <c r="X295" s="56"/>
      <c r="Y295" s="56"/>
      <c r="Z295" s="56"/>
      <c r="AA295" s="56"/>
      <c r="AB295" s="56"/>
      <c r="AC295" s="56"/>
      <c r="AD295" s="56"/>
      <c r="AE295" s="64">
        <v>53450000</v>
      </c>
      <c r="AF295" s="64"/>
      <c r="AG295" s="56"/>
      <c r="AH295" s="56"/>
      <c r="AI295" s="56"/>
      <c r="AJ295" s="56"/>
      <c r="AK295" s="56">
        <v>26</v>
      </c>
      <c r="AL295" s="56">
        <v>39</v>
      </c>
      <c r="AM295" s="56"/>
      <c r="AN295" s="56"/>
      <c r="AO295" s="56"/>
      <c r="AP295" s="56"/>
      <c r="AQ295" s="56"/>
      <c r="AR295" s="56">
        <v>13</v>
      </c>
      <c r="AS295" s="56"/>
      <c r="AT295" s="56"/>
      <c r="AU295" s="56"/>
      <c r="AV295" s="56"/>
      <c r="AW295" s="56"/>
      <c r="AX295" s="56"/>
      <c r="AY295" s="56"/>
      <c r="AZ295" s="56"/>
      <c r="BA295" s="56"/>
      <c r="BB295" s="56"/>
      <c r="BC295" s="56"/>
      <c r="BD295" s="56"/>
      <c r="BE295" s="56"/>
      <c r="BF295" s="56"/>
      <c r="BG295" s="56"/>
      <c r="BH295" s="56"/>
      <c r="BI295" s="56"/>
      <c r="BJ295" s="56"/>
      <c r="BK295" s="56"/>
      <c r="BL295" s="56"/>
      <c r="BM295" s="56"/>
      <c r="BN295" s="56"/>
      <c r="BO295" t="s">
        <v>420</v>
      </c>
      <c r="BP295" t="str">
        <f>IFERROR(LEFT(Table4[[#This Row],[reference/s]],SEARCH(";",Table4[[#This Row],[reference/s]])-1),"")</f>
        <v>EM-Track</v>
      </c>
    </row>
    <row r="296" spans="1:68">
      <c r="A296">
        <v>501</v>
      </c>
      <c r="B296" t="s">
        <v>1559</v>
      </c>
      <c r="C296" t="s">
        <v>606</v>
      </c>
      <c r="D296" t="s">
        <v>367</v>
      </c>
      <c r="E296" t="s">
        <v>1231</v>
      </c>
      <c r="F296" s="7">
        <v>40512</v>
      </c>
      <c r="G296" s="7">
        <v>40560</v>
      </c>
      <c r="H296" t="s">
        <v>657</v>
      </c>
      <c r="I296" s="56">
        <v>2011</v>
      </c>
      <c r="K296" t="s">
        <v>50</v>
      </c>
      <c r="L296" t="s">
        <v>50</v>
      </c>
      <c r="M296" t="s">
        <v>50</v>
      </c>
      <c r="N296" t="s">
        <v>736</v>
      </c>
      <c r="O296" s="9" t="s">
        <v>1244</v>
      </c>
      <c r="P296">
        <v>1</v>
      </c>
      <c r="Q296">
        <v>1</v>
      </c>
      <c r="R296">
        <v>3</v>
      </c>
      <c r="S296">
        <v>1</v>
      </c>
      <c r="T296">
        <v>1</v>
      </c>
      <c r="U296">
        <f>Table4[[#This Row],[Report]]*$P$321+Table4[[#This Row],[Journals]]*$Q$321+Table4[[#This Row],[Databases]]*$R$321+Table4[[#This Row],[Websites]]*$S$321+Table4[[#This Row],[Newspaper]]*$T$321</f>
        <v>141</v>
      </c>
      <c r="V296">
        <f>SUM(Table4[[#This Row],[Report]:[Websites]])</f>
        <v>6</v>
      </c>
      <c r="W296" t="str">
        <f>IF(Table4[[#This Row],[Insured Cost]]="",1,IF(Table4[[#This Row],[Reported cost]]="",2,""))</f>
        <v/>
      </c>
      <c r="X296" s="56">
        <v>12000</v>
      </c>
      <c r="Y296" s="56">
        <v>200000</v>
      </c>
      <c r="Z296" s="56"/>
      <c r="AA296" s="56"/>
      <c r="AB296" s="56"/>
      <c r="AC296" s="56"/>
      <c r="AD296" s="56">
        <v>33</v>
      </c>
      <c r="AE296" s="64">
        <v>2387624000</v>
      </c>
      <c r="AF296" s="64">
        <v>2550000000</v>
      </c>
      <c r="AG296" s="56"/>
      <c r="AH296" s="56"/>
      <c r="AI296" s="56"/>
      <c r="AJ296" s="56"/>
      <c r="AK296" s="56">
        <v>18000</v>
      </c>
      <c r="AL296" s="56">
        <v>28000</v>
      </c>
      <c r="AM296" s="56"/>
      <c r="AN296" s="56"/>
      <c r="AO296" s="56"/>
      <c r="AP296" s="56"/>
      <c r="AQ296" s="56">
        <v>29000</v>
      </c>
      <c r="AR296" s="56"/>
      <c r="AS296" s="56"/>
      <c r="AT296" s="56"/>
      <c r="AU296" s="56"/>
      <c r="AV296" s="56"/>
      <c r="AW296" s="56"/>
      <c r="AX296" s="56"/>
      <c r="AY296" s="56"/>
      <c r="AZ296" s="56"/>
      <c r="BA296" s="56"/>
      <c r="BB296" s="56"/>
      <c r="BC296" s="56"/>
      <c r="BD296" s="56"/>
      <c r="BE296" s="56"/>
      <c r="BF296" s="56">
        <v>3572</v>
      </c>
      <c r="BG296" s="56"/>
      <c r="BH296" s="56" t="s">
        <v>920</v>
      </c>
      <c r="BI296" s="56"/>
      <c r="BJ296" s="56"/>
      <c r="BK296" s="56"/>
      <c r="BL296" s="56"/>
      <c r="BM296" s="56"/>
      <c r="BN296" s="56"/>
      <c r="BO296" t="s">
        <v>368</v>
      </c>
      <c r="BP296" t="str">
        <f>IFERROR(LEFT(Table4[[#This Row],[reference/s]],SEARCH(";",Table4[[#This Row],[reference/s]])-1),"")</f>
        <v>EM-Track</v>
      </c>
    </row>
    <row r="297" spans="1:68">
      <c r="A297">
        <v>502</v>
      </c>
      <c r="B297" t="s">
        <v>1562</v>
      </c>
      <c r="C297" t="s">
        <v>585</v>
      </c>
      <c r="D297" t="s">
        <v>369</v>
      </c>
      <c r="E297" t="s">
        <v>370</v>
      </c>
      <c r="F297" s="11">
        <v>40579</v>
      </c>
      <c r="G297" s="11">
        <v>40581</v>
      </c>
      <c r="H297" t="s">
        <v>661</v>
      </c>
      <c r="I297" s="56">
        <v>2011</v>
      </c>
      <c r="K297" t="s">
        <v>566</v>
      </c>
      <c r="L297" t="s">
        <v>33</v>
      </c>
      <c r="M297" t="s">
        <v>33</v>
      </c>
      <c r="N297" t="s">
        <v>736</v>
      </c>
      <c r="O297" s="9" t="s">
        <v>1236</v>
      </c>
      <c r="P297">
        <v>2</v>
      </c>
      <c r="Q297">
        <v>0</v>
      </c>
      <c r="R297">
        <v>2</v>
      </c>
      <c r="S297">
        <v>1</v>
      </c>
      <c r="T297">
        <v>0</v>
      </c>
      <c r="U297">
        <f>Table4[[#This Row],[Report]]*$P$321+Table4[[#This Row],[Journals]]*$Q$321+Table4[[#This Row],[Databases]]*$R$321+Table4[[#This Row],[Websites]]*$S$321+Table4[[#This Row],[Newspaper]]*$T$321</f>
        <v>130</v>
      </c>
      <c r="V297">
        <f>SUM(Table4[[#This Row],[Report]:[Websites]])</f>
        <v>5</v>
      </c>
      <c r="W297">
        <f>IF(Table4[[#This Row],[Insured Cost]]="",1,IF(Table4[[#This Row],[Reported cost]]="",2,""))</f>
        <v>2</v>
      </c>
      <c r="X297" s="56">
        <v>517</v>
      </c>
      <c r="Y297" s="56"/>
      <c r="Z297" s="56"/>
      <c r="AA297" s="56">
        <v>12</v>
      </c>
      <c r="AB297" s="56"/>
      <c r="AC297" s="56"/>
      <c r="AD297" s="56"/>
      <c r="AE297" s="64">
        <v>35128000</v>
      </c>
      <c r="AF297" s="64"/>
      <c r="AG297" s="56"/>
      <c r="AH297" s="56"/>
      <c r="AI297" s="56"/>
      <c r="AJ297" s="56"/>
      <c r="AK297" s="56">
        <v>37</v>
      </c>
      <c r="AL297" s="56">
        <v>72</v>
      </c>
      <c r="AM297" s="56"/>
      <c r="AN297" s="56"/>
      <c r="AO297" s="56"/>
      <c r="AP297" s="56"/>
      <c r="AQ297" s="56"/>
      <c r="AR297" s="56"/>
      <c r="AS297" s="56"/>
      <c r="AT297" s="56"/>
      <c r="AU297" s="56"/>
      <c r="AV297" s="56"/>
      <c r="AW297" s="56"/>
      <c r="AX297" s="56"/>
      <c r="AY297" s="56"/>
      <c r="AZ297" s="56"/>
      <c r="BA297" s="56"/>
      <c r="BB297" s="56"/>
      <c r="BC297" s="56"/>
      <c r="BD297" s="56"/>
      <c r="BE297" s="56"/>
      <c r="BF297" s="56"/>
      <c r="BG297" s="56"/>
      <c r="BH297" s="56"/>
      <c r="BI297" s="56"/>
      <c r="BJ297" s="56"/>
      <c r="BK297" s="56"/>
      <c r="BL297" s="56"/>
      <c r="BM297" s="56"/>
      <c r="BN297" s="56"/>
      <c r="BO297" t="s">
        <v>371</v>
      </c>
      <c r="BP297" t="str">
        <f>IFERROR(LEFT(Table4[[#This Row],[reference/s]],SEARCH(";",Table4[[#This Row],[reference/s]])-1),"")</f>
        <v>EM-Track</v>
      </c>
    </row>
    <row r="298" spans="1:68">
      <c r="A298">
        <v>3301</v>
      </c>
      <c r="B298" t="s">
        <v>1570</v>
      </c>
      <c r="C298" t="s">
        <v>606</v>
      </c>
      <c r="D298" t="s">
        <v>456</v>
      </c>
      <c r="E298" t="s">
        <v>457</v>
      </c>
      <c r="F298" s="7">
        <v>40612.392233796294</v>
      </c>
      <c r="G298" s="7">
        <v>40616.392233796294</v>
      </c>
      <c r="H298" t="s">
        <v>658</v>
      </c>
      <c r="I298" s="56">
        <v>2011</v>
      </c>
      <c r="K298" t="s">
        <v>567</v>
      </c>
      <c r="L298" t="s">
        <v>33</v>
      </c>
      <c r="M298" t="s">
        <v>33</v>
      </c>
      <c r="N298" t="s">
        <v>736</v>
      </c>
      <c r="O298" s="9" t="s">
        <v>1253</v>
      </c>
      <c r="P298">
        <v>0</v>
      </c>
      <c r="Q298">
        <v>0</v>
      </c>
      <c r="R298">
        <v>2</v>
      </c>
      <c r="S298">
        <v>1</v>
      </c>
      <c r="T298">
        <v>1</v>
      </c>
      <c r="U298">
        <f>Table4[[#This Row],[Report]]*$P$321+Table4[[#This Row],[Journals]]*$Q$321+Table4[[#This Row],[Databases]]*$R$321+Table4[[#This Row],[Websites]]*$S$321+Table4[[#This Row],[Newspaper]]*$T$321</f>
        <v>51</v>
      </c>
      <c r="V298">
        <f>SUM(Table4[[#This Row],[Report]:[Websites]])</f>
        <v>3</v>
      </c>
      <c r="W298">
        <f>IF(Table4[[#This Row],[Insured Cost]]="",1,IF(Table4[[#This Row],[Reported cost]]="",2,""))</f>
        <v>1</v>
      </c>
      <c r="X298" s="56"/>
      <c r="Y298" s="56"/>
      <c r="Z298" s="56"/>
      <c r="AA298" s="56"/>
      <c r="AB298" s="56"/>
      <c r="AC298" s="56"/>
      <c r="AD298" s="56"/>
      <c r="AE298" s="64"/>
      <c r="AF298" s="64">
        <v>130000000</v>
      </c>
      <c r="AG298" s="56"/>
      <c r="AH298" s="56"/>
      <c r="AI298" s="56"/>
      <c r="AJ298" s="56"/>
      <c r="AK298" s="56"/>
      <c r="AL298" s="56">
        <v>76</v>
      </c>
      <c r="AM298" s="56"/>
      <c r="AN298" s="56"/>
      <c r="AO298" s="56"/>
      <c r="AP298" s="56"/>
      <c r="AQ298" s="56"/>
      <c r="AR298" s="56"/>
      <c r="AS298" s="56"/>
      <c r="AT298" s="56"/>
      <c r="AU298" s="56"/>
      <c r="AV298" s="56"/>
      <c r="AW298" s="56"/>
      <c r="AX298" s="56"/>
      <c r="AY298" s="56"/>
      <c r="AZ298" s="56"/>
      <c r="BA298" s="56"/>
      <c r="BB298" s="56"/>
      <c r="BC298" s="56"/>
      <c r="BD298" s="56"/>
      <c r="BE298" s="56"/>
      <c r="BF298" s="56"/>
      <c r="BG298" s="56"/>
      <c r="BH298" s="56"/>
      <c r="BI298" s="56"/>
      <c r="BJ298" s="56"/>
      <c r="BK298" s="56"/>
      <c r="BL298" s="56"/>
      <c r="BM298" s="56"/>
      <c r="BN298" s="56"/>
      <c r="BO298" t="s">
        <v>458</v>
      </c>
      <c r="BP298" t="str">
        <f>IFERROR(LEFT(Table4[[#This Row],[reference/s]],SEARCH(";",Table4[[#This Row],[reference/s]])-1),"")</f>
        <v>EM-Track</v>
      </c>
    </row>
    <row r="299" spans="1:68" s="48" customFormat="1">
      <c r="A299">
        <v>507</v>
      </c>
      <c r="B299" t="s">
        <v>1559</v>
      </c>
      <c r="C299" t="s">
        <v>606</v>
      </c>
      <c r="D299" t="s">
        <v>379</v>
      </c>
      <c r="E299" t="s">
        <v>380</v>
      </c>
      <c r="F299" s="11">
        <v>40555</v>
      </c>
      <c r="G299" s="11">
        <v>40561</v>
      </c>
      <c r="H299" t="s">
        <v>657</v>
      </c>
      <c r="I299" s="56">
        <v>2011</v>
      </c>
      <c r="J299"/>
      <c r="K299" t="s">
        <v>1265</v>
      </c>
      <c r="L299" t="s">
        <v>30</v>
      </c>
      <c r="M299" t="s">
        <v>30</v>
      </c>
      <c r="N299" t="s">
        <v>736</v>
      </c>
      <c r="O299" s="29" t="s">
        <v>1263</v>
      </c>
      <c r="P299">
        <v>3</v>
      </c>
      <c r="Q299">
        <v>0</v>
      </c>
      <c r="R299">
        <v>2</v>
      </c>
      <c r="S299">
        <v>1</v>
      </c>
      <c r="T299">
        <v>50</v>
      </c>
      <c r="U299">
        <f>Table4[[#This Row],[Report]]*$P$321+Table4[[#This Row],[Journals]]*$Q$321+Table4[[#This Row],[Databases]]*$R$321+Table4[[#This Row],[Websites]]*$S$321+Table4[[#This Row],[Newspaper]]*$T$321</f>
        <v>220</v>
      </c>
      <c r="V299">
        <f>SUM(Table4[[#This Row],[Report]:[Websites]])</f>
        <v>6</v>
      </c>
      <c r="W299" t="str">
        <f>IF(Table4[[#This Row],[Insured Cost]]="",1,IF(Table4[[#This Row],[Reported cost]]="",2,""))</f>
        <v/>
      </c>
      <c r="X299" s="56"/>
      <c r="Y299" s="56">
        <v>17000</v>
      </c>
      <c r="Z299" s="56"/>
      <c r="AA299" s="56"/>
      <c r="AB299" s="56"/>
      <c r="AC299" s="56"/>
      <c r="AD299" s="56">
        <v>2</v>
      </c>
      <c r="AE299" s="64">
        <v>126495000</v>
      </c>
      <c r="AF299" s="67">
        <v>1000000000</v>
      </c>
      <c r="AG299" s="56">
        <v>5200</v>
      </c>
      <c r="AH299" s="56" t="s">
        <v>1266</v>
      </c>
      <c r="AI299" s="56"/>
      <c r="AJ299" s="56"/>
      <c r="AK299" s="56">
        <v>2700</v>
      </c>
      <c r="AL299" s="56">
        <v>1730</v>
      </c>
      <c r="AM299" s="56"/>
      <c r="AN299" s="56"/>
      <c r="AO299" s="56"/>
      <c r="AP299" s="56"/>
      <c r="AQ299" s="56"/>
      <c r="AR299" s="56"/>
      <c r="AS299" s="56"/>
      <c r="AT299" s="56"/>
      <c r="AU299" s="56"/>
      <c r="AV299" s="56"/>
      <c r="AW299" s="56"/>
      <c r="AX299" s="56"/>
      <c r="AY299" s="56"/>
      <c r="AZ299" s="56"/>
      <c r="BA299" s="56"/>
      <c r="BB299" s="56"/>
      <c r="BC299" s="56"/>
      <c r="BD299" s="56"/>
      <c r="BE299" s="56"/>
      <c r="BF299" s="56"/>
      <c r="BG299" s="56"/>
      <c r="BH299" s="56"/>
      <c r="BI299" s="56"/>
      <c r="BJ299" s="56"/>
      <c r="BK299" s="56"/>
      <c r="BL299" s="56"/>
      <c r="BM299" s="56"/>
      <c r="BN299" s="56"/>
      <c r="BO299" t="s">
        <v>381</v>
      </c>
      <c r="BP299" t="str">
        <f>IFERROR(LEFT(Table4[[#This Row],[reference/s]],SEARCH(";",Table4[[#This Row],[reference/s]])-1),"")</f>
        <v>EM-Track</v>
      </c>
    </row>
    <row r="300" spans="1:68">
      <c r="A300">
        <v>503</v>
      </c>
      <c r="B300" t="s">
        <v>1558</v>
      </c>
      <c r="C300" t="s">
        <v>475</v>
      </c>
      <c r="D300" t="s">
        <v>372</v>
      </c>
      <c r="E300" t="s">
        <v>373</v>
      </c>
      <c r="F300" s="7">
        <v>40577</v>
      </c>
      <c r="G300" s="7">
        <v>40577</v>
      </c>
      <c r="H300" t="s">
        <v>661</v>
      </c>
      <c r="I300" s="56">
        <v>2011</v>
      </c>
      <c r="K300" t="s">
        <v>565</v>
      </c>
      <c r="L300" t="s">
        <v>50</v>
      </c>
      <c r="M300" t="s">
        <v>50</v>
      </c>
      <c r="N300" t="s">
        <v>736</v>
      </c>
      <c r="O300" s="9" t="s">
        <v>1240</v>
      </c>
      <c r="P300">
        <v>1</v>
      </c>
      <c r="Q300">
        <v>0</v>
      </c>
      <c r="R300">
        <v>3</v>
      </c>
      <c r="S300">
        <v>1</v>
      </c>
      <c r="T300">
        <v>0</v>
      </c>
      <c r="U300">
        <f>Table4[[#This Row],[Report]]*$P$321+Table4[[#This Row],[Journals]]*$Q$321+Table4[[#This Row],[Databases]]*$R$321+Table4[[#This Row],[Websites]]*$S$321+Table4[[#This Row],[Newspaper]]*$T$321</f>
        <v>110</v>
      </c>
      <c r="V300">
        <f>SUM(Table4[[#This Row],[Report]:[Websites]])</f>
        <v>5</v>
      </c>
      <c r="W300">
        <f>IF(Table4[[#This Row],[Insured Cost]]="",1,IF(Table4[[#This Row],[Reported cost]]="",2,""))</f>
        <v>2</v>
      </c>
      <c r="X300" s="56"/>
      <c r="Y300" s="56"/>
      <c r="Z300" s="56"/>
      <c r="AA300" s="56"/>
      <c r="AB300" s="56"/>
      <c r="AC300" s="56"/>
      <c r="AD300" s="56">
        <v>1</v>
      </c>
      <c r="AE300" s="64">
        <v>1412239000</v>
      </c>
      <c r="AF300" s="64"/>
      <c r="AG300" s="56"/>
      <c r="AH300" s="56"/>
      <c r="AI300" s="56"/>
      <c r="AJ300" s="56"/>
      <c r="AK300" s="56">
        <v>1000</v>
      </c>
      <c r="AL300" s="56"/>
      <c r="AM300" s="56"/>
      <c r="AN300" s="56"/>
      <c r="AO300" s="56"/>
      <c r="AP300" s="56"/>
      <c r="AQ300" s="56"/>
      <c r="AR300" s="56"/>
      <c r="AS300" s="56"/>
      <c r="AT300" s="56"/>
      <c r="AU300" s="56"/>
      <c r="AV300" s="56"/>
      <c r="AW300" s="56"/>
      <c r="AX300" s="56"/>
      <c r="AY300" s="56"/>
      <c r="AZ300" s="56"/>
      <c r="BA300" s="56"/>
      <c r="BB300" s="56"/>
      <c r="BC300" s="56"/>
      <c r="BD300" s="56"/>
      <c r="BE300" s="56"/>
      <c r="BF300" s="56"/>
      <c r="BG300" s="56"/>
      <c r="BH300" s="56"/>
      <c r="BI300" s="56"/>
      <c r="BJ300" s="56"/>
      <c r="BK300" s="56"/>
      <c r="BL300" s="56"/>
      <c r="BM300" s="56"/>
      <c r="BN300" s="56"/>
      <c r="BO300" t="s">
        <v>374</v>
      </c>
      <c r="BP300" t="str">
        <f>IFERROR(LEFT(Table4[[#This Row],[reference/s]],SEARCH(";",Table4[[#This Row],[reference/s]])-1),"")</f>
        <v>EM-Track</v>
      </c>
    </row>
    <row r="301" spans="1:68">
      <c r="B301" t="s">
        <v>1567</v>
      </c>
      <c r="C301" t="s">
        <v>807</v>
      </c>
      <c r="D301" s="6"/>
      <c r="E301" s="11" t="s">
        <v>921</v>
      </c>
      <c r="F301" s="11">
        <v>40573</v>
      </c>
      <c r="G301" s="11">
        <v>40580</v>
      </c>
      <c r="H301" t="s">
        <v>661</v>
      </c>
      <c r="I301" s="56">
        <v>2011</v>
      </c>
      <c r="K301" t="s">
        <v>539</v>
      </c>
      <c r="L301" t="s">
        <v>37</v>
      </c>
      <c r="M301" t="s">
        <v>37</v>
      </c>
      <c r="O301" s="9" t="s">
        <v>1247</v>
      </c>
      <c r="U301">
        <f>Table4[[#This Row],[Report]]*$P$321+Table4[[#This Row],[Journals]]*$Q$321+Table4[[#This Row],[Databases]]*$R$321+Table4[[#This Row],[Websites]]*$S$321+Table4[[#This Row],[Newspaper]]*$T$321</f>
        <v>0</v>
      </c>
      <c r="V301">
        <f>SUM(Table4[[#This Row],[Report]:[Websites]])</f>
        <v>0</v>
      </c>
      <c r="W301">
        <f>IF(Table4[[#This Row],[Insured Cost]]="",1,IF(Table4[[#This Row],[Reported cost]]="",2,""))</f>
        <v>2</v>
      </c>
      <c r="X301" s="56"/>
      <c r="Y301" s="56"/>
      <c r="Z301" s="56"/>
      <c r="AA301" s="56">
        <v>595</v>
      </c>
      <c r="AB301" s="56"/>
      <c r="AC301" s="56"/>
      <c r="AD301" s="56">
        <v>96</v>
      </c>
      <c r="AE301" s="64">
        <v>25000</v>
      </c>
      <c r="AF301" s="64"/>
      <c r="AG301" s="56"/>
      <c r="AH301" s="56"/>
      <c r="AI301" s="56"/>
      <c r="AJ301" s="56"/>
      <c r="AK301" s="56"/>
      <c r="AL301" s="56"/>
      <c r="AM301" s="56"/>
      <c r="AN301" s="56"/>
      <c r="AO301" s="56"/>
      <c r="AP301" s="56"/>
      <c r="AQ301" s="56"/>
      <c r="AR301" s="56"/>
      <c r="AS301" s="56"/>
      <c r="AT301" s="56"/>
      <c r="AU301" s="56"/>
      <c r="AV301" s="56"/>
      <c r="AW301" s="56"/>
      <c r="AX301" s="56"/>
      <c r="AY301" s="56"/>
      <c r="AZ301" s="56"/>
      <c r="BA301" s="56"/>
      <c r="BB301" s="56"/>
      <c r="BC301" s="56"/>
      <c r="BD301" s="56"/>
      <c r="BE301" s="56"/>
      <c r="BF301" s="56"/>
      <c r="BG301" s="56"/>
      <c r="BH301" s="56"/>
      <c r="BI301" s="56"/>
      <c r="BJ301" s="56"/>
      <c r="BK301" s="56"/>
      <c r="BL301" s="56"/>
      <c r="BM301" s="56"/>
      <c r="BN301" s="56"/>
      <c r="BP301" t="str">
        <f>IFERROR(LEFT(Table4[[#This Row],[reference/s]],SEARCH(";",Table4[[#This Row],[reference/s]])-1),"")</f>
        <v>PDF - newspaper</v>
      </c>
    </row>
    <row r="302" spans="1:68">
      <c r="A302">
        <v>588</v>
      </c>
      <c r="B302" t="s">
        <v>1570</v>
      </c>
      <c r="C302" t="s">
        <v>606</v>
      </c>
      <c r="D302" t="s">
        <v>421</v>
      </c>
      <c r="E302" t="s">
        <v>422</v>
      </c>
      <c r="F302" s="7">
        <v>40874</v>
      </c>
      <c r="G302" s="7">
        <v>40881</v>
      </c>
      <c r="H302" t="s">
        <v>660</v>
      </c>
      <c r="I302" s="56">
        <v>2011</v>
      </c>
      <c r="K302" t="s">
        <v>570</v>
      </c>
      <c r="L302" t="s">
        <v>37</v>
      </c>
      <c r="M302" t="s">
        <v>37</v>
      </c>
      <c r="N302" t="s">
        <v>736</v>
      </c>
      <c r="O302" s="9" t="s">
        <v>1242</v>
      </c>
      <c r="P302">
        <v>0</v>
      </c>
      <c r="Q302">
        <v>0</v>
      </c>
      <c r="R302">
        <v>1</v>
      </c>
      <c r="S302">
        <v>0</v>
      </c>
      <c r="T302">
        <v>10</v>
      </c>
      <c r="U302">
        <f>Table4[[#This Row],[Report]]*$P$321+Table4[[#This Row],[Journals]]*$Q$321+Table4[[#This Row],[Databases]]*$R$321+Table4[[#This Row],[Websites]]*$S$321+Table4[[#This Row],[Newspaper]]*$T$321</f>
        <v>30</v>
      </c>
      <c r="V302">
        <f>SUM(Table4[[#This Row],[Report]:[Websites]])</f>
        <v>1</v>
      </c>
      <c r="W302">
        <f>IF(Table4[[#This Row],[Insured Cost]]="",1,IF(Table4[[#This Row],[Reported cost]]="",2,""))</f>
        <v>1</v>
      </c>
      <c r="X302" s="56">
        <v>17</v>
      </c>
      <c r="Y302" s="56">
        <v>2000</v>
      </c>
      <c r="Z302" s="56"/>
      <c r="AA302" s="56"/>
      <c r="AB302" s="56"/>
      <c r="AC302" s="56"/>
      <c r="AD302" s="56">
        <v>1</v>
      </c>
      <c r="AE302" s="64"/>
      <c r="AF302" s="64">
        <v>20000000</v>
      </c>
      <c r="AG302" s="56">
        <v>887</v>
      </c>
      <c r="AH302" s="56"/>
      <c r="AI302" s="56"/>
      <c r="AJ302" s="56"/>
      <c r="AK302" s="56"/>
      <c r="AL302" s="56"/>
      <c r="AM302" s="56"/>
      <c r="AN302" s="56"/>
      <c r="AO302" s="56"/>
      <c r="AP302" s="56"/>
      <c r="AQ302" s="56"/>
      <c r="AR302" s="56"/>
      <c r="AS302" s="56"/>
      <c r="AT302" s="56"/>
      <c r="AU302" s="56"/>
      <c r="AV302" s="56"/>
      <c r="AW302" s="56"/>
      <c r="AX302" s="56"/>
      <c r="AY302" s="56"/>
      <c r="AZ302" s="56"/>
      <c r="BA302" s="56"/>
      <c r="BB302" s="56"/>
      <c r="BC302" s="56"/>
      <c r="BD302" s="56"/>
      <c r="BE302" s="56"/>
      <c r="BF302" s="56"/>
      <c r="BG302" s="56"/>
      <c r="BH302" s="56"/>
      <c r="BI302" s="56"/>
      <c r="BJ302" s="56"/>
      <c r="BK302" s="56"/>
      <c r="BL302" s="56"/>
      <c r="BM302" s="56"/>
      <c r="BN302" s="56"/>
      <c r="BO302" t="s">
        <v>423</v>
      </c>
      <c r="BP302" t="str">
        <f>IFERROR(LEFT(Table4[[#This Row],[reference/s]],SEARCH(";",Table4[[#This Row],[reference/s]])-1),"")</f>
        <v>EM-Track</v>
      </c>
    </row>
    <row r="303" spans="1:68">
      <c r="A303">
        <v>569</v>
      </c>
      <c r="B303" t="s">
        <v>1570</v>
      </c>
      <c r="C303" t="s">
        <v>642</v>
      </c>
      <c r="D303" t="s">
        <v>416</v>
      </c>
      <c r="E303" t="s">
        <v>417</v>
      </c>
      <c r="F303" s="11">
        <v>40814</v>
      </c>
      <c r="G303" s="11">
        <v>40815</v>
      </c>
      <c r="H303" t="s">
        <v>693</v>
      </c>
      <c r="I303" s="56">
        <v>2011</v>
      </c>
      <c r="K303" t="s">
        <v>568</v>
      </c>
      <c r="L303" t="s">
        <v>30</v>
      </c>
      <c r="M303" t="s">
        <v>30</v>
      </c>
      <c r="N303" t="s">
        <v>736</v>
      </c>
      <c r="O303" s="9" t="s">
        <v>1532</v>
      </c>
      <c r="P303">
        <v>1</v>
      </c>
      <c r="Q303">
        <v>0</v>
      </c>
      <c r="R303">
        <v>1</v>
      </c>
      <c r="S303">
        <v>0</v>
      </c>
      <c r="T303">
        <v>10</v>
      </c>
      <c r="U303">
        <f>Table4[[#This Row],[Report]]*$P$321+Table4[[#This Row],[Journals]]*$Q$321+Table4[[#This Row],[Databases]]*$R$321+Table4[[#This Row],[Websites]]*$S$321+Table4[[#This Row],[Newspaper]]*$T$321</f>
        <v>70</v>
      </c>
      <c r="V303" s="1">
        <f>SUM(Table4[[#This Row],[Report]:[Websites]])</f>
        <v>2</v>
      </c>
      <c r="W303" s="1">
        <f>IF(Table4[[#This Row],[Insured Cost]]="",1,IF(Table4[[#This Row],[Reported cost]]="",2,""))</f>
        <v>1</v>
      </c>
      <c r="X303" s="56"/>
      <c r="Y303" s="56"/>
      <c r="Z303" s="56"/>
      <c r="AA303" s="56"/>
      <c r="AB303" s="56"/>
      <c r="AC303" s="56"/>
      <c r="AD303" s="56"/>
      <c r="AE303" s="64"/>
      <c r="AF303" s="64"/>
      <c r="AG303" s="56"/>
      <c r="AH303" s="56"/>
      <c r="AI303" s="56"/>
      <c r="AJ303" s="56"/>
      <c r="AK303" s="56"/>
      <c r="AL303" s="56"/>
      <c r="AM303" s="56"/>
      <c r="AN303" s="56"/>
      <c r="AO303" s="56"/>
      <c r="AP303" s="56"/>
      <c r="AQ303" s="56"/>
      <c r="AR303" s="56"/>
      <c r="AS303" s="56"/>
      <c r="AT303" s="56"/>
      <c r="AU303" s="56"/>
      <c r="AV303" s="56"/>
      <c r="AW303" s="56"/>
      <c r="AX303" s="56"/>
      <c r="AY303" s="56"/>
      <c r="AZ303" s="56"/>
      <c r="BA303" s="56"/>
      <c r="BB303" s="56"/>
      <c r="BC303" s="56"/>
      <c r="BD303" s="56"/>
      <c r="BE303" s="56"/>
      <c r="BF303" s="56"/>
      <c r="BG303" s="56"/>
      <c r="BH303" s="56"/>
      <c r="BI303" s="56"/>
      <c r="BJ303" s="56"/>
      <c r="BK303" s="56"/>
      <c r="BL303" s="56"/>
      <c r="BM303" s="56"/>
      <c r="BN303" s="56"/>
      <c r="BP303" s="1" t="str">
        <f>IFERROR(LEFT(Table4[[#This Row],[reference/s]],SEARCH(";",Table4[[#This Row],[reference/s]])-1),"")</f>
        <v>EM-Track</v>
      </c>
    </row>
    <row r="304" spans="1:68">
      <c r="A304" s="48">
        <v>591</v>
      </c>
      <c r="B304" s="48" t="s">
        <v>1562</v>
      </c>
      <c r="C304" s="48" t="s">
        <v>585</v>
      </c>
      <c r="D304" s="48" t="s">
        <v>424</v>
      </c>
      <c r="E304" s="48" t="s">
        <v>425</v>
      </c>
      <c r="F304" s="49">
        <v>40756</v>
      </c>
      <c r="G304" s="49">
        <v>40847</v>
      </c>
      <c r="H304" s="48" t="s">
        <v>663</v>
      </c>
      <c r="I304" s="57">
        <v>2011</v>
      </c>
      <c r="J304" s="48"/>
      <c r="K304" s="48" t="s">
        <v>569</v>
      </c>
      <c r="L304" s="48" t="s">
        <v>50</v>
      </c>
      <c r="M304" s="48" t="s">
        <v>50</v>
      </c>
      <c r="N304" s="48" t="s">
        <v>736</v>
      </c>
      <c r="O304" s="29" t="s">
        <v>1235</v>
      </c>
      <c r="P304" s="48">
        <v>1</v>
      </c>
      <c r="Q304" s="48">
        <v>0</v>
      </c>
      <c r="R304" s="48">
        <v>1</v>
      </c>
      <c r="S304" s="48">
        <v>0</v>
      </c>
      <c r="T304" s="48">
        <v>17</v>
      </c>
      <c r="U304" s="48">
        <f>Table4[[#This Row],[Report]]*$P$321+Table4[[#This Row],[Journals]]*$Q$321+Table4[[#This Row],[Databases]]*$R$321+Table4[[#This Row],[Websites]]*$S$321+Table4[[#This Row],[Newspaper]]*$T$321</f>
        <v>77</v>
      </c>
      <c r="V304" s="51">
        <f>SUM(Table4[[#This Row],[Report]:[Websites]])</f>
        <v>2</v>
      </c>
      <c r="W304" s="51">
        <f>IF(Table4[[#This Row],[Insured Cost]]="",1,IF(Table4[[#This Row],[Reported cost]]="",2,""))</f>
        <v>1</v>
      </c>
      <c r="X304" s="57"/>
      <c r="Y304" s="57"/>
      <c r="Z304" s="57"/>
      <c r="AA304" s="57"/>
      <c r="AB304" s="57"/>
      <c r="AC304" s="57"/>
      <c r="AD304" s="57"/>
      <c r="AE304" s="65"/>
      <c r="AF304" s="65"/>
      <c r="AG304" s="57"/>
      <c r="AH304" s="57"/>
      <c r="AI304" s="57"/>
      <c r="AJ304" s="57"/>
      <c r="AK304" s="57"/>
      <c r="AL304" s="57"/>
      <c r="AM304" s="57"/>
      <c r="AN304" s="57"/>
      <c r="AO304" s="57"/>
      <c r="AP304" s="57"/>
      <c r="AQ304" s="57"/>
      <c r="AR304" s="57"/>
      <c r="AS304" s="57"/>
      <c r="AT304" s="57"/>
      <c r="AU304" s="57"/>
      <c r="AV304" s="57"/>
      <c r="AW304" s="57"/>
      <c r="AX304" s="57"/>
      <c r="AY304" s="57"/>
      <c r="AZ304" s="57"/>
      <c r="BA304" s="57"/>
      <c r="BB304" s="57"/>
      <c r="BC304" s="57"/>
      <c r="BD304" s="57"/>
      <c r="BE304" s="57"/>
      <c r="BF304" s="57"/>
      <c r="BG304" s="57"/>
      <c r="BH304" s="57"/>
      <c r="BI304" s="57"/>
      <c r="BJ304" s="57"/>
      <c r="BK304" s="57"/>
      <c r="BL304" s="57"/>
      <c r="BM304" s="57"/>
      <c r="BN304" s="57"/>
      <c r="BO304" s="48"/>
      <c r="BP304" s="51" t="str">
        <f>IFERROR(LEFT(Table4[[#This Row],[reference/s]],SEARCH(";",Table4[[#This Row],[reference/s]])-1),"")</f>
        <v>report</v>
      </c>
    </row>
    <row r="305" spans="1:68">
      <c r="A305">
        <v>505</v>
      </c>
      <c r="B305" t="s">
        <v>1566</v>
      </c>
      <c r="C305" t="s">
        <v>642</v>
      </c>
      <c r="D305" t="s">
        <v>429</v>
      </c>
      <c r="E305" t="s">
        <v>1552</v>
      </c>
      <c r="F305" s="11">
        <v>40578</v>
      </c>
      <c r="G305" s="11">
        <v>40580</v>
      </c>
      <c r="H305" t="s">
        <v>661</v>
      </c>
      <c r="I305" s="56">
        <v>2011</v>
      </c>
      <c r="K305" t="s">
        <v>515</v>
      </c>
      <c r="L305" t="s">
        <v>30</v>
      </c>
      <c r="M305" t="s">
        <v>30</v>
      </c>
      <c r="N305" t="s">
        <v>736</v>
      </c>
      <c r="O305" s="9" t="s">
        <v>1243</v>
      </c>
      <c r="P305">
        <v>1</v>
      </c>
      <c r="Q305">
        <v>0</v>
      </c>
      <c r="R305">
        <v>2</v>
      </c>
      <c r="S305">
        <v>0</v>
      </c>
      <c r="T305">
        <v>1</v>
      </c>
      <c r="U305">
        <f>Table4[[#This Row],[Report]]*$P$321+Table4[[#This Row],[Journals]]*$Q$321+Table4[[#This Row],[Databases]]*$R$321+Table4[[#This Row],[Websites]]*$S$321+Table4[[#This Row],[Newspaper]]*$T$321</f>
        <v>81</v>
      </c>
      <c r="V305">
        <f>SUM(Table4[[#This Row],[Report]:[Websites]])</f>
        <v>3</v>
      </c>
      <c r="W305">
        <f>IF(Table4[[#This Row],[Insured Cost]]="",1,IF(Table4[[#This Row],[Reported cost]]="",2,""))</f>
        <v>2</v>
      </c>
      <c r="X305" s="56">
        <v>6000</v>
      </c>
      <c r="Y305" s="56"/>
      <c r="Z305" s="56"/>
      <c r="AA305" s="56">
        <v>1</v>
      </c>
      <c r="AB305" s="56"/>
      <c r="AC305" s="56"/>
      <c r="AD305" s="56"/>
      <c r="AE305" s="64">
        <v>487615000</v>
      </c>
      <c r="AF305" s="64"/>
      <c r="AG305" s="56"/>
      <c r="AH305" s="56"/>
      <c r="AI305" s="56"/>
      <c r="AJ305" s="56"/>
      <c r="AK305" s="56"/>
      <c r="AL305" s="56"/>
      <c r="AM305" s="56"/>
      <c r="AN305" s="56"/>
      <c r="AO305" s="56"/>
      <c r="AP305" s="56"/>
      <c r="AQ305" s="56">
        <v>20</v>
      </c>
      <c r="AR305" s="56"/>
      <c r="AS305" s="56"/>
      <c r="AT305" s="56"/>
      <c r="AU305" s="56"/>
      <c r="AV305" s="56"/>
      <c r="AW305" s="56"/>
      <c r="AX305" s="56"/>
      <c r="AY305" s="56"/>
      <c r="AZ305" s="56"/>
      <c r="BA305" s="56"/>
      <c r="BB305" s="56"/>
      <c r="BC305" s="56"/>
      <c r="BD305" s="56"/>
      <c r="BE305" s="56"/>
      <c r="BF305" s="56"/>
      <c r="BG305" s="56"/>
      <c r="BH305" s="56"/>
      <c r="BI305" s="56"/>
      <c r="BJ305" s="56"/>
      <c r="BK305" s="56"/>
      <c r="BL305" s="56"/>
      <c r="BM305" s="56"/>
      <c r="BN305" s="56"/>
      <c r="BO305" t="s">
        <v>375</v>
      </c>
      <c r="BP305" t="str">
        <f>IFERROR(LEFT(Table4[[#This Row],[reference/s]],SEARCH(";",Table4[[#This Row],[reference/s]])-1),"")</f>
        <v>EM-Track</v>
      </c>
    </row>
    <row r="306" spans="1:68">
      <c r="A306">
        <v>594</v>
      </c>
      <c r="B306" t="s">
        <v>1566</v>
      </c>
      <c r="C306" t="s">
        <v>642</v>
      </c>
      <c r="D306" t="s">
        <v>429</v>
      </c>
      <c r="E306" t="s">
        <v>430</v>
      </c>
      <c r="F306" s="7">
        <v>40902</v>
      </c>
      <c r="G306" s="7">
        <v>40903</v>
      </c>
      <c r="H306" t="s">
        <v>660</v>
      </c>
      <c r="I306" s="56">
        <v>2011</v>
      </c>
      <c r="K306" t="s">
        <v>515</v>
      </c>
      <c r="L306" t="s">
        <v>30</v>
      </c>
      <c r="M306" t="s">
        <v>30</v>
      </c>
      <c r="N306" t="s">
        <v>736</v>
      </c>
      <c r="O306" s="9" t="s">
        <v>1254</v>
      </c>
      <c r="P306">
        <v>1</v>
      </c>
      <c r="Q306">
        <v>0</v>
      </c>
      <c r="R306">
        <v>2</v>
      </c>
      <c r="S306">
        <v>1</v>
      </c>
      <c r="T306">
        <v>1</v>
      </c>
      <c r="U306">
        <f>Table4[[#This Row],[Report]]*$P$321+Table4[[#This Row],[Journals]]*$Q$321+Table4[[#This Row],[Databases]]*$R$321+Table4[[#This Row],[Websites]]*$S$321+Table4[[#This Row],[Newspaper]]*$T$321</f>
        <v>91</v>
      </c>
      <c r="V306">
        <f>SUM(Table4[[#This Row],[Report]:[Websites]])</f>
        <v>4</v>
      </c>
      <c r="W306">
        <f>IF(Table4[[#This Row],[Insured Cost]]="",1,IF(Table4[[#This Row],[Reported cost]]="",2,""))</f>
        <v>2</v>
      </c>
      <c r="X306" s="56"/>
      <c r="Y306" s="56"/>
      <c r="Z306" s="56"/>
      <c r="AA306" s="56"/>
      <c r="AB306" s="56"/>
      <c r="AC306" s="56"/>
      <c r="AD306" s="56"/>
      <c r="AE306" s="64">
        <v>728640000</v>
      </c>
      <c r="AF306" s="64"/>
      <c r="AG306" s="56"/>
      <c r="AH306" s="56"/>
      <c r="AI306" s="56"/>
      <c r="AJ306" s="56"/>
      <c r="AK306" s="56"/>
      <c r="AL306" s="56"/>
      <c r="AM306" s="56"/>
      <c r="AN306" s="56"/>
      <c r="AO306" s="56"/>
      <c r="AP306" s="56"/>
      <c r="AQ306" s="56"/>
      <c r="AR306" s="56"/>
      <c r="AS306" s="56"/>
      <c r="AT306" s="56"/>
      <c r="AU306" s="56"/>
      <c r="AV306" s="56"/>
      <c r="AW306" s="56"/>
      <c r="AX306" s="56"/>
      <c r="AY306" s="56"/>
      <c r="AZ306" s="56"/>
      <c r="BA306" s="56"/>
      <c r="BB306" s="56"/>
      <c r="BC306" s="56"/>
      <c r="BD306" s="56"/>
      <c r="BE306" s="56"/>
      <c r="BF306" s="56"/>
      <c r="BG306" s="56"/>
      <c r="BH306" s="56"/>
      <c r="BI306" s="56"/>
      <c r="BJ306" s="56"/>
      <c r="BK306" s="56"/>
      <c r="BL306" s="56"/>
      <c r="BM306" s="56"/>
      <c r="BN306" s="56"/>
      <c r="BO306" t="s">
        <v>431</v>
      </c>
      <c r="BP306" t="str">
        <f>IFERROR(LEFT(Table4[[#This Row],[reference/s]],SEARCH(";",Table4[[#This Row],[reference/s]])-1),"")</f>
        <v>EM-Track</v>
      </c>
    </row>
    <row r="307" spans="1:68">
      <c r="A307">
        <v>2029</v>
      </c>
      <c r="B307" t="s">
        <v>1570</v>
      </c>
      <c r="C307" t="s">
        <v>606</v>
      </c>
      <c r="D307" t="s">
        <v>450</v>
      </c>
      <c r="E307" t="s">
        <v>451</v>
      </c>
      <c r="F307" s="7">
        <v>41064.65834490741</v>
      </c>
      <c r="G307" s="7">
        <v>41082.65834490741</v>
      </c>
      <c r="H307" t="s">
        <v>666</v>
      </c>
      <c r="I307" s="56">
        <v>2012</v>
      </c>
      <c r="K307" t="s">
        <v>575</v>
      </c>
      <c r="L307" t="s">
        <v>30</v>
      </c>
      <c r="M307" t="s">
        <v>30</v>
      </c>
      <c r="N307" t="s">
        <v>736</v>
      </c>
      <c r="O307" s="9" t="s">
        <v>1257</v>
      </c>
      <c r="P307">
        <v>3</v>
      </c>
      <c r="Q307">
        <v>0</v>
      </c>
      <c r="R307">
        <v>1</v>
      </c>
      <c r="S307">
        <v>0</v>
      </c>
      <c r="T307">
        <v>28</v>
      </c>
      <c r="U307">
        <f>Table4[[#This Row],[Report]]*$P$321+Table4[[#This Row],[Journals]]*$Q$321+Table4[[#This Row],[Databases]]*$R$321+Table4[[#This Row],[Websites]]*$S$321+Table4[[#This Row],[Newspaper]]*$T$321</f>
        <v>168</v>
      </c>
      <c r="V307">
        <f>SUM(Table4[[#This Row],[Report]:[Websites]])</f>
        <v>4</v>
      </c>
      <c r="W307">
        <f>IF(Table4[[#This Row],[Insured Cost]]="",1,IF(Table4[[#This Row],[Reported cost]]="",2,""))</f>
        <v>1</v>
      </c>
      <c r="X307" s="56">
        <v>27</v>
      </c>
      <c r="Y307" s="56"/>
      <c r="Z307" s="56"/>
      <c r="AA307" s="56"/>
      <c r="AB307" s="56"/>
      <c r="AC307" s="56"/>
      <c r="AD307" s="56"/>
      <c r="AE307" s="64"/>
      <c r="AF307" s="64">
        <v>60000000</v>
      </c>
      <c r="AG307" s="56"/>
      <c r="AH307" s="56"/>
      <c r="AI307" s="56"/>
      <c r="AJ307" s="56"/>
      <c r="AK307" s="56">
        <v>93</v>
      </c>
      <c r="AL307" s="56">
        <v>23</v>
      </c>
      <c r="AM307" s="56"/>
      <c r="AN307" s="56"/>
      <c r="AO307" s="56"/>
      <c r="AP307" s="56"/>
      <c r="AQ307" s="56"/>
      <c r="AR307" s="56"/>
      <c r="AS307" s="56"/>
      <c r="AT307" s="56"/>
      <c r="AU307" s="56"/>
      <c r="AV307" s="56"/>
      <c r="AW307" s="56"/>
      <c r="AX307" s="56"/>
      <c r="AY307" s="56"/>
      <c r="AZ307" s="56"/>
      <c r="BA307" s="56"/>
      <c r="BB307" s="56"/>
      <c r="BC307" s="56"/>
      <c r="BD307" s="56"/>
      <c r="BE307" s="56"/>
      <c r="BF307" s="56"/>
      <c r="BG307" s="56"/>
      <c r="BH307" s="56"/>
      <c r="BI307" s="56"/>
      <c r="BJ307" s="56"/>
      <c r="BK307" s="56"/>
      <c r="BL307" s="56"/>
      <c r="BM307" s="56"/>
      <c r="BN307" s="56"/>
      <c r="BO307" t="s">
        <v>452</v>
      </c>
      <c r="BP307" t="str">
        <f>IFERROR(LEFT(Table4[[#This Row],[reference/s]],SEARCH(";",Table4[[#This Row],[reference/s]])-1),"")</f>
        <v>SES annual report</v>
      </c>
    </row>
    <row r="308" spans="1:68" ht="15" thickBot="1">
      <c r="A308">
        <v>612</v>
      </c>
      <c r="B308" t="s">
        <v>1559</v>
      </c>
      <c r="C308" t="s">
        <v>606</v>
      </c>
      <c r="D308" t="s">
        <v>435</v>
      </c>
      <c r="E308" t="s">
        <v>436</v>
      </c>
      <c r="F308" s="7">
        <v>40932</v>
      </c>
      <c r="G308" s="7">
        <v>40981</v>
      </c>
      <c r="H308" t="s">
        <v>658</v>
      </c>
      <c r="I308" s="56">
        <v>2012</v>
      </c>
      <c r="K308" t="s">
        <v>1256</v>
      </c>
      <c r="L308" t="s">
        <v>904</v>
      </c>
      <c r="M308" t="s">
        <v>37</v>
      </c>
      <c r="N308" t="s">
        <v>905</v>
      </c>
      <c r="O308" s="9" t="s">
        <v>1533</v>
      </c>
      <c r="P308">
        <v>1</v>
      </c>
      <c r="Q308">
        <v>0</v>
      </c>
      <c r="R308">
        <v>3</v>
      </c>
      <c r="S308">
        <v>0</v>
      </c>
      <c r="T308">
        <v>31</v>
      </c>
      <c r="U308">
        <f>Table4[[#This Row],[Report]]*$P$321+Table4[[#This Row],[Journals]]*$Q$321+Table4[[#This Row],[Databases]]*$R$321+Table4[[#This Row],[Websites]]*$S$321+Table4[[#This Row],[Newspaper]]*$T$321</f>
        <v>131</v>
      </c>
      <c r="V308">
        <f>SUM(Table4[[#This Row],[Report]:[Websites]])</f>
        <v>4</v>
      </c>
      <c r="W308" t="str">
        <f>IF(Table4[[#This Row],[Insured Cost]]="",1,IF(Table4[[#This Row],[Reported cost]]="",2,""))</f>
        <v/>
      </c>
      <c r="X308" s="56">
        <v>20000</v>
      </c>
      <c r="Y308" s="56"/>
      <c r="Z308" s="56"/>
      <c r="AA308" s="56"/>
      <c r="AB308" s="56"/>
      <c r="AC308" s="56"/>
      <c r="AD308" s="56">
        <v>3</v>
      </c>
      <c r="AE308" s="64">
        <v>131890000</v>
      </c>
      <c r="AF308" s="64">
        <v>500000000</v>
      </c>
      <c r="AG308" s="56"/>
      <c r="AH308" s="56"/>
      <c r="AI308" s="56"/>
      <c r="AJ308" s="56"/>
      <c r="AK308" s="56">
        <v>2000</v>
      </c>
      <c r="AL308" s="56">
        <v>400</v>
      </c>
      <c r="AM308" s="56"/>
      <c r="AN308" s="56"/>
      <c r="AO308" s="56"/>
      <c r="AP308" s="56"/>
      <c r="AQ308" s="56"/>
      <c r="AR308" s="56"/>
      <c r="AS308" s="56"/>
      <c r="AT308" s="56"/>
      <c r="AU308" s="56"/>
      <c r="AV308" s="56"/>
      <c r="AW308" s="56"/>
      <c r="AX308" s="56"/>
      <c r="AY308" s="56"/>
      <c r="AZ308" s="56"/>
      <c r="BA308" s="56"/>
      <c r="BB308" s="56"/>
      <c r="BC308" s="56"/>
      <c r="BD308" s="56"/>
      <c r="BE308" s="56"/>
      <c r="BF308" s="56"/>
      <c r="BG308" s="56"/>
      <c r="BH308" s="56" t="s">
        <v>1255</v>
      </c>
      <c r="BI308" s="56"/>
      <c r="BJ308" s="56">
        <v>2</v>
      </c>
      <c r="BK308" s="56"/>
      <c r="BL308" s="56"/>
      <c r="BM308" s="56"/>
      <c r="BN308" s="56"/>
      <c r="BO308" t="s">
        <v>437</v>
      </c>
      <c r="BP308" t="str">
        <f>IFERROR(LEFT(Table4[[#This Row],[reference/s]],SEARCH(";",Table4[[#This Row],[reference/s]])-1),"")</f>
        <v>EM-Track</v>
      </c>
    </row>
    <row r="309" spans="1:68" ht="16" thickTop="1" thickBot="1">
      <c r="A309">
        <v>602</v>
      </c>
      <c r="B309" t="s">
        <v>1567</v>
      </c>
      <c r="C309" t="s">
        <v>807</v>
      </c>
      <c r="D309" s="6" t="s">
        <v>802</v>
      </c>
      <c r="E309" t="s">
        <v>803</v>
      </c>
      <c r="F309" s="7">
        <v>40907</v>
      </c>
      <c r="G309" s="7">
        <v>40912</v>
      </c>
      <c r="H309" t="s">
        <v>657</v>
      </c>
      <c r="I309" s="56">
        <v>2012</v>
      </c>
      <c r="K309" t="s">
        <v>784</v>
      </c>
      <c r="L309" t="s">
        <v>788</v>
      </c>
      <c r="M309" t="s">
        <v>51</v>
      </c>
      <c r="N309" t="s">
        <v>30</v>
      </c>
      <c r="O309" s="9" t="s">
        <v>872</v>
      </c>
      <c r="U309">
        <f>Table4[[#This Row],[Report]]*$P$321+Table4[[#This Row],[Journals]]*$Q$321+Table4[[#This Row],[Databases]]*$R$321+Table4[[#This Row],[Websites]]*$S$321+Table4[[#This Row],[Newspaper]]*$T$321</f>
        <v>0</v>
      </c>
      <c r="V309">
        <f>SUM(Table4[[#This Row],[Report]:[Websites]])</f>
        <v>0</v>
      </c>
      <c r="W309">
        <f>IF(Table4[[#This Row],[Insured Cost]]="",1,IF(Table4[[#This Row],[Reported cost]]="",2,""))</f>
        <v>1</v>
      </c>
      <c r="X309" s="56"/>
      <c r="Y309" s="56"/>
      <c r="Z309" s="56"/>
      <c r="AA309" s="56">
        <v>45</v>
      </c>
      <c r="AB309" s="56"/>
      <c r="AC309" s="56"/>
      <c r="AD309" s="63"/>
      <c r="AE309" s="64"/>
      <c r="AF309" s="64"/>
      <c r="AG309" s="56"/>
      <c r="AH309" s="56"/>
      <c r="AI309" s="56"/>
      <c r="AJ309" s="56"/>
      <c r="AK309" s="56"/>
      <c r="AL309" s="56"/>
      <c r="AM309" s="56"/>
      <c r="AN309" s="56"/>
      <c r="AO309" s="56"/>
      <c r="AP309" s="56"/>
      <c r="AQ309" s="56"/>
      <c r="AR309" s="56"/>
      <c r="AS309" s="56"/>
      <c r="AT309" s="56"/>
      <c r="AU309" s="56"/>
      <c r="AV309" s="56"/>
      <c r="AW309" s="56"/>
      <c r="AX309" s="56"/>
      <c r="AY309" s="56"/>
      <c r="AZ309" s="56"/>
      <c r="BA309" s="56"/>
      <c r="BB309" s="56"/>
      <c r="BC309" s="56"/>
      <c r="BD309" s="56"/>
      <c r="BE309" s="56"/>
      <c r="BF309" s="56"/>
      <c r="BG309" s="56"/>
      <c r="BH309" s="56"/>
      <c r="BI309" s="56"/>
      <c r="BJ309" s="56"/>
      <c r="BK309" s="56"/>
      <c r="BL309" s="56"/>
      <c r="BM309" s="56"/>
      <c r="BN309" s="56"/>
      <c r="BP309" t="str">
        <f>IFERROR(LEFT(Table4[[#This Row],[reference/s]],SEARCH(";",Table4[[#This Row],[reference/s]])-1),"")</f>
        <v/>
      </c>
    </row>
    <row r="310" spans="1:68" ht="15" thickTop="1">
      <c r="A310">
        <v>2118</v>
      </c>
      <c r="B310" t="s">
        <v>1570</v>
      </c>
      <c r="C310" t="s">
        <v>642</v>
      </c>
      <c r="D310" t="s">
        <v>453</v>
      </c>
      <c r="E310" t="s">
        <v>454</v>
      </c>
      <c r="F310" s="7">
        <v>41067.634548611109</v>
      </c>
      <c r="G310" s="7">
        <v>41073.634548611109</v>
      </c>
      <c r="H310" t="s">
        <v>666</v>
      </c>
      <c r="I310" s="56">
        <v>2012</v>
      </c>
      <c r="K310" t="s">
        <v>574</v>
      </c>
      <c r="L310" t="s">
        <v>33</v>
      </c>
      <c r="M310" t="s">
        <v>33</v>
      </c>
      <c r="N310" t="s">
        <v>736</v>
      </c>
      <c r="O310" s="9" t="s">
        <v>1248</v>
      </c>
      <c r="P310">
        <v>1</v>
      </c>
      <c r="Q310">
        <v>0</v>
      </c>
      <c r="R310">
        <v>1</v>
      </c>
      <c r="S310">
        <v>0</v>
      </c>
      <c r="T310">
        <v>0</v>
      </c>
      <c r="U310">
        <f>Table4[[#This Row],[Report]]*$P$321+Table4[[#This Row],[Journals]]*$Q$321+Table4[[#This Row],[Databases]]*$R$321+Table4[[#This Row],[Websites]]*$S$321+Table4[[#This Row],[Newspaper]]*$T$321</f>
        <v>60</v>
      </c>
      <c r="V310">
        <f>SUM(Table4[[#This Row],[Report]:[Websites]])</f>
        <v>2</v>
      </c>
      <c r="W310">
        <f>IF(Table4[[#This Row],[Insured Cost]]="",1,IF(Table4[[#This Row],[Reported cost]]="",2,""))</f>
        <v>1</v>
      </c>
      <c r="X310" s="56"/>
      <c r="Y310" s="56">
        <v>170000</v>
      </c>
      <c r="Z310" s="56"/>
      <c r="AA310" s="56"/>
      <c r="AB310" s="56"/>
      <c r="AC310" s="56"/>
      <c r="AD310" s="60">
        <v>1</v>
      </c>
      <c r="AE310" s="64"/>
      <c r="AF310" s="64"/>
      <c r="AG310" s="56">
        <v>118</v>
      </c>
      <c r="AH310" s="56"/>
      <c r="AI310" s="56"/>
      <c r="AJ310" s="56"/>
      <c r="AK310" s="56"/>
      <c r="AL310" s="56"/>
      <c r="AM310" s="56"/>
      <c r="AN310" s="56"/>
      <c r="AO310" s="56"/>
      <c r="AP310" s="56"/>
      <c r="AQ310" s="56"/>
      <c r="AR310" s="56"/>
      <c r="AS310" s="56"/>
      <c r="AT310" s="56"/>
      <c r="AU310" s="56"/>
      <c r="AV310" s="56"/>
      <c r="AW310" s="56"/>
      <c r="AX310" s="56"/>
      <c r="AY310" s="56"/>
      <c r="AZ310" s="56"/>
      <c r="BA310" s="56"/>
      <c r="BB310" s="56"/>
      <c r="BC310" s="56"/>
      <c r="BD310" s="56"/>
      <c r="BE310" s="56"/>
      <c r="BF310" s="56"/>
      <c r="BG310" s="56"/>
      <c r="BH310" s="56"/>
      <c r="BI310" s="56"/>
      <c r="BJ310" s="56"/>
      <c r="BK310" s="56"/>
      <c r="BL310" s="56"/>
      <c r="BM310" s="56"/>
      <c r="BN310" s="56"/>
      <c r="BO310" t="s">
        <v>455</v>
      </c>
      <c r="BP310" t="str">
        <f>IFERROR(LEFT(Table4[[#This Row],[reference/s]],SEARCH(";",Table4[[#This Row],[reference/s]])-1),"")</f>
        <v>EM-Track</v>
      </c>
    </row>
    <row r="311" spans="1:68">
      <c r="A311">
        <v>613</v>
      </c>
      <c r="B311" t="s">
        <v>1558</v>
      </c>
      <c r="C311" t="s">
        <v>606</v>
      </c>
      <c r="D311" t="s">
        <v>438</v>
      </c>
      <c r="E311" t="s">
        <v>439</v>
      </c>
      <c r="F311" s="11">
        <v>40932</v>
      </c>
      <c r="G311" s="11">
        <v>40981</v>
      </c>
      <c r="H311" t="s">
        <v>658</v>
      </c>
      <c r="I311" s="56">
        <v>2012</v>
      </c>
      <c r="K311" t="s">
        <v>572</v>
      </c>
      <c r="L311" t="s">
        <v>50</v>
      </c>
      <c r="M311" t="s">
        <v>50</v>
      </c>
      <c r="N311" t="s">
        <v>736</v>
      </c>
      <c r="O311" s="9" t="s">
        <v>1249</v>
      </c>
      <c r="P311">
        <v>0</v>
      </c>
      <c r="Q311">
        <v>0</v>
      </c>
      <c r="R311">
        <v>3</v>
      </c>
      <c r="S311">
        <v>0</v>
      </c>
      <c r="T311">
        <v>0</v>
      </c>
      <c r="U311">
        <f>Table4[[#This Row],[Report]]*$P$321+Table4[[#This Row],[Journals]]*$Q$321+Table4[[#This Row],[Databases]]*$R$321+Table4[[#This Row],[Websites]]*$S$321+Table4[[#This Row],[Newspaper]]*$T$321</f>
        <v>60</v>
      </c>
      <c r="V311">
        <f>SUM(Table4[[#This Row],[Report]:[Websites]])</f>
        <v>3</v>
      </c>
      <c r="W311">
        <f>IF(Table4[[#This Row],[Insured Cost]]="",1,IF(Table4[[#This Row],[Reported cost]]="",2,""))</f>
        <v>2</v>
      </c>
      <c r="X311" s="56"/>
      <c r="Y311" s="56"/>
      <c r="Z311" s="56"/>
      <c r="AA311" s="56"/>
      <c r="AB311" s="56"/>
      <c r="AC311" s="56"/>
      <c r="AD311" s="56">
        <v>2</v>
      </c>
      <c r="AE311" s="64">
        <v>131432000</v>
      </c>
      <c r="AF311" s="64"/>
      <c r="AG311" s="56"/>
      <c r="AH311" s="56"/>
      <c r="AI311" s="56"/>
      <c r="AJ311" s="56"/>
      <c r="AK311" s="56"/>
      <c r="AL311" s="56"/>
      <c r="AM311" s="56"/>
      <c r="AN311" s="56"/>
      <c r="AO311" s="56"/>
      <c r="AP311" s="56"/>
      <c r="AQ311" s="56"/>
      <c r="AR311" s="56"/>
      <c r="AS311" s="56"/>
      <c r="AT311" s="56"/>
      <c r="AU311" s="56"/>
      <c r="AV311" s="56"/>
      <c r="AW311" s="56"/>
      <c r="AX311" s="56"/>
      <c r="AY311" s="56"/>
      <c r="AZ311" s="56"/>
      <c r="BA311" s="56"/>
      <c r="BB311" s="56"/>
      <c r="BC311" s="56"/>
      <c r="BD311" s="56"/>
      <c r="BE311" s="56"/>
      <c r="BF311" s="56"/>
      <c r="BG311" s="56"/>
      <c r="BH311" s="56"/>
      <c r="BI311" s="56"/>
      <c r="BJ311" s="56"/>
      <c r="BK311" s="56"/>
      <c r="BL311" s="56"/>
      <c r="BM311" s="56"/>
      <c r="BN311" s="56"/>
      <c r="BO311" t="s">
        <v>440</v>
      </c>
      <c r="BP311" t="str">
        <f>IFERROR(LEFT(Table4[[#This Row],[reference/s]],SEARCH(";",Table4[[#This Row],[reference/s]])-1),"")</f>
        <v>EM-Track</v>
      </c>
    </row>
    <row r="312" spans="1:68">
      <c r="A312">
        <v>615</v>
      </c>
      <c r="B312" t="s">
        <v>1566</v>
      </c>
      <c r="C312" t="s">
        <v>606</v>
      </c>
      <c r="D312" t="s">
        <v>441</v>
      </c>
      <c r="E312" t="s">
        <v>442</v>
      </c>
      <c r="F312" s="4">
        <v>40965</v>
      </c>
      <c r="G312" s="4">
        <v>40983</v>
      </c>
      <c r="H312" t="s">
        <v>658</v>
      </c>
      <c r="I312" s="56">
        <v>2012</v>
      </c>
      <c r="K312" t="s">
        <v>573</v>
      </c>
      <c r="L312" t="s">
        <v>30</v>
      </c>
      <c r="M312" t="s">
        <v>30</v>
      </c>
      <c r="N312" t="s">
        <v>736</v>
      </c>
      <c r="O312" s="9" t="s">
        <v>1534</v>
      </c>
      <c r="P312">
        <v>2</v>
      </c>
      <c r="Q312">
        <v>0</v>
      </c>
      <c r="R312">
        <v>2</v>
      </c>
      <c r="S312">
        <v>0</v>
      </c>
      <c r="T312">
        <v>0</v>
      </c>
      <c r="U312">
        <f>Table4[[#This Row],[Report]]*$P$321+Table4[[#This Row],[Journals]]*$Q$321+Table4[[#This Row],[Databases]]*$R$321+Table4[[#This Row],[Websites]]*$S$321+Table4[[#This Row],[Newspaper]]*$T$321</f>
        <v>120</v>
      </c>
      <c r="V312">
        <f>SUM(Table4[[#This Row],[Report]:[Websites]])</f>
        <v>4</v>
      </c>
      <c r="W312">
        <f>IF(Table4[[#This Row],[Insured Cost]]="",1,IF(Table4[[#This Row],[Reported cost]]="",2,""))</f>
        <v>2</v>
      </c>
      <c r="X312" s="56"/>
      <c r="Y312" s="56"/>
      <c r="Z312" s="56"/>
      <c r="AA312" s="56"/>
      <c r="AB312" s="56"/>
      <c r="AC312" s="56"/>
      <c r="AD312" s="61">
        <v>1</v>
      </c>
      <c r="AE312" s="64">
        <v>108212000</v>
      </c>
      <c r="AF312" s="64"/>
      <c r="AG312" s="56">
        <v>1090</v>
      </c>
      <c r="AH312" s="56"/>
      <c r="AI312" s="56"/>
      <c r="AJ312" s="56"/>
      <c r="AK312" s="56">
        <v>250</v>
      </c>
      <c r="AL312" s="56"/>
      <c r="AM312" s="56"/>
      <c r="AN312" s="56"/>
      <c r="AO312" s="56"/>
      <c r="AP312" s="56"/>
      <c r="AQ312" s="56"/>
      <c r="AR312" s="56"/>
      <c r="AS312" s="56"/>
      <c r="AT312" s="56"/>
      <c r="AU312" s="56"/>
      <c r="AV312" s="56"/>
      <c r="AW312" s="56"/>
      <c r="AX312" s="56"/>
      <c r="AY312" s="56"/>
      <c r="AZ312" s="56"/>
      <c r="BA312" s="56"/>
      <c r="BB312" s="56"/>
      <c r="BC312" s="56"/>
      <c r="BD312" s="56"/>
      <c r="BE312" s="56"/>
      <c r="BF312" s="56"/>
      <c r="BG312" s="56"/>
      <c r="BH312" s="56"/>
      <c r="BI312" s="56"/>
      <c r="BJ312" s="56"/>
      <c r="BK312" s="56"/>
      <c r="BL312" s="56"/>
      <c r="BM312" s="56"/>
      <c r="BN312" s="56"/>
      <c r="BO312" t="s">
        <v>443</v>
      </c>
      <c r="BP312" t="str">
        <f>IFERROR(LEFT(Table4[[#This Row],[reference/s]],SEARCH(";",Table4[[#This Row],[reference/s]])-1),"")</f>
        <v>EM-Track</v>
      </c>
    </row>
    <row r="313" spans="1:68">
      <c r="B313" t="s">
        <v>1562</v>
      </c>
      <c r="C313" t="s">
        <v>585</v>
      </c>
      <c r="F313" s="4">
        <v>41564</v>
      </c>
      <c r="G313" s="4">
        <v>41574</v>
      </c>
      <c r="H313" t="s">
        <v>663</v>
      </c>
      <c r="I313" s="56">
        <v>2013</v>
      </c>
      <c r="L313" t="s">
        <v>37</v>
      </c>
      <c r="M313" t="s">
        <v>37</v>
      </c>
      <c r="O313" s="9" t="s">
        <v>1259</v>
      </c>
      <c r="P313">
        <v>1</v>
      </c>
      <c r="Q313">
        <v>0</v>
      </c>
      <c r="R313">
        <v>2</v>
      </c>
      <c r="S313">
        <v>1</v>
      </c>
      <c r="T313">
        <v>0</v>
      </c>
      <c r="U313">
        <f>Table4[[#This Row],[Report]]*$P$321+Table4[[#This Row],[Journals]]*$Q$321+Table4[[#This Row],[Databases]]*$R$321+Table4[[#This Row],[Websites]]*$S$321+Table4[[#This Row],[Newspaper]]*$T$321</f>
        <v>90</v>
      </c>
      <c r="V313">
        <f>SUM(Table4[[#This Row],[Report]:[Websites]])</f>
        <v>4</v>
      </c>
      <c r="W313">
        <f>IF(Table4[[#This Row],[Insured Cost]]="",1,IF(Table4[[#This Row],[Reported cost]]="",2,""))</f>
        <v>2</v>
      </c>
      <c r="X313" s="56"/>
      <c r="Y313" s="56"/>
      <c r="Z313" s="56"/>
      <c r="AA313" s="56"/>
      <c r="AB313" s="56"/>
      <c r="AC313" s="56"/>
      <c r="AD313" s="56">
        <v>2</v>
      </c>
      <c r="AE313" s="64">
        <v>183400000</v>
      </c>
      <c r="AF313" s="64"/>
      <c r="AG313" s="56"/>
      <c r="AH313" s="56"/>
      <c r="AI313" s="56"/>
      <c r="AJ313" s="56"/>
      <c r="AK313" s="56">
        <v>122</v>
      </c>
      <c r="AL313" s="56">
        <v>208</v>
      </c>
      <c r="AM313" s="56"/>
      <c r="AN313" s="56"/>
      <c r="AO313" s="56"/>
      <c r="AP313" s="56"/>
      <c r="AQ313" s="56">
        <v>11</v>
      </c>
      <c r="AR313" s="56">
        <v>40</v>
      </c>
      <c r="AS313" s="56"/>
      <c r="AT313" s="56"/>
      <c r="AU313" s="56"/>
      <c r="AV313" s="56"/>
      <c r="AW313" s="56"/>
      <c r="AX313" s="56"/>
      <c r="AY313" s="56"/>
      <c r="AZ313" s="56"/>
      <c r="BA313" s="56"/>
      <c r="BB313" s="56"/>
      <c r="BC313" s="56"/>
      <c r="BD313" s="56"/>
      <c r="BE313" s="56"/>
      <c r="BF313" s="56"/>
      <c r="BG313" s="56"/>
      <c r="BH313" s="56"/>
      <c r="BI313" s="56"/>
      <c r="BJ313" s="56"/>
      <c r="BK313" s="56"/>
      <c r="BL313" s="56"/>
      <c r="BM313" s="56"/>
      <c r="BN313" s="56"/>
      <c r="BP313" t="str">
        <f>IFERROR(LEFT(Table4[[#This Row],[reference/s]],SEARCH(";",Table4[[#This Row],[reference/s]])-1),"")</f>
        <v>wiki (refs)</v>
      </c>
    </row>
    <row r="314" spans="1:68">
      <c r="A314" s="48">
        <v>3413</v>
      </c>
      <c r="B314" s="48" t="s">
        <v>1562</v>
      </c>
      <c r="C314" s="48" t="s">
        <v>585</v>
      </c>
      <c r="D314" s="48" t="s">
        <v>459</v>
      </c>
      <c r="E314" s="48" t="s">
        <v>460</v>
      </c>
      <c r="F314" s="49">
        <v>41277.576284722221</v>
      </c>
      <c r="G314" s="49">
        <v>41288.576284722221</v>
      </c>
      <c r="H314" s="48" t="s">
        <v>657</v>
      </c>
      <c r="I314" s="57">
        <v>2013</v>
      </c>
      <c r="J314" s="48"/>
      <c r="K314" s="48" t="s">
        <v>576</v>
      </c>
      <c r="L314" s="48" t="s">
        <v>44</v>
      </c>
      <c r="M314" s="48" t="s">
        <v>44</v>
      </c>
      <c r="N314" s="48" t="s">
        <v>736</v>
      </c>
      <c r="O314" s="52" t="s">
        <v>1258</v>
      </c>
      <c r="P314" s="48">
        <v>0</v>
      </c>
      <c r="Q314" s="48">
        <v>0</v>
      </c>
      <c r="R314" s="48">
        <v>3</v>
      </c>
      <c r="S314" s="48">
        <v>1</v>
      </c>
      <c r="T314" s="48">
        <v>0</v>
      </c>
      <c r="U314" s="48">
        <f>Table4[[#This Row],[Report]]*$P$321+Table4[[#This Row],[Journals]]*$Q$321+Table4[[#This Row],[Databases]]*$R$321+Table4[[#This Row],[Websites]]*$S$321+Table4[[#This Row],[Newspaper]]*$T$321</f>
        <v>70</v>
      </c>
      <c r="V314" s="48">
        <f>SUM(Table4[[#This Row],[Report]:[Websites]])</f>
        <v>4</v>
      </c>
      <c r="W314" s="48">
        <f>IF(Table4[[#This Row],[Insured Cost]]="",1,IF(Table4[[#This Row],[Reported cost]]="",2,""))</f>
        <v>2</v>
      </c>
      <c r="X314" s="57">
        <v>1000</v>
      </c>
      <c r="Y314" s="57"/>
      <c r="Z314" s="57"/>
      <c r="AA314" s="57"/>
      <c r="AB314" s="57"/>
      <c r="AC314" s="57"/>
      <c r="AD314" s="57">
        <v>1</v>
      </c>
      <c r="AE314" s="65">
        <v>89000000</v>
      </c>
      <c r="AF314" s="65"/>
      <c r="AG314" s="57"/>
      <c r="AH314" s="57"/>
      <c r="AI314" s="57"/>
      <c r="AJ314" s="57"/>
      <c r="AK314" s="57"/>
      <c r="AL314" s="57">
        <v>203</v>
      </c>
      <c r="AM314" s="57"/>
      <c r="AN314" s="57"/>
      <c r="AO314" s="57"/>
      <c r="AP314" s="57"/>
      <c r="AQ314" s="57"/>
      <c r="AR314" s="57">
        <v>212</v>
      </c>
      <c r="AS314" s="57"/>
      <c r="AT314" s="57"/>
      <c r="AU314" s="57"/>
      <c r="AV314" s="57"/>
      <c r="AW314" s="57"/>
      <c r="AX314" s="57"/>
      <c r="AY314" s="57"/>
      <c r="AZ314" s="57">
        <v>103</v>
      </c>
      <c r="BA314" s="57"/>
      <c r="BB314" s="57"/>
      <c r="BC314" s="57"/>
      <c r="BD314" s="57"/>
      <c r="BE314" s="57"/>
      <c r="BF314" s="57"/>
      <c r="BG314" s="57"/>
      <c r="BH314" s="57"/>
      <c r="BI314" s="57"/>
      <c r="BJ314" s="57"/>
      <c r="BK314" s="57"/>
      <c r="BL314" s="57"/>
      <c r="BM314" s="57"/>
      <c r="BN314" s="57"/>
      <c r="BO314" s="48" t="s">
        <v>461</v>
      </c>
      <c r="BP314" s="48" t="str">
        <f>IFERROR(LEFT(Table4[[#This Row],[reference/s]],SEARCH(";",Table4[[#This Row],[reference/s]])-1),"")</f>
        <v>EM-Track</v>
      </c>
    </row>
    <row r="315" spans="1:68">
      <c r="A315">
        <v>3437</v>
      </c>
      <c r="B315" t="s">
        <v>1562</v>
      </c>
      <c r="C315" t="s">
        <v>585</v>
      </c>
      <c r="D315" t="s">
        <v>462</v>
      </c>
      <c r="E315" t="s">
        <v>463</v>
      </c>
      <c r="F315" s="4">
        <v>41281.611909722225</v>
      </c>
      <c r="G315" s="4">
        <v>41294.611909722225</v>
      </c>
      <c r="H315" t="s">
        <v>657</v>
      </c>
      <c r="I315" s="56">
        <v>2013</v>
      </c>
      <c r="K315" t="s">
        <v>577</v>
      </c>
      <c r="L315" t="s">
        <v>37</v>
      </c>
      <c r="M315" t="s">
        <v>37</v>
      </c>
      <c r="N315" t="s">
        <v>736</v>
      </c>
      <c r="O315" s="9" t="s">
        <v>1249</v>
      </c>
      <c r="P315">
        <v>0</v>
      </c>
      <c r="Q315">
        <v>0</v>
      </c>
      <c r="R315">
        <v>3</v>
      </c>
      <c r="S315">
        <v>0</v>
      </c>
      <c r="T315">
        <v>0</v>
      </c>
      <c r="U315">
        <f>Table4[[#This Row],[Report]]*$P$321+Table4[[#This Row],[Journals]]*$Q$321+Table4[[#This Row],[Databases]]*$R$321+Table4[[#This Row],[Websites]]*$S$321+Table4[[#This Row],[Newspaper]]*$T$321</f>
        <v>60</v>
      </c>
      <c r="V315">
        <f>SUM(Table4[[#This Row],[Report]:[Websites]])</f>
        <v>3</v>
      </c>
      <c r="W315">
        <f>IF(Table4[[#This Row],[Insured Cost]]="",1,IF(Table4[[#This Row],[Reported cost]]="",2,""))</f>
        <v>2</v>
      </c>
      <c r="X315" s="56"/>
      <c r="Y315" s="56"/>
      <c r="Z315" s="56"/>
      <c r="AA315" s="56">
        <v>1</v>
      </c>
      <c r="AB315" s="56"/>
      <c r="AC315" s="56"/>
      <c r="AD315" s="56"/>
      <c r="AE315" s="64">
        <v>35000000</v>
      </c>
      <c r="AF315" s="64"/>
      <c r="AG315" s="56"/>
      <c r="AH315" s="56"/>
      <c r="AI315" s="56"/>
      <c r="AJ315" s="56"/>
      <c r="AK315" s="56"/>
      <c r="AL315" s="56">
        <v>51</v>
      </c>
      <c r="AM315" s="56"/>
      <c r="AN315" s="56"/>
      <c r="AO315" s="56"/>
      <c r="AP315" s="56"/>
      <c r="AQ315" s="56"/>
      <c r="AR315" s="56"/>
      <c r="AS315" s="56"/>
      <c r="AT315" s="56"/>
      <c r="AU315" s="56"/>
      <c r="AV315" s="56"/>
      <c r="AW315" s="56"/>
      <c r="AX315" s="56"/>
      <c r="AY315" s="56"/>
      <c r="AZ315" s="56">
        <v>12000</v>
      </c>
      <c r="BA315" s="56"/>
      <c r="BB315" s="56"/>
      <c r="BC315" s="56"/>
      <c r="BD315" s="56"/>
      <c r="BE315" s="56"/>
      <c r="BF315" s="56"/>
      <c r="BG315" s="56"/>
      <c r="BH315" s="56"/>
      <c r="BI315" s="56"/>
      <c r="BJ315" s="56"/>
      <c r="BK315" s="56"/>
      <c r="BL315" s="56"/>
      <c r="BM315" s="56"/>
      <c r="BN315" s="56"/>
      <c r="BO315" t="s">
        <v>464</v>
      </c>
      <c r="BP315" t="str">
        <f>IFERROR(LEFT(Table4[[#This Row],[reference/s]],SEARCH(";",Table4[[#This Row],[reference/s]])-1),"")</f>
        <v>EM-Track</v>
      </c>
    </row>
    <row r="316" spans="1:68">
      <c r="A316">
        <v>4212</v>
      </c>
      <c r="B316" t="s">
        <v>1567</v>
      </c>
      <c r="C316" t="s">
        <v>807</v>
      </c>
      <c r="D316" s="6" t="s">
        <v>804</v>
      </c>
      <c r="E316" t="s">
        <v>805</v>
      </c>
      <c r="F316" s="4">
        <v>41270</v>
      </c>
      <c r="G316" s="4">
        <v>41293</v>
      </c>
      <c r="H316" t="s">
        <v>657</v>
      </c>
      <c r="I316" s="56">
        <v>2013</v>
      </c>
      <c r="K316" t="s">
        <v>806</v>
      </c>
      <c r="L316" t="s">
        <v>30</v>
      </c>
      <c r="M316" t="s">
        <v>30</v>
      </c>
      <c r="O316" s="9" t="s">
        <v>1248</v>
      </c>
      <c r="U316">
        <f>Table4[[#This Row],[Report]]*$P$321+Table4[[#This Row],[Journals]]*$Q$321+Table4[[#This Row],[Databases]]*$R$321+Table4[[#This Row],[Websites]]*$S$321+Table4[[#This Row],[Newspaper]]*$T$321</f>
        <v>0</v>
      </c>
      <c r="V316">
        <f>SUM(Table4[[#This Row],[Report]:[Websites]])</f>
        <v>0</v>
      </c>
      <c r="W316">
        <f>IF(Table4[[#This Row],[Insured Cost]]="",1,IF(Table4[[#This Row],[Reported cost]]="",2,""))</f>
        <v>1</v>
      </c>
      <c r="X316" s="56"/>
      <c r="Y316" s="56"/>
      <c r="Z316" s="56"/>
      <c r="AA316" s="56">
        <v>240</v>
      </c>
      <c r="AB316" s="56"/>
      <c r="AC316" s="56"/>
      <c r="AD316" s="56"/>
      <c r="AE316" s="64"/>
      <c r="AF316" s="64"/>
      <c r="AG316" s="56"/>
      <c r="AH316" s="56"/>
      <c r="AI316" s="56"/>
      <c r="AJ316" s="56"/>
      <c r="AK316" s="56"/>
      <c r="AL316" s="56"/>
      <c r="AM316" s="56"/>
      <c r="AN316" s="56"/>
      <c r="AO316" s="56"/>
      <c r="AP316" s="56"/>
      <c r="AQ316" s="56"/>
      <c r="AR316" s="56"/>
      <c r="AS316" s="56"/>
      <c r="AT316" s="56"/>
      <c r="AU316" s="56"/>
      <c r="AV316" s="56"/>
      <c r="AW316" s="56"/>
      <c r="AX316" s="56"/>
      <c r="AY316" s="56"/>
      <c r="AZ316" s="56"/>
      <c r="BA316" s="56"/>
      <c r="BB316" s="56"/>
      <c r="BC316" s="56"/>
      <c r="BD316" s="56"/>
      <c r="BE316" s="56"/>
      <c r="BF316" s="56"/>
      <c r="BG316" s="56"/>
      <c r="BH316" s="56"/>
      <c r="BI316" s="56"/>
      <c r="BJ316" s="56"/>
      <c r="BK316" s="56"/>
      <c r="BL316" s="56"/>
      <c r="BM316" s="56"/>
      <c r="BN316" s="56"/>
      <c r="BP316" t="str">
        <f>IFERROR(LEFT(Table4[[#This Row],[reference/s]],SEARCH(";",Table4[[#This Row],[reference/s]])-1),"")</f>
        <v>EM-Track</v>
      </c>
    </row>
    <row r="317" spans="1:68" s="48" customFormat="1">
      <c r="A317"/>
      <c r="B317" t="s">
        <v>1564</v>
      </c>
      <c r="C317" t="s">
        <v>642</v>
      </c>
      <c r="D317"/>
      <c r="E317"/>
      <c r="F317" s="11">
        <v>41295</v>
      </c>
      <c r="G317" s="11">
        <v>41304</v>
      </c>
      <c r="H317" t="s">
        <v>657</v>
      </c>
      <c r="I317" s="56">
        <v>2013</v>
      </c>
      <c r="J317"/>
      <c r="K317" t="s">
        <v>631</v>
      </c>
      <c r="L317" t="s">
        <v>37</v>
      </c>
      <c r="M317" t="s">
        <v>37</v>
      </c>
      <c r="N317" t="s">
        <v>736</v>
      </c>
      <c r="O317" s="29" t="s">
        <v>1260</v>
      </c>
      <c r="P317">
        <v>0</v>
      </c>
      <c r="Q317">
        <v>0</v>
      </c>
      <c r="R317">
        <v>1</v>
      </c>
      <c r="S317">
        <v>0</v>
      </c>
      <c r="T317">
        <v>0</v>
      </c>
      <c r="U317">
        <f>Table4[[#This Row],[Report]]*$P$321+Table4[[#This Row],[Journals]]*$Q$321+Table4[[#This Row],[Databases]]*$R$321+Table4[[#This Row],[Websites]]*$S$321+Table4[[#This Row],[Newspaper]]*$T$321</f>
        <v>20</v>
      </c>
      <c r="V317">
        <f>SUM(Table4[[#This Row],[Report]:[Websites]])</f>
        <v>1</v>
      </c>
      <c r="W317">
        <f>IF(Table4[[#This Row],[Insured Cost]]="",1,IF(Table4[[#This Row],[Reported cost]]="",2,""))</f>
        <v>2</v>
      </c>
      <c r="X317" s="56"/>
      <c r="Y317" s="56"/>
      <c r="Z317" s="56"/>
      <c r="AA317" s="56"/>
      <c r="AB317" s="56"/>
      <c r="AC317" s="56"/>
      <c r="AD317" s="56"/>
      <c r="AE317" s="64">
        <v>121300000</v>
      </c>
      <c r="AF317" s="64"/>
      <c r="AG317" s="56"/>
      <c r="AH317" s="56"/>
      <c r="AI317" s="56"/>
      <c r="AJ317" s="56"/>
      <c r="AK317" s="56"/>
      <c r="AL317" s="56"/>
      <c r="AM317" s="56"/>
      <c r="AN317" s="56"/>
      <c r="AO317" s="56"/>
      <c r="AP317" s="56"/>
      <c r="AQ317" s="56"/>
      <c r="AR317" s="56"/>
      <c r="AS317" s="56"/>
      <c r="AT317" s="56"/>
      <c r="AU317" s="56"/>
      <c r="AV317" s="56"/>
      <c r="AW317" s="56"/>
      <c r="AX317" s="56"/>
      <c r="AY317" s="56"/>
      <c r="AZ317" s="56"/>
      <c r="BA317" s="56"/>
      <c r="BB317" s="56"/>
      <c r="BC317" s="56"/>
      <c r="BD317" s="56"/>
      <c r="BE317" s="56"/>
      <c r="BF317" s="56"/>
      <c r="BG317" s="56"/>
      <c r="BH317" s="56"/>
      <c r="BI317" s="56"/>
      <c r="BJ317" s="56"/>
      <c r="BK317" s="56"/>
      <c r="BL317" s="56"/>
      <c r="BM317" s="56"/>
      <c r="BN317" s="56"/>
      <c r="BO317"/>
      <c r="BP317" t="str">
        <f>IFERROR(LEFT(Table4[[#This Row],[reference/s]],SEARCH(";",Table4[[#This Row],[reference/s]])-1),"")</f>
        <v/>
      </c>
    </row>
    <row r="318" spans="1:68">
      <c r="B318" t="s">
        <v>1558</v>
      </c>
      <c r="C318" t="s">
        <v>642</v>
      </c>
      <c r="F318" s="4">
        <v>41301</v>
      </c>
      <c r="G318" s="4">
        <v>41305</v>
      </c>
      <c r="H318" t="s">
        <v>657</v>
      </c>
      <c r="I318" s="56">
        <v>2013</v>
      </c>
      <c r="L318" t="s">
        <v>50</v>
      </c>
      <c r="M318" t="s">
        <v>50</v>
      </c>
      <c r="N318" t="s">
        <v>736</v>
      </c>
      <c r="O318" s="29" t="s">
        <v>1260</v>
      </c>
      <c r="P318">
        <v>0</v>
      </c>
      <c r="Q318">
        <v>0</v>
      </c>
      <c r="R318">
        <v>1</v>
      </c>
      <c r="S318">
        <v>0</v>
      </c>
      <c r="T318">
        <v>0</v>
      </c>
      <c r="U318">
        <f>Table4[[#This Row],[Report]]*$P$321+Table4[[#This Row],[Journals]]*$Q$321+Table4[[#This Row],[Databases]]*$R$321+Table4[[#This Row],[Websites]]*$S$321+Table4[[#This Row],[Newspaper]]*$T$321</f>
        <v>20</v>
      </c>
      <c r="V318">
        <f>SUM(Table4[[#This Row],[Report]:[Websites]])</f>
        <v>1</v>
      </c>
      <c r="W318">
        <f>IF(Table4[[#This Row],[Insured Cost]]="",1,IF(Table4[[#This Row],[Reported cost]]="",2,""))</f>
        <v>2</v>
      </c>
      <c r="X318" s="56"/>
      <c r="Y318" s="56"/>
      <c r="Z318" s="56"/>
      <c r="AA318" s="56"/>
      <c r="AB318" s="56"/>
      <c r="AC318" s="56"/>
      <c r="AD318" s="56"/>
      <c r="AE318" s="64">
        <v>977000000</v>
      </c>
      <c r="AF318" s="64"/>
      <c r="AG318" s="56"/>
      <c r="AH318" s="56"/>
      <c r="AI318" s="56"/>
      <c r="AJ318" s="56"/>
      <c r="AK318" s="56"/>
      <c r="AL318" s="56"/>
      <c r="AM318" s="56"/>
      <c r="AN318" s="56"/>
      <c r="AO318" s="56"/>
      <c r="AP318" s="56"/>
      <c r="AQ318" s="56"/>
      <c r="AR318" s="56"/>
      <c r="AS318" s="56"/>
      <c r="AT318" s="56"/>
      <c r="AU318" s="56"/>
      <c r="AV318" s="56"/>
      <c r="AW318" s="56"/>
      <c r="AX318" s="56"/>
      <c r="AY318" s="56"/>
      <c r="AZ318" s="56"/>
      <c r="BA318" s="56"/>
      <c r="BB318" s="56"/>
      <c r="BC318" s="56"/>
      <c r="BD318" s="56"/>
      <c r="BE318" s="56"/>
      <c r="BF318" s="56"/>
      <c r="BG318" s="56"/>
      <c r="BH318" s="56"/>
      <c r="BI318" s="56"/>
      <c r="BJ318" s="56"/>
      <c r="BK318" s="56"/>
      <c r="BL318" s="56"/>
      <c r="BM318" s="56"/>
      <c r="BN318" s="56"/>
      <c r="BP318" t="str">
        <f>IFERROR(LEFT(Table4[[#This Row],[reference/s]],SEARCH(";",Table4[[#This Row],[reference/s]])-1),"")</f>
        <v/>
      </c>
    </row>
    <row r="319" spans="1:68">
      <c r="A319">
        <v>3487</v>
      </c>
      <c r="B319" t="s">
        <v>1558</v>
      </c>
      <c r="C319" t="s">
        <v>475</v>
      </c>
      <c r="D319" t="s">
        <v>465</v>
      </c>
      <c r="E319" t="s">
        <v>466</v>
      </c>
      <c r="F319" s="11">
        <v>41295.409490740742</v>
      </c>
      <c r="G319" s="11">
        <v>41303.409490740742</v>
      </c>
      <c r="H319" t="s">
        <v>657</v>
      </c>
      <c r="I319" s="56">
        <v>2013</v>
      </c>
      <c r="K319" t="s">
        <v>578</v>
      </c>
      <c r="L319" t="s">
        <v>467</v>
      </c>
      <c r="M319" t="s">
        <v>50</v>
      </c>
      <c r="N319" t="s">
        <v>37</v>
      </c>
      <c r="O319" s="9" t="s">
        <v>1535</v>
      </c>
      <c r="P319">
        <v>1</v>
      </c>
      <c r="Q319">
        <v>0</v>
      </c>
      <c r="R319">
        <v>3</v>
      </c>
      <c r="S319">
        <v>0</v>
      </c>
      <c r="T319">
        <v>0</v>
      </c>
      <c r="U319">
        <f>Table4[[#This Row],[Report]]*$P$321+Table4[[#This Row],[Journals]]*$Q$321+Table4[[#This Row],[Databases]]*$R$321+Table4[[#This Row],[Websites]]*$S$321+Table4[[#This Row],[Newspaper]]*$T$321</f>
        <v>100</v>
      </c>
      <c r="V319">
        <f>SUM(Table4[[#This Row],[Report]:[Websites]])</f>
        <v>4</v>
      </c>
      <c r="W319">
        <f>IF(Table4[[#This Row],[Insured Cost]]="",1,IF(Table4[[#This Row],[Reported cost]]="",2,""))</f>
        <v>2</v>
      </c>
      <c r="X319" s="56">
        <v>9000</v>
      </c>
      <c r="Y319" s="56"/>
      <c r="Z319" s="56"/>
      <c r="AA319" s="56"/>
      <c r="AB319" s="56"/>
      <c r="AC319" s="56"/>
      <c r="AD319" s="56">
        <v>6</v>
      </c>
      <c r="AE319" s="64">
        <v>843000000</v>
      </c>
      <c r="AF319" s="64"/>
      <c r="AG319" s="56"/>
      <c r="AH319" s="56"/>
      <c r="AI319" s="56"/>
      <c r="AJ319" s="56"/>
      <c r="AK319" s="56"/>
      <c r="AL319" s="56"/>
      <c r="AM319" s="56"/>
      <c r="AN319" s="56"/>
      <c r="AO319" s="56"/>
      <c r="AP319" s="56"/>
      <c r="AQ319" s="56"/>
      <c r="AR319" s="56"/>
      <c r="AS319" s="56"/>
      <c r="AT319" s="56"/>
      <c r="AU319" s="56"/>
      <c r="AV319" s="56"/>
      <c r="AW319" s="56"/>
      <c r="AX319" s="56"/>
      <c r="AY319" s="56"/>
      <c r="AZ319" s="56"/>
      <c r="BA319" s="56"/>
      <c r="BB319" s="56"/>
      <c r="BC319" s="56"/>
      <c r="BD319" s="56"/>
      <c r="BE319" s="56"/>
      <c r="BF319" s="56"/>
      <c r="BG319" s="56"/>
      <c r="BH319" s="56"/>
      <c r="BI319" s="56"/>
      <c r="BJ319" s="56"/>
      <c r="BK319" s="56"/>
      <c r="BL319" s="56"/>
      <c r="BM319" s="56"/>
      <c r="BN319" s="56"/>
      <c r="BO319" t="s">
        <v>468</v>
      </c>
      <c r="BP319" t="str">
        <f>IFERROR(LEFT(Table4[[#This Row],[reference/s]],SEARCH(";",Table4[[#This Row],[reference/s]])-1),"")</f>
        <v>EM-Track</v>
      </c>
    </row>
    <row r="320" spans="1:68">
      <c r="F320" s="4"/>
      <c r="G320" s="4"/>
      <c r="AF320" s="2"/>
      <c r="AG320" s="2"/>
      <c r="AH320" s="2"/>
      <c r="AI320" s="2"/>
      <c r="AJ320" s="2"/>
      <c r="AK320" s="2"/>
      <c r="AL320" s="2"/>
      <c r="AM320" s="2"/>
      <c r="AN320" s="2"/>
      <c r="AO320" s="2"/>
      <c r="AP320" s="2"/>
      <c r="AQ320" s="2"/>
      <c r="AR320" s="2"/>
      <c r="AS320" s="2"/>
      <c r="AT320" s="2"/>
      <c r="AU320" s="2"/>
      <c r="AV320" s="2"/>
      <c r="AW320" s="2"/>
      <c r="BA320" s="2"/>
    </row>
    <row r="321" spans="5:53" ht="15" thickBot="1">
      <c r="F321" s="4"/>
      <c r="G321" s="4"/>
      <c r="P321" s="42">
        <v>40</v>
      </c>
      <c r="Q321" s="42">
        <v>30</v>
      </c>
      <c r="R321" s="42">
        <v>20</v>
      </c>
      <c r="S321" s="42">
        <v>10</v>
      </c>
      <c r="T321" s="42">
        <v>1</v>
      </c>
      <c r="U321" s="42"/>
      <c r="V321" s="43"/>
      <c r="AF321" s="2"/>
      <c r="AG321" s="2"/>
      <c r="AH321" s="2"/>
      <c r="AI321" s="2"/>
      <c r="AJ321" s="2"/>
      <c r="AK321" s="2"/>
      <c r="AL321" s="2"/>
      <c r="AM321" s="2"/>
      <c r="AN321" s="2"/>
      <c r="AO321" s="2"/>
      <c r="AP321" s="2"/>
      <c r="AQ321" s="2"/>
      <c r="AR321" s="2"/>
      <c r="AS321" s="2"/>
      <c r="AT321" s="2"/>
      <c r="AU321" s="2"/>
      <c r="AV321" s="2"/>
      <c r="AW321" s="2"/>
      <c r="BA321" s="2"/>
    </row>
    <row r="322" spans="5:53">
      <c r="E322" s="28"/>
      <c r="F322" s="4"/>
      <c r="G322" s="4"/>
      <c r="P322">
        <v>1</v>
      </c>
      <c r="Q322">
        <v>49</v>
      </c>
      <c r="R322">
        <v>199</v>
      </c>
      <c r="AF322" s="2"/>
      <c r="AG322" s="2"/>
      <c r="AH322" s="2"/>
      <c r="AI322" s="2"/>
      <c r="AJ322" s="2"/>
      <c r="AK322" s="2"/>
      <c r="AL322" s="2"/>
      <c r="AM322" s="2"/>
      <c r="AN322" s="2"/>
      <c r="AO322" s="2"/>
      <c r="AP322" s="2"/>
      <c r="AQ322" s="2"/>
      <c r="AR322" s="2"/>
      <c r="AS322" s="2"/>
      <c r="AT322" s="2"/>
      <c r="AU322" s="2"/>
      <c r="AV322" s="2"/>
      <c r="AW322" s="2"/>
      <c r="BA322" s="2"/>
    </row>
    <row r="323" spans="5:53">
      <c r="F323" s="4"/>
      <c r="G323" s="4"/>
      <c r="AF323" s="2"/>
      <c r="AG323" s="2"/>
      <c r="AH323" s="2"/>
      <c r="AI323" s="2"/>
      <c r="AJ323" s="2"/>
      <c r="AK323" s="2"/>
      <c r="AL323" s="2"/>
      <c r="AM323" s="2"/>
      <c r="AN323" s="2"/>
      <c r="AO323" s="2"/>
      <c r="AP323" s="2"/>
      <c r="AQ323" s="2"/>
      <c r="AR323" s="2"/>
      <c r="AS323" s="2"/>
      <c r="AT323" s="2"/>
      <c r="AU323" s="2"/>
      <c r="AV323" s="2"/>
      <c r="AW323" s="2"/>
      <c r="BA323" s="2"/>
    </row>
    <row r="324" spans="5:53">
      <c r="F324" s="4"/>
      <c r="G324" s="4"/>
      <c r="AF324" s="2"/>
      <c r="AG324" s="2"/>
      <c r="AH324" s="2"/>
      <c r="AI324" s="2"/>
      <c r="AJ324" s="2"/>
      <c r="AK324" s="2"/>
      <c r="AL324" s="2"/>
      <c r="AM324" s="2"/>
      <c r="AN324" s="2"/>
      <c r="AO324" s="2"/>
      <c r="AP324" s="2"/>
      <c r="AQ324" s="2"/>
      <c r="AR324" s="2"/>
      <c r="AS324" s="2"/>
      <c r="AT324" s="2"/>
      <c r="AU324" s="2"/>
      <c r="AV324" s="2"/>
      <c r="AW324" s="2"/>
      <c r="BA324" s="2"/>
    </row>
    <row r="325" spans="5:53">
      <c r="F325" s="4"/>
      <c r="G325" s="4"/>
      <c r="AF325" s="2"/>
      <c r="AG325" s="2"/>
      <c r="AH325" s="2"/>
      <c r="AI325" s="2"/>
      <c r="AJ325" s="2"/>
      <c r="AK325" s="2"/>
      <c r="AL325" s="2"/>
      <c r="AM325" s="2"/>
      <c r="AN325" s="2"/>
      <c r="AO325" s="2"/>
      <c r="AP325" s="2"/>
      <c r="AQ325" s="2"/>
      <c r="AR325" s="2"/>
      <c r="AS325" s="2"/>
      <c r="AT325" s="2"/>
      <c r="AU325" s="2"/>
      <c r="AV325" s="2"/>
      <c r="AW325" s="2"/>
      <c r="BA325" s="2"/>
    </row>
    <row r="326" spans="5:53">
      <c r="F326" s="12"/>
    </row>
  </sheetData>
  <hyperlinks>
    <hyperlink ref="BO179" r:id="rId1"/>
    <hyperlink ref="BO47" r:id="rId2"/>
  </hyperlinks>
  <pageMargins left="0.7" right="0.7" top="0.75" bottom="0.75" header="0.3" footer="0.3"/>
  <pageSetup paperSize="9" orientation="portrait"/>
  <legacyDrawing r:id="rId3"/>
  <tableParts count="1">
    <tablePart r:id="rId4"/>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pane xSplit="1" ySplit="1" topLeftCell="C6" activePane="bottomRight" state="frozen"/>
      <selection pane="topRight" activeCell="B1" sqref="B1"/>
      <selection pane="bottomLeft" activeCell="A2" sqref="A2"/>
      <selection pane="bottomRight" activeCell="K35" sqref="K18:K35"/>
    </sheetView>
  </sheetViews>
  <sheetFormatPr baseColWidth="10" defaultColWidth="8.83203125" defaultRowHeight="14" x14ac:dyDescent="0"/>
  <cols>
    <col min="1" max="1" width="26" bestFit="1" customWidth="1"/>
    <col min="2" max="2" width="24.1640625" style="17" customWidth="1"/>
    <col min="3" max="3" width="21.5" style="17" customWidth="1"/>
    <col min="4" max="4" width="12.5" customWidth="1"/>
    <col min="5" max="5" width="20.5" style="17" customWidth="1"/>
    <col min="6" max="6" width="37.83203125" style="17" customWidth="1"/>
    <col min="7" max="7" width="15.1640625" style="17" bestFit="1" customWidth="1"/>
    <col min="11" max="11" width="34" customWidth="1"/>
    <col min="12" max="12" width="62.83203125" customWidth="1"/>
  </cols>
  <sheetData>
    <row r="1" spans="1:7" ht="15" thickBot="1">
      <c r="B1" s="14" t="s">
        <v>1002</v>
      </c>
      <c r="C1" s="22" t="s">
        <v>1010</v>
      </c>
      <c r="D1" s="14" t="s">
        <v>1003</v>
      </c>
      <c r="E1" s="19" t="s">
        <v>1011</v>
      </c>
      <c r="F1" s="17" t="s">
        <v>1067</v>
      </c>
      <c r="G1" s="17" t="s">
        <v>1069</v>
      </c>
    </row>
    <row r="2" spans="1:7" ht="29" thickBot="1">
      <c r="A2" s="14" t="s">
        <v>0</v>
      </c>
      <c r="B2" s="17" t="s">
        <v>959</v>
      </c>
      <c r="C2" s="23" t="s">
        <v>1021</v>
      </c>
      <c r="E2" s="20" t="s">
        <v>1022</v>
      </c>
    </row>
    <row r="3" spans="1:7" ht="57" thickBot="1">
      <c r="A3" s="14" t="s">
        <v>1</v>
      </c>
      <c r="B3" s="17" t="s">
        <v>960</v>
      </c>
      <c r="F3" s="17" t="s">
        <v>1070</v>
      </c>
    </row>
    <row r="4" spans="1:7" ht="57" thickBot="1">
      <c r="A4" s="14" t="s">
        <v>2</v>
      </c>
      <c r="B4" s="17" t="s">
        <v>961</v>
      </c>
      <c r="E4" s="17" t="s">
        <v>1071</v>
      </c>
    </row>
    <row r="5" spans="1:7" ht="85" thickBot="1">
      <c r="A5" s="14" t="s">
        <v>3</v>
      </c>
      <c r="B5" s="17" t="s">
        <v>962</v>
      </c>
      <c r="C5" s="23" t="s">
        <v>1021</v>
      </c>
      <c r="D5" s="18"/>
    </row>
    <row r="6" spans="1:7" ht="71" thickBot="1">
      <c r="A6" s="16" t="s">
        <v>4</v>
      </c>
      <c r="B6" s="17" t="s">
        <v>963</v>
      </c>
      <c r="F6" s="17" t="s">
        <v>1072</v>
      </c>
    </row>
    <row r="7" spans="1:7" ht="29" thickBot="1">
      <c r="A7" s="16" t="s">
        <v>5</v>
      </c>
      <c r="B7" s="17" t="s">
        <v>964</v>
      </c>
    </row>
    <row r="8" spans="1:7" ht="15" thickBot="1">
      <c r="A8" s="14" t="s">
        <v>697</v>
      </c>
      <c r="B8" s="17" t="s">
        <v>965</v>
      </c>
    </row>
    <row r="9" spans="1:7" ht="15" thickBot="1">
      <c r="A9" s="14" t="s">
        <v>473</v>
      </c>
      <c r="B9" s="17" t="s">
        <v>966</v>
      </c>
    </row>
    <row r="10" spans="1:7" ht="71" thickBot="1">
      <c r="A10" s="14" t="s">
        <v>757</v>
      </c>
      <c r="B10" s="17" t="s">
        <v>967</v>
      </c>
      <c r="F10" s="17" t="s">
        <v>1068</v>
      </c>
    </row>
    <row r="11" spans="1:7" ht="15" thickBot="1">
      <c r="A11" s="14" t="s">
        <v>472</v>
      </c>
      <c r="B11" s="17" t="s">
        <v>968</v>
      </c>
    </row>
    <row r="12" spans="1:7" ht="15" thickBot="1">
      <c r="A12" s="14" t="s">
        <v>868</v>
      </c>
      <c r="B12" s="17" t="s">
        <v>969</v>
      </c>
    </row>
    <row r="13" spans="1:7" ht="29" thickBot="1">
      <c r="A13" s="14" t="s">
        <v>869</v>
      </c>
      <c r="B13" s="17" t="s">
        <v>970</v>
      </c>
      <c r="E13" s="17" t="s">
        <v>971</v>
      </c>
      <c r="F13" s="17" t="s">
        <v>1073</v>
      </c>
    </row>
    <row r="14" spans="1:7" ht="43" thickBot="1">
      <c r="A14" s="14" t="s">
        <v>870</v>
      </c>
      <c r="B14" s="17" t="s">
        <v>972</v>
      </c>
      <c r="E14" s="17" t="s">
        <v>1074</v>
      </c>
    </row>
    <row r="15" spans="1:7" ht="43" thickBot="1">
      <c r="A15" s="14" t="s">
        <v>958</v>
      </c>
      <c r="B15" s="17" t="s">
        <v>973</v>
      </c>
    </row>
    <row r="16" spans="1:7" ht="43" thickBot="1">
      <c r="A16" s="14" t="s">
        <v>6</v>
      </c>
      <c r="B16" s="17" t="s">
        <v>974</v>
      </c>
      <c r="D16" t="s">
        <v>1004</v>
      </c>
      <c r="G16" s="17" t="s">
        <v>1075</v>
      </c>
    </row>
    <row r="17" spans="1:11" ht="71" thickBot="1">
      <c r="A17" s="14" t="s">
        <v>600</v>
      </c>
      <c r="B17" s="17" t="s">
        <v>1137</v>
      </c>
      <c r="C17" s="17" t="s">
        <v>1138</v>
      </c>
      <c r="D17" t="s">
        <v>1004</v>
      </c>
      <c r="E17" s="17" t="s">
        <v>975</v>
      </c>
      <c r="F17" s="17" t="s">
        <v>1077</v>
      </c>
      <c r="G17" s="17" t="s">
        <v>1076</v>
      </c>
    </row>
    <row r="18" spans="1:11" ht="43" thickBot="1">
      <c r="A18" s="14" t="s">
        <v>7</v>
      </c>
      <c r="B18" s="17" t="s">
        <v>977</v>
      </c>
      <c r="C18" s="17" t="s">
        <v>976</v>
      </c>
      <c r="D18" t="s">
        <v>1004</v>
      </c>
      <c r="E18" s="17" t="s">
        <v>975</v>
      </c>
      <c r="F18" s="17" t="s">
        <v>1078</v>
      </c>
      <c r="G18" s="17" t="s">
        <v>1075</v>
      </c>
      <c r="K18" s="14" t="s">
        <v>1267</v>
      </c>
    </row>
    <row r="19" spans="1:11" ht="71" thickBot="1">
      <c r="A19" s="14" t="s">
        <v>8</v>
      </c>
      <c r="B19" s="17" t="s">
        <v>1136</v>
      </c>
      <c r="C19" s="17" t="s">
        <v>1139</v>
      </c>
      <c r="D19" t="s">
        <v>1004</v>
      </c>
      <c r="E19" s="17" t="s">
        <v>975</v>
      </c>
      <c r="G19" s="17" t="s">
        <v>1075</v>
      </c>
      <c r="K19" s="14" t="s">
        <v>1268</v>
      </c>
    </row>
    <row r="20" spans="1:11" ht="71" thickBot="1">
      <c r="A20" s="14" t="s">
        <v>9</v>
      </c>
      <c r="B20" s="17" t="s">
        <v>978</v>
      </c>
      <c r="C20" s="17" t="s">
        <v>976</v>
      </c>
      <c r="D20" t="s">
        <v>1004</v>
      </c>
      <c r="E20" s="17" t="s">
        <v>979</v>
      </c>
      <c r="F20" s="17" t="s">
        <v>1171</v>
      </c>
      <c r="G20" s="17" t="s">
        <v>1075</v>
      </c>
      <c r="K20" s="14" t="s">
        <v>1269</v>
      </c>
    </row>
    <row r="21" spans="1:11" ht="99" thickBot="1">
      <c r="A21" s="15" t="s">
        <v>10</v>
      </c>
      <c r="B21" s="17" t="s">
        <v>980</v>
      </c>
      <c r="C21" s="17" t="s">
        <v>1023</v>
      </c>
      <c r="D21" t="s">
        <v>1005</v>
      </c>
      <c r="K21" s="14" t="s">
        <v>1270</v>
      </c>
    </row>
    <row r="22" spans="1:11" ht="43" thickBot="1">
      <c r="A22" s="15" t="s">
        <v>474</v>
      </c>
      <c r="B22" s="17" t="s">
        <v>981</v>
      </c>
      <c r="C22" s="17" t="s">
        <v>982</v>
      </c>
      <c r="D22" t="s">
        <v>1005</v>
      </c>
      <c r="E22" s="20" t="s">
        <v>1024</v>
      </c>
      <c r="G22" s="17" t="s">
        <v>1079</v>
      </c>
      <c r="K22" s="14" t="s">
        <v>1271</v>
      </c>
    </row>
    <row r="23" spans="1:11" ht="85" thickBot="1">
      <c r="A23" s="15" t="s">
        <v>650</v>
      </c>
      <c r="B23" s="17" t="s">
        <v>983</v>
      </c>
      <c r="C23" s="17" t="s">
        <v>1025</v>
      </c>
      <c r="D23" t="s">
        <v>1005</v>
      </c>
      <c r="K23" s="14" t="s">
        <v>1272</v>
      </c>
    </row>
    <row r="24" spans="1:11" ht="29" thickBot="1">
      <c r="A24" s="14" t="s">
        <v>680</v>
      </c>
      <c r="B24" s="17" t="s">
        <v>985</v>
      </c>
      <c r="C24" s="17" t="s">
        <v>984</v>
      </c>
      <c r="D24" s="18" t="s">
        <v>1026</v>
      </c>
      <c r="K24" s="14" t="s">
        <v>1273</v>
      </c>
    </row>
    <row r="25" spans="1:11" ht="15" thickBot="1">
      <c r="A25" s="14" t="s">
        <v>11</v>
      </c>
      <c r="B25" s="70" t="s">
        <v>986</v>
      </c>
      <c r="C25" s="70"/>
      <c r="D25" s="18" t="s">
        <v>1012</v>
      </c>
      <c r="E25" s="21"/>
      <c r="K25" s="14" t="s">
        <v>1274</v>
      </c>
    </row>
    <row r="26" spans="1:11" ht="15" thickBot="1">
      <c r="A26" s="14" t="s">
        <v>12</v>
      </c>
      <c r="B26" s="70"/>
      <c r="C26" s="70"/>
      <c r="D26" s="18" t="s">
        <v>1012</v>
      </c>
      <c r="E26" s="21"/>
      <c r="K26" s="14" t="s">
        <v>1275</v>
      </c>
    </row>
    <row r="27" spans="1:11" ht="15" thickBot="1">
      <c r="A27" s="14" t="s">
        <v>13</v>
      </c>
      <c r="B27" s="70"/>
      <c r="C27" s="70"/>
      <c r="D27" t="s">
        <v>1013</v>
      </c>
      <c r="E27" s="20" t="s">
        <v>1027</v>
      </c>
      <c r="K27" s="14" t="s">
        <v>1276</v>
      </c>
    </row>
    <row r="28" spans="1:11" ht="15" thickBot="1">
      <c r="A28" s="14" t="s">
        <v>14</v>
      </c>
      <c r="B28" s="70"/>
      <c r="C28" s="70"/>
      <c r="D28" t="s">
        <v>1013</v>
      </c>
      <c r="E28" s="20" t="s">
        <v>1027</v>
      </c>
      <c r="K28" s="14" t="s">
        <v>1277</v>
      </c>
    </row>
    <row r="29" spans="1:11" ht="29" thickBot="1">
      <c r="A29" s="14" t="s">
        <v>15</v>
      </c>
      <c r="B29" s="70"/>
      <c r="C29" s="70"/>
      <c r="D29" t="s">
        <v>1014</v>
      </c>
      <c r="E29" s="20" t="s">
        <v>1028</v>
      </c>
      <c r="K29" s="14" t="s">
        <v>1278</v>
      </c>
    </row>
    <row r="30" spans="1:11" ht="29" thickBot="1">
      <c r="A30" s="14" t="s">
        <v>16</v>
      </c>
      <c r="B30" s="70"/>
      <c r="C30" s="70"/>
      <c r="D30" t="s">
        <v>1014</v>
      </c>
      <c r="E30" s="20" t="s">
        <v>1028</v>
      </c>
      <c r="K30" s="31" t="s">
        <v>1326</v>
      </c>
    </row>
    <row r="31" spans="1:11" ht="15" thickBot="1">
      <c r="A31" s="14" t="s">
        <v>17</v>
      </c>
      <c r="B31" s="70"/>
      <c r="C31" s="70"/>
      <c r="D31" t="s">
        <v>1015</v>
      </c>
      <c r="K31" s="33" t="s">
        <v>1327</v>
      </c>
    </row>
    <row r="32" spans="1:11" ht="15" thickBot="1">
      <c r="A32" s="14" t="s">
        <v>18</v>
      </c>
      <c r="B32" s="70"/>
      <c r="C32" s="70"/>
      <c r="D32" t="s">
        <v>1015</v>
      </c>
      <c r="K32" s="32" t="s">
        <v>1328</v>
      </c>
    </row>
    <row r="33" spans="1:11" ht="15" thickBot="1">
      <c r="A33" s="14" t="s">
        <v>19</v>
      </c>
      <c r="B33" s="70"/>
      <c r="C33" s="70"/>
      <c r="D33" s="18" t="s">
        <v>1016</v>
      </c>
      <c r="E33" s="20" t="s">
        <v>1029</v>
      </c>
      <c r="K33" s="32" t="s">
        <v>1329</v>
      </c>
    </row>
    <row r="34" spans="1:11" ht="15" thickBot="1">
      <c r="A34" s="14" t="s">
        <v>20</v>
      </c>
      <c r="B34" s="70"/>
      <c r="C34" s="70"/>
      <c r="D34" s="18" t="s">
        <v>1016</v>
      </c>
      <c r="E34" s="20" t="s">
        <v>1029</v>
      </c>
      <c r="K34" s="34" t="s">
        <v>1330</v>
      </c>
    </row>
    <row r="35" spans="1:11" ht="29" thickBot="1">
      <c r="A35" s="14" t="s">
        <v>21</v>
      </c>
      <c r="B35" s="70"/>
      <c r="C35" s="70"/>
      <c r="D35" t="s">
        <v>1017</v>
      </c>
      <c r="E35" s="20" t="s">
        <v>1030</v>
      </c>
      <c r="K35" s="32" t="s">
        <v>1331</v>
      </c>
    </row>
    <row r="36" spans="1:11" ht="29" thickBot="1">
      <c r="A36" s="14" t="s">
        <v>22</v>
      </c>
      <c r="B36" s="70"/>
      <c r="C36" s="70"/>
      <c r="D36" t="s">
        <v>1017</v>
      </c>
      <c r="E36" s="20" t="s">
        <v>1030</v>
      </c>
    </row>
    <row r="37" spans="1:11" ht="29" thickBot="1">
      <c r="A37" s="14" t="s">
        <v>23</v>
      </c>
      <c r="B37" s="70"/>
      <c r="C37" s="70"/>
      <c r="D37" t="s">
        <v>1018</v>
      </c>
      <c r="E37" s="20" t="s">
        <v>1031</v>
      </c>
    </row>
    <row r="38" spans="1:11" ht="29" thickBot="1">
      <c r="A38" s="14" t="s">
        <v>24</v>
      </c>
      <c r="B38" s="70"/>
      <c r="C38" s="70"/>
      <c r="D38" t="s">
        <v>1018</v>
      </c>
      <c r="E38" s="20" t="s">
        <v>1031</v>
      </c>
    </row>
    <row r="39" spans="1:11" ht="15" thickBot="1">
      <c r="A39" s="14" t="s">
        <v>25</v>
      </c>
      <c r="B39" s="70"/>
      <c r="C39" s="70"/>
      <c r="D39" t="s">
        <v>1019</v>
      </c>
      <c r="E39" s="20" t="s">
        <v>1032</v>
      </c>
    </row>
    <row r="40" spans="1:11" ht="15" thickBot="1">
      <c r="A40" s="14" t="s">
        <v>26</v>
      </c>
      <c r="B40" s="70"/>
      <c r="C40" s="70"/>
      <c r="D40" t="s">
        <v>1019</v>
      </c>
      <c r="E40" s="20" t="s">
        <v>1032</v>
      </c>
    </row>
    <row r="41" spans="1:11" ht="29" thickBot="1">
      <c r="A41" s="14" t="s">
        <v>27</v>
      </c>
      <c r="B41" s="17" t="s">
        <v>987</v>
      </c>
      <c r="D41" s="18" t="s">
        <v>1006</v>
      </c>
    </row>
    <row r="42" spans="1:11" ht="15" thickBot="1">
      <c r="A42" s="14" t="s">
        <v>28</v>
      </c>
      <c r="B42" s="17" t="s">
        <v>988</v>
      </c>
      <c r="C42" s="17" t="s">
        <v>989</v>
      </c>
      <c r="D42" t="s">
        <v>1007</v>
      </c>
    </row>
    <row r="43" spans="1:11" ht="29" thickBot="1">
      <c r="A43" s="14" t="s">
        <v>682</v>
      </c>
      <c r="B43" s="17" t="s">
        <v>987</v>
      </c>
      <c r="D43" s="18" t="s">
        <v>1008</v>
      </c>
    </row>
    <row r="44" spans="1:11" ht="15" thickBot="1">
      <c r="A44" s="14" t="s">
        <v>681</v>
      </c>
      <c r="B44" s="17" t="s">
        <v>990</v>
      </c>
      <c r="D44" s="18" t="s">
        <v>1009</v>
      </c>
    </row>
    <row r="45" spans="1:11" ht="29" thickBot="1">
      <c r="A45" s="14" t="s">
        <v>684</v>
      </c>
      <c r="B45" s="17" t="s">
        <v>987</v>
      </c>
      <c r="D45" s="18" t="s">
        <v>1020</v>
      </c>
    </row>
    <row r="46" spans="1:11" ht="43" thickBot="1">
      <c r="A46" s="14" t="s">
        <v>776</v>
      </c>
      <c r="B46" s="17" t="s">
        <v>991</v>
      </c>
      <c r="C46" s="17" t="s">
        <v>993</v>
      </c>
      <c r="D46" s="5" t="s">
        <v>1004</v>
      </c>
    </row>
    <row r="47" spans="1:11" ht="43" thickBot="1">
      <c r="A47" s="14" t="s">
        <v>777</v>
      </c>
      <c r="B47" s="17" t="s">
        <v>992</v>
      </c>
      <c r="C47" s="17" t="s">
        <v>993</v>
      </c>
      <c r="D47" s="5" t="s">
        <v>1004</v>
      </c>
    </row>
    <row r="48" spans="1:11" ht="43" thickBot="1">
      <c r="A48" s="14" t="s">
        <v>828</v>
      </c>
      <c r="B48" s="17" t="s">
        <v>998</v>
      </c>
      <c r="C48" s="17" t="s">
        <v>994</v>
      </c>
      <c r="D48" s="5" t="s">
        <v>1004</v>
      </c>
      <c r="E48" s="17" t="s">
        <v>997</v>
      </c>
    </row>
    <row r="49" spans="1:5" ht="43" thickBot="1">
      <c r="A49" s="14" t="s">
        <v>829</v>
      </c>
      <c r="B49" s="17" t="s">
        <v>999</v>
      </c>
      <c r="C49" s="17" t="s">
        <v>995</v>
      </c>
      <c r="D49" s="5" t="s">
        <v>1004</v>
      </c>
      <c r="E49" s="17" t="s">
        <v>997</v>
      </c>
    </row>
    <row r="50" spans="1:5" ht="43" thickBot="1">
      <c r="A50" s="14" t="s">
        <v>830</v>
      </c>
      <c r="B50" s="17" t="s">
        <v>1000</v>
      </c>
      <c r="C50" s="17" t="s">
        <v>996</v>
      </c>
      <c r="D50" s="5" t="s">
        <v>1004</v>
      </c>
      <c r="E50" s="17" t="s">
        <v>997</v>
      </c>
    </row>
    <row r="51" spans="1:5" ht="29" thickBot="1">
      <c r="A51" s="14" t="s">
        <v>29</v>
      </c>
      <c r="B51" s="17" t="s">
        <v>1001</v>
      </c>
      <c r="D51" s="5"/>
    </row>
  </sheetData>
  <mergeCells count="1">
    <mergeCell ref="B25:C40"/>
  </mergeCells>
  <hyperlinks>
    <hyperlink ref="C2" r:id="rId1"/>
    <hyperlink ref="C5"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I15" sqref="I15"/>
    </sheetView>
  </sheetViews>
  <sheetFormatPr baseColWidth="10" defaultColWidth="8.83203125" defaultRowHeight="14" x14ac:dyDescent="0"/>
  <cols>
    <col min="1" max="1" width="34.6640625" customWidth="1"/>
    <col min="2" max="2" width="12" customWidth="1"/>
  </cols>
  <sheetData>
    <row r="1" spans="1:4" ht="15" thickBot="1">
      <c r="A1" t="s">
        <v>1338</v>
      </c>
      <c r="B1" t="s">
        <v>1337</v>
      </c>
      <c r="C1" t="s">
        <v>1003</v>
      </c>
      <c r="D1" t="s">
        <v>1339</v>
      </c>
    </row>
    <row r="2" spans="1:4" ht="15" thickBot="1">
      <c r="A2" s="14" t="s">
        <v>1285</v>
      </c>
    </row>
    <row r="3" spans="1:4" ht="15" thickBot="1">
      <c r="A3" s="14" t="s">
        <v>1286</v>
      </c>
    </row>
    <row r="4" spans="1:4" ht="15" thickBot="1">
      <c r="A4" s="14" t="s">
        <v>9</v>
      </c>
    </row>
    <row r="5" spans="1:4" ht="15" thickBot="1"/>
    <row r="6" spans="1:4" ht="15" thickBot="1">
      <c r="A6" s="14" t="s">
        <v>1267</v>
      </c>
    </row>
    <row r="7" spans="1:4" ht="15" thickBot="1">
      <c r="A7" s="14" t="s">
        <v>1268</v>
      </c>
    </row>
    <row r="8" spans="1:4" ht="15" thickBot="1">
      <c r="A8" s="14" t="s">
        <v>1269</v>
      </c>
    </row>
    <row r="9" spans="1:4" ht="15" thickBot="1">
      <c r="A9" s="14" t="s">
        <v>1270</v>
      </c>
    </row>
    <row r="10" spans="1:4" ht="15" thickBot="1">
      <c r="A10" s="14" t="s">
        <v>1332</v>
      </c>
    </row>
    <row r="11" spans="1:4" ht="15" thickBot="1">
      <c r="A11" s="14" t="s">
        <v>1334</v>
      </c>
    </row>
    <row r="12" spans="1:4" ht="15" thickBot="1">
      <c r="A12" s="14" t="s">
        <v>1333</v>
      </c>
    </row>
    <row r="13" spans="1:4" ht="15" thickBot="1">
      <c r="A13" s="14" t="s">
        <v>1336</v>
      </c>
    </row>
    <row r="14" spans="1:4" ht="15" thickBot="1">
      <c r="A14" s="14" t="s">
        <v>1271</v>
      </c>
    </row>
    <row r="15" spans="1:4" ht="15" thickBot="1">
      <c r="A15" s="14" t="s">
        <v>1272</v>
      </c>
    </row>
    <row r="16" spans="1:4" ht="15" thickBot="1">
      <c r="A16" s="14" t="s">
        <v>1273</v>
      </c>
    </row>
    <row r="17" spans="1:1" ht="15" thickBot="1">
      <c r="A17" s="14" t="s">
        <v>1274</v>
      </c>
    </row>
    <row r="18" spans="1:1" ht="15" thickBot="1">
      <c r="A18" s="14" t="s">
        <v>1275</v>
      </c>
    </row>
    <row r="19" spans="1:1" ht="15" thickBot="1">
      <c r="A19" s="14" t="s">
        <v>1276</v>
      </c>
    </row>
    <row r="20" spans="1:1" ht="15" thickBot="1">
      <c r="A20" s="14" t="s">
        <v>1277</v>
      </c>
    </row>
    <row r="21" spans="1:1" ht="15" thickBot="1">
      <c r="A21" s="14" t="s">
        <v>1278</v>
      </c>
    </row>
    <row r="22" spans="1:1" ht="15" thickBot="1">
      <c r="A22" s="31" t="s">
        <v>1326</v>
      </c>
    </row>
    <row r="23" spans="1:1" ht="15" thickBot="1">
      <c r="A23" s="33" t="s">
        <v>1327</v>
      </c>
    </row>
    <row r="24" spans="1:1" ht="15" thickBot="1">
      <c r="A24" s="32" t="s">
        <v>1328</v>
      </c>
    </row>
    <row r="25" spans="1:1" ht="15" thickBot="1">
      <c r="A25" s="32" t="s">
        <v>1329</v>
      </c>
    </row>
    <row r="26" spans="1:1" ht="15" thickBot="1">
      <c r="A26" s="34" t="s">
        <v>1330</v>
      </c>
    </row>
    <row r="27" spans="1:1" ht="15" thickBot="1">
      <c r="A27" s="32" t="s">
        <v>1331</v>
      </c>
    </row>
    <row r="28" spans="1:1">
      <c r="A28" s="30" t="s">
        <v>1335</v>
      </c>
    </row>
    <row r="30" spans="1:1">
      <c r="A30" s="30" t="s">
        <v>1340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Index</vt:lpstr>
      <vt:lpstr>Data dictionary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MoniqueL</dc:creator>
  <cp:lastModifiedBy>Liam Magee</cp:lastModifiedBy>
  <cp:lastPrinted>2013-11-29T00:50:10Z</cp:lastPrinted>
  <dcterms:created xsi:type="dcterms:W3CDTF">2013-09-28T01:03:11Z</dcterms:created>
  <dcterms:modified xsi:type="dcterms:W3CDTF">2014-08-31T15:33:15Z</dcterms:modified>
</cp:coreProperties>
</file>