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709"/>
  <workbookPr autoCompressPictures="0"/>
  <bookViews>
    <workbookView xWindow="0" yWindow="0" windowWidth="13860" windowHeight="16200"/>
  </bookViews>
  <sheets>
    <sheet name="Data" sheetId="15" r:id="rId1"/>
    <sheet name="EM-DAT" sheetId="19" r:id="rId2"/>
    <sheet name="Index" sheetId="17" r:id="rId3"/>
    <sheet name="Newspapers in ProQuest" sheetId="16" r:id="rId4"/>
  </sheets>
  <definedNames>
    <definedName name="_xlnm._FilterDatabase" localSheetId="1" hidden="1">'EM-DAT'!$A$1:$Z$205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301" i="15" l="1"/>
  <c r="T301" i="15"/>
  <c r="BD301" i="15"/>
  <c r="BE301" i="15"/>
  <c r="BF301" i="15"/>
  <c r="BG301" i="15"/>
  <c r="BH301" i="15"/>
  <c r="N291" i="15"/>
  <c r="T291" i="15"/>
  <c r="BD291" i="15"/>
  <c r="BE291" i="15"/>
  <c r="BF291" i="15"/>
  <c r="BG291" i="15"/>
  <c r="BI301" i="15"/>
  <c r="BQ301" i="15"/>
  <c r="BH291" i="15"/>
  <c r="BJ301" i="15"/>
  <c r="BK301" i="15"/>
  <c r="BL301" i="15"/>
  <c r="BM301" i="15"/>
  <c r="BN301" i="15"/>
  <c r="BO301" i="15"/>
  <c r="BP301" i="15"/>
  <c r="BR301" i="15"/>
  <c r="BI291" i="15"/>
  <c r="BR291" i="15"/>
  <c r="BQ291" i="15"/>
  <c r="BS301" i="15"/>
  <c r="BJ291" i="15"/>
  <c r="BK291" i="15"/>
  <c r="BL291" i="15"/>
  <c r="BM291" i="15"/>
  <c r="BN291" i="15"/>
  <c r="BO291" i="15"/>
  <c r="BP291" i="15"/>
  <c r="BS291" i="15"/>
  <c r="N257" i="15"/>
  <c r="T257" i="15"/>
  <c r="BD257" i="15"/>
  <c r="BE257" i="15"/>
  <c r="BF257" i="15"/>
  <c r="BG257" i="15"/>
  <c r="N216" i="15"/>
  <c r="T216" i="15"/>
  <c r="BD216" i="15"/>
  <c r="BE216" i="15"/>
  <c r="BF216" i="15"/>
  <c r="BG216" i="15"/>
  <c r="BH257" i="15"/>
  <c r="BQ257" i="15"/>
  <c r="BH216" i="15"/>
  <c r="BQ216" i="15"/>
  <c r="N175" i="15"/>
  <c r="T175" i="15"/>
  <c r="BD175" i="15"/>
  <c r="BE175" i="15"/>
  <c r="BF175" i="15"/>
  <c r="BG175" i="15"/>
  <c r="BI257" i="15"/>
  <c r="BI216" i="15"/>
  <c r="BR216" i="15"/>
  <c r="BH175" i="15"/>
  <c r="BQ175" i="15"/>
  <c r="N66" i="15"/>
  <c r="T66" i="15"/>
  <c r="BD66" i="15"/>
  <c r="BE66" i="15"/>
  <c r="BF66" i="15"/>
  <c r="BG66" i="15"/>
  <c r="N62" i="15"/>
  <c r="T62" i="15"/>
  <c r="BD62" i="15"/>
  <c r="BE62" i="15"/>
  <c r="BF62" i="15"/>
  <c r="BG62" i="15"/>
  <c r="BJ257" i="15"/>
  <c r="BK257" i="15"/>
  <c r="BL257" i="15"/>
  <c r="BM257" i="15"/>
  <c r="BN257" i="15"/>
  <c r="BO257" i="15"/>
  <c r="BP257" i="15"/>
  <c r="BR257" i="15"/>
  <c r="BJ216" i="15"/>
  <c r="BK216" i="15"/>
  <c r="BL216" i="15"/>
  <c r="BM216" i="15"/>
  <c r="BN216" i="15"/>
  <c r="BO216" i="15"/>
  <c r="BP216" i="15"/>
  <c r="BI175" i="15"/>
  <c r="BH66" i="15"/>
  <c r="BQ66" i="15"/>
  <c r="BH62" i="15"/>
  <c r="BQ62" i="15"/>
  <c r="N2" i="15"/>
  <c r="N3" i="15"/>
  <c r="N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59" i="15"/>
  <c r="N60" i="15"/>
  <c r="N61" i="15"/>
  <c r="N63" i="15"/>
  <c r="N64" i="15"/>
  <c r="N65" i="15"/>
  <c r="N67" i="15"/>
  <c r="N68" i="15"/>
  <c r="N69" i="15"/>
  <c r="N70" i="15"/>
  <c r="N71" i="15"/>
  <c r="N72" i="15"/>
  <c r="N73" i="15"/>
  <c r="N74" i="15"/>
  <c r="N75" i="15"/>
  <c r="N76" i="15"/>
  <c r="N77" i="15"/>
  <c r="N78" i="15"/>
  <c r="N79" i="15"/>
  <c r="N80" i="15"/>
  <c r="N81" i="15"/>
  <c r="N82" i="15"/>
  <c r="N83" i="15"/>
  <c r="N84" i="15"/>
  <c r="N85" i="15"/>
  <c r="N86" i="15"/>
  <c r="N87" i="15"/>
  <c r="N88" i="15"/>
  <c r="N89" i="15"/>
  <c r="N90" i="15"/>
  <c r="N91" i="15"/>
  <c r="N92" i="15"/>
  <c r="N93" i="15"/>
  <c r="N94" i="15"/>
  <c r="N95" i="15"/>
  <c r="N96" i="15"/>
  <c r="N97" i="15"/>
  <c r="N98" i="15"/>
  <c r="N99" i="15"/>
  <c r="N100" i="15"/>
  <c r="N101" i="15"/>
  <c r="N102" i="15"/>
  <c r="N103" i="15"/>
  <c r="N104" i="15"/>
  <c r="N105" i="15"/>
  <c r="N106" i="15"/>
  <c r="N107" i="15"/>
  <c r="N108" i="15"/>
  <c r="N109" i="15"/>
  <c r="N110" i="15"/>
  <c r="N111" i="15"/>
  <c r="N112" i="15"/>
  <c r="N113" i="15"/>
  <c r="N114" i="15"/>
  <c r="N115" i="15"/>
  <c r="N116" i="15"/>
  <c r="N117" i="15"/>
  <c r="N118" i="15"/>
  <c r="N119" i="15"/>
  <c r="N120" i="15"/>
  <c r="N121" i="15"/>
  <c r="N122" i="15"/>
  <c r="N123" i="15"/>
  <c r="N124" i="15"/>
  <c r="N125" i="15"/>
  <c r="N126" i="15"/>
  <c r="N127" i="15"/>
  <c r="N128" i="15"/>
  <c r="N129" i="15"/>
  <c r="N130" i="15"/>
  <c r="N131" i="15"/>
  <c r="N132" i="15"/>
  <c r="N133" i="15"/>
  <c r="N134" i="15"/>
  <c r="N135" i="15"/>
  <c r="N136" i="15"/>
  <c r="N137" i="15"/>
  <c r="N138" i="15"/>
  <c r="N139" i="15"/>
  <c r="N140" i="15"/>
  <c r="N141" i="15"/>
  <c r="N142" i="15"/>
  <c r="N143" i="15"/>
  <c r="N144" i="15"/>
  <c r="N145" i="15"/>
  <c r="N146" i="15"/>
  <c r="N147" i="15"/>
  <c r="N148" i="15"/>
  <c r="N149" i="15"/>
  <c r="N150" i="15"/>
  <c r="N151" i="15"/>
  <c r="N152" i="15"/>
  <c r="N153" i="15"/>
  <c r="N154" i="15"/>
  <c r="N155" i="15"/>
  <c r="N156" i="15"/>
  <c r="N157" i="15"/>
  <c r="N158" i="15"/>
  <c r="N159" i="15"/>
  <c r="N160" i="15"/>
  <c r="N161" i="15"/>
  <c r="N162" i="15"/>
  <c r="N163" i="15"/>
  <c r="N164" i="15"/>
  <c r="N165" i="15"/>
  <c r="N166" i="15"/>
  <c r="N167" i="15"/>
  <c r="N168" i="15"/>
  <c r="N169" i="15"/>
  <c r="N170" i="15"/>
  <c r="N171" i="15"/>
  <c r="N172" i="15"/>
  <c r="N173" i="15"/>
  <c r="N174" i="15"/>
  <c r="N176" i="15"/>
  <c r="N177" i="15"/>
  <c r="N178" i="15"/>
  <c r="N179" i="15"/>
  <c r="N180" i="15"/>
  <c r="N181" i="15"/>
  <c r="N182" i="15"/>
  <c r="N183" i="15"/>
  <c r="N184" i="15"/>
  <c r="N185" i="15"/>
  <c r="N186" i="15"/>
  <c r="N187" i="15"/>
  <c r="N188" i="15"/>
  <c r="N189" i="15"/>
  <c r="N190" i="15"/>
  <c r="N191" i="15"/>
  <c r="N192" i="15"/>
  <c r="N193" i="15"/>
  <c r="N194" i="15"/>
  <c r="N195" i="15"/>
  <c r="N196" i="15"/>
  <c r="N197" i="15"/>
  <c r="N198" i="15"/>
  <c r="N199" i="15"/>
  <c r="N200" i="15"/>
  <c r="N201" i="15"/>
  <c r="N202" i="15"/>
  <c r="N203" i="15"/>
  <c r="N204" i="15"/>
  <c r="N205" i="15"/>
  <c r="N206" i="15"/>
  <c r="N207" i="15"/>
  <c r="N208" i="15"/>
  <c r="N209" i="15"/>
  <c r="N210" i="15"/>
  <c r="N211" i="15"/>
  <c r="N212" i="15"/>
  <c r="N213" i="15"/>
  <c r="N214" i="15"/>
  <c r="N215" i="15"/>
  <c r="N217" i="15"/>
  <c r="N218" i="15"/>
  <c r="N219" i="15"/>
  <c r="N220" i="15"/>
  <c r="N221" i="15"/>
  <c r="N222" i="15"/>
  <c r="N223" i="15"/>
  <c r="N224" i="15"/>
  <c r="N225" i="15"/>
  <c r="N226" i="15"/>
  <c r="N227" i="15"/>
  <c r="N228" i="15"/>
  <c r="N229" i="15"/>
  <c r="N230" i="15"/>
  <c r="N231" i="15"/>
  <c r="N232" i="15"/>
  <c r="N233" i="15"/>
  <c r="N234" i="15"/>
  <c r="N235" i="15"/>
  <c r="N236" i="15"/>
  <c r="N237" i="15"/>
  <c r="N238" i="15"/>
  <c r="N239" i="15"/>
  <c r="N240" i="15"/>
  <c r="N241" i="15"/>
  <c r="N242" i="15"/>
  <c r="N243" i="15"/>
  <c r="N244" i="15"/>
  <c r="N245" i="15"/>
  <c r="N246" i="15"/>
  <c r="N247" i="15"/>
  <c r="N248" i="15"/>
  <c r="N249" i="15"/>
  <c r="N250" i="15"/>
  <c r="N251" i="15"/>
  <c r="N252" i="15"/>
  <c r="N253" i="15"/>
  <c r="N254" i="15"/>
  <c r="N255" i="15"/>
  <c r="N256" i="15"/>
  <c r="N258" i="15"/>
  <c r="N259" i="15"/>
  <c r="N260" i="15"/>
  <c r="N261" i="15"/>
  <c r="N262" i="15"/>
  <c r="N263" i="15"/>
  <c r="N264" i="15"/>
  <c r="N265" i="15"/>
  <c r="N266" i="15"/>
  <c r="N267" i="15"/>
  <c r="N268" i="15"/>
  <c r="N269" i="15"/>
  <c r="N270" i="15"/>
  <c r="N271" i="15"/>
  <c r="N272" i="15"/>
  <c r="N273" i="15"/>
  <c r="N274" i="15"/>
  <c r="N275" i="15"/>
  <c r="N276" i="15"/>
  <c r="N277" i="15"/>
  <c r="N278" i="15"/>
  <c r="N279" i="15"/>
  <c r="N280" i="15"/>
  <c r="N281" i="15"/>
  <c r="N282" i="15"/>
  <c r="N283" i="15"/>
  <c r="N284" i="15"/>
  <c r="N285" i="15"/>
  <c r="N286" i="15"/>
  <c r="N287" i="15"/>
  <c r="N288" i="15"/>
  <c r="N289" i="15"/>
  <c r="N290" i="15"/>
  <c r="N292" i="15"/>
  <c r="N293" i="15"/>
  <c r="N294" i="15"/>
  <c r="N295" i="15"/>
  <c r="N296" i="15"/>
  <c r="N297" i="15"/>
  <c r="N298" i="15"/>
  <c r="N299" i="15"/>
  <c r="N300" i="15"/>
  <c r="N302" i="15"/>
  <c r="N303" i="15"/>
  <c r="N304" i="15"/>
  <c r="N305" i="15"/>
  <c r="N306" i="15"/>
  <c r="N307" i="15"/>
  <c r="N308" i="15"/>
  <c r="N309" i="15"/>
  <c r="N310" i="15"/>
  <c r="N311" i="15"/>
  <c r="N312" i="15"/>
  <c r="N313" i="15"/>
  <c r="N314" i="15"/>
  <c r="N315" i="15"/>
  <c r="N316" i="15"/>
  <c r="N317" i="15"/>
  <c r="N318" i="15"/>
  <c r="N319" i="15"/>
  <c r="N320" i="15"/>
  <c r="N321" i="15"/>
  <c r="N322" i="15"/>
  <c r="N323" i="15"/>
  <c r="N324" i="15"/>
  <c r="N325" i="15"/>
  <c r="N326" i="15"/>
  <c r="N327" i="15"/>
  <c r="N328" i="15"/>
  <c r="N329" i="15"/>
  <c r="BE2" i="15"/>
  <c r="BE3" i="15"/>
  <c r="BE4" i="15"/>
  <c r="BE5" i="15"/>
  <c r="BE6" i="15"/>
  <c r="BE7" i="15"/>
  <c r="BE8" i="15"/>
  <c r="BE9" i="15"/>
  <c r="BE10" i="15"/>
  <c r="BE11" i="15"/>
  <c r="BE12" i="15"/>
  <c r="BE13" i="15"/>
  <c r="BE14" i="15"/>
  <c r="BE15" i="15"/>
  <c r="BE16" i="15"/>
  <c r="BE17" i="15"/>
  <c r="BE18" i="15"/>
  <c r="BE19" i="15"/>
  <c r="BE20" i="15"/>
  <c r="BE21" i="15"/>
  <c r="BE22" i="15"/>
  <c r="BE23" i="15"/>
  <c r="BE24" i="15"/>
  <c r="BE25" i="15"/>
  <c r="BE26" i="15"/>
  <c r="BE27" i="15"/>
  <c r="BE28" i="15"/>
  <c r="BE29" i="15"/>
  <c r="BE30" i="15"/>
  <c r="BE31" i="15"/>
  <c r="BE32" i="15"/>
  <c r="BE33" i="15"/>
  <c r="BE34" i="15"/>
  <c r="BE35" i="15"/>
  <c r="BE36" i="15"/>
  <c r="BE37" i="15"/>
  <c r="BE38" i="15"/>
  <c r="BE39" i="15"/>
  <c r="BE40" i="15"/>
  <c r="BE41" i="15"/>
  <c r="BE42" i="15"/>
  <c r="BE43" i="15"/>
  <c r="BE44" i="15"/>
  <c r="BE45" i="15"/>
  <c r="BE46" i="15"/>
  <c r="BE47" i="15"/>
  <c r="BE48" i="15"/>
  <c r="BE49" i="15"/>
  <c r="BE50" i="15"/>
  <c r="BE51" i="15"/>
  <c r="BE52" i="15"/>
  <c r="BE53" i="15"/>
  <c r="BE54" i="15"/>
  <c r="BE55" i="15"/>
  <c r="BE56" i="15"/>
  <c r="BE57" i="15"/>
  <c r="BE58" i="15"/>
  <c r="BE59" i="15"/>
  <c r="BE60" i="15"/>
  <c r="BE61" i="15"/>
  <c r="BE63" i="15"/>
  <c r="BE64" i="15"/>
  <c r="BE65" i="15"/>
  <c r="BE67" i="15"/>
  <c r="BE68" i="15"/>
  <c r="BE69" i="15"/>
  <c r="BE70" i="15"/>
  <c r="BE71" i="15"/>
  <c r="BE72" i="15"/>
  <c r="BE73" i="15"/>
  <c r="BE74" i="15"/>
  <c r="BE75" i="15"/>
  <c r="BE76" i="15"/>
  <c r="BE77" i="15"/>
  <c r="BE78" i="15"/>
  <c r="BE79" i="15"/>
  <c r="BE80" i="15"/>
  <c r="BE81" i="15"/>
  <c r="BE82" i="15"/>
  <c r="BE83" i="15"/>
  <c r="BE84" i="15"/>
  <c r="BE85" i="15"/>
  <c r="BE86" i="15"/>
  <c r="BE87" i="15"/>
  <c r="BE88" i="15"/>
  <c r="BE89" i="15"/>
  <c r="BE90" i="15"/>
  <c r="BE91" i="15"/>
  <c r="BE92" i="15"/>
  <c r="BE93" i="15"/>
  <c r="BE94" i="15"/>
  <c r="BE95" i="15"/>
  <c r="BE96" i="15"/>
  <c r="BE97" i="15"/>
  <c r="BE98" i="15"/>
  <c r="BE99" i="15"/>
  <c r="BE100" i="15"/>
  <c r="BE101" i="15"/>
  <c r="BE102" i="15"/>
  <c r="BE103" i="15"/>
  <c r="BE104" i="15"/>
  <c r="BE105" i="15"/>
  <c r="BE106" i="15"/>
  <c r="BE107" i="15"/>
  <c r="BE108" i="15"/>
  <c r="BE109" i="15"/>
  <c r="BE110" i="15"/>
  <c r="BE111" i="15"/>
  <c r="BE112" i="15"/>
  <c r="BE113" i="15"/>
  <c r="BE114" i="15"/>
  <c r="BE115" i="15"/>
  <c r="BE116" i="15"/>
  <c r="BE117" i="15"/>
  <c r="BE118" i="15"/>
  <c r="BE119" i="15"/>
  <c r="BE120" i="15"/>
  <c r="BE121" i="15"/>
  <c r="BE122" i="15"/>
  <c r="BE123" i="15"/>
  <c r="BE124" i="15"/>
  <c r="BE125" i="15"/>
  <c r="BE126" i="15"/>
  <c r="BE127" i="15"/>
  <c r="BE128" i="15"/>
  <c r="BE129" i="15"/>
  <c r="BE130" i="15"/>
  <c r="BE131" i="15"/>
  <c r="BE132" i="15"/>
  <c r="BE133" i="15"/>
  <c r="BE134" i="15"/>
  <c r="BE135" i="15"/>
  <c r="BE136" i="15"/>
  <c r="BE137" i="15"/>
  <c r="BE138" i="15"/>
  <c r="BE139" i="15"/>
  <c r="BE140" i="15"/>
  <c r="BE141" i="15"/>
  <c r="BE142" i="15"/>
  <c r="BE143" i="15"/>
  <c r="BE144" i="15"/>
  <c r="BE145" i="15"/>
  <c r="BE146" i="15"/>
  <c r="BE147" i="15"/>
  <c r="BE148" i="15"/>
  <c r="BE149" i="15"/>
  <c r="BE150" i="15"/>
  <c r="BE151" i="15"/>
  <c r="BE152" i="15"/>
  <c r="BE153" i="15"/>
  <c r="BE154" i="15"/>
  <c r="BE155" i="15"/>
  <c r="BE156" i="15"/>
  <c r="BE157" i="15"/>
  <c r="BE158" i="15"/>
  <c r="BE159" i="15"/>
  <c r="BE160" i="15"/>
  <c r="BE161" i="15"/>
  <c r="BE162" i="15"/>
  <c r="BE163" i="15"/>
  <c r="BE164" i="15"/>
  <c r="BE165" i="15"/>
  <c r="BE166" i="15"/>
  <c r="BE167" i="15"/>
  <c r="BE168" i="15"/>
  <c r="BE169" i="15"/>
  <c r="BE170" i="15"/>
  <c r="BE171" i="15"/>
  <c r="BE172" i="15"/>
  <c r="BE173" i="15"/>
  <c r="BE174" i="15"/>
  <c r="BE176" i="15"/>
  <c r="BE177" i="15"/>
  <c r="BE178" i="15"/>
  <c r="BE179" i="15"/>
  <c r="BE180" i="15"/>
  <c r="BE181" i="15"/>
  <c r="BE182" i="15"/>
  <c r="BE183" i="15"/>
  <c r="BE184" i="15"/>
  <c r="BE185" i="15"/>
  <c r="BE186" i="15"/>
  <c r="BE187" i="15"/>
  <c r="BE188" i="15"/>
  <c r="BE189" i="15"/>
  <c r="BE190" i="15"/>
  <c r="BE191" i="15"/>
  <c r="BE192" i="15"/>
  <c r="BE193" i="15"/>
  <c r="BE194" i="15"/>
  <c r="BE195" i="15"/>
  <c r="BE196" i="15"/>
  <c r="BE197" i="15"/>
  <c r="BE198" i="15"/>
  <c r="BE199" i="15"/>
  <c r="BE200" i="15"/>
  <c r="BE201" i="15"/>
  <c r="BE202" i="15"/>
  <c r="BE203" i="15"/>
  <c r="BE204" i="15"/>
  <c r="BE205" i="15"/>
  <c r="BE206" i="15"/>
  <c r="BE207" i="15"/>
  <c r="BE208" i="15"/>
  <c r="BE209" i="15"/>
  <c r="BE210" i="15"/>
  <c r="BE211" i="15"/>
  <c r="BE212" i="15"/>
  <c r="BE213" i="15"/>
  <c r="BE214" i="15"/>
  <c r="BE215" i="15"/>
  <c r="BE217" i="15"/>
  <c r="BE218" i="15"/>
  <c r="BE219" i="15"/>
  <c r="BE220" i="15"/>
  <c r="BE221" i="15"/>
  <c r="BE222" i="15"/>
  <c r="BE223" i="15"/>
  <c r="BE224" i="15"/>
  <c r="BE225" i="15"/>
  <c r="BE226" i="15"/>
  <c r="BE227" i="15"/>
  <c r="BE228" i="15"/>
  <c r="BE229" i="15"/>
  <c r="BE230" i="15"/>
  <c r="BE231" i="15"/>
  <c r="BE232" i="15"/>
  <c r="BE233" i="15"/>
  <c r="BE234" i="15"/>
  <c r="BE235" i="15"/>
  <c r="BE236" i="15"/>
  <c r="BE237" i="15"/>
  <c r="BE238" i="15"/>
  <c r="BE239" i="15"/>
  <c r="BE240" i="15"/>
  <c r="BE241" i="15"/>
  <c r="BE242" i="15"/>
  <c r="BE243" i="15"/>
  <c r="BE244" i="15"/>
  <c r="BE245" i="15"/>
  <c r="BE246" i="15"/>
  <c r="BE247" i="15"/>
  <c r="BE248" i="15"/>
  <c r="BE249" i="15"/>
  <c r="BE250" i="15"/>
  <c r="BE251" i="15"/>
  <c r="BE252" i="15"/>
  <c r="BE253" i="15"/>
  <c r="BE254" i="15"/>
  <c r="BE255" i="15"/>
  <c r="BE256" i="15"/>
  <c r="BE258" i="15"/>
  <c r="BE259" i="15"/>
  <c r="BE260" i="15"/>
  <c r="BE261" i="15"/>
  <c r="BE262" i="15"/>
  <c r="BE263" i="15"/>
  <c r="BE264" i="15"/>
  <c r="BE265" i="15"/>
  <c r="BE266" i="15"/>
  <c r="BE267" i="15"/>
  <c r="BE268" i="15"/>
  <c r="BE269" i="15"/>
  <c r="BE270" i="15"/>
  <c r="BE271" i="15"/>
  <c r="BE272" i="15"/>
  <c r="BE273" i="15"/>
  <c r="BE274" i="15"/>
  <c r="BE275" i="15"/>
  <c r="BE276" i="15"/>
  <c r="BE277" i="15"/>
  <c r="BE278" i="15"/>
  <c r="BE279" i="15"/>
  <c r="BE280" i="15"/>
  <c r="BE281" i="15"/>
  <c r="BE282" i="15"/>
  <c r="BE283" i="15"/>
  <c r="BE284" i="15"/>
  <c r="BE285" i="15"/>
  <c r="BE286" i="15"/>
  <c r="BE287" i="15"/>
  <c r="BE288" i="15"/>
  <c r="BE289" i="15"/>
  <c r="BE290" i="15"/>
  <c r="BE292" i="15"/>
  <c r="BE293" i="15"/>
  <c r="BE294" i="15"/>
  <c r="BE295" i="15"/>
  <c r="BE296" i="15"/>
  <c r="BE297" i="15"/>
  <c r="BE298" i="15"/>
  <c r="BE299" i="15"/>
  <c r="BE300" i="15"/>
  <c r="BE302" i="15"/>
  <c r="BE303" i="15"/>
  <c r="BE304" i="15"/>
  <c r="BE305" i="15"/>
  <c r="BE306" i="15"/>
  <c r="BE307" i="15"/>
  <c r="BE308" i="15"/>
  <c r="BE309" i="15"/>
  <c r="BE310" i="15"/>
  <c r="BE311" i="15"/>
  <c r="BE312" i="15"/>
  <c r="BE313" i="15"/>
  <c r="BE314" i="15"/>
  <c r="BE315" i="15"/>
  <c r="BE316" i="15"/>
  <c r="BE317" i="15"/>
  <c r="BE318" i="15"/>
  <c r="BE319" i="15"/>
  <c r="BE320" i="15"/>
  <c r="BE321" i="15"/>
  <c r="BE322" i="15"/>
  <c r="BE323" i="15"/>
  <c r="BE324" i="15"/>
  <c r="BE325" i="15"/>
  <c r="BE326" i="15"/>
  <c r="BE327" i="15"/>
  <c r="BE328" i="15"/>
  <c r="BE329" i="15"/>
  <c r="BD2" i="15"/>
  <c r="BD3" i="15"/>
  <c r="BD4" i="15"/>
  <c r="BD5" i="15"/>
  <c r="BD6" i="15"/>
  <c r="BD7" i="15"/>
  <c r="BD8" i="15"/>
  <c r="BD9" i="15"/>
  <c r="BD10" i="15"/>
  <c r="BD11" i="15"/>
  <c r="BD12" i="15"/>
  <c r="BD13" i="15"/>
  <c r="BD14" i="15"/>
  <c r="BD15" i="15"/>
  <c r="BD16" i="15"/>
  <c r="BD17" i="15"/>
  <c r="BD18" i="15"/>
  <c r="BD19" i="15"/>
  <c r="BD20" i="15"/>
  <c r="BD21" i="15"/>
  <c r="BD22" i="15"/>
  <c r="BD23" i="15"/>
  <c r="BD24" i="15"/>
  <c r="BD25" i="15"/>
  <c r="BD26" i="15"/>
  <c r="BD27" i="15"/>
  <c r="BD28" i="15"/>
  <c r="BD29" i="15"/>
  <c r="BD30" i="15"/>
  <c r="BD31" i="15"/>
  <c r="BD32" i="15"/>
  <c r="BD33" i="15"/>
  <c r="BD34" i="15"/>
  <c r="BD35" i="15"/>
  <c r="BD36" i="15"/>
  <c r="BD37" i="15"/>
  <c r="BD38" i="15"/>
  <c r="BD39" i="15"/>
  <c r="BD40" i="15"/>
  <c r="BD41" i="15"/>
  <c r="BD42" i="15"/>
  <c r="BD43" i="15"/>
  <c r="BD44" i="15"/>
  <c r="BD45" i="15"/>
  <c r="BD46" i="15"/>
  <c r="BD47" i="15"/>
  <c r="BD48" i="15"/>
  <c r="BD49" i="15"/>
  <c r="BD50" i="15"/>
  <c r="BD51" i="15"/>
  <c r="BD52" i="15"/>
  <c r="BD53" i="15"/>
  <c r="BD54" i="15"/>
  <c r="BD55" i="15"/>
  <c r="BD56" i="15"/>
  <c r="BD57" i="15"/>
  <c r="BD58" i="15"/>
  <c r="BD59" i="15"/>
  <c r="BD60" i="15"/>
  <c r="BD61" i="15"/>
  <c r="BD63" i="15"/>
  <c r="BD64" i="15"/>
  <c r="BD65" i="15"/>
  <c r="BD67" i="15"/>
  <c r="BD68" i="15"/>
  <c r="BD69" i="15"/>
  <c r="BD70" i="15"/>
  <c r="BD71" i="15"/>
  <c r="BD72" i="15"/>
  <c r="BD73" i="15"/>
  <c r="BD74" i="15"/>
  <c r="BD75" i="15"/>
  <c r="BD76" i="15"/>
  <c r="BD77" i="15"/>
  <c r="BD78" i="15"/>
  <c r="BD79" i="15"/>
  <c r="BD80" i="15"/>
  <c r="BD81" i="15"/>
  <c r="BD82" i="15"/>
  <c r="BD83" i="15"/>
  <c r="BD84" i="15"/>
  <c r="BD85" i="15"/>
  <c r="BD86" i="15"/>
  <c r="BD87" i="15"/>
  <c r="BD88" i="15"/>
  <c r="BD89" i="15"/>
  <c r="BD90" i="15"/>
  <c r="BD91" i="15"/>
  <c r="BD92" i="15"/>
  <c r="BD93" i="15"/>
  <c r="BD94" i="15"/>
  <c r="BD95" i="15"/>
  <c r="BD96" i="15"/>
  <c r="BD97" i="15"/>
  <c r="BD98" i="15"/>
  <c r="BD99" i="15"/>
  <c r="BD100" i="15"/>
  <c r="BD101" i="15"/>
  <c r="BD102" i="15"/>
  <c r="BD103" i="15"/>
  <c r="BD104" i="15"/>
  <c r="BD105" i="15"/>
  <c r="BD106" i="15"/>
  <c r="BD107" i="15"/>
  <c r="BD108" i="15"/>
  <c r="BD109" i="15"/>
  <c r="BD110" i="15"/>
  <c r="BD111" i="15"/>
  <c r="BD112" i="15"/>
  <c r="BD113" i="15"/>
  <c r="BD114" i="15"/>
  <c r="BD115" i="15"/>
  <c r="BD116" i="15"/>
  <c r="BD117" i="15"/>
  <c r="BD118" i="15"/>
  <c r="BD119" i="15"/>
  <c r="BD120" i="15"/>
  <c r="BD121" i="15"/>
  <c r="BD122" i="15"/>
  <c r="BD123" i="15"/>
  <c r="BD124" i="15"/>
  <c r="BD125" i="15"/>
  <c r="BD126" i="15"/>
  <c r="BD127" i="15"/>
  <c r="BD128" i="15"/>
  <c r="BD129" i="15"/>
  <c r="BD130" i="15"/>
  <c r="BD131" i="15"/>
  <c r="BD132" i="15"/>
  <c r="BD133" i="15"/>
  <c r="BD134" i="15"/>
  <c r="BD135" i="15"/>
  <c r="BD136" i="15"/>
  <c r="BD137" i="15"/>
  <c r="BD138" i="15"/>
  <c r="BD139" i="15"/>
  <c r="BD140" i="15"/>
  <c r="BD141" i="15"/>
  <c r="BD142" i="15"/>
  <c r="BD143" i="15"/>
  <c r="BD144" i="15"/>
  <c r="BD145" i="15"/>
  <c r="BD146" i="15"/>
  <c r="BD147" i="15"/>
  <c r="BD148" i="15"/>
  <c r="BD149" i="15"/>
  <c r="BD150" i="15"/>
  <c r="BD151" i="15"/>
  <c r="BD152" i="15"/>
  <c r="BD153" i="15"/>
  <c r="BD154" i="15"/>
  <c r="BD155" i="15"/>
  <c r="BD156" i="15"/>
  <c r="BD157" i="15"/>
  <c r="BD158" i="15"/>
  <c r="BD159" i="15"/>
  <c r="BD160" i="15"/>
  <c r="BD161" i="15"/>
  <c r="BD162" i="15"/>
  <c r="BD163" i="15"/>
  <c r="BD164" i="15"/>
  <c r="BD165" i="15"/>
  <c r="BD166" i="15"/>
  <c r="BD167" i="15"/>
  <c r="BD168" i="15"/>
  <c r="BD169" i="15"/>
  <c r="BD170" i="15"/>
  <c r="BD171" i="15"/>
  <c r="BD172" i="15"/>
  <c r="BD173" i="15"/>
  <c r="BD174" i="15"/>
  <c r="BD176" i="15"/>
  <c r="BD177" i="15"/>
  <c r="BD178" i="15"/>
  <c r="BD179" i="15"/>
  <c r="BD180" i="15"/>
  <c r="BD181" i="15"/>
  <c r="BD182" i="15"/>
  <c r="BD183" i="15"/>
  <c r="BD184" i="15"/>
  <c r="BD185" i="15"/>
  <c r="BD186" i="15"/>
  <c r="BD187" i="15"/>
  <c r="BD188" i="15"/>
  <c r="BD189" i="15"/>
  <c r="BD190" i="15"/>
  <c r="BD191" i="15"/>
  <c r="BD192" i="15"/>
  <c r="BD193" i="15"/>
  <c r="BD194" i="15"/>
  <c r="BD195" i="15"/>
  <c r="BD196" i="15"/>
  <c r="BD197" i="15"/>
  <c r="BD198" i="15"/>
  <c r="BD199" i="15"/>
  <c r="BD200" i="15"/>
  <c r="BD201" i="15"/>
  <c r="BD202" i="15"/>
  <c r="BD203" i="15"/>
  <c r="BD204" i="15"/>
  <c r="BD205" i="15"/>
  <c r="BD206" i="15"/>
  <c r="BD207" i="15"/>
  <c r="BD208" i="15"/>
  <c r="BD209" i="15"/>
  <c r="BD210" i="15"/>
  <c r="BD211" i="15"/>
  <c r="BD212" i="15"/>
  <c r="BD213" i="15"/>
  <c r="BD214" i="15"/>
  <c r="BD215" i="15"/>
  <c r="BD217" i="15"/>
  <c r="BD218" i="15"/>
  <c r="BD219" i="15"/>
  <c r="BD220" i="15"/>
  <c r="BD221" i="15"/>
  <c r="BD222" i="15"/>
  <c r="BD223" i="15"/>
  <c r="BD224" i="15"/>
  <c r="BD225" i="15"/>
  <c r="BD226" i="15"/>
  <c r="BD227" i="15"/>
  <c r="BD228" i="15"/>
  <c r="BD229" i="15"/>
  <c r="BD230" i="15"/>
  <c r="BD231" i="15"/>
  <c r="BD232" i="15"/>
  <c r="BD233" i="15"/>
  <c r="BD234" i="15"/>
  <c r="BD235" i="15"/>
  <c r="BD236" i="15"/>
  <c r="BD237" i="15"/>
  <c r="BD238" i="15"/>
  <c r="BD239" i="15"/>
  <c r="BD240" i="15"/>
  <c r="BD241" i="15"/>
  <c r="BD242" i="15"/>
  <c r="BD243" i="15"/>
  <c r="BD244" i="15"/>
  <c r="BD245" i="15"/>
  <c r="BD246" i="15"/>
  <c r="BD247" i="15"/>
  <c r="BD248" i="15"/>
  <c r="BD249" i="15"/>
  <c r="BD250" i="15"/>
  <c r="BD251" i="15"/>
  <c r="BD252" i="15"/>
  <c r="BD253" i="15"/>
  <c r="BD254" i="15"/>
  <c r="BD255" i="15"/>
  <c r="BD256" i="15"/>
  <c r="BD258" i="15"/>
  <c r="BD259" i="15"/>
  <c r="BD260" i="15"/>
  <c r="BD261" i="15"/>
  <c r="BD262" i="15"/>
  <c r="BD263" i="15"/>
  <c r="BD264" i="15"/>
  <c r="BD265" i="15"/>
  <c r="BD266" i="15"/>
  <c r="BD267" i="15"/>
  <c r="BD268" i="15"/>
  <c r="BD269" i="15"/>
  <c r="BD270" i="15"/>
  <c r="BD271" i="15"/>
  <c r="BD272" i="15"/>
  <c r="BD273" i="15"/>
  <c r="BD274" i="15"/>
  <c r="BD275" i="15"/>
  <c r="BD276" i="15"/>
  <c r="BD277" i="15"/>
  <c r="BD278" i="15"/>
  <c r="BD279" i="15"/>
  <c r="BD280" i="15"/>
  <c r="BD281" i="15"/>
  <c r="BD282" i="15"/>
  <c r="BD283" i="15"/>
  <c r="BD284" i="15"/>
  <c r="BD285" i="15"/>
  <c r="BD286" i="15"/>
  <c r="BD287" i="15"/>
  <c r="BD288" i="15"/>
  <c r="BD289" i="15"/>
  <c r="BD290" i="15"/>
  <c r="BD292" i="15"/>
  <c r="BD293" i="15"/>
  <c r="BD294" i="15"/>
  <c r="BD295" i="15"/>
  <c r="BD296" i="15"/>
  <c r="BD297" i="15"/>
  <c r="BD298" i="15"/>
  <c r="BD299" i="15"/>
  <c r="BD300" i="15"/>
  <c r="BD302" i="15"/>
  <c r="BD303" i="15"/>
  <c r="BD304" i="15"/>
  <c r="BD305" i="15"/>
  <c r="BD306" i="15"/>
  <c r="BD307" i="15"/>
  <c r="BD308" i="15"/>
  <c r="BD309" i="15"/>
  <c r="BD310" i="15"/>
  <c r="BD311" i="15"/>
  <c r="BD312" i="15"/>
  <c r="BD313" i="15"/>
  <c r="BD314" i="15"/>
  <c r="BD315" i="15"/>
  <c r="BD316" i="15"/>
  <c r="BD317" i="15"/>
  <c r="BD318" i="15"/>
  <c r="BD319" i="15"/>
  <c r="BD320" i="15"/>
  <c r="BD321" i="15"/>
  <c r="BD322" i="15"/>
  <c r="BD323" i="15"/>
  <c r="BD324" i="15"/>
  <c r="BD325" i="15"/>
  <c r="BD326" i="15"/>
  <c r="BD327" i="15"/>
  <c r="BD328" i="15"/>
  <c r="BD329" i="15"/>
  <c r="BF2" i="15"/>
  <c r="BG2" i="15"/>
  <c r="BH2" i="15"/>
  <c r="BI2" i="15"/>
  <c r="BJ2" i="15"/>
  <c r="BK2" i="15"/>
  <c r="BL2" i="15"/>
  <c r="BM2" i="15"/>
  <c r="BN2" i="15"/>
  <c r="BO2" i="15"/>
  <c r="BP2" i="15"/>
  <c r="BF3" i="15"/>
  <c r="BG3" i="15"/>
  <c r="BH3" i="15"/>
  <c r="BI3" i="15"/>
  <c r="BJ3" i="15"/>
  <c r="BK3" i="15"/>
  <c r="BL3" i="15"/>
  <c r="BM3" i="15"/>
  <c r="BN3" i="15"/>
  <c r="BO3" i="15"/>
  <c r="BP3" i="15"/>
  <c r="BF4" i="15"/>
  <c r="BG4" i="15"/>
  <c r="BH4" i="15"/>
  <c r="BI4" i="15"/>
  <c r="BJ4" i="15"/>
  <c r="BK4" i="15"/>
  <c r="BL4" i="15"/>
  <c r="BM4" i="15"/>
  <c r="BN4" i="15"/>
  <c r="BO4" i="15"/>
  <c r="BP4" i="15"/>
  <c r="BF5" i="15"/>
  <c r="BG5" i="15"/>
  <c r="BH5" i="15"/>
  <c r="BI5" i="15"/>
  <c r="BJ5" i="15"/>
  <c r="BK5" i="15"/>
  <c r="BL5" i="15"/>
  <c r="BM5" i="15"/>
  <c r="BN5" i="15"/>
  <c r="BO5" i="15"/>
  <c r="BP5" i="15"/>
  <c r="BF6" i="15"/>
  <c r="BG6" i="15"/>
  <c r="BH6" i="15"/>
  <c r="BI6" i="15"/>
  <c r="BJ6" i="15"/>
  <c r="BK6" i="15"/>
  <c r="BL6" i="15"/>
  <c r="BM6" i="15"/>
  <c r="BN6" i="15"/>
  <c r="BO6" i="15"/>
  <c r="BP6" i="15"/>
  <c r="BF7" i="15"/>
  <c r="BG7" i="15"/>
  <c r="BH7" i="15"/>
  <c r="BI7" i="15"/>
  <c r="BJ7" i="15"/>
  <c r="BK7" i="15"/>
  <c r="BL7" i="15"/>
  <c r="BM7" i="15"/>
  <c r="BN7" i="15"/>
  <c r="BO7" i="15"/>
  <c r="BP7" i="15"/>
  <c r="BF8" i="15"/>
  <c r="BG8" i="15"/>
  <c r="BH8" i="15"/>
  <c r="BI8" i="15"/>
  <c r="BJ8" i="15"/>
  <c r="BK8" i="15"/>
  <c r="BL8" i="15"/>
  <c r="BM8" i="15"/>
  <c r="BN8" i="15"/>
  <c r="BO8" i="15"/>
  <c r="BP8" i="15"/>
  <c r="BF9" i="15"/>
  <c r="BG9" i="15"/>
  <c r="BH9" i="15"/>
  <c r="BI9" i="15"/>
  <c r="BJ9" i="15"/>
  <c r="BK9" i="15"/>
  <c r="BL9" i="15"/>
  <c r="BM9" i="15"/>
  <c r="BN9" i="15"/>
  <c r="BO9" i="15"/>
  <c r="BP9" i="15"/>
  <c r="BF10" i="15"/>
  <c r="BG10" i="15"/>
  <c r="BH10" i="15"/>
  <c r="BI10" i="15"/>
  <c r="BJ10" i="15"/>
  <c r="BK10" i="15"/>
  <c r="BL10" i="15"/>
  <c r="BM10" i="15"/>
  <c r="BN10" i="15"/>
  <c r="BO10" i="15"/>
  <c r="BP10" i="15"/>
  <c r="BF11" i="15"/>
  <c r="BG11" i="15"/>
  <c r="BH11" i="15"/>
  <c r="BI11" i="15"/>
  <c r="BJ11" i="15"/>
  <c r="BK11" i="15"/>
  <c r="BL11" i="15"/>
  <c r="BM11" i="15"/>
  <c r="BN11" i="15"/>
  <c r="BO11" i="15"/>
  <c r="BP11" i="15"/>
  <c r="BF12" i="15"/>
  <c r="BG12" i="15"/>
  <c r="BH12" i="15"/>
  <c r="BI12" i="15"/>
  <c r="BJ12" i="15"/>
  <c r="BK12" i="15"/>
  <c r="BL12" i="15"/>
  <c r="BM12" i="15"/>
  <c r="BN12" i="15"/>
  <c r="BO12" i="15"/>
  <c r="BP12" i="15"/>
  <c r="BF13" i="15"/>
  <c r="BG13" i="15"/>
  <c r="BH13" i="15"/>
  <c r="BI13" i="15"/>
  <c r="BJ13" i="15"/>
  <c r="BK13" i="15"/>
  <c r="BL13" i="15"/>
  <c r="BM13" i="15"/>
  <c r="BN13" i="15"/>
  <c r="BO13" i="15"/>
  <c r="BP13" i="15"/>
  <c r="BF14" i="15"/>
  <c r="BG14" i="15"/>
  <c r="BH14" i="15"/>
  <c r="BI14" i="15"/>
  <c r="BJ14" i="15"/>
  <c r="BK14" i="15"/>
  <c r="BL14" i="15"/>
  <c r="BM14" i="15"/>
  <c r="BN14" i="15"/>
  <c r="BO14" i="15"/>
  <c r="BP14" i="15"/>
  <c r="BF15" i="15"/>
  <c r="BG15" i="15"/>
  <c r="BH15" i="15"/>
  <c r="BI15" i="15"/>
  <c r="BJ15" i="15"/>
  <c r="BK15" i="15"/>
  <c r="BL15" i="15"/>
  <c r="BM15" i="15"/>
  <c r="BN15" i="15"/>
  <c r="BO15" i="15"/>
  <c r="BP15" i="15"/>
  <c r="BF16" i="15"/>
  <c r="BG16" i="15"/>
  <c r="BH16" i="15"/>
  <c r="BI16" i="15"/>
  <c r="BJ16" i="15"/>
  <c r="BK16" i="15"/>
  <c r="BL16" i="15"/>
  <c r="BM16" i="15"/>
  <c r="BN16" i="15"/>
  <c r="BO16" i="15"/>
  <c r="BP16" i="15"/>
  <c r="BF17" i="15"/>
  <c r="BG17" i="15"/>
  <c r="BH17" i="15"/>
  <c r="BI17" i="15"/>
  <c r="BJ17" i="15"/>
  <c r="BK17" i="15"/>
  <c r="BL17" i="15"/>
  <c r="BM17" i="15"/>
  <c r="BN17" i="15"/>
  <c r="BO17" i="15"/>
  <c r="BP17" i="15"/>
  <c r="BF18" i="15"/>
  <c r="BG18" i="15"/>
  <c r="BH18" i="15"/>
  <c r="BI18" i="15"/>
  <c r="BJ18" i="15"/>
  <c r="BK18" i="15"/>
  <c r="BL18" i="15"/>
  <c r="BM18" i="15"/>
  <c r="BN18" i="15"/>
  <c r="BO18" i="15"/>
  <c r="BP18" i="15"/>
  <c r="BF19" i="15"/>
  <c r="BG19" i="15"/>
  <c r="BH19" i="15"/>
  <c r="BI19" i="15"/>
  <c r="BJ19" i="15"/>
  <c r="BK19" i="15"/>
  <c r="BL19" i="15"/>
  <c r="BM19" i="15"/>
  <c r="BN19" i="15"/>
  <c r="BO19" i="15"/>
  <c r="BP19" i="15"/>
  <c r="BF20" i="15"/>
  <c r="BG20" i="15"/>
  <c r="BH20" i="15"/>
  <c r="BI20" i="15"/>
  <c r="BJ20" i="15"/>
  <c r="BK20" i="15"/>
  <c r="BL20" i="15"/>
  <c r="BM20" i="15"/>
  <c r="BN20" i="15"/>
  <c r="BO20" i="15"/>
  <c r="BP20" i="15"/>
  <c r="BF21" i="15"/>
  <c r="BG21" i="15"/>
  <c r="BH21" i="15"/>
  <c r="BI21" i="15"/>
  <c r="BJ21" i="15"/>
  <c r="BK21" i="15"/>
  <c r="BL21" i="15"/>
  <c r="BM21" i="15"/>
  <c r="BN21" i="15"/>
  <c r="BO21" i="15"/>
  <c r="BP21" i="15"/>
  <c r="BF22" i="15"/>
  <c r="BG22" i="15"/>
  <c r="BH22" i="15"/>
  <c r="BI22" i="15"/>
  <c r="BJ22" i="15"/>
  <c r="BK22" i="15"/>
  <c r="BL22" i="15"/>
  <c r="BM22" i="15"/>
  <c r="BN22" i="15"/>
  <c r="BO22" i="15"/>
  <c r="BP22" i="15"/>
  <c r="BF23" i="15"/>
  <c r="BG23" i="15"/>
  <c r="BH23" i="15"/>
  <c r="BI23" i="15"/>
  <c r="BJ23" i="15"/>
  <c r="BK23" i="15"/>
  <c r="BL23" i="15"/>
  <c r="BM23" i="15"/>
  <c r="BN23" i="15"/>
  <c r="BO23" i="15"/>
  <c r="BP23" i="15"/>
  <c r="BF24" i="15"/>
  <c r="BG24" i="15"/>
  <c r="BH24" i="15"/>
  <c r="BI24" i="15"/>
  <c r="BJ24" i="15"/>
  <c r="BK24" i="15"/>
  <c r="BL24" i="15"/>
  <c r="BM24" i="15"/>
  <c r="BN24" i="15"/>
  <c r="BO24" i="15"/>
  <c r="BP24" i="15"/>
  <c r="BF25" i="15"/>
  <c r="BG25" i="15"/>
  <c r="BH25" i="15"/>
  <c r="BI25" i="15"/>
  <c r="BJ25" i="15"/>
  <c r="BK25" i="15"/>
  <c r="BL25" i="15"/>
  <c r="BM25" i="15"/>
  <c r="BN25" i="15"/>
  <c r="BO25" i="15"/>
  <c r="BP25" i="15"/>
  <c r="BF26" i="15"/>
  <c r="BG26" i="15"/>
  <c r="BH26" i="15"/>
  <c r="BI26" i="15"/>
  <c r="BJ26" i="15"/>
  <c r="BK26" i="15"/>
  <c r="BL26" i="15"/>
  <c r="BM26" i="15"/>
  <c r="BN26" i="15"/>
  <c r="BO26" i="15"/>
  <c r="BP26" i="15"/>
  <c r="BF27" i="15"/>
  <c r="BG27" i="15"/>
  <c r="BH27" i="15"/>
  <c r="BI27" i="15"/>
  <c r="BJ27" i="15"/>
  <c r="BK27" i="15"/>
  <c r="BL27" i="15"/>
  <c r="BM27" i="15"/>
  <c r="BN27" i="15"/>
  <c r="BO27" i="15"/>
  <c r="BP27" i="15"/>
  <c r="BF28" i="15"/>
  <c r="BG28" i="15"/>
  <c r="BH28" i="15"/>
  <c r="BI28" i="15"/>
  <c r="BJ28" i="15"/>
  <c r="BK28" i="15"/>
  <c r="BL28" i="15"/>
  <c r="BM28" i="15"/>
  <c r="BN28" i="15"/>
  <c r="BO28" i="15"/>
  <c r="BP28" i="15"/>
  <c r="BF29" i="15"/>
  <c r="BG29" i="15"/>
  <c r="BH29" i="15"/>
  <c r="BI29" i="15"/>
  <c r="BJ29" i="15"/>
  <c r="BK29" i="15"/>
  <c r="BL29" i="15"/>
  <c r="BM29" i="15"/>
  <c r="BN29" i="15"/>
  <c r="BO29" i="15"/>
  <c r="BP29" i="15"/>
  <c r="BF30" i="15"/>
  <c r="BG30" i="15"/>
  <c r="BH30" i="15"/>
  <c r="BI30" i="15"/>
  <c r="BJ30" i="15"/>
  <c r="BK30" i="15"/>
  <c r="BL30" i="15"/>
  <c r="BM30" i="15"/>
  <c r="BN30" i="15"/>
  <c r="BO30" i="15"/>
  <c r="BP30" i="15"/>
  <c r="BF31" i="15"/>
  <c r="BG31" i="15"/>
  <c r="BH31" i="15"/>
  <c r="BI31" i="15"/>
  <c r="BJ31" i="15"/>
  <c r="BK31" i="15"/>
  <c r="BL31" i="15"/>
  <c r="BM31" i="15"/>
  <c r="BN31" i="15"/>
  <c r="BO31" i="15"/>
  <c r="BP31" i="15"/>
  <c r="BF32" i="15"/>
  <c r="BG32" i="15"/>
  <c r="BH32" i="15"/>
  <c r="BI32" i="15"/>
  <c r="BJ32" i="15"/>
  <c r="BK32" i="15"/>
  <c r="BL32" i="15"/>
  <c r="BM32" i="15"/>
  <c r="BN32" i="15"/>
  <c r="BO32" i="15"/>
  <c r="BP32" i="15"/>
  <c r="BF33" i="15"/>
  <c r="BG33" i="15"/>
  <c r="BH33" i="15"/>
  <c r="BI33" i="15"/>
  <c r="BJ33" i="15"/>
  <c r="BK33" i="15"/>
  <c r="BL33" i="15"/>
  <c r="BM33" i="15"/>
  <c r="BN33" i="15"/>
  <c r="BO33" i="15"/>
  <c r="BP33" i="15"/>
  <c r="BF34" i="15"/>
  <c r="BG34" i="15"/>
  <c r="BH34" i="15"/>
  <c r="BI34" i="15"/>
  <c r="BJ34" i="15"/>
  <c r="BK34" i="15"/>
  <c r="BL34" i="15"/>
  <c r="BM34" i="15"/>
  <c r="BN34" i="15"/>
  <c r="BO34" i="15"/>
  <c r="BP34" i="15"/>
  <c r="BF35" i="15"/>
  <c r="BG35" i="15"/>
  <c r="BH35" i="15"/>
  <c r="BI35" i="15"/>
  <c r="BJ35" i="15"/>
  <c r="BK35" i="15"/>
  <c r="BL35" i="15"/>
  <c r="BM35" i="15"/>
  <c r="BN35" i="15"/>
  <c r="BO35" i="15"/>
  <c r="BP35" i="15"/>
  <c r="BF36" i="15"/>
  <c r="BG36" i="15"/>
  <c r="BH36" i="15"/>
  <c r="BI36" i="15"/>
  <c r="BJ36" i="15"/>
  <c r="BK36" i="15"/>
  <c r="BL36" i="15"/>
  <c r="BM36" i="15"/>
  <c r="BN36" i="15"/>
  <c r="BO36" i="15"/>
  <c r="BP36" i="15"/>
  <c r="BF37" i="15"/>
  <c r="BG37" i="15"/>
  <c r="BH37" i="15"/>
  <c r="BI37" i="15"/>
  <c r="BJ37" i="15"/>
  <c r="BK37" i="15"/>
  <c r="BL37" i="15"/>
  <c r="BM37" i="15"/>
  <c r="BN37" i="15"/>
  <c r="BO37" i="15"/>
  <c r="BP37" i="15"/>
  <c r="BF38" i="15"/>
  <c r="BG38" i="15"/>
  <c r="BH38" i="15"/>
  <c r="BI38" i="15"/>
  <c r="BJ38" i="15"/>
  <c r="BK38" i="15"/>
  <c r="BL38" i="15"/>
  <c r="BM38" i="15"/>
  <c r="BN38" i="15"/>
  <c r="BO38" i="15"/>
  <c r="BP38" i="15"/>
  <c r="BF39" i="15"/>
  <c r="BG39" i="15"/>
  <c r="BH39" i="15"/>
  <c r="BI39" i="15"/>
  <c r="BJ39" i="15"/>
  <c r="BK39" i="15"/>
  <c r="BL39" i="15"/>
  <c r="BM39" i="15"/>
  <c r="BN39" i="15"/>
  <c r="BO39" i="15"/>
  <c r="BP39" i="15"/>
  <c r="BF40" i="15"/>
  <c r="BG40" i="15"/>
  <c r="BH40" i="15"/>
  <c r="BI40" i="15"/>
  <c r="BJ40" i="15"/>
  <c r="BK40" i="15"/>
  <c r="BL40" i="15"/>
  <c r="BM40" i="15"/>
  <c r="BN40" i="15"/>
  <c r="BO40" i="15"/>
  <c r="BP40" i="15"/>
  <c r="BF41" i="15"/>
  <c r="BG41" i="15"/>
  <c r="BH41" i="15"/>
  <c r="BI41" i="15"/>
  <c r="BJ41" i="15"/>
  <c r="BK41" i="15"/>
  <c r="BL41" i="15"/>
  <c r="BM41" i="15"/>
  <c r="BN41" i="15"/>
  <c r="BO41" i="15"/>
  <c r="BP41" i="15"/>
  <c r="BF42" i="15"/>
  <c r="BG42" i="15"/>
  <c r="BH42" i="15"/>
  <c r="BI42" i="15"/>
  <c r="BJ42" i="15"/>
  <c r="BK42" i="15"/>
  <c r="BL42" i="15"/>
  <c r="BM42" i="15"/>
  <c r="BN42" i="15"/>
  <c r="BO42" i="15"/>
  <c r="BP42" i="15"/>
  <c r="BF43" i="15"/>
  <c r="BG43" i="15"/>
  <c r="BH43" i="15"/>
  <c r="BI43" i="15"/>
  <c r="BJ43" i="15"/>
  <c r="BK43" i="15"/>
  <c r="BL43" i="15"/>
  <c r="BM43" i="15"/>
  <c r="BN43" i="15"/>
  <c r="BO43" i="15"/>
  <c r="BP43" i="15"/>
  <c r="BF44" i="15"/>
  <c r="BG44" i="15"/>
  <c r="BH44" i="15"/>
  <c r="BI44" i="15"/>
  <c r="BJ44" i="15"/>
  <c r="BK44" i="15"/>
  <c r="BL44" i="15"/>
  <c r="BM44" i="15"/>
  <c r="BN44" i="15"/>
  <c r="BO44" i="15"/>
  <c r="BP44" i="15"/>
  <c r="BF45" i="15"/>
  <c r="BG45" i="15"/>
  <c r="BH45" i="15"/>
  <c r="BI45" i="15"/>
  <c r="BJ45" i="15"/>
  <c r="BK45" i="15"/>
  <c r="BL45" i="15"/>
  <c r="BM45" i="15"/>
  <c r="BN45" i="15"/>
  <c r="BO45" i="15"/>
  <c r="BP45" i="15"/>
  <c r="BF46" i="15"/>
  <c r="BG46" i="15"/>
  <c r="BH46" i="15"/>
  <c r="BI46" i="15"/>
  <c r="BJ46" i="15"/>
  <c r="BK46" i="15"/>
  <c r="BL46" i="15"/>
  <c r="BM46" i="15"/>
  <c r="BN46" i="15"/>
  <c r="BO46" i="15"/>
  <c r="BP46" i="15"/>
  <c r="BF47" i="15"/>
  <c r="BG47" i="15"/>
  <c r="BH47" i="15"/>
  <c r="BI47" i="15"/>
  <c r="BJ47" i="15"/>
  <c r="BK47" i="15"/>
  <c r="BL47" i="15"/>
  <c r="BM47" i="15"/>
  <c r="BN47" i="15"/>
  <c r="BO47" i="15"/>
  <c r="BP47" i="15"/>
  <c r="BF48" i="15"/>
  <c r="BG48" i="15"/>
  <c r="BH48" i="15"/>
  <c r="BI48" i="15"/>
  <c r="BJ48" i="15"/>
  <c r="BK48" i="15"/>
  <c r="BL48" i="15"/>
  <c r="BM48" i="15"/>
  <c r="BN48" i="15"/>
  <c r="BO48" i="15"/>
  <c r="BP48" i="15"/>
  <c r="BF49" i="15"/>
  <c r="BG49" i="15"/>
  <c r="BH49" i="15"/>
  <c r="BI49" i="15"/>
  <c r="BJ49" i="15"/>
  <c r="BK49" i="15"/>
  <c r="BL49" i="15"/>
  <c r="BM49" i="15"/>
  <c r="BN49" i="15"/>
  <c r="BO49" i="15"/>
  <c r="BP49" i="15"/>
  <c r="BF50" i="15"/>
  <c r="BG50" i="15"/>
  <c r="BH50" i="15"/>
  <c r="BI50" i="15"/>
  <c r="BJ50" i="15"/>
  <c r="BK50" i="15"/>
  <c r="BL50" i="15"/>
  <c r="BM50" i="15"/>
  <c r="BN50" i="15"/>
  <c r="BO50" i="15"/>
  <c r="BP50" i="15"/>
  <c r="BF51" i="15"/>
  <c r="BG51" i="15"/>
  <c r="BH51" i="15"/>
  <c r="BI51" i="15"/>
  <c r="BJ51" i="15"/>
  <c r="BK51" i="15"/>
  <c r="BL51" i="15"/>
  <c r="BM51" i="15"/>
  <c r="BN51" i="15"/>
  <c r="BO51" i="15"/>
  <c r="BP51" i="15"/>
  <c r="BF52" i="15"/>
  <c r="BG52" i="15"/>
  <c r="BH52" i="15"/>
  <c r="BI52" i="15"/>
  <c r="BJ52" i="15"/>
  <c r="BK52" i="15"/>
  <c r="BL52" i="15"/>
  <c r="BM52" i="15"/>
  <c r="BN52" i="15"/>
  <c r="BO52" i="15"/>
  <c r="BP52" i="15"/>
  <c r="BF53" i="15"/>
  <c r="BG53" i="15"/>
  <c r="BH53" i="15"/>
  <c r="BI53" i="15"/>
  <c r="BJ53" i="15"/>
  <c r="BK53" i="15"/>
  <c r="BL53" i="15"/>
  <c r="BM53" i="15"/>
  <c r="BN53" i="15"/>
  <c r="BO53" i="15"/>
  <c r="BP53" i="15"/>
  <c r="BF54" i="15"/>
  <c r="BG54" i="15"/>
  <c r="BH54" i="15"/>
  <c r="BI54" i="15"/>
  <c r="BJ54" i="15"/>
  <c r="BK54" i="15"/>
  <c r="BL54" i="15"/>
  <c r="BM54" i="15"/>
  <c r="BN54" i="15"/>
  <c r="BO54" i="15"/>
  <c r="BP54" i="15"/>
  <c r="BF55" i="15"/>
  <c r="BG55" i="15"/>
  <c r="BH55" i="15"/>
  <c r="BI55" i="15"/>
  <c r="BJ55" i="15"/>
  <c r="BK55" i="15"/>
  <c r="BL55" i="15"/>
  <c r="BM55" i="15"/>
  <c r="BN55" i="15"/>
  <c r="BO55" i="15"/>
  <c r="BP55" i="15"/>
  <c r="BF56" i="15"/>
  <c r="BG56" i="15"/>
  <c r="BH56" i="15"/>
  <c r="BI56" i="15"/>
  <c r="BJ56" i="15"/>
  <c r="BK56" i="15"/>
  <c r="BL56" i="15"/>
  <c r="BM56" i="15"/>
  <c r="BN56" i="15"/>
  <c r="BO56" i="15"/>
  <c r="BP56" i="15"/>
  <c r="BF57" i="15"/>
  <c r="BG57" i="15"/>
  <c r="BH57" i="15"/>
  <c r="BI57" i="15"/>
  <c r="BJ57" i="15"/>
  <c r="BK57" i="15"/>
  <c r="BL57" i="15"/>
  <c r="BM57" i="15"/>
  <c r="BN57" i="15"/>
  <c r="BO57" i="15"/>
  <c r="BP57" i="15"/>
  <c r="BF58" i="15"/>
  <c r="BG58" i="15"/>
  <c r="BH58" i="15"/>
  <c r="BI58" i="15"/>
  <c r="BJ58" i="15"/>
  <c r="BK58" i="15"/>
  <c r="BL58" i="15"/>
  <c r="BM58" i="15"/>
  <c r="BN58" i="15"/>
  <c r="BO58" i="15"/>
  <c r="BP58" i="15"/>
  <c r="BF59" i="15"/>
  <c r="BG59" i="15"/>
  <c r="BH59" i="15"/>
  <c r="BI59" i="15"/>
  <c r="BJ59" i="15"/>
  <c r="BK59" i="15"/>
  <c r="BL59" i="15"/>
  <c r="BM59" i="15"/>
  <c r="BN59" i="15"/>
  <c r="BO59" i="15"/>
  <c r="BP59" i="15"/>
  <c r="BF60" i="15"/>
  <c r="BG60" i="15"/>
  <c r="BH60" i="15"/>
  <c r="BI60" i="15"/>
  <c r="BJ60" i="15"/>
  <c r="BK60" i="15"/>
  <c r="BL60" i="15"/>
  <c r="BM60" i="15"/>
  <c r="BN60" i="15"/>
  <c r="BO60" i="15"/>
  <c r="BP60" i="15"/>
  <c r="BF61" i="15"/>
  <c r="BG61" i="15"/>
  <c r="BH61" i="15"/>
  <c r="BI61" i="15"/>
  <c r="BJ61" i="15"/>
  <c r="BK61" i="15"/>
  <c r="BL61" i="15"/>
  <c r="BM61" i="15"/>
  <c r="BN61" i="15"/>
  <c r="BO61" i="15"/>
  <c r="BP61" i="15"/>
  <c r="BF63" i="15"/>
  <c r="BG63" i="15"/>
  <c r="BH63" i="15"/>
  <c r="BI63" i="15"/>
  <c r="BJ63" i="15"/>
  <c r="BK63" i="15"/>
  <c r="BL63" i="15"/>
  <c r="BM63" i="15"/>
  <c r="BN63" i="15"/>
  <c r="BO63" i="15"/>
  <c r="BP63" i="15"/>
  <c r="BF64" i="15"/>
  <c r="BG64" i="15"/>
  <c r="BH64" i="15"/>
  <c r="BI64" i="15"/>
  <c r="BJ64" i="15"/>
  <c r="BK64" i="15"/>
  <c r="BL64" i="15"/>
  <c r="BM64" i="15"/>
  <c r="BN64" i="15"/>
  <c r="BO64" i="15"/>
  <c r="BP64" i="15"/>
  <c r="BF65" i="15"/>
  <c r="BG65" i="15"/>
  <c r="BH65" i="15"/>
  <c r="BI65" i="15"/>
  <c r="BJ65" i="15"/>
  <c r="BK65" i="15"/>
  <c r="BL65" i="15"/>
  <c r="BM65" i="15"/>
  <c r="BN65" i="15"/>
  <c r="BO65" i="15"/>
  <c r="BP65" i="15"/>
  <c r="BF67" i="15"/>
  <c r="BG67" i="15"/>
  <c r="BH67" i="15"/>
  <c r="BI67" i="15"/>
  <c r="BJ67" i="15"/>
  <c r="BK67" i="15"/>
  <c r="BL67" i="15"/>
  <c r="BM67" i="15"/>
  <c r="BN67" i="15"/>
  <c r="BO67" i="15"/>
  <c r="BP67" i="15"/>
  <c r="BF68" i="15"/>
  <c r="BG68" i="15"/>
  <c r="BH68" i="15"/>
  <c r="BI68" i="15"/>
  <c r="BJ68" i="15"/>
  <c r="BK68" i="15"/>
  <c r="BL68" i="15"/>
  <c r="BM68" i="15"/>
  <c r="BN68" i="15"/>
  <c r="BO68" i="15"/>
  <c r="BP68" i="15"/>
  <c r="BF69" i="15"/>
  <c r="BG69" i="15"/>
  <c r="BH69" i="15"/>
  <c r="BI69" i="15"/>
  <c r="BJ69" i="15"/>
  <c r="BK69" i="15"/>
  <c r="BL69" i="15"/>
  <c r="BM69" i="15"/>
  <c r="BN69" i="15"/>
  <c r="BO69" i="15"/>
  <c r="BP69" i="15"/>
  <c r="BF70" i="15"/>
  <c r="BG70" i="15"/>
  <c r="BH70" i="15"/>
  <c r="BI70" i="15"/>
  <c r="BJ70" i="15"/>
  <c r="BK70" i="15"/>
  <c r="BL70" i="15"/>
  <c r="BM70" i="15"/>
  <c r="BN70" i="15"/>
  <c r="BO70" i="15"/>
  <c r="BP70" i="15"/>
  <c r="BF71" i="15"/>
  <c r="BG71" i="15"/>
  <c r="BH71" i="15"/>
  <c r="BI71" i="15"/>
  <c r="BJ71" i="15"/>
  <c r="BK71" i="15"/>
  <c r="BL71" i="15"/>
  <c r="BM71" i="15"/>
  <c r="BN71" i="15"/>
  <c r="BO71" i="15"/>
  <c r="BP71" i="15"/>
  <c r="BF72" i="15"/>
  <c r="BG72" i="15"/>
  <c r="BH72" i="15"/>
  <c r="BI72" i="15"/>
  <c r="BJ72" i="15"/>
  <c r="BK72" i="15"/>
  <c r="BL72" i="15"/>
  <c r="BM72" i="15"/>
  <c r="BN72" i="15"/>
  <c r="BO72" i="15"/>
  <c r="BP72" i="15"/>
  <c r="BF73" i="15"/>
  <c r="BG73" i="15"/>
  <c r="BH73" i="15"/>
  <c r="BI73" i="15"/>
  <c r="BJ73" i="15"/>
  <c r="BK73" i="15"/>
  <c r="BL73" i="15"/>
  <c r="BM73" i="15"/>
  <c r="BN73" i="15"/>
  <c r="BO73" i="15"/>
  <c r="BP73" i="15"/>
  <c r="BF74" i="15"/>
  <c r="BG74" i="15"/>
  <c r="BH74" i="15"/>
  <c r="BI74" i="15"/>
  <c r="BJ74" i="15"/>
  <c r="BK74" i="15"/>
  <c r="BL74" i="15"/>
  <c r="BM74" i="15"/>
  <c r="BN74" i="15"/>
  <c r="BO74" i="15"/>
  <c r="BP74" i="15"/>
  <c r="BF75" i="15"/>
  <c r="BG75" i="15"/>
  <c r="BH75" i="15"/>
  <c r="BI75" i="15"/>
  <c r="BJ75" i="15"/>
  <c r="BK75" i="15"/>
  <c r="BL75" i="15"/>
  <c r="BM75" i="15"/>
  <c r="BN75" i="15"/>
  <c r="BO75" i="15"/>
  <c r="BP75" i="15"/>
  <c r="BF76" i="15"/>
  <c r="BG76" i="15"/>
  <c r="BH76" i="15"/>
  <c r="BI76" i="15"/>
  <c r="BJ76" i="15"/>
  <c r="BK76" i="15"/>
  <c r="BL76" i="15"/>
  <c r="BM76" i="15"/>
  <c r="BN76" i="15"/>
  <c r="BO76" i="15"/>
  <c r="BP76" i="15"/>
  <c r="BF77" i="15"/>
  <c r="BG77" i="15"/>
  <c r="BH77" i="15"/>
  <c r="BI77" i="15"/>
  <c r="BJ77" i="15"/>
  <c r="BK77" i="15"/>
  <c r="BL77" i="15"/>
  <c r="BM77" i="15"/>
  <c r="BN77" i="15"/>
  <c r="BO77" i="15"/>
  <c r="BP77" i="15"/>
  <c r="BF78" i="15"/>
  <c r="BG78" i="15"/>
  <c r="BH78" i="15"/>
  <c r="BI78" i="15"/>
  <c r="BJ78" i="15"/>
  <c r="BK78" i="15"/>
  <c r="BL78" i="15"/>
  <c r="BM78" i="15"/>
  <c r="BN78" i="15"/>
  <c r="BO78" i="15"/>
  <c r="BP78" i="15"/>
  <c r="BF79" i="15"/>
  <c r="BG79" i="15"/>
  <c r="BH79" i="15"/>
  <c r="BI79" i="15"/>
  <c r="BJ79" i="15"/>
  <c r="BK79" i="15"/>
  <c r="BL79" i="15"/>
  <c r="BM79" i="15"/>
  <c r="BN79" i="15"/>
  <c r="BO79" i="15"/>
  <c r="BP79" i="15"/>
  <c r="BF80" i="15"/>
  <c r="BG80" i="15"/>
  <c r="BH80" i="15"/>
  <c r="BI80" i="15"/>
  <c r="BJ80" i="15"/>
  <c r="BK80" i="15"/>
  <c r="BL80" i="15"/>
  <c r="BM80" i="15"/>
  <c r="BN80" i="15"/>
  <c r="BO80" i="15"/>
  <c r="BP80" i="15"/>
  <c r="BF81" i="15"/>
  <c r="BG81" i="15"/>
  <c r="BH81" i="15"/>
  <c r="BI81" i="15"/>
  <c r="BJ81" i="15"/>
  <c r="BK81" i="15"/>
  <c r="BL81" i="15"/>
  <c r="BM81" i="15"/>
  <c r="BN81" i="15"/>
  <c r="BO81" i="15"/>
  <c r="BP81" i="15"/>
  <c r="BF82" i="15"/>
  <c r="BG82" i="15"/>
  <c r="BH82" i="15"/>
  <c r="BI82" i="15"/>
  <c r="BJ82" i="15"/>
  <c r="BK82" i="15"/>
  <c r="BL82" i="15"/>
  <c r="BM82" i="15"/>
  <c r="BN82" i="15"/>
  <c r="BO82" i="15"/>
  <c r="BP82" i="15"/>
  <c r="BF83" i="15"/>
  <c r="BG83" i="15"/>
  <c r="BH83" i="15"/>
  <c r="BI83" i="15"/>
  <c r="BJ83" i="15"/>
  <c r="BK83" i="15"/>
  <c r="BL83" i="15"/>
  <c r="BM83" i="15"/>
  <c r="BN83" i="15"/>
  <c r="BO83" i="15"/>
  <c r="BP83" i="15"/>
  <c r="BF84" i="15"/>
  <c r="BG84" i="15"/>
  <c r="BH84" i="15"/>
  <c r="BI84" i="15"/>
  <c r="BJ84" i="15"/>
  <c r="BK84" i="15"/>
  <c r="BL84" i="15"/>
  <c r="BM84" i="15"/>
  <c r="BN84" i="15"/>
  <c r="BO84" i="15"/>
  <c r="BP84" i="15"/>
  <c r="BF85" i="15"/>
  <c r="BG85" i="15"/>
  <c r="BH85" i="15"/>
  <c r="BI85" i="15"/>
  <c r="BJ85" i="15"/>
  <c r="BK85" i="15"/>
  <c r="BL85" i="15"/>
  <c r="BM85" i="15"/>
  <c r="BN85" i="15"/>
  <c r="BO85" i="15"/>
  <c r="BP85" i="15"/>
  <c r="BF86" i="15"/>
  <c r="BG86" i="15"/>
  <c r="BH86" i="15"/>
  <c r="BI86" i="15"/>
  <c r="BJ86" i="15"/>
  <c r="BK86" i="15"/>
  <c r="BL86" i="15"/>
  <c r="BM86" i="15"/>
  <c r="BN86" i="15"/>
  <c r="BO86" i="15"/>
  <c r="BP86" i="15"/>
  <c r="BF87" i="15"/>
  <c r="BG87" i="15"/>
  <c r="BH87" i="15"/>
  <c r="BI87" i="15"/>
  <c r="BJ87" i="15"/>
  <c r="BK87" i="15"/>
  <c r="BL87" i="15"/>
  <c r="BM87" i="15"/>
  <c r="BN87" i="15"/>
  <c r="BO87" i="15"/>
  <c r="BP87" i="15"/>
  <c r="BF88" i="15"/>
  <c r="BG88" i="15"/>
  <c r="BH88" i="15"/>
  <c r="BI88" i="15"/>
  <c r="BJ88" i="15"/>
  <c r="BK88" i="15"/>
  <c r="BL88" i="15"/>
  <c r="BM88" i="15"/>
  <c r="BN88" i="15"/>
  <c r="BO88" i="15"/>
  <c r="BP88" i="15"/>
  <c r="BF89" i="15"/>
  <c r="BG89" i="15"/>
  <c r="BH89" i="15"/>
  <c r="BI89" i="15"/>
  <c r="BJ89" i="15"/>
  <c r="BK89" i="15"/>
  <c r="BL89" i="15"/>
  <c r="BM89" i="15"/>
  <c r="BN89" i="15"/>
  <c r="BO89" i="15"/>
  <c r="BP89" i="15"/>
  <c r="BF90" i="15"/>
  <c r="BG90" i="15"/>
  <c r="BH90" i="15"/>
  <c r="BI90" i="15"/>
  <c r="BJ90" i="15"/>
  <c r="BK90" i="15"/>
  <c r="BL90" i="15"/>
  <c r="BM90" i="15"/>
  <c r="BN90" i="15"/>
  <c r="BO90" i="15"/>
  <c r="BP90" i="15"/>
  <c r="BF91" i="15"/>
  <c r="BG91" i="15"/>
  <c r="BH91" i="15"/>
  <c r="BI91" i="15"/>
  <c r="BJ91" i="15"/>
  <c r="BK91" i="15"/>
  <c r="BL91" i="15"/>
  <c r="BM91" i="15"/>
  <c r="BN91" i="15"/>
  <c r="BO91" i="15"/>
  <c r="BP91" i="15"/>
  <c r="BF92" i="15"/>
  <c r="BG92" i="15"/>
  <c r="BH92" i="15"/>
  <c r="BI92" i="15"/>
  <c r="BJ92" i="15"/>
  <c r="BK92" i="15"/>
  <c r="BL92" i="15"/>
  <c r="BM92" i="15"/>
  <c r="BN92" i="15"/>
  <c r="BO92" i="15"/>
  <c r="BP92" i="15"/>
  <c r="BF93" i="15"/>
  <c r="BG93" i="15"/>
  <c r="BH93" i="15"/>
  <c r="BI93" i="15"/>
  <c r="BJ93" i="15"/>
  <c r="BK93" i="15"/>
  <c r="BL93" i="15"/>
  <c r="BM93" i="15"/>
  <c r="BN93" i="15"/>
  <c r="BO93" i="15"/>
  <c r="BP93" i="15"/>
  <c r="BF94" i="15"/>
  <c r="BG94" i="15"/>
  <c r="BH94" i="15"/>
  <c r="BI94" i="15"/>
  <c r="BJ94" i="15"/>
  <c r="BK94" i="15"/>
  <c r="BL94" i="15"/>
  <c r="BM94" i="15"/>
  <c r="BN94" i="15"/>
  <c r="BO94" i="15"/>
  <c r="BP94" i="15"/>
  <c r="BF95" i="15"/>
  <c r="BG95" i="15"/>
  <c r="BH95" i="15"/>
  <c r="BI95" i="15"/>
  <c r="BJ95" i="15"/>
  <c r="BK95" i="15"/>
  <c r="BL95" i="15"/>
  <c r="BM95" i="15"/>
  <c r="BN95" i="15"/>
  <c r="BO95" i="15"/>
  <c r="BP95" i="15"/>
  <c r="BF96" i="15"/>
  <c r="BG96" i="15"/>
  <c r="BH96" i="15"/>
  <c r="BI96" i="15"/>
  <c r="BJ96" i="15"/>
  <c r="BK96" i="15"/>
  <c r="BL96" i="15"/>
  <c r="BM96" i="15"/>
  <c r="BN96" i="15"/>
  <c r="BO96" i="15"/>
  <c r="BP96" i="15"/>
  <c r="BF97" i="15"/>
  <c r="BG97" i="15"/>
  <c r="BH97" i="15"/>
  <c r="BI97" i="15"/>
  <c r="BJ97" i="15"/>
  <c r="BK97" i="15"/>
  <c r="BL97" i="15"/>
  <c r="BM97" i="15"/>
  <c r="BN97" i="15"/>
  <c r="BO97" i="15"/>
  <c r="BP97" i="15"/>
  <c r="BF98" i="15"/>
  <c r="BG98" i="15"/>
  <c r="BH98" i="15"/>
  <c r="BI98" i="15"/>
  <c r="BJ98" i="15"/>
  <c r="BK98" i="15"/>
  <c r="BL98" i="15"/>
  <c r="BM98" i="15"/>
  <c r="BN98" i="15"/>
  <c r="BO98" i="15"/>
  <c r="BP98" i="15"/>
  <c r="BF99" i="15"/>
  <c r="BG99" i="15"/>
  <c r="BH99" i="15"/>
  <c r="BI99" i="15"/>
  <c r="BJ99" i="15"/>
  <c r="BK99" i="15"/>
  <c r="BL99" i="15"/>
  <c r="BM99" i="15"/>
  <c r="BN99" i="15"/>
  <c r="BO99" i="15"/>
  <c r="BP99" i="15"/>
  <c r="BF100" i="15"/>
  <c r="BG100" i="15"/>
  <c r="BH100" i="15"/>
  <c r="BI100" i="15"/>
  <c r="BJ100" i="15"/>
  <c r="BK100" i="15"/>
  <c r="BL100" i="15"/>
  <c r="BM100" i="15"/>
  <c r="BN100" i="15"/>
  <c r="BO100" i="15"/>
  <c r="BP100" i="15"/>
  <c r="BF101" i="15"/>
  <c r="BG101" i="15"/>
  <c r="BH101" i="15"/>
  <c r="BI101" i="15"/>
  <c r="BJ101" i="15"/>
  <c r="BK101" i="15"/>
  <c r="BL101" i="15"/>
  <c r="BM101" i="15"/>
  <c r="BN101" i="15"/>
  <c r="BO101" i="15"/>
  <c r="BP101" i="15"/>
  <c r="BF102" i="15"/>
  <c r="BG102" i="15"/>
  <c r="BH102" i="15"/>
  <c r="BI102" i="15"/>
  <c r="BJ102" i="15"/>
  <c r="BK102" i="15"/>
  <c r="BL102" i="15"/>
  <c r="BM102" i="15"/>
  <c r="BN102" i="15"/>
  <c r="BO102" i="15"/>
  <c r="BP102" i="15"/>
  <c r="BF103" i="15"/>
  <c r="BG103" i="15"/>
  <c r="BH103" i="15"/>
  <c r="BI103" i="15"/>
  <c r="BJ103" i="15"/>
  <c r="BK103" i="15"/>
  <c r="BL103" i="15"/>
  <c r="BM103" i="15"/>
  <c r="BN103" i="15"/>
  <c r="BO103" i="15"/>
  <c r="BP103" i="15"/>
  <c r="BF104" i="15"/>
  <c r="BG104" i="15"/>
  <c r="BH104" i="15"/>
  <c r="BI104" i="15"/>
  <c r="BJ104" i="15"/>
  <c r="BK104" i="15"/>
  <c r="BL104" i="15"/>
  <c r="BM104" i="15"/>
  <c r="BN104" i="15"/>
  <c r="BO104" i="15"/>
  <c r="BP104" i="15"/>
  <c r="BF105" i="15"/>
  <c r="BG105" i="15"/>
  <c r="BH105" i="15"/>
  <c r="BI105" i="15"/>
  <c r="BJ105" i="15"/>
  <c r="BK105" i="15"/>
  <c r="BL105" i="15"/>
  <c r="BM105" i="15"/>
  <c r="BN105" i="15"/>
  <c r="BO105" i="15"/>
  <c r="BP105" i="15"/>
  <c r="BF106" i="15"/>
  <c r="BG106" i="15"/>
  <c r="BH106" i="15"/>
  <c r="BI106" i="15"/>
  <c r="BJ106" i="15"/>
  <c r="BK106" i="15"/>
  <c r="BL106" i="15"/>
  <c r="BM106" i="15"/>
  <c r="BN106" i="15"/>
  <c r="BO106" i="15"/>
  <c r="BP106" i="15"/>
  <c r="BF107" i="15"/>
  <c r="BG107" i="15"/>
  <c r="BH107" i="15"/>
  <c r="BI107" i="15"/>
  <c r="BJ107" i="15"/>
  <c r="BK107" i="15"/>
  <c r="BL107" i="15"/>
  <c r="BM107" i="15"/>
  <c r="BN107" i="15"/>
  <c r="BO107" i="15"/>
  <c r="BP107" i="15"/>
  <c r="BF108" i="15"/>
  <c r="BG108" i="15"/>
  <c r="BH108" i="15"/>
  <c r="BI108" i="15"/>
  <c r="BJ108" i="15"/>
  <c r="BK108" i="15"/>
  <c r="BL108" i="15"/>
  <c r="BM108" i="15"/>
  <c r="BN108" i="15"/>
  <c r="BO108" i="15"/>
  <c r="BP108" i="15"/>
  <c r="BF109" i="15"/>
  <c r="BG109" i="15"/>
  <c r="BH109" i="15"/>
  <c r="BI109" i="15"/>
  <c r="BJ109" i="15"/>
  <c r="BK109" i="15"/>
  <c r="BL109" i="15"/>
  <c r="BM109" i="15"/>
  <c r="BN109" i="15"/>
  <c r="BO109" i="15"/>
  <c r="BP109" i="15"/>
  <c r="BF110" i="15"/>
  <c r="BG110" i="15"/>
  <c r="BH110" i="15"/>
  <c r="BI110" i="15"/>
  <c r="BJ110" i="15"/>
  <c r="BK110" i="15"/>
  <c r="BL110" i="15"/>
  <c r="BM110" i="15"/>
  <c r="BN110" i="15"/>
  <c r="BO110" i="15"/>
  <c r="BP110" i="15"/>
  <c r="BF111" i="15"/>
  <c r="BG111" i="15"/>
  <c r="BH111" i="15"/>
  <c r="BI111" i="15"/>
  <c r="BJ111" i="15"/>
  <c r="BK111" i="15"/>
  <c r="BL111" i="15"/>
  <c r="BM111" i="15"/>
  <c r="BN111" i="15"/>
  <c r="BO111" i="15"/>
  <c r="BP111" i="15"/>
  <c r="BF112" i="15"/>
  <c r="BG112" i="15"/>
  <c r="BH112" i="15"/>
  <c r="BI112" i="15"/>
  <c r="BJ112" i="15"/>
  <c r="BK112" i="15"/>
  <c r="BL112" i="15"/>
  <c r="BM112" i="15"/>
  <c r="BN112" i="15"/>
  <c r="BO112" i="15"/>
  <c r="BP112" i="15"/>
  <c r="BF113" i="15"/>
  <c r="BG113" i="15"/>
  <c r="BH113" i="15"/>
  <c r="BI113" i="15"/>
  <c r="BJ113" i="15"/>
  <c r="BK113" i="15"/>
  <c r="BL113" i="15"/>
  <c r="BM113" i="15"/>
  <c r="BN113" i="15"/>
  <c r="BO113" i="15"/>
  <c r="BP113" i="15"/>
  <c r="BF114" i="15"/>
  <c r="BG114" i="15"/>
  <c r="BH114" i="15"/>
  <c r="BI114" i="15"/>
  <c r="BJ114" i="15"/>
  <c r="BK114" i="15"/>
  <c r="BL114" i="15"/>
  <c r="BM114" i="15"/>
  <c r="BN114" i="15"/>
  <c r="BO114" i="15"/>
  <c r="BP114" i="15"/>
  <c r="BF115" i="15"/>
  <c r="BG115" i="15"/>
  <c r="BH115" i="15"/>
  <c r="BI115" i="15"/>
  <c r="BJ115" i="15"/>
  <c r="BK115" i="15"/>
  <c r="BL115" i="15"/>
  <c r="BM115" i="15"/>
  <c r="BN115" i="15"/>
  <c r="BO115" i="15"/>
  <c r="BP115" i="15"/>
  <c r="BF116" i="15"/>
  <c r="BG116" i="15"/>
  <c r="BH116" i="15"/>
  <c r="BI116" i="15"/>
  <c r="BJ116" i="15"/>
  <c r="BK116" i="15"/>
  <c r="BL116" i="15"/>
  <c r="BM116" i="15"/>
  <c r="BN116" i="15"/>
  <c r="BO116" i="15"/>
  <c r="BP116" i="15"/>
  <c r="BF117" i="15"/>
  <c r="BG117" i="15"/>
  <c r="BH117" i="15"/>
  <c r="BI117" i="15"/>
  <c r="BJ117" i="15"/>
  <c r="BK117" i="15"/>
  <c r="BL117" i="15"/>
  <c r="BM117" i="15"/>
  <c r="BN117" i="15"/>
  <c r="BO117" i="15"/>
  <c r="BP117" i="15"/>
  <c r="BF118" i="15"/>
  <c r="BG118" i="15"/>
  <c r="BH118" i="15"/>
  <c r="BI118" i="15"/>
  <c r="BJ118" i="15"/>
  <c r="BK118" i="15"/>
  <c r="BL118" i="15"/>
  <c r="BM118" i="15"/>
  <c r="BN118" i="15"/>
  <c r="BO118" i="15"/>
  <c r="BP118" i="15"/>
  <c r="BF119" i="15"/>
  <c r="BG119" i="15"/>
  <c r="BH119" i="15"/>
  <c r="BI119" i="15"/>
  <c r="BJ119" i="15"/>
  <c r="BK119" i="15"/>
  <c r="BL119" i="15"/>
  <c r="BM119" i="15"/>
  <c r="BN119" i="15"/>
  <c r="BO119" i="15"/>
  <c r="BP119" i="15"/>
  <c r="BF120" i="15"/>
  <c r="BG120" i="15"/>
  <c r="BH120" i="15"/>
  <c r="BI120" i="15"/>
  <c r="BJ120" i="15"/>
  <c r="BK120" i="15"/>
  <c r="BL120" i="15"/>
  <c r="BM120" i="15"/>
  <c r="BN120" i="15"/>
  <c r="BO120" i="15"/>
  <c r="BP120" i="15"/>
  <c r="BF121" i="15"/>
  <c r="BG121" i="15"/>
  <c r="BH121" i="15"/>
  <c r="BI121" i="15"/>
  <c r="BJ121" i="15"/>
  <c r="BK121" i="15"/>
  <c r="BL121" i="15"/>
  <c r="BM121" i="15"/>
  <c r="BN121" i="15"/>
  <c r="BO121" i="15"/>
  <c r="BP121" i="15"/>
  <c r="BF122" i="15"/>
  <c r="BG122" i="15"/>
  <c r="BH122" i="15"/>
  <c r="BI122" i="15"/>
  <c r="BJ122" i="15"/>
  <c r="BK122" i="15"/>
  <c r="BL122" i="15"/>
  <c r="BM122" i="15"/>
  <c r="BN122" i="15"/>
  <c r="BO122" i="15"/>
  <c r="BP122" i="15"/>
  <c r="BF123" i="15"/>
  <c r="BG123" i="15"/>
  <c r="BH123" i="15"/>
  <c r="BI123" i="15"/>
  <c r="BJ123" i="15"/>
  <c r="BK123" i="15"/>
  <c r="BL123" i="15"/>
  <c r="BM123" i="15"/>
  <c r="BN123" i="15"/>
  <c r="BO123" i="15"/>
  <c r="BP123" i="15"/>
  <c r="BF124" i="15"/>
  <c r="BG124" i="15"/>
  <c r="BH124" i="15"/>
  <c r="BI124" i="15"/>
  <c r="BJ124" i="15"/>
  <c r="BK124" i="15"/>
  <c r="BL124" i="15"/>
  <c r="BM124" i="15"/>
  <c r="BN124" i="15"/>
  <c r="BO124" i="15"/>
  <c r="BP124" i="15"/>
  <c r="BF125" i="15"/>
  <c r="BG125" i="15"/>
  <c r="BH125" i="15"/>
  <c r="BI125" i="15"/>
  <c r="BJ125" i="15"/>
  <c r="BK125" i="15"/>
  <c r="BL125" i="15"/>
  <c r="BM125" i="15"/>
  <c r="BN125" i="15"/>
  <c r="BO125" i="15"/>
  <c r="BP125" i="15"/>
  <c r="BF126" i="15"/>
  <c r="BG126" i="15"/>
  <c r="BH126" i="15"/>
  <c r="BI126" i="15"/>
  <c r="BJ126" i="15"/>
  <c r="BK126" i="15"/>
  <c r="BL126" i="15"/>
  <c r="BM126" i="15"/>
  <c r="BN126" i="15"/>
  <c r="BO126" i="15"/>
  <c r="BP126" i="15"/>
  <c r="BF127" i="15"/>
  <c r="BG127" i="15"/>
  <c r="BH127" i="15"/>
  <c r="BI127" i="15"/>
  <c r="BJ127" i="15"/>
  <c r="BK127" i="15"/>
  <c r="BL127" i="15"/>
  <c r="BM127" i="15"/>
  <c r="BN127" i="15"/>
  <c r="BO127" i="15"/>
  <c r="BP127" i="15"/>
  <c r="BF128" i="15"/>
  <c r="BG128" i="15"/>
  <c r="BH128" i="15"/>
  <c r="BI128" i="15"/>
  <c r="BJ128" i="15"/>
  <c r="BK128" i="15"/>
  <c r="BL128" i="15"/>
  <c r="BM128" i="15"/>
  <c r="BN128" i="15"/>
  <c r="BO128" i="15"/>
  <c r="BP128" i="15"/>
  <c r="BF129" i="15"/>
  <c r="BG129" i="15"/>
  <c r="BH129" i="15"/>
  <c r="BI129" i="15"/>
  <c r="BJ129" i="15"/>
  <c r="BK129" i="15"/>
  <c r="BL129" i="15"/>
  <c r="BM129" i="15"/>
  <c r="BN129" i="15"/>
  <c r="BO129" i="15"/>
  <c r="BP129" i="15"/>
  <c r="BF130" i="15"/>
  <c r="BG130" i="15"/>
  <c r="BH130" i="15"/>
  <c r="BI130" i="15"/>
  <c r="BJ130" i="15"/>
  <c r="BK130" i="15"/>
  <c r="BL130" i="15"/>
  <c r="BM130" i="15"/>
  <c r="BN130" i="15"/>
  <c r="BO130" i="15"/>
  <c r="BP130" i="15"/>
  <c r="BF131" i="15"/>
  <c r="BG131" i="15"/>
  <c r="BH131" i="15"/>
  <c r="BI131" i="15"/>
  <c r="BJ131" i="15"/>
  <c r="BK131" i="15"/>
  <c r="BL131" i="15"/>
  <c r="BM131" i="15"/>
  <c r="BN131" i="15"/>
  <c r="BO131" i="15"/>
  <c r="BP131" i="15"/>
  <c r="BF132" i="15"/>
  <c r="BG132" i="15"/>
  <c r="BH132" i="15"/>
  <c r="BI132" i="15"/>
  <c r="BJ132" i="15"/>
  <c r="BK132" i="15"/>
  <c r="BL132" i="15"/>
  <c r="BM132" i="15"/>
  <c r="BN132" i="15"/>
  <c r="BO132" i="15"/>
  <c r="BP132" i="15"/>
  <c r="BF133" i="15"/>
  <c r="BG133" i="15"/>
  <c r="BH133" i="15"/>
  <c r="BI133" i="15"/>
  <c r="BJ133" i="15"/>
  <c r="BK133" i="15"/>
  <c r="BL133" i="15"/>
  <c r="BM133" i="15"/>
  <c r="BN133" i="15"/>
  <c r="BO133" i="15"/>
  <c r="BP133" i="15"/>
  <c r="BF134" i="15"/>
  <c r="BG134" i="15"/>
  <c r="BH134" i="15"/>
  <c r="BI134" i="15"/>
  <c r="BJ134" i="15"/>
  <c r="BK134" i="15"/>
  <c r="BL134" i="15"/>
  <c r="BM134" i="15"/>
  <c r="BN134" i="15"/>
  <c r="BO134" i="15"/>
  <c r="BP134" i="15"/>
  <c r="BF135" i="15"/>
  <c r="BG135" i="15"/>
  <c r="BH135" i="15"/>
  <c r="BI135" i="15"/>
  <c r="BJ135" i="15"/>
  <c r="BK135" i="15"/>
  <c r="BL135" i="15"/>
  <c r="BM135" i="15"/>
  <c r="BN135" i="15"/>
  <c r="BO135" i="15"/>
  <c r="BP135" i="15"/>
  <c r="BF136" i="15"/>
  <c r="BG136" i="15"/>
  <c r="BH136" i="15"/>
  <c r="BI136" i="15"/>
  <c r="BJ136" i="15"/>
  <c r="BK136" i="15"/>
  <c r="BL136" i="15"/>
  <c r="BM136" i="15"/>
  <c r="BN136" i="15"/>
  <c r="BO136" i="15"/>
  <c r="BP136" i="15"/>
  <c r="BF137" i="15"/>
  <c r="BG137" i="15"/>
  <c r="BH137" i="15"/>
  <c r="BI137" i="15"/>
  <c r="BJ137" i="15"/>
  <c r="BK137" i="15"/>
  <c r="BL137" i="15"/>
  <c r="BM137" i="15"/>
  <c r="BN137" i="15"/>
  <c r="BO137" i="15"/>
  <c r="BP137" i="15"/>
  <c r="BF138" i="15"/>
  <c r="BG138" i="15"/>
  <c r="BH138" i="15"/>
  <c r="BI138" i="15"/>
  <c r="BJ138" i="15"/>
  <c r="BK138" i="15"/>
  <c r="BL138" i="15"/>
  <c r="BM138" i="15"/>
  <c r="BN138" i="15"/>
  <c r="BO138" i="15"/>
  <c r="BP138" i="15"/>
  <c r="BF139" i="15"/>
  <c r="BG139" i="15"/>
  <c r="BH139" i="15"/>
  <c r="BI139" i="15"/>
  <c r="BJ139" i="15"/>
  <c r="BK139" i="15"/>
  <c r="BL139" i="15"/>
  <c r="BM139" i="15"/>
  <c r="BN139" i="15"/>
  <c r="BO139" i="15"/>
  <c r="BP139" i="15"/>
  <c r="BF140" i="15"/>
  <c r="BG140" i="15"/>
  <c r="BH140" i="15"/>
  <c r="BI140" i="15"/>
  <c r="BJ140" i="15"/>
  <c r="BK140" i="15"/>
  <c r="BL140" i="15"/>
  <c r="BM140" i="15"/>
  <c r="BN140" i="15"/>
  <c r="BO140" i="15"/>
  <c r="BP140" i="15"/>
  <c r="BF141" i="15"/>
  <c r="BG141" i="15"/>
  <c r="BH141" i="15"/>
  <c r="BI141" i="15"/>
  <c r="BJ141" i="15"/>
  <c r="BK141" i="15"/>
  <c r="BL141" i="15"/>
  <c r="BM141" i="15"/>
  <c r="BN141" i="15"/>
  <c r="BO141" i="15"/>
  <c r="BP141" i="15"/>
  <c r="BF142" i="15"/>
  <c r="BG142" i="15"/>
  <c r="BH142" i="15"/>
  <c r="BI142" i="15"/>
  <c r="BJ142" i="15"/>
  <c r="BK142" i="15"/>
  <c r="BL142" i="15"/>
  <c r="BM142" i="15"/>
  <c r="BN142" i="15"/>
  <c r="BO142" i="15"/>
  <c r="BP142" i="15"/>
  <c r="BF143" i="15"/>
  <c r="BG143" i="15"/>
  <c r="BH143" i="15"/>
  <c r="BI143" i="15"/>
  <c r="BJ143" i="15"/>
  <c r="BK143" i="15"/>
  <c r="BL143" i="15"/>
  <c r="BM143" i="15"/>
  <c r="BN143" i="15"/>
  <c r="BO143" i="15"/>
  <c r="BP143" i="15"/>
  <c r="BF144" i="15"/>
  <c r="BG144" i="15"/>
  <c r="BH144" i="15"/>
  <c r="BI144" i="15"/>
  <c r="BJ144" i="15"/>
  <c r="BK144" i="15"/>
  <c r="BL144" i="15"/>
  <c r="BM144" i="15"/>
  <c r="BN144" i="15"/>
  <c r="BO144" i="15"/>
  <c r="BP144" i="15"/>
  <c r="BF145" i="15"/>
  <c r="BG145" i="15"/>
  <c r="BH145" i="15"/>
  <c r="BI145" i="15"/>
  <c r="BJ145" i="15"/>
  <c r="BK145" i="15"/>
  <c r="BL145" i="15"/>
  <c r="BM145" i="15"/>
  <c r="BN145" i="15"/>
  <c r="BO145" i="15"/>
  <c r="BP145" i="15"/>
  <c r="BF146" i="15"/>
  <c r="BG146" i="15"/>
  <c r="BH146" i="15"/>
  <c r="BI146" i="15"/>
  <c r="BJ146" i="15"/>
  <c r="BK146" i="15"/>
  <c r="BL146" i="15"/>
  <c r="BM146" i="15"/>
  <c r="BN146" i="15"/>
  <c r="BO146" i="15"/>
  <c r="BP146" i="15"/>
  <c r="BF147" i="15"/>
  <c r="BG147" i="15"/>
  <c r="BH147" i="15"/>
  <c r="BI147" i="15"/>
  <c r="BJ147" i="15"/>
  <c r="BK147" i="15"/>
  <c r="BL147" i="15"/>
  <c r="BM147" i="15"/>
  <c r="BN147" i="15"/>
  <c r="BO147" i="15"/>
  <c r="BP147" i="15"/>
  <c r="BF148" i="15"/>
  <c r="BG148" i="15"/>
  <c r="BH148" i="15"/>
  <c r="BI148" i="15"/>
  <c r="BJ148" i="15"/>
  <c r="BK148" i="15"/>
  <c r="BL148" i="15"/>
  <c r="BM148" i="15"/>
  <c r="BN148" i="15"/>
  <c r="BO148" i="15"/>
  <c r="BP148" i="15"/>
  <c r="BF149" i="15"/>
  <c r="BG149" i="15"/>
  <c r="BH149" i="15"/>
  <c r="BI149" i="15"/>
  <c r="BJ149" i="15"/>
  <c r="BK149" i="15"/>
  <c r="BL149" i="15"/>
  <c r="BM149" i="15"/>
  <c r="BN149" i="15"/>
  <c r="BO149" i="15"/>
  <c r="BP149" i="15"/>
  <c r="BF150" i="15"/>
  <c r="BG150" i="15"/>
  <c r="BH150" i="15"/>
  <c r="BI150" i="15"/>
  <c r="BJ150" i="15"/>
  <c r="BK150" i="15"/>
  <c r="BL150" i="15"/>
  <c r="BM150" i="15"/>
  <c r="BN150" i="15"/>
  <c r="BO150" i="15"/>
  <c r="BP150" i="15"/>
  <c r="BF151" i="15"/>
  <c r="BG151" i="15"/>
  <c r="BH151" i="15"/>
  <c r="BI151" i="15"/>
  <c r="BJ151" i="15"/>
  <c r="BK151" i="15"/>
  <c r="BL151" i="15"/>
  <c r="BM151" i="15"/>
  <c r="BN151" i="15"/>
  <c r="BO151" i="15"/>
  <c r="BP151" i="15"/>
  <c r="BF152" i="15"/>
  <c r="BG152" i="15"/>
  <c r="BH152" i="15"/>
  <c r="BI152" i="15"/>
  <c r="BJ152" i="15"/>
  <c r="BK152" i="15"/>
  <c r="BL152" i="15"/>
  <c r="BM152" i="15"/>
  <c r="BN152" i="15"/>
  <c r="BO152" i="15"/>
  <c r="BP152" i="15"/>
  <c r="BF153" i="15"/>
  <c r="BG153" i="15"/>
  <c r="BH153" i="15"/>
  <c r="BI153" i="15"/>
  <c r="BJ153" i="15"/>
  <c r="BK153" i="15"/>
  <c r="BL153" i="15"/>
  <c r="BM153" i="15"/>
  <c r="BN153" i="15"/>
  <c r="BO153" i="15"/>
  <c r="BP153" i="15"/>
  <c r="BF154" i="15"/>
  <c r="BG154" i="15"/>
  <c r="BH154" i="15"/>
  <c r="BI154" i="15"/>
  <c r="BJ154" i="15"/>
  <c r="BK154" i="15"/>
  <c r="BL154" i="15"/>
  <c r="BM154" i="15"/>
  <c r="BN154" i="15"/>
  <c r="BO154" i="15"/>
  <c r="BP154" i="15"/>
  <c r="BF155" i="15"/>
  <c r="BG155" i="15"/>
  <c r="BH155" i="15"/>
  <c r="BI155" i="15"/>
  <c r="BJ155" i="15"/>
  <c r="BK155" i="15"/>
  <c r="BL155" i="15"/>
  <c r="BM155" i="15"/>
  <c r="BN155" i="15"/>
  <c r="BO155" i="15"/>
  <c r="BP155" i="15"/>
  <c r="BF156" i="15"/>
  <c r="BG156" i="15"/>
  <c r="BH156" i="15"/>
  <c r="BI156" i="15"/>
  <c r="BJ156" i="15"/>
  <c r="BK156" i="15"/>
  <c r="BL156" i="15"/>
  <c r="BM156" i="15"/>
  <c r="BN156" i="15"/>
  <c r="BO156" i="15"/>
  <c r="BP156" i="15"/>
  <c r="BF157" i="15"/>
  <c r="BG157" i="15"/>
  <c r="BH157" i="15"/>
  <c r="BI157" i="15"/>
  <c r="BJ157" i="15"/>
  <c r="BK157" i="15"/>
  <c r="BL157" i="15"/>
  <c r="BM157" i="15"/>
  <c r="BN157" i="15"/>
  <c r="BO157" i="15"/>
  <c r="BP157" i="15"/>
  <c r="BF158" i="15"/>
  <c r="BG158" i="15"/>
  <c r="BH158" i="15"/>
  <c r="BI158" i="15"/>
  <c r="BJ158" i="15"/>
  <c r="BK158" i="15"/>
  <c r="BL158" i="15"/>
  <c r="BM158" i="15"/>
  <c r="BN158" i="15"/>
  <c r="BO158" i="15"/>
  <c r="BP158" i="15"/>
  <c r="BF159" i="15"/>
  <c r="BG159" i="15"/>
  <c r="BH159" i="15"/>
  <c r="BI159" i="15"/>
  <c r="BJ159" i="15"/>
  <c r="BK159" i="15"/>
  <c r="BL159" i="15"/>
  <c r="BM159" i="15"/>
  <c r="BN159" i="15"/>
  <c r="BO159" i="15"/>
  <c r="BP159" i="15"/>
  <c r="BF160" i="15"/>
  <c r="BG160" i="15"/>
  <c r="BH160" i="15"/>
  <c r="BI160" i="15"/>
  <c r="BJ160" i="15"/>
  <c r="BK160" i="15"/>
  <c r="BL160" i="15"/>
  <c r="BM160" i="15"/>
  <c r="BN160" i="15"/>
  <c r="BO160" i="15"/>
  <c r="BP160" i="15"/>
  <c r="BF161" i="15"/>
  <c r="BG161" i="15"/>
  <c r="BH161" i="15"/>
  <c r="BI161" i="15"/>
  <c r="BJ161" i="15"/>
  <c r="BK161" i="15"/>
  <c r="BL161" i="15"/>
  <c r="BM161" i="15"/>
  <c r="BN161" i="15"/>
  <c r="BO161" i="15"/>
  <c r="BP161" i="15"/>
  <c r="BF162" i="15"/>
  <c r="BG162" i="15"/>
  <c r="BH162" i="15"/>
  <c r="BI162" i="15"/>
  <c r="BJ162" i="15"/>
  <c r="BK162" i="15"/>
  <c r="BL162" i="15"/>
  <c r="BM162" i="15"/>
  <c r="BN162" i="15"/>
  <c r="BO162" i="15"/>
  <c r="BP162" i="15"/>
  <c r="BF163" i="15"/>
  <c r="BG163" i="15"/>
  <c r="BH163" i="15"/>
  <c r="BI163" i="15"/>
  <c r="BJ163" i="15"/>
  <c r="BK163" i="15"/>
  <c r="BL163" i="15"/>
  <c r="BM163" i="15"/>
  <c r="BN163" i="15"/>
  <c r="BO163" i="15"/>
  <c r="BP163" i="15"/>
  <c r="BF164" i="15"/>
  <c r="BG164" i="15"/>
  <c r="BH164" i="15"/>
  <c r="BI164" i="15"/>
  <c r="BJ164" i="15"/>
  <c r="BK164" i="15"/>
  <c r="BL164" i="15"/>
  <c r="BM164" i="15"/>
  <c r="BN164" i="15"/>
  <c r="BO164" i="15"/>
  <c r="BP164" i="15"/>
  <c r="BF165" i="15"/>
  <c r="BG165" i="15"/>
  <c r="BH165" i="15"/>
  <c r="BI165" i="15"/>
  <c r="BJ165" i="15"/>
  <c r="BK165" i="15"/>
  <c r="BL165" i="15"/>
  <c r="BM165" i="15"/>
  <c r="BN165" i="15"/>
  <c r="BO165" i="15"/>
  <c r="BP165" i="15"/>
  <c r="BF166" i="15"/>
  <c r="BG166" i="15"/>
  <c r="BH166" i="15"/>
  <c r="BI166" i="15"/>
  <c r="BJ166" i="15"/>
  <c r="BK166" i="15"/>
  <c r="BL166" i="15"/>
  <c r="BM166" i="15"/>
  <c r="BN166" i="15"/>
  <c r="BO166" i="15"/>
  <c r="BP166" i="15"/>
  <c r="BF167" i="15"/>
  <c r="BG167" i="15"/>
  <c r="BH167" i="15"/>
  <c r="BI167" i="15"/>
  <c r="BJ167" i="15"/>
  <c r="BK167" i="15"/>
  <c r="BL167" i="15"/>
  <c r="BM167" i="15"/>
  <c r="BN167" i="15"/>
  <c r="BO167" i="15"/>
  <c r="BP167" i="15"/>
  <c r="BF168" i="15"/>
  <c r="BG168" i="15"/>
  <c r="BH168" i="15"/>
  <c r="BI168" i="15"/>
  <c r="BJ168" i="15"/>
  <c r="BK168" i="15"/>
  <c r="BL168" i="15"/>
  <c r="BM168" i="15"/>
  <c r="BN168" i="15"/>
  <c r="BO168" i="15"/>
  <c r="BP168" i="15"/>
  <c r="BF169" i="15"/>
  <c r="BG169" i="15"/>
  <c r="BH169" i="15"/>
  <c r="BI169" i="15"/>
  <c r="BJ169" i="15"/>
  <c r="BK169" i="15"/>
  <c r="BL169" i="15"/>
  <c r="BM169" i="15"/>
  <c r="BN169" i="15"/>
  <c r="BO169" i="15"/>
  <c r="BP169" i="15"/>
  <c r="BF170" i="15"/>
  <c r="BG170" i="15"/>
  <c r="BH170" i="15"/>
  <c r="BI170" i="15"/>
  <c r="BJ170" i="15"/>
  <c r="BK170" i="15"/>
  <c r="BL170" i="15"/>
  <c r="BM170" i="15"/>
  <c r="BN170" i="15"/>
  <c r="BO170" i="15"/>
  <c r="BP170" i="15"/>
  <c r="BF171" i="15"/>
  <c r="BG171" i="15"/>
  <c r="BH171" i="15"/>
  <c r="BI171" i="15"/>
  <c r="BJ171" i="15"/>
  <c r="BK171" i="15"/>
  <c r="BL171" i="15"/>
  <c r="BM171" i="15"/>
  <c r="BN171" i="15"/>
  <c r="BO171" i="15"/>
  <c r="BP171" i="15"/>
  <c r="BF172" i="15"/>
  <c r="BG172" i="15"/>
  <c r="BH172" i="15"/>
  <c r="BI172" i="15"/>
  <c r="BJ172" i="15"/>
  <c r="BK172" i="15"/>
  <c r="BL172" i="15"/>
  <c r="BM172" i="15"/>
  <c r="BN172" i="15"/>
  <c r="BO172" i="15"/>
  <c r="BP172" i="15"/>
  <c r="BF173" i="15"/>
  <c r="BG173" i="15"/>
  <c r="BH173" i="15"/>
  <c r="BI173" i="15"/>
  <c r="BJ173" i="15"/>
  <c r="BK173" i="15"/>
  <c r="BL173" i="15"/>
  <c r="BM173" i="15"/>
  <c r="BN173" i="15"/>
  <c r="BO173" i="15"/>
  <c r="BP173" i="15"/>
  <c r="BF174" i="15"/>
  <c r="BG174" i="15"/>
  <c r="BH174" i="15"/>
  <c r="BI174" i="15"/>
  <c r="BJ174" i="15"/>
  <c r="BK174" i="15"/>
  <c r="BL174" i="15"/>
  <c r="BM174" i="15"/>
  <c r="BN174" i="15"/>
  <c r="BO174" i="15"/>
  <c r="BP174" i="15"/>
  <c r="BF176" i="15"/>
  <c r="BG176" i="15"/>
  <c r="BH176" i="15"/>
  <c r="BI176" i="15"/>
  <c r="BJ176" i="15"/>
  <c r="BK176" i="15"/>
  <c r="BL176" i="15"/>
  <c r="BM176" i="15"/>
  <c r="BN176" i="15"/>
  <c r="BO176" i="15"/>
  <c r="BP176" i="15"/>
  <c r="BF177" i="15"/>
  <c r="BG177" i="15"/>
  <c r="BH177" i="15"/>
  <c r="BI177" i="15"/>
  <c r="BJ177" i="15"/>
  <c r="BK177" i="15"/>
  <c r="BL177" i="15"/>
  <c r="BM177" i="15"/>
  <c r="BN177" i="15"/>
  <c r="BO177" i="15"/>
  <c r="BP177" i="15"/>
  <c r="BF178" i="15"/>
  <c r="BG178" i="15"/>
  <c r="BH178" i="15"/>
  <c r="BI178" i="15"/>
  <c r="BJ178" i="15"/>
  <c r="BK178" i="15"/>
  <c r="BL178" i="15"/>
  <c r="BM178" i="15"/>
  <c r="BN178" i="15"/>
  <c r="BO178" i="15"/>
  <c r="BP178" i="15"/>
  <c r="BF179" i="15"/>
  <c r="BG179" i="15"/>
  <c r="BH179" i="15"/>
  <c r="BI179" i="15"/>
  <c r="BJ179" i="15"/>
  <c r="BK179" i="15"/>
  <c r="BL179" i="15"/>
  <c r="BM179" i="15"/>
  <c r="BN179" i="15"/>
  <c r="BO179" i="15"/>
  <c r="BP179" i="15"/>
  <c r="BF180" i="15"/>
  <c r="BG180" i="15"/>
  <c r="BH180" i="15"/>
  <c r="BI180" i="15"/>
  <c r="BJ180" i="15"/>
  <c r="BK180" i="15"/>
  <c r="BL180" i="15"/>
  <c r="BM180" i="15"/>
  <c r="BN180" i="15"/>
  <c r="BO180" i="15"/>
  <c r="BP180" i="15"/>
  <c r="BF181" i="15"/>
  <c r="BG181" i="15"/>
  <c r="BH181" i="15"/>
  <c r="BI181" i="15"/>
  <c r="BJ181" i="15"/>
  <c r="BK181" i="15"/>
  <c r="BL181" i="15"/>
  <c r="BM181" i="15"/>
  <c r="BN181" i="15"/>
  <c r="BO181" i="15"/>
  <c r="BP181" i="15"/>
  <c r="BF182" i="15"/>
  <c r="BG182" i="15"/>
  <c r="BH182" i="15"/>
  <c r="BI182" i="15"/>
  <c r="BJ182" i="15"/>
  <c r="BK182" i="15"/>
  <c r="BL182" i="15"/>
  <c r="BM182" i="15"/>
  <c r="BN182" i="15"/>
  <c r="BO182" i="15"/>
  <c r="BP182" i="15"/>
  <c r="BF183" i="15"/>
  <c r="BG183" i="15"/>
  <c r="BH183" i="15"/>
  <c r="BI183" i="15"/>
  <c r="BJ183" i="15"/>
  <c r="BK183" i="15"/>
  <c r="BL183" i="15"/>
  <c r="BM183" i="15"/>
  <c r="BN183" i="15"/>
  <c r="BO183" i="15"/>
  <c r="BP183" i="15"/>
  <c r="BF184" i="15"/>
  <c r="BG184" i="15"/>
  <c r="BH184" i="15"/>
  <c r="BI184" i="15"/>
  <c r="BJ184" i="15"/>
  <c r="BK184" i="15"/>
  <c r="BL184" i="15"/>
  <c r="BM184" i="15"/>
  <c r="BN184" i="15"/>
  <c r="BO184" i="15"/>
  <c r="BP184" i="15"/>
  <c r="BF185" i="15"/>
  <c r="BG185" i="15"/>
  <c r="BH185" i="15"/>
  <c r="BI185" i="15"/>
  <c r="BJ185" i="15"/>
  <c r="BK185" i="15"/>
  <c r="BL185" i="15"/>
  <c r="BM185" i="15"/>
  <c r="BN185" i="15"/>
  <c r="BO185" i="15"/>
  <c r="BP185" i="15"/>
  <c r="BF186" i="15"/>
  <c r="BG186" i="15"/>
  <c r="BH186" i="15"/>
  <c r="BI186" i="15"/>
  <c r="BJ186" i="15"/>
  <c r="BK186" i="15"/>
  <c r="BL186" i="15"/>
  <c r="BM186" i="15"/>
  <c r="BN186" i="15"/>
  <c r="BO186" i="15"/>
  <c r="BP186" i="15"/>
  <c r="BF187" i="15"/>
  <c r="BG187" i="15"/>
  <c r="BH187" i="15"/>
  <c r="BI187" i="15"/>
  <c r="BJ187" i="15"/>
  <c r="BK187" i="15"/>
  <c r="BL187" i="15"/>
  <c r="BM187" i="15"/>
  <c r="BN187" i="15"/>
  <c r="BO187" i="15"/>
  <c r="BP187" i="15"/>
  <c r="BF188" i="15"/>
  <c r="BG188" i="15"/>
  <c r="BH188" i="15"/>
  <c r="BI188" i="15"/>
  <c r="BJ188" i="15"/>
  <c r="BK188" i="15"/>
  <c r="BL188" i="15"/>
  <c r="BM188" i="15"/>
  <c r="BN188" i="15"/>
  <c r="BO188" i="15"/>
  <c r="BP188" i="15"/>
  <c r="BF189" i="15"/>
  <c r="BG189" i="15"/>
  <c r="BH189" i="15"/>
  <c r="BI189" i="15"/>
  <c r="BJ189" i="15"/>
  <c r="BK189" i="15"/>
  <c r="BL189" i="15"/>
  <c r="BM189" i="15"/>
  <c r="BN189" i="15"/>
  <c r="BO189" i="15"/>
  <c r="BP189" i="15"/>
  <c r="BF190" i="15"/>
  <c r="BG190" i="15"/>
  <c r="BH190" i="15"/>
  <c r="BI190" i="15"/>
  <c r="BJ190" i="15"/>
  <c r="BK190" i="15"/>
  <c r="BL190" i="15"/>
  <c r="BM190" i="15"/>
  <c r="BN190" i="15"/>
  <c r="BO190" i="15"/>
  <c r="BP190" i="15"/>
  <c r="BF191" i="15"/>
  <c r="BG191" i="15"/>
  <c r="BH191" i="15"/>
  <c r="BI191" i="15"/>
  <c r="BJ191" i="15"/>
  <c r="BK191" i="15"/>
  <c r="BL191" i="15"/>
  <c r="BM191" i="15"/>
  <c r="BN191" i="15"/>
  <c r="BO191" i="15"/>
  <c r="BP191" i="15"/>
  <c r="BF192" i="15"/>
  <c r="BG192" i="15"/>
  <c r="BH192" i="15"/>
  <c r="BI192" i="15"/>
  <c r="BJ192" i="15"/>
  <c r="BK192" i="15"/>
  <c r="BL192" i="15"/>
  <c r="BM192" i="15"/>
  <c r="BN192" i="15"/>
  <c r="BO192" i="15"/>
  <c r="BP192" i="15"/>
  <c r="BF193" i="15"/>
  <c r="BG193" i="15"/>
  <c r="BH193" i="15"/>
  <c r="BI193" i="15"/>
  <c r="BJ193" i="15"/>
  <c r="BK193" i="15"/>
  <c r="BL193" i="15"/>
  <c r="BM193" i="15"/>
  <c r="BN193" i="15"/>
  <c r="BO193" i="15"/>
  <c r="BP193" i="15"/>
  <c r="BF194" i="15"/>
  <c r="BG194" i="15"/>
  <c r="BH194" i="15"/>
  <c r="BI194" i="15"/>
  <c r="BJ194" i="15"/>
  <c r="BK194" i="15"/>
  <c r="BL194" i="15"/>
  <c r="BM194" i="15"/>
  <c r="BN194" i="15"/>
  <c r="BO194" i="15"/>
  <c r="BP194" i="15"/>
  <c r="BF195" i="15"/>
  <c r="BG195" i="15"/>
  <c r="BH195" i="15"/>
  <c r="BI195" i="15"/>
  <c r="BJ195" i="15"/>
  <c r="BK195" i="15"/>
  <c r="BL195" i="15"/>
  <c r="BM195" i="15"/>
  <c r="BN195" i="15"/>
  <c r="BO195" i="15"/>
  <c r="BP195" i="15"/>
  <c r="BF196" i="15"/>
  <c r="BG196" i="15"/>
  <c r="BH196" i="15"/>
  <c r="BI196" i="15"/>
  <c r="BJ196" i="15"/>
  <c r="BK196" i="15"/>
  <c r="BL196" i="15"/>
  <c r="BM196" i="15"/>
  <c r="BN196" i="15"/>
  <c r="BO196" i="15"/>
  <c r="BP196" i="15"/>
  <c r="BF197" i="15"/>
  <c r="BG197" i="15"/>
  <c r="BH197" i="15"/>
  <c r="BI197" i="15"/>
  <c r="BJ197" i="15"/>
  <c r="BK197" i="15"/>
  <c r="BL197" i="15"/>
  <c r="BM197" i="15"/>
  <c r="BN197" i="15"/>
  <c r="BO197" i="15"/>
  <c r="BP197" i="15"/>
  <c r="BF198" i="15"/>
  <c r="BG198" i="15"/>
  <c r="BH198" i="15"/>
  <c r="BI198" i="15"/>
  <c r="BJ198" i="15"/>
  <c r="BK198" i="15"/>
  <c r="BL198" i="15"/>
  <c r="BM198" i="15"/>
  <c r="BN198" i="15"/>
  <c r="BO198" i="15"/>
  <c r="BP198" i="15"/>
  <c r="BF199" i="15"/>
  <c r="BG199" i="15"/>
  <c r="BH199" i="15"/>
  <c r="BI199" i="15"/>
  <c r="BJ199" i="15"/>
  <c r="BK199" i="15"/>
  <c r="BL199" i="15"/>
  <c r="BM199" i="15"/>
  <c r="BN199" i="15"/>
  <c r="BO199" i="15"/>
  <c r="BP199" i="15"/>
  <c r="BF200" i="15"/>
  <c r="BG200" i="15"/>
  <c r="BH200" i="15"/>
  <c r="BI200" i="15"/>
  <c r="BJ200" i="15"/>
  <c r="BK200" i="15"/>
  <c r="BL200" i="15"/>
  <c r="BM200" i="15"/>
  <c r="BN200" i="15"/>
  <c r="BO200" i="15"/>
  <c r="BP200" i="15"/>
  <c r="BF201" i="15"/>
  <c r="BG201" i="15"/>
  <c r="BH201" i="15"/>
  <c r="BI201" i="15"/>
  <c r="BJ201" i="15"/>
  <c r="BK201" i="15"/>
  <c r="BL201" i="15"/>
  <c r="BM201" i="15"/>
  <c r="BN201" i="15"/>
  <c r="BO201" i="15"/>
  <c r="BP201" i="15"/>
  <c r="BF202" i="15"/>
  <c r="BG202" i="15"/>
  <c r="BH202" i="15"/>
  <c r="BI202" i="15"/>
  <c r="BJ202" i="15"/>
  <c r="BK202" i="15"/>
  <c r="BL202" i="15"/>
  <c r="BM202" i="15"/>
  <c r="BN202" i="15"/>
  <c r="BO202" i="15"/>
  <c r="BP202" i="15"/>
  <c r="BF203" i="15"/>
  <c r="BG203" i="15"/>
  <c r="BH203" i="15"/>
  <c r="BI203" i="15"/>
  <c r="BJ203" i="15"/>
  <c r="BK203" i="15"/>
  <c r="BL203" i="15"/>
  <c r="BM203" i="15"/>
  <c r="BN203" i="15"/>
  <c r="BO203" i="15"/>
  <c r="BP203" i="15"/>
  <c r="BF204" i="15"/>
  <c r="BG204" i="15"/>
  <c r="BH204" i="15"/>
  <c r="BI204" i="15"/>
  <c r="BJ204" i="15"/>
  <c r="BK204" i="15"/>
  <c r="BL204" i="15"/>
  <c r="BM204" i="15"/>
  <c r="BN204" i="15"/>
  <c r="BO204" i="15"/>
  <c r="BP204" i="15"/>
  <c r="BF205" i="15"/>
  <c r="BG205" i="15"/>
  <c r="BH205" i="15"/>
  <c r="BI205" i="15"/>
  <c r="BJ205" i="15"/>
  <c r="BK205" i="15"/>
  <c r="BL205" i="15"/>
  <c r="BM205" i="15"/>
  <c r="BN205" i="15"/>
  <c r="BO205" i="15"/>
  <c r="BP205" i="15"/>
  <c r="BF206" i="15"/>
  <c r="BG206" i="15"/>
  <c r="BH206" i="15"/>
  <c r="BI206" i="15"/>
  <c r="BJ206" i="15"/>
  <c r="BK206" i="15"/>
  <c r="BL206" i="15"/>
  <c r="BM206" i="15"/>
  <c r="BN206" i="15"/>
  <c r="BO206" i="15"/>
  <c r="BP206" i="15"/>
  <c r="BF207" i="15"/>
  <c r="BG207" i="15"/>
  <c r="BH207" i="15"/>
  <c r="BI207" i="15"/>
  <c r="BJ207" i="15"/>
  <c r="BK207" i="15"/>
  <c r="BL207" i="15"/>
  <c r="BM207" i="15"/>
  <c r="BN207" i="15"/>
  <c r="BO207" i="15"/>
  <c r="BP207" i="15"/>
  <c r="BF208" i="15"/>
  <c r="BG208" i="15"/>
  <c r="BH208" i="15"/>
  <c r="BI208" i="15"/>
  <c r="BJ208" i="15"/>
  <c r="BK208" i="15"/>
  <c r="BL208" i="15"/>
  <c r="BM208" i="15"/>
  <c r="BN208" i="15"/>
  <c r="BO208" i="15"/>
  <c r="BP208" i="15"/>
  <c r="BF209" i="15"/>
  <c r="BG209" i="15"/>
  <c r="BH209" i="15"/>
  <c r="BI209" i="15"/>
  <c r="BJ209" i="15"/>
  <c r="BK209" i="15"/>
  <c r="BL209" i="15"/>
  <c r="BM209" i="15"/>
  <c r="BN209" i="15"/>
  <c r="BO209" i="15"/>
  <c r="BP209" i="15"/>
  <c r="BF210" i="15"/>
  <c r="BG210" i="15"/>
  <c r="BH210" i="15"/>
  <c r="BI210" i="15"/>
  <c r="BJ210" i="15"/>
  <c r="BK210" i="15"/>
  <c r="BL210" i="15"/>
  <c r="BM210" i="15"/>
  <c r="BN210" i="15"/>
  <c r="BO210" i="15"/>
  <c r="BP210" i="15"/>
  <c r="BF211" i="15"/>
  <c r="BG211" i="15"/>
  <c r="BH211" i="15"/>
  <c r="BI211" i="15"/>
  <c r="BJ211" i="15"/>
  <c r="BK211" i="15"/>
  <c r="BL211" i="15"/>
  <c r="BM211" i="15"/>
  <c r="BN211" i="15"/>
  <c r="BO211" i="15"/>
  <c r="BP211" i="15"/>
  <c r="BF212" i="15"/>
  <c r="BG212" i="15"/>
  <c r="BH212" i="15"/>
  <c r="BI212" i="15"/>
  <c r="BJ212" i="15"/>
  <c r="BK212" i="15"/>
  <c r="BL212" i="15"/>
  <c r="BM212" i="15"/>
  <c r="BN212" i="15"/>
  <c r="BO212" i="15"/>
  <c r="BP212" i="15"/>
  <c r="BF213" i="15"/>
  <c r="BG213" i="15"/>
  <c r="BH213" i="15"/>
  <c r="BI213" i="15"/>
  <c r="BJ213" i="15"/>
  <c r="BK213" i="15"/>
  <c r="BL213" i="15"/>
  <c r="BM213" i="15"/>
  <c r="BN213" i="15"/>
  <c r="BO213" i="15"/>
  <c r="BP213" i="15"/>
  <c r="BF214" i="15"/>
  <c r="BG214" i="15"/>
  <c r="BH214" i="15"/>
  <c r="BI214" i="15"/>
  <c r="BJ214" i="15"/>
  <c r="BK214" i="15"/>
  <c r="BL214" i="15"/>
  <c r="BM214" i="15"/>
  <c r="BN214" i="15"/>
  <c r="BO214" i="15"/>
  <c r="BP214" i="15"/>
  <c r="BF215" i="15"/>
  <c r="BG215" i="15"/>
  <c r="BH215" i="15"/>
  <c r="BI215" i="15"/>
  <c r="BJ215" i="15"/>
  <c r="BK215" i="15"/>
  <c r="BL215" i="15"/>
  <c r="BM215" i="15"/>
  <c r="BN215" i="15"/>
  <c r="BO215" i="15"/>
  <c r="BP215" i="15"/>
  <c r="BF217" i="15"/>
  <c r="BG217" i="15"/>
  <c r="BH217" i="15"/>
  <c r="BI217" i="15"/>
  <c r="BJ217" i="15"/>
  <c r="BK217" i="15"/>
  <c r="BL217" i="15"/>
  <c r="BM217" i="15"/>
  <c r="BN217" i="15"/>
  <c r="BO217" i="15"/>
  <c r="BP217" i="15"/>
  <c r="BF218" i="15"/>
  <c r="BG218" i="15"/>
  <c r="BH218" i="15"/>
  <c r="BI218" i="15"/>
  <c r="BJ218" i="15"/>
  <c r="BK218" i="15"/>
  <c r="BL218" i="15"/>
  <c r="BM218" i="15"/>
  <c r="BN218" i="15"/>
  <c r="BO218" i="15"/>
  <c r="BP218" i="15"/>
  <c r="BF219" i="15"/>
  <c r="BG219" i="15"/>
  <c r="BH219" i="15"/>
  <c r="BI219" i="15"/>
  <c r="BJ219" i="15"/>
  <c r="BK219" i="15"/>
  <c r="BL219" i="15"/>
  <c r="BM219" i="15"/>
  <c r="BN219" i="15"/>
  <c r="BO219" i="15"/>
  <c r="BP219" i="15"/>
  <c r="BF220" i="15"/>
  <c r="BG220" i="15"/>
  <c r="BH220" i="15"/>
  <c r="BI220" i="15"/>
  <c r="BJ220" i="15"/>
  <c r="BK220" i="15"/>
  <c r="BL220" i="15"/>
  <c r="BM220" i="15"/>
  <c r="BN220" i="15"/>
  <c r="BO220" i="15"/>
  <c r="BP220" i="15"/>
  <c r="BF221" i="15"/>
  <c r="BG221" i="15"/>
  <c r="BH221" i="15"/>
  <c r="BI221" i="15"/>
  <c r="BJ221" i="15"/>
  <c r="BK221" i="15"/>
  <c r="BL221" i="15"/>
  <c r="BM221" i="15"/>
  <c r="BN221" i="15"/>
  <c r="BO221" i="15"/>
  <c r="BP221" i="15"/>
  <c r="BF222" i="15"/>
  <c r="BG222" i="15"/>
  <c r="BH222" i="15"/>
  <c r="BI222" i="15"/>
  <c r="BJ222" i="15"/>
  <c r="BK222" i="15"/>
  <c r="BL222" i="15"/>
  <c r="BM222" i="15"/>
  <c r="BN222" i="15"/>
  <c r="BO222" i="15"/>
  <c r="BP222" i="15"/>
  <c r="BF223" i="15"/>
  <c r="BG223" i="15"/>
  <c r="BH223" i="15"/>
  <c r="BI223" i="15"/>
  <c r="BJ223" i="15"/>
  <c r="BK223" i="15"/>
  <c r="BL223" i="15"/>
  <c r="BM223" i="15"/>
  <c r="BN223" i="15"/>
  <c r="BO223" i="15"/>
  <c r="BP223" i="15"/>
  <c r="BF224" i="15"/>
  <c r="BG224" i="15"/>
  <c r="BH224" i="15"/>
  <c r="BI224" i="15"/>
  <c r="BJ224" i="15"/>
  <c r="BK224" i="15"/>
  <c r="BL224" i="15"/>
  <c r="BM224" i="15"/>
  <c r="BN224" i="15"/>
  <c r="BO224" i="15"/>
  <c r="BP224" i="15"/>
  <c r="BF225" i="15"/>
  <c r="BG225" i="15"/>
  <c r="BH225" i="15"/>
  <c r="BI225" i="15"/>
  <c r="BJ225" i="15"/>
  <c r="BK225" i="15"/>
  <c r="BL225" i="15"/>
  <c r="BM225" i="15"/>
  <c r="BN225" i="15"/>
  <c r="BO225" i="15"/>
  <c r="BP225" i="15"/>
  <c r="BF226" i="15"/>
  <c r="BG226" i="15"/>
  <c r="BH226" i="15"/>
  <c r="BI226" i="15"/>
  <c r="BJ226" i="15"/>
  <c r="BK226" i="15"/>
  <c r="BL226" i="15"/>
  <c r="BM226" i="15"/>
  <c r="BN226" i="15"/>
  <c r="BO226" i="15"/>
  <c r="BP226" i="15"/>
  <c r="BF227" i="15"/>
  <c r="BG227" i="15"/>
  <c r="BH227" i="15"/>
  <c r="BI227" i="15"/>
  <c r="BJ227" i="15"/>
  <c r="BK227" i="15"/>
  <c r="BL227" i="15"/>
  <c r="BM227" i="15"/>
  <c r="BN227" i="15"/>
  <c r="BO227" i="15"/>
  <c r="BP227" i="15"/>
  <c r="BF228" i="15"/>
  <c r="BG228" i="15"/>
  <c r="BH228" i="15"/>
  <c r="BI228" i="15"/>
  <c r="BJ228" i="15"/>
  <c r="BK228" i="15"/>
  <c r="BL228" i="15"/>
  <c r="BM228" i="15"/>
  <c r="BN228" i="15"/>
  <c r="BO228" i="15"/>
  <c r="BP228" i="15"/>
  <c r="BF229" i="15"/>
  <c r="BG229" i="15"/>
  <c r="BH229" i="15"/>
  <c r="BI229" i="15"/>
  <c r="BJ229" i="15"/>
  <c r="BK229" i="15"/>
  <c r="BL229" i="15"/>
  <c r="BM229" i="15"/>
  <c r="BN229" i="15"/>
  <c r="BO229" i="15"/>
  <c r="BP229" i="15"/>
  <c r="BF230" i="15"/>
  <c r="BG230" i="15"/>
  <c r="BH230" i="15"/>
  <c r="BI230" i="15"/>
  <c r="BJ230" i="15"/>
  <c r="BK230" i="15"/>
  <c r="BL230" i="15"/>
  <c r="BM230" i="15"/>
  <c r="BN230" i="15"/>
  <c r="BO230" i="15"/>
  <c r="BP230" i="15"/>
  <c r="BF231" i="15"/>
  <c r="BG231" i="15"/>
  <c r="BH231" i="15"/>
  <c r="BI231" i="15"/>
  <c r="BJ231" i="15"/>
  <c r="BK231" i="15"/>
  <c r="BL231" i="15"/>
  <c r="BM231" i="15"/>
  <c r="BN231" i="15"/>
  <c r="BO231" i="15"/>
  <c r="BP231" i="15"/>
  <c r="BF232" i="15"/>
  <c r="BG232" i="15"/>
  <c r="BH232" i="15"/>
  <c r="BI232" i="15"/>
  <c r="BJ232" i="15"/>
  <c r="BK232" i="15"/>
  <c r="BL232" i="15"/>
  <c r="BM232" i="15"/>
  <c r="BN232" i="15"/>
  <c r="BO232" i="15"/>
  <c r="BP232" i="15"/>
  <c r="BF233" i="15"/>
  <c r="BG233" i="15"/>
  <c r="BH233" i="15"/>
  <c r="BI233" i="15"/>
  <c r="BJ233" i="15"/>
  <c r="BK233" i="15"/>
  <c r="BL233" i="15"/>
  <c r="BM233" i="15"/>
  <c r="BN233" i="15"/>
  <c r="BO233" i="15"/>
  <c r="BP233" i="15"/>
  <c r="BF234" i="15"/>
  <c r="BG234" i="15"/>
  <c r="BH234" i="15"/>
  <c r="BI234" i="15"/>
  <c r="BJ234" i="15"/>
  <c r="BK234" i="15"/>
  <c r="BL234" i="15"/>
  <c r="BM234" i="15"/>
  <c r="BN234" i="15"/>
  <c r="BO234" i="15"/>
  <c r="BP234" i="15"/>
  <c r="BF235" i="15"/>
  <c r="BG235" i="15"/>
  <c r="BH235" i="15"/>
  <c r="BI235" i="15"/>
  <c r="BJ235" i="15"/>
  <c r="BK235" i="15"/>
  <c r="BL235" i="15"/>
  <c r="BM235" i="15"/>
  <c r="BN235" i="15"/>
  <c r="BO235" i="15"/>
  <c r="BP235" i="15"/>
  <c r="BF236" i="15"/>
  <c r="BG236" i="15"/>
  <c r="BH236" i="15"/>
  <c r="BI236" i="15"/>
  <c r="BJ236" i="15"/>
  <c r="BK236" i="15"/>
  <c r="BL236" i="15"/>
  <c r="BM236" i="15"/>
  <c r="BN236" i="15"/>
  <c r="BO236" i="15"/>
  <c r="BP236" i="15"/>
  <c r="BF237" i="15"/>
  <c r="BG237" i="15"/>
  <c r="BH237" i="15"/>
  <c r="BI237" i="15"/>
  <c r="BJ237" i="15"/>
  <c r="BK237" i="15"/>
  <c r="BL237" i="15"/>
  <c r="BM237" i="15"/>
  <c r="BN237" i="15"/>
  <c r="BO237" i="15"/>
  <c r="BP237" i="15"/>
  <c r="BF238" i="15"/>
  <c r="BG238" i="15"/>
  <c r="BH238" i="15"/>
  <c r="BI238" i="15"/>
  <c r="BJ238" i="15"/>
  <c r="BK238" i="15"/>
  <c r="BL238" i="15"/>
  <c r="BM238" i="15"/>
  <c r="BN238" i="15"/>
  <c r="BO238" i="15"/>
  <c r="BP238" i="15"/>
  <c r="BF239" i="15"/>
  <c r="BG239" i="15"/>
  <c r="BH239" i="15"/>
  <c r="BI239" i="15"/>
  <c r="BJ239" i="15"/>
  <c r="BK239" i="15"/>
  <c r="BL239" i="15"/>
  <c r="BM239" i="15"/>
  <c r="BN239" i="15"/>
  <c r="BO239" i="15"/>
  <c r="BP239" i="15"/>
  <c r="BF240" i="15"/>
  <c r="BG240" i="15"/>
  <c r="BH240" i="15"/>
  <c r="BI240" i="15"/>
  <c r="BJ240" i="15"/>
  <c r="BK240" i="15"/>
  <c r="BL240" i="15"/>
  <c r="BM240" i="15"/>
  <c r="BN240" i="15"/>
  <c r="BO240" i="15"/>
  <c r="BP240" i="15"/>
  <c r="BF241" i="15"/>
  <c r="BG241" i="15"/>
  <c r="BH241" i="15"/>
  <c r="BI241" i="15"/>
  <c r="BJ241" i="15"/>
  <c r="BK241" i="15"/>
  <c r="BL241" i="15"/>
  <c r="BM241" i="15"/>
  <c r="BN241" i="15"/>
  <c r="BO241" i="15"/>
  <c r="BP241" i="15"/>
  <c r="BF242" i="15"/>
  <c r="BG242" i="15"/>
  <c r="BH242" i="15"/>
  <c r="BI242" i="15"/>
  <c r="BJ242" i="15"/>
  <c r="BK242" i="15"/>
  <c r="BL242" i="15"/>
  <c r="BM242" i="15"/>
  <c r="BN242" i="15"/>
  <c r="BO242" i="15"/>
  <c r="BP242" i="15"/>
  <c r="BF243" i="15"/>
  <c r="BG243" i="15"/>
  <c r="BH243" i="15"/>
  <c r="BI243" i="15"/>
  <c r="BJ243" i="15"/>
  <c r="BK243" i="15"/>
  <c r="BL243" i="15"/>
  <c r="BM243" i="15"/>
  <c r="BN243" i="15"/>
  <c r="BO243" i="15"/>
  <c r="BP243" i="15"/>
  <c r="BF244" i="15"/>
  <c r="BG244" i="15"/>
  <c r="BH244" i="15"/>
  <c r="BI244" i="15"/>
  <c r="BJ244" i="15"/>
  <c r="BK244" i="15"/>
  <c r="BL244" i="15"/>
  <c r="BM244" i="15"/>
  <c r="BN244" i="15"/>
  <c r="BO244" i="15"/>
  <c r="BP244" i="15"/>
  <c r="BF245" i="15"/>
  <c r="BG245" i="15"/>
  <c r="BH245" i="15"/>
  <c r="BI245" i="15"/>
  <c r="BJ245" i="15"/>
  <c r="BK245" i="15"/>
  <c r="BL245" i="15"/>
  <c r="BM245" i="15"/>
  <c r="BN245" i="15"/>
  <c r="BO245" i="15"/>
  <c r="BP245" i="15"/>
  <c r="BF246" i="15"/>
  <c r="BG246" i="15"/>
  <c r="BH246" i="15"/>
  <c r="BI246" i="15"/>
  <c r="BJ246" i="15"/>
  <c r="BK246" i="15"/>
  <c r="BL246" i="15"/>
  <c r="BM246" i="15"/>
  <c r="BN246" i="15"/>
  <c r="BO246" i="15"/>
  <c r="BP246" i="15"/>
  <c r="BF247" i="15"/>
  <c r="BG247" i="15"/>
  <c r="BH247" i="15"/>
  <c r="BI247" i="15"/>
  <c r="BJ247" i="15"/>
  <c r="BK247" i="15"/>
  <c r="BL247" i="15"/>
  <c r="BM247" i="15"/>
  <c r="BN247" i="15"/>
  <c r="BO247" i="15"/>
  <c r="BP247" i="15"/>
  <c r="BF248" i="15"/>
  <c r="BG248" i="15"/>
  <c r="BH248" i="15"/>
  <c r="BI248" i="15"/>
  <c r="BJ248" i="15"/>
  <c r="BK248" i="15"/>
  <c r="BL248" i="15"/>
  <c r="BM248" i="15"/>
  <c r="BN248" i="15"/>
  <c r="BO248" i="15"/>
  <c r="BP248" i="15"/>
  <c r="BF249" i="15"/>
  <c r="BG249" i="15"/>
  <c r="BH249" i="15"/>
  <c r="BI249" i="15"/>
  <c r="BJ249" i="15"/>
  <c r="BK249" i="15"/>
  <c r="BL249" i="15"/>
  <c r="BM249" i="15"/>
  <c r="BN249" i="15"/>
  <c r="BO249" i="15"/>
  <c r="BP249" i="15"/>
  <c r="BF250" i="15"/>
  <c r="BG250" i="15"/>
  <c r="BH250" i="15"/>
  <c r="BI250" i="15"/>
  <c r="BJ250" i="15"/>
  <c r="BK250" i="15"/>
  <c r="BL250" i="15"/>
  <c r="BM250" i="15"/>
  <c r="BN250" i="15"/>
  <c r="BO250" i="15"/>
  <c r="BP250" i="15"/>
  <c r="BF251" i="15"/>
  <c r="BG251" i="15"/>
  <c r="BH251" i="15"/>
  <c r="BI251" i="15"/>
  <c r="BJ251" i="15"/>
  <c r="BK251" i="15"/>
  <c r="BL251" i="15"/>
  <c r="BM251" i="15"/>
  <c r="BN251" i="15"/>
  <c r="BO251" i="15"/>
  <c r="BP251" i="15"/>
  <c r="BF252" i="15"/>
  <c r="BG252" i="15"/>
  <c r="BH252" i="15"/>
  <c r="BI252" i="15"/>
  <c r="BJ252" i="15"/>
  <c r="BK252" i="15"/>
  <c r="BL252" i="15"/>
  <c r="BM252" i="15"/>
  <c r="BN252" i="15"/>
  <c r="BO252" i="15"/>
  <c r="BP252" i="15"/>
  <c r="BF253" i="15"/>
  <c r="BG253" i="15"/>
  <c r="BH253" i="15"/>
  <c r="BI253" i="15"/>
  <c r="BJ253" i="15"/>
  <c r="BK253" i="15"/>
  <c r="BL253" i="15"/>
  <c r="BM253" i="15"/>
  <c r="BN253" i="15"/>
  <c r="BO253" i="15"/>
  <c r="BP253" i="15"/>
  <c r="BF254" i="15"/>
  <c r="BG254" i="15"/>
  <c r="BH254" i="15"/>
  <c r="BI254" i="15"/>
  <c r="BJ254" i="15"/>
  <c r="BK254" i="15"/>
  <c r="BL254" i="15"/>
  <c r="BM254" i="15"/>
  <c r="BN254" i="15"/>
  <c r="BO254" i="15"/>
  <c r="BP254" i="15"/>
  <c r="BF255" i="15"/>
  <c r="BG255" i="15"/>
  <c r="BH255" i="15"/>
  <c r="BI255" i="15"/>
  <c r="BJ255" i="15"/>
  <c r="BK255" i="15"/>
  <c r="BL255" i="15"/>
  <c r="BM255" i="15"/>
  <c r="BN255" i="15"/>
  <c r="BO255" i="15"/>
  <c r="BP255" i="15"/>
  <c r="BF256" i="15"/>
  <c r="BG256" i="15"/>
  <c r="BH256" i="15"/>
  <c r="BI256" i="15"/>
  <c r="BJ256" i="15"/>
  <c r="BK256" i="15"/>
  <c r="BL256" i="15"/>
  <c r="BM256" i="15"/>
  <c r="BN256" i="15"/>
  <c r="BO256" i="15"/>
  <c r="BP256" i="15"/>
  <c r="BF258" i="15"/>
  <c r="BG258" i="15"/>
  <c r="BH258" i="15"/>
  <c r="BI258" i="15"/>
  <c r="BJ258" i="15"/>
  <c r="BK258" i="15"/>
  <c r="BL258" i="15"/>
  <c r="BM258" i="15"/>
  <c r="BN258" i="15"/>
  <c r="BO258" i="15"/>
  <c r="BP258" i="15"/>
  <c r="BF259" i="15"/>
  <c r="BG259" i="15"/>
  <c r="BH259" i="15"/>
  <c r="BI259" i="15"/>
  <c r="BJ259" i="15"/>
  <c r="BK259" i="15"/>
  <c r="BL259" i="15"/>
  <c r="BM259" i="15"/>
  <c r="BN259" i="15"/>
  <c r="BO259" i="15"/>
  <c r="BP259" i="15"/>
  <c r="BF260" i="15"/>
  <c r="BG260" i="15"/>
  <c r="BH260" i="15"/>
  <c r="BI260" i="15"/>
  <c r="BJ260" i="15"/>
  <c r="BK260" i="15"/>
  <c r="BL260" i="15"/>
  <c r="BM260" i="15"/>
  <c r="BN260" i="15"/>
  <c r="BO260" i="15"/>
  <c r="BP260" i="15"/>
  <c r="BF261" i="15"/>
  <c r="BG261" i="15"/>
  <c r="BH261" i="15"/>
  <c r="BI261" i="15"/>
  <c r="BJ261" i="15"/>
  <c r="BK261" i="15"/>
  <c r="BL261" i="15"/>
  <c r="BM261" i="15"/>
  <c r="BN261" i="15"/>
  <c r="BO261" i="15"/>
  <c r="BP261" i="15"/>
  <c r="BF262" i="15"/>
  <c r="BG262" i="15"/>
  <c r="BH262" i="15"/>
  <c r="BI262" i="15"/>
  <c r="BJ262" i="15"/>
  <c r="BK262" i="15"/>
  <c r="BL262" i="15"/>
  <c r="BM262" i="15"/>
  <c r="BN262" i="15"/>
  <c r="BO262" i="15"/>
  <c r="BP262" i="15"/>
  <c r="BF263" i="15"/>
  <c r="BG263" i="15"/>
  <c r="BH263" i="15"/>
  <c r="BI263" i="15"/>
  <c r="BJ263" i="15"/>
  <c r="BK263" i="15"/>
  <c r="BL263" i="15"/>
  <c r="BM263" i="15"/>
  <c r="BN263" i="15"/>
  <c r="BO263" i="15"/>
  <c r="BP263" i="15"/>
  <c r="BF264" i="15"/>
  <c r="BG264" i="15"/>
  <c r="BH264" i="15"/>
  <c r="BI264" i="15"/>
  <c r="BJ264" i="15"/>
  <c r="BK264" i="15"/>
  <c r="BL264" i="15"/>
  <c r="BM264" i="15"/>
  <c r="BN264" i="15"/>
  <c r="BO264" i="15"/>
  <c r="BP264" i="15"/>
  <c r="BF265" i="15"/>
  <c r="BG265" i="15"/>
  <c r="BH265" i="15"/>
  <c r="BI265" i="15"/>
  <c r="BJ265" i="15"/>
  <c r="BK265" i="15"/>
  <c r="BL265" i="15"/>
  <c r="BM265" i="15"/>
  <c r="BN265" i="15"/>
  <c r="BO265" i="15"/>
  <c r="BP265" i="15"/>
  <c r="BF266" i="15"/>
  <c r="BG266" i="15"/>
  <c r="BH266" i="15"/>
  <c r="BI266" i="15"/>
  <c r="BJ266" i="15"/>
  <c r="BK266" i="15"/>
  <c r="BL266" i="15"/>
  <c r="BM266" i="15"/>
  <c r="BN266" i="15"/>
  <c r="BO266" i="15"/>
  <c r="BP266" i="15"/>
  <c r="BF267" i="15"/>
  <c r="BG267" i="15"/>
  <c r="BH267" i="15"/>
  <c r="BI267" i="15"/>
  <c r="BJ267" i="15"/>
  <c r="BK267" i="15"/>
  <c r="BL267" i="15"/>
  <c r="BM267" i="15"/>
  <c r="BN267" i="15"/>
  <c r="BO267" i="15"/>
  <c r="BP267" i="15"/>
  <c r="BF268" i="15"/>
  <c r="BG268" i="15"/>
  <c r="BH268" i="15"/>
  <c r="BI268" i="15"/>
  <c r="BJ268" i="15"/>
  <c r="BK268" i="15"/>
  <c r="BL268" i="15"/>
  <c r="BM268" i="15"/>
  <c r="BN268" i="15"/>
  <c r="BO268" i="15"/>
  <c r="BP268" i="15"/>
  <c r="BF269" i="15"/>
  <c r="BG269" i="15"/>
  <c r="BH269" i="15"/>
  <c r="BI269" i="15"/>
  <c r="BJ269" i="15"/>
  <c r="BK269" i="15"/>
  <c r="BL269" i="15"/>
  <c r="BM269" i="15"/>
  <c r="BN269" i="15"/>
  <c r="BO269" i="15"/>
  <c r="BP269" i="15"/>
  <c r="BF270" i="15"/>
  <c r="BG270" i="15"/>
  <c r="BH270" i="15"/>
  <c r="BI270" i="15"/>
  <c r="BJ270" i="15"/>
  <c r="BK270" i="15"/>
  <c r="BL270" i="15"/>
  <c r="BM270" i="15"/>
  <c r="BN270" i="15"/>
  <c r="BO270" i="15"/>
  <c r="BP270" i="15"/>
  <c r="BF271" i="15"/>
  <c r="BG271" i="15"/>
  <c r="BH271" i="15"/>
  <c r="BI271" i="15"/>
  <c r="BJ271" i="15"/>
  <c r="BK271" i="15"/>
  <c r="BL271" i="15"/>
  <c r="BM271" i="15"/>
  <c r="BN271" i="15"/>
  <c r="BO271" i="15"/>
  <c r="BP271" i="15"/>
  <c r="BF272" i="15"/>
  <c r="BG272" i="15"/>
  <c r="BH272" i="15"/>
  <c r="BI272" i="15"/>
  <c r="BJ272" i="15"/>
  <c r="BK272" i="15"/>
  <c r="BL272" i="15"/>
  <c r="BM272" i="15"/>
  <c r="BN272" i="15"/>
  <c r="BO272" i="15"/>
  <c r="BP272" i="15"/>
  <c r="BF273" i="15"/>
  <c r="BG273" i="15"/>
  <c r="BH273" i="15"/>
  <c r="BI273" i="15"/>
  <c r="BJ273" i="15"/>
  <c r="BK273" i="15"/>
  <c r="BL273" i="15"/>
  <c r="BM273" i="15"/>
  <c r="BN273" i="15"/>
  <c r="BO273" i="15"/>
  <c r="BP273" i="15"/>
  <c r="BF274" i="15"/>
  <c r="BG274" i="15"/>
  <c r="BH274" i="15"/>
  <c r="BI274" i="15"/>
  <c r="BJ274" i="15"/>
  <c r="BK274" i="15"/>
  <c r="BL274" i="15"/>
  <c r="BM274" i="15"/>
  <c r="BN274" i="15"/>
  <c r="BO274" i="15"/>
  <c r="BP274" i="15"/>
  <c r="BF275" i="15"/>
  <c r="BG275" i="15"/>
  <c r="BH275" i="15"/>
  <c r="BI275" i="15"/>
  <c r="BJ275" i="15"/>
  <c r="BK275" i="15"/>
  <c r="BL275" i="15"/>
  <c r="BM275" i="15"/>
  <c r="BN275" i="15"/>
  <c r="BO275" i="15"/>
  <c r="BP275" i="15"/>
  <c r="BF276" i="15"/>
  <c r="BG276" i="15"/>
  <c r="BH276" i="15"/>
  <c r="BI276" i="15"/>
  <c r="BJ276" i="15"/>
  <c r="BK276" i="15"/>
  <c r="BL276" i="15"/>
  <c r="BM276" i="15"/>
  <c r="BN276" i="15"/>
  <c r="BO276" i="15"/>
  <c r="BP276" i="15"/>
  <c r="BF277" i="15"/>
  <c r="BG277" i="15"/>
  <c r="BH277" i="15"/>
  <c r="BI277" i="15"/>
  <c r="BJ277" i="15"/>
  <c r="BK277" i="15"/>
  <c r="BL277" i="15"/>
  <c r="BM277" i="15"/>
  <c r="BN277" i="15"/>
  <c r="BO277" i="15"/>
  <c r="BP277" i="15"/>
  <c r="BF278" i="15"/>
  <c r="BG278" i="15"/>
  <c r="BH278" i="15"/>
  <c r="BI278" i="15"/>
  <c r="BJ278" i="15"/>
  <c r="BK278" i="15"/>
  <c r="BL278" i="15"/>
  <c r="BM278" i="15"/>
  <c r="BN278" i="15"/>
  <c r="BO278" i="15"/>
  <c r="BP278" i="15"/>
  <c r="BF279" i="15"/>
  <c r="BG279" i="15"/>
  <c r="BH279" i="15"/>
  <c r="BI279" i="15"/>
  <c r="BJ279" i="15"/>
  <c r="BK279" i="15"/>
  <c r="BL279" i="15"/>
  <c r="BM279" i="15"/>
  <c r="BN279" i="15"/>
  <c r="BO279" i="15"/>
  <c r="BP279" i="15"/>
  <c r="BF280" i="15"/>
  <c r="BG280" i="15"/>
  <c r="BH280" i="15"/>
  <c r="BI280" i="15"/>
  <c r="BJ280" i="15"/>
  <c r="BK280" i="15"/>
  <c r="BL280" i="15"/>
  <c r="BM280" i="15"/>
  <c r="BN280" i="15"/>
  <c r="BO280" i="15"/>
  <c r="BP280" i="15"/>
  <c r="BF281" i="15"/>
  <c r="BG281" i="15"/>
  <c r="BH281" i="15"/>
  <c r="BI281" i="15"/>
  <c r="BJ281" i="15"/>
  <c r="BK281" i="15"/>
  <c r="BL281" i="15"/>
  <c r="BM281" i="15"/>
  <c r="BN281" i="15"/>
  <c r="BO281" i="15"/>
  <c r="BP281" i="15"/>
  <c r="BF282" i="15"/>
  <c r="BG282" i="15"/>
  <c r="BH282" i="15"/>
  <c r="BI282" i="15"/>
  <c r="BJ282" i="15"/>
  <c r="BK282" i="15"/>
  <c r="BL282" i="15"/>
  <c r="BM282" i="15"/>
  <c r="BN282" i="15"/>
  <c r="BO282" i="15"/>
  <c r="BP282" i="15"/>
  <c r="BF283" i="15"/>
  <c r="BG283" i="15"/>
  <c r="BH283" i="15"/>
  <c r="BI283" i="15"/>
  <c r="BJ283" i="15"/>
  <c r="BK283" i="15"/>
  <c r="BL283" i="15"/>
  <c r="BM283" i="15"/>
  <c r="BN283" i="15"/>
  <c r="BO283" i="15"/>
  <c r="BP283" i="15"/>
  <c r="BF284" i="15"/>
  <c r="BG284" i="15"/>
  <c r="BH284" i="15"/>
  <c r="BI284" i="15"/>
  <c r="BJ284" i="15"/>
  <c r="BK284" i="15"/>
  <c r="BL284" i="15"/>
  <c r="BM284" i="15"/>
  <c r="BN284" i="15"/>
  <c r="BO284" i="15"/>
  <c r="BP284" i="15"/>
  <c r="BF285" i="15"/>
  <c r="BG285" i="15"/>
  <c r="BH285" i="15"/>
  <c r="BI285" i="15"/>
  <c r="BJ285" i="15"/>
  <c r="BK285" i="15"/>
  <c r="BL285" i="15"/>
  <c r="BM285" i="15"/>
  <c r="BN285" i="15"/>
  <c r="BO285" i="15"/>
  <c r="BP285" i="15"/>
  <c r="BF286" i="15"/>
  <c r="BG286" i="15"/>
  <c r="BH286" i="15"/>
  <c r="BI286" i="15"/>
  <c r="BJ286" i="15"/>
  <c r="BK286" i="15"/>
  <c r="BL286" i="15"/>
  <c r="BM286" i="15"/>
  <c r="BN286" i="15"/>
  <c r="BO286" i="15"/>
  <c r="BP286" i="15"/>
  <c r="BF287" i="15"/>
  <c r="BG287" i="15"/>
  <c r="BH287" i="15"/>
  <c r="BI287" i="15"/>
  <c r="BJ287" i="15"/>
  <c r="BK287" i="15"/>
  <c r="BL287" i="15"/>
  <c r="BM287" i="15"/>
  <c r="BN287" i="15"/>
  <c r="BO287" i="15"/>
  <c r="BP287" i="15"/>
  <c r="BF288" i="15"/>
  <c r="BG288" i="15"/>
  <c r="BH288" i="15"/>
  <c r="BI288" i="15"/>
  <c r="BJ288" i="15"/>
  <c r="BK288" i="15"/>
  <c r="BL288" i="15"/>
  <c r="BM288" i="15"/>
  <c r="BN288" i="15"/>
  <c r="BO288" i="15"/>
  <c r="BP288" i="15"/>
  <c r="BF289" i="15"/>
  <c r="BG289" i="15"/>
  <c r="BH289" i="15"/>
  <c r="BI289" i="15"/>
  <c r="BJ289" i="15"/>
  <c r="BK289" i="15"/>
  <c r="BL289" i="15"/>
  <c r="BM289" i="15"/>
  <c r="BN289" i="15"/>
  <c r="BO289" i="15"/>
  <c r="BP289" i="15"/>
  <c r="BF290" i="15"/>
  <c r="BG290" i="15"/>
  <c r="BH290" i="15"/>
  <c r="BI290" i="15"/>
  <c r="BJ290" i="15"/>
  <c r="BK290" i="15"/>
  <c r="BL290" i="15"/>
  <c r="BM290" i="15"/>
  <c r="BN290" i="15"/>
  <c r="BO290" i="15"/>
  <c r="BP290" i="15"/>
  <c r="BF292" i="15"/>
  <c r="BG292" i="15"/>
  <c r="BH292" i="15"/>
  <c r="BI292" i="15"/>
  <c r="BJ292" i="15"/>
  <c r="BK292" i="15"/>
  <c r="BL292" i="15"/>
  <c r="BM292" i="15"/>
  <c r="BN292" i="15"/>
  <c r="BO292" i="15"/>
  <c r="BP292" i="15"/>
  <c r="BF293" i="15"/>
  <c r="BG293" i="15"/>
  <c r="BH293" i="15"/>
  <c r="BI293" i="15"/>
  <c r="BJ293" i="15"/>
  <c r="BK293" i="15"/>
  <c r="BL293" i="15"/>
  <c r="BM293" i="15"/>
  <c r="BN293" i="15"/>
  <c r="BO293" i="15"/>
  <c r="BP293" i="15"/>
  <c r="BF294" i="15"/>
  <c r="BG294" i="15"/>
  <c r="BH294" i="15"/>
  <c r="BI294" i="15"/>
  <c r="BJ294" i="15"/>
  <c r="BK294" i="15"/>
  <c r="BL294" i="15"/>
  <c r="BM294" i="15"/>
  <c r="BN294" i="15"/>
  <c r="BO294" i="15"/>
  <c r="BP294" i="15"/>
  <c r="BF295" i="15"/>
  <c r="BG295" i="15"/>
  <c r="BH295" i="15"/>
  <c r="BI295" i="15"/>
  <c r="BJ295" i="15"/>
  <c r="BK295" i="15"/>
  <c r="BL295" i="15"/>
  <c r="BM295" i="15"/>
  <c r="BN295" i="15"/>
  <c r="BO295" i="15"/>
  <c r="BP295" i="15"/>
  <c r="BF296" i="15"/>
  <c r="BG296" i="15"/>
  <c r="BH296" i="15"/>
  <c r="BI296" i="15"/>
  <c r="BJ296" i="15"/>
  <c r="BK296" i="15"/>
  <c r="BL296" i="15"/>
  <c r="BM296" i="15"/>
  <c r="BN296" i="15"/>
  <c r="BO296" i="15"/>
  <c r="BP296" i="15"/>
  <c r="BF297" i="15"/>
  <c r="BG297" i="15"/>
  <c r="BH297" i="15"/>
  <c r="BI297" i="15"/>
  <c r="BJ297" i="15"/>
  <c r="BK297" i="15"/>
  <c r="BL297" i="15"/>
  <c r="BM297" i="15"/>
  <c r="BN297" i="15"/>
  <c r="BO297" i="15"/>
  <c r="BP297" i="15"/>
  <c r="BF298" i="15"/>
  <c r="BG298" i="15"/>
  <c r="BH298" i="15"/>
  <c r="BI298" i="15"/>
  <c r="BJ298" i="15"/>
  <c r="BK298" i="15"/>
  <c r="BL298" i="15"/>
  <c r="BM298" i="15"/>
  <c r="BN298" i="15"/>
  <c r="BO298" i="15"/>
  <c r="BP298" i="15"/>
  <c r="BF299" i="15"/>
  <c r="BG299" i="15"/>
  <c r="BH299" i="15"/>
  <c r="BI299" i="15"/>
  <c r="BJ299" i="15"/>
  <c r="BK299" i="15"/>
  <c r="BL299" i="15"/>
  <c r="BM299" i="15"/>
  <c r="BN299" i="15"/>
  <c r="BO299" i="15"/>
  <c r="BP299" i="15"/>
  <c r="BF300" i="15"/>
  <c r="BG300" i="15"/>
  <c r="BH300" i="15"/>
  <c r="BI300" i="15"/>
  <c r="BJ300" i="15"/>
  <c r="BK300" i="15"/>
  <c r="BL300" i="15"/>
  <c r="BM300" i="15"/>
  <c r="BN300" i="15"/>
  <c r="BO300" i="15"/>
  <c r="BP300" i="15"/>
  <c r="BF302" i="15"/>
  <c r="BG302" i="15"/>
  <c r="BH302" i="15"/>
  <c r="BI302" i="15"/>
  <c r="BJ302" i="15"/>
  <c r="BK302" i="15"/>
  <c r="BL302" i="15"/>
  <c r="BM302" i="15"/>
  <c r="BN302" i="15"/>
  <c r="BO302" i="15"/>
  <c r="BP302" i="15"/>
  <c r="BF303" i="15"/>
  <c r="BG303" i="15"/>
  <c r="BH303" i="15"/>
  <c r="BI303" i="15"/>
  <c r="BJ303" i="15"/>
  <c r="BK303" i="15"/>
  <c r="BL303" i="15"/>
  <c r="BM303" i="15"/>
  <c r="BN303" i="15"/>
  <c r="BO303" i="15"/>
  <c r="BP303" i="15"/>
  <c r="BF304" i="15"/>
  <c r="BG304" i="15"/>
  <c r="BH304" i="15"/>
  <c r="BI304" i="15"/>
  <c r="BJ304" i="15"/>
  <c r="BK304" i="15"/>
  <c r="BL304" i="15"/>
  <c r="BM304" i="15"/>
  <c r="BN304" i="15"/>
  <c r="BO304" i="15"/>
  <c r="BP304" i="15"/>
  <c r="BF305" i="15"/>
  <c r="BG305" i="15"/>
  <c r="BH305" i="15"/>
  <c r="BI305" i="15"/>
  <c r="BJ305" i="15"/>
  <c r="BK305" i="15"/>
  <c r="BL305" i="15"/>
  <c r="BM305" i="15"/>
  <c r="BN305" i="15"/>
  <c r="BO305" i="15"/>
  <c r="BP305" i="15"/>
  <c r="BF306" i="15"/>
  <c r="BG306" i="15"/>
  <c r="BH306" i="15"/>
  <c r="BI306" i="15"/>
  <c r="BJ306" i="15"/>
  <c r="BK306" i="15"/>
  <c r="BL306" i="15"/>
  <c r="BM306" i="15"/>
  <c r="BN306" i="15"/>
  <c r="BO306" i="15"/>
  <c r="BP306" i="15"/>
  <c r="BF307" i="15"/>
  <c r="BG307" i="15"/>
  <c r="BH307" i="15"/>
  <c r="BI307" i="15"/>
  <c r="BJ307" i="15"/>
  <c r="BK307" i="15"/>
  <c r="BL307" i="15"/>
  <c r="BM307" i="15"/>
  <c r="BN307" i="15"/>
  <c r="BO307" i="15"/>
  <c r="BP307" i="15"/>
  <c r="BF308" i="15"/>
  <c r="BG308" i="15"/>
  <c r="BH308" i="15"/>
  <c r="BI308" i="15"/>
  <c r="BJ308" i="15"/>
  <c r="BK308" i="15"/>
  <c r="BL308" i="15"/>
  <c r="BM308" i="15"/>
  <c r="BN308" i="15"/>
  <c r="BO308" i="15"/>
  <c r="BP308" i="15"/>
  <c r="BF309" i="15"/>
  <c r="BG309" i="15"/>
  <c r="BH309" i="15"/>
  <c r="BI309" i="15"/>
  <c r="BJ309" i="15"/>
  <c r="BK309" i="15"/>
  <c r="BL309" i="15"/>
  <c r="BM309" i="15"/>
  <c r="BN309" i="15"/>
  <c r="BO309" i="15"/>
  <c r="BP309" i="15"/>
  <c r="BF310" i="15"/>
  <c r="BG310" i="15"/>
  <c r="BH310" i="15"/>
  <c r="BI310" i="15"/>
  <c r="BJ310" i="15"/>
  <c r="BK310" i="15"/>
  <c r="BL310" i="15"/>
  <c r="BM310" i="15"/>
  <c r="BN310" i="15"/>
  <c r="BO310" i="15"/>
  <c r="BP310" i="15"/>
  <c r="BF311" i="15"/>
  <c r="BG311" i="15"/>
  <c r="BH311" i="15"/>
  <c r="BI311" i="15"/>
  <c r="BJ311" i="15"/>
  <c r="BK311" i="15"/>
  <c r="BL311" i="15"/>
  <c r="BM311" i="15"/>
  <c r="BN311" i="15"/>
  <c r="BO311" i="15"/>
  <c r="BP311" i="15"/>
  <c r="BF312" i="15"/>
  <c r="BG312" i="15"/>
  <c r="BH312" i="15"/>
  <c r="BI312" i="15"/>
  <c r="BJ312" i="15"/>
  <c r="BK312" i="15"/>
  <c r="BL312" i="15"/>
  <c r="BM312" i="15"/>
  <c r="BN312" i="15"/>
  <c r="BO312" i="15"/>
  <c r="BP312" i="15"/>
  <c r="BF313" i="15"/>
  <c r="BG313" i="15"/>
  <c r="BH313" i="15"/>
  <c r="BI313" i="15"/>
  <c r="BJ313" i="15"/>
  <c r="BK313" i="15"/>
  <c r="BL313" i="15"/>
  <c r="BM313" i="15"/>
  <c r="BN313" i="15"/>
  <c r="BO313" i="15"/>
  <c r="BP313" i="15"/>
  <c r="BF314" i="15"/>
  <c r="BG314" i="15"/>
  <c r="BH314" i="15"/>
  <c r="BI314" i="15"/>
  <c r="BJ314" i="15"/>
  <c r="BK314" i="15"/>
  <c r="BL314" i="15"/>
  <c r="BM314" i="15"/>
  <c r="BN314" i="15"/>
  <c r="BO314" i="15"/>
  <c r="BP314" i="15"/>
  <c r="BF315" i="15"/>
  <c r="BG315" i="15"/>
  <c r="BH315" i="15"/>
  <c r="BI315" i="15"/>
  <c r="BJ315" i="15"/>
  <c r="BK315" i="15"/>
  <c r="BL315" i="15"/>
  <c r="BM315" i="15"/>
  <c r="BN315" i="15"/>
  <c r="BO315" i="15"/>
  <c r="BP315" i="15"/>
  <c r="BF316" i="15"/>
  <c r="BG316" i="15"/>
  <c r="BH316" i="15"/>
  <c r="BI316" i="15"/>
  <c r="BJ316" i="15"/>
  <c r="BK316" i="15"/>
  <c r="BL316" i="15"/>
  <c r="BM316" i="15"/>
  <c r="BN316" i="15"/>
  <c r="BO316" i="15"/>
  <c r="BP316" i="15"/>
  <c r="BF317" i="15"/>
  <c r="BG317" i="15"/>
  <c r="BH317" i="15"/>
  <c r="BI317" i="15"/>
  <c r="BJ317" i="15"/>
  <c r="BK317" i="15"/>
  <c r="BL317" i="15"/>
  <c r="BM317" i="15"/>
  <c r="BN317" i="15"/>
  <c r="BO317" i="15"/>
  <c r="BP317" i="15"/>
  <c r="BF318" i="15"/>
  <c r="BG318" i="15"/>
  <c r="BH318" i="15"/>
  <c r="BI318" i="15"/>
  <c r="BJ318" i="15"/>
  <c r="BK318" i="15"/>
  <c r="BL318" i="15"/>
  <c r="BM318" i="15"/>
  <c r="BN318" i="15"/>
  <c r="BO318" i="15"/>
  <c r="BP318" i="15"/>
  <c r="BF319" i="15"/>
  <c r="BG319" i="15"/>
  <c r="BH319" i="15"/>
  <c r="BI319" i="15"/>
  <c r="BJ319" i="15"/>
  <c r="BK319" i="15"/>
  <c r="BL319" i="15"/>
  <c r="BM319" i="15"/>
  <c r="BN319" i="15"/>
  <c r="BO319" i="15"/>
  <c r="BP319" i="15"/>
  <c r="BF320" i="15"/>
  <c r="BG320" i="15"/>
  <c r="BH320" i="15"/>
  <c r="BI320" i="15"/>
  <c r="BJ320" i="15"/>
  <c r="BK320" i="15"/>
  <c r="BL320" i="15"/>
  <c r="BM320" i="15"/>
  <c r="BN320" i="15"/>
  <c r="BO320" i="15"/>
  <c r="BP320" i="15"/>
  <c r="BF321" i="15"/>
  <c r="BG321" i="15"/>
  <c r="BH321" i="15"/>
  <c r="BI321" i="15"/>
  <c r="BJ321" i="15"/>
  <c r="BK321" i="15"/>
  <c r="BL321" i="15"/>
  <c r="BM321" i="15"/>
  <c r="BN321" i="15"/>
  <c r="BO321" i="15"/>
  <c r="BP321" i="15"/>
  <c r="BF322" i="15"/>
  <c r="BG322" i="15"/>
  <c r="BH322" i="15"/>
  <c r="BI322" i="15"/>
  <c r="BJ322" i="15"/>
  <c r="BK322" i="15"/>
  <c r="BL322" i="15"/>
  <c r="BM322" i="15"/>
  <c r="BN322" i="15"/>
  <c r="BO322" i="15"/>
  <c r="BP322" i="15"/>
  <c r="BF323" i="15"/>
  <c r="BG323" i="15"/>
  <c r="BH323" i="15"/>
  <c r="BI323" i="15"/>
  <c r="BJ323" i="15"/>
  <c r="BK323" i="15"/>
  <c r="BL323" i="15"/>
  <c r="BM323" i="15"/>
  <c r="BN323" i="15"/>
  <c r="BO323" i="15"/>
  <c r="BP323" i="15"/>
  <c r="BF324" i="15"/>
  <c r="BG324" i="15"/>
  <c r="BH324" i="15"/>
  <c r="BI324" i="15"/>
  <c r="BJ324" i="15"/>
  <c r="BK324" i="15"/>
  <c r="BL324" i="15"/>
  <c r="BM324" i="15"/>
  <c r="BN324" i="15"/>
  <c r="BO324" i="15"/>
  <c r="BP324" i="15"/>
  <c r="BF325" i="15"/>
  <c r="BG325" i="15"/>
  <c r="BH325" i="15"/>
  <c r="BI325" i="15"/>
  <c r="BJ325" i="15"/>
  <c r="BK325" i="15"/>
  <c r="BL325" i="15"/>
  <c r="BM325" i="15"/>
  <c r="BN325" i="15"/>
  <c r="BO325" i="15"/>
  <c r="BP325" i="15"/>
  <c r="BF326" i="15"/>
  <c r="BG326" i="15"/>
  <c r="BH326" i="15"/>
  <c r="BI326" i="15"/>
  <c r="BJ326" i="15"/>
  <c r="BK326" i="15"/>
  <c r="BL326" i="15"/>
  <c r="BM326" i="15"/>
  <c r="BN326" i="15"/>
  <c r="BO326" i="15"/>
  <c r="BP326" i="15"/>
  <c r="BF327" i="15"/>
  <c r="BG327" i="15"/>
  <c r="BH327" i="15"/>
  <c r="BI327" i="15"/>
  <c r="BJ327" i="15"/>
  <c r="BK327" i="15"/>
  <c r="BL327" i="15"/>
  <c r="BM327" i="15"/>
  <c r="BN327" i="15"/>
  <c r="BO327" i="15"/>
  <c r="BP327" i="15"/>
  <c r="BF328" i="15"/>
  <c r="BG328" i="15"/>
  <c r="BH328" i="15"/>
  <c r="BI328" i="15"/>
  <c r="BJ328" i="15"/>
  <c r="BK328" i="15"/>
  <c r="BL328" i="15"/>
  <c r="BM328" i="15"/>
  <c r="BN328" i="15"/>
  <c r="BO328" i="15"/>
  <c r="BP328" i="15"/>
  <c r="BF329" i="15"/>
  <c r="BG329" i="15"/>
  <c r="BH329" i="15"/>
  <c r="BI329" i="15"/>
  <c r="BJ329" i="15"/>
  <c r="BK329" i="15"/>
  <c r="BL329" i="15"/>
  <c r="BM329" i="15"/>
  <c r="BN329" i="15"/>
  <c r="BO329" i="15"/>
  <c r="BP329" i="15"/>
  <c r="BS257" i="15"/>
  <c r="BS216" i="15"/>
  <c r="BJ175" i="15"/>
  <c r="BK175" i="15"/>
  <c r="BL175" i="15"/>
  <c r="BM175" i="15"/>
  <c r="BN175" i="15"/>
  <c r="BO175" i="15"/>
  <c r="BP175" i="15"/>
  <c r="BR175" i="15"/>
  <c r="BI66" i="15"/>
  <c r="BI62" i="15"/>
  <c r="BQ236" i="15"/>
  <c r="BR308" i="15"/>
  <c r="BR242" i="15"/>
  <c r="BR177" i="15"/>
  <c r="BR112" i="15"/>
  <c r="BR46" i="15"/>
  <c r="BS327" i="15"/>
  <c r="BS319" i="15"/>
  <c r="BS311" i="15"/>
  <c r="BS303" i="15"/>
  <c r="BS295" i="15"/>
  <c r="BS286" i="15"/>
  <c r="BS278" i="15"/>
  <c r="BS270" i="15"/>
  <c r="BS262" i="15"/>
  <c r="BS253" i="15"/>
  <c r="BS245" i="15"/>
  <c r="BS237" i="15"/>
  <c r="BS229" i="15"/>
  <c r="BS221" i="15"/>
  <c r="BS212" i="15"/>
  <c r="BS204" i="15"/>
  <c r="BS196" i="15"/>
  <c r="BS188" i="15"/>
  <c r="BS180" i="15"/>
  <c r="BS171" i="15"/>
  <c r="BS163" i="15"/>
  <c r="BS155" i="15"/>
  <c r="BS147" i="15"/>
  <c r="BS139" i="15"/>
  <c r="BS131" i="15"/>
  <c r="BS123" i="15"/>
  <c r="BS115" i="15"/>
  <c r="BS107" i="15"/>
  <c r="BS99" i="15"/>
  <c r="BS91" i="15"/>
  <c r="BS83" i="15"/>
  <c r="BS75" i="15"/>
  <c r="BS67" i="15"/>
  <c r="BS57" i="15"/>
  <c r="BS49" i="15"/>
  <c r="BS41" i="15"/>
  <c r="BS33" i="15"/>
  <c r="BS25" i="15"/>
  <c r="BS17" i="15"/>
  <c r="BS9" i="15"/>
  <c r="BQ170" i="15"/>
  <c r="BR234" i="15"/>
  <c r="BR168" i="15"/>
  <c r="BR104" i="15"/>
  <c r="BR38" i="15"/>
  <c r="BS326" i="15"/>
  <c r="BS318" i="15"/>
  <c r="BS310" i="15"/>
  <c r="BS302" i="15"/>
  <c r="BS294" i="15"/>
  <c r="BS285" i="15"/>
  <c r="BS277" i="15"/>
  <c r="BS269" i="15"/>
  <c r="BS261" i="15"/>
  <c r="BS252" i="15"/>
  <c r="BS244" i="15"/>
  <c r="BS236" i="15"/>
  <c r="BS228" i="15"/>
  <c r="BS220" i="15"/>
  <c r="BS211" i="15"/>
  <c r="BS203" i="15"/>
  <c r="BS195" i="15"/>
  <c r="BS187" i="15"/>
  <c r="BS179" i="15"/>
  <c r="BS170" i="15"/>
  <c r="BS162" i="15"/>
  <c r="BS154" i="15"/>
  <c r="BS146" i="15"/>
  <c r="BS138" i="15"/>
  <c r="BS130" i="15"/>
  <c r="BS122" i="15"/>
  <c r="BS114" i="15"/>
  <c r="BS106" i="15"/>
  <c r="BS98" i="15"/>
  <c r="BS90" i="15"/>
  <c r="BS82" i="15"/>
  <c r="BS74" i="15"/>
  <c r="BS65" i="15"/>
  <c r="BS56" i="15"/>
  <c r="BS48" i="15"/>
  <c r="BS40" i="15"/>
  <c r="BS32" i="15"/>
  <c r="BS24" i="15"/>
  <c r="BS16" i="15"/>
  <c r="BS8" i="15"/>
  <c r="BQ113" i="15"/>
  <c r="BR292" i="15"/>
  <c r="BR226" i="15"/>
  <c r="BR160" i="15"/>
  <c r="BR96" i="15"/>
  <c r="BR30" i="15"/>
  <c r="BS325" i="15"/>
  <c r="BS317" i="15"/>
  <c r="BS309" i="15"/>
  <c r="BS300" i="15"/>
  <c r="BS293" i="15"/>
  <c r="BS284" i="15"/>
  <c r="BS276" i="15"/>
  <c r="BS268" i="15"/>
  <c r="BS260" i="15"/>
  <c r="BS251" i="15"/>
  <c r="BS243" i="15"/>
  <c r="BS235" i="15"/>
  <c r="BS227" i="15"/>
  <c r="BS219" i="15"/>
  <c r="BS210" i="15"/>
  <c r="BS202" i="15"/>
  <c r="BS194" i="15"/>
  <c r="BS186" i="15"/>
  <c r="BS178" i="15"/>
  <c r="BS169" i="15"/>
  <c r="BS161" i="15"/>
  <c r="BS153" i="15"/>
  <c r="BS145" i="15"/>
  <c r="BS137" i="15"/>
  <c r="BS129" i="15"/>
  <c r="BS121" i="15"/>
  <c r="BS113" i="15"/>
  <c r="BS105" i="15"/>
  <c r="BS97" i="15"/>
  <c r="BS89" i="15"/>
  <c r="BS81" i="15"/>
  <c r="BS73" i="15"/>
  <c r="BS64" i="15"/>
  <c r="BS55" i="15"/>
  <c r="BS47" i="15"/>
  <c r="BS39" i="15"/>
  <c r="BS31" i="15"/>
  <c r="BS23" i="15"/>
  <c r="BS15" i="15"/>
  <c r="BS7" i="15"/>
  <c r="BQ81" i="15"/>
  <c r="BR283" i="15"/>
  <c r="BR218" i="15"/>
  <c r="BR152" i="15"/>
  <c r="BR88" i="15"/>
  <c r="BR22" i="15"/>
  <c r="BS324" i="15"/>
  <c r="BS316" i="15"/>
  <c r="BS308" i="15"/>
  <c r="BS292" i="15"/>
  <c r="BS283" i="15"/>
  <c r="BS275" i="15"/>
  <c r="BS267" i="15"/>
  <c r="BS259" i="15"/>
  <c r="BS250" i="15"/>
  <c r="BS242" i="15"/>
  <c r="BS234" i="15"/>
  <c r="BS226" i="15"/>
  <c r="BS218" i="15"/>
  <c r="BS209" i="15"/>
  <c r="BS201" i="15"/>
  <c r="BS193" i="15"/>
  <c r="BS185" i="15"/>
  <c r="BS177" i="15"/>
  <c r="BS168" i="15"/>
  <c r="BS160" i="15"/>
  <c r="BS152" i="15"/>
  <c r="BS144" i="15"/>
  <c r="BS136" i="15"/>
  <c r="BS128" i="15"/>
  <c r="BS120" i="15"/>
  <c r="BS112" i="15"/>
  <c r="BS104" i="15"/>
  <c r="BS96" i="15"/>
  <c r="BS88" i="15"/>
  <c r="BS80" i="15"/>
  <c r="BS72" i="15"/>
  <c r="BS63" i="15"/>
  <c r="BS54" i="15"/>
  <c r="BS46" i="15"/>
  <c r="BS38" i="15"/>
  <c r="BS30" i="15"/>
  <c r="BS22" i="15"/>
  <c r="BS14" i="15"/>
  <c r="BS6" i="15"/>
  <c r="BQ47" i="15"/>
  <c r="BR275" i="15"/>
  <c r="BR209" i="15"/>
  <c r="BR144" i="15"/>
  <c r="BR80" i="15"/>
  <c r="BR14" i="15"/>
  <c r="BS323" i="15"/>
  <c r="BS315" i="15"/>
  <c r="BS307" i="15"/>
  <c r="BS299" i="15"/>
  <c r="BS290" i="15"/>
  <c r="BS282" i="15"/>
  <c r="BS274" i="15"/>
  <c r="BS266" i="15"/>
  <c r="BS258" i="15"/>
  <c r="BS249" i="15"/>
  <c r="BS241" i="15"/>
  <c r="BS233" i="15"/>
  <c r="BS225" i="15"/>
  <c r="BS217" i="15"/>
  <c r="BS208" i="15"/>
  <c r="BS200" i="15"/>
  <c r="BS192" i="15"/>
  <c r="BS184" i="15"/>
  <c r="BS176" i="15"/>
  <c r="BS167" i="15"/>
  <c r="BS159" i="15"/>
  <c r="BS151" i="15"/>
  <c r="BS143" i="15"/>
  <c r="BS135" i="15"/>
  <c r="BS127" i="15"/>
  <c r="BS119" i="15"/>
  <c r="BS111" i="15"/>
  <c r="BS103" i="15"/>
  <c r="BS95" i="15"/>
  <c r="BS87" i="15"/>
  <c r="BS79" i="15"/>
  <c r="BS71" i="15"/>
  <c r="BS61" i="15"/>
  <c r="BS53" i="15"/>
  <c r="BS45" i="15"/>
  <c r="BS37" i="15"/>
  <c r="BS29" i="15"/>
  <c r="BS21" i="15"/>
  <c r="BS13" i="15"/>
  <c r="BS5" i="15"/>
  <c r="BQ15" i="15"/>
  <c r="BR267" i="15"/>
  <c r="BR201" i="15"/>
  <c r="BR136" i="15"/>
  <c r="BR72" i="15"/>
  <c r="BR6" i="15"/>
  <c r="BS322" i="15"/>
  <c r="BS314" i="15"/>
  <c r="BS306" i="15"/>
  <c r="BS298" i="15"/>
  <c r="BS289" i="15"/>
  <c r="BS281" i="15"/>
  <c r="BS273" i="15"/>
  <c r="BS265" i="15"/>
  <c r="BS256" i="15"/>
  <c r="BS248" i="15"/>
  <c r="BS240" i="15"/>
  <c r="BS232" i="15"/>
  <c r="BS224" i="15"/>
  <c r="BS215" i="15"/>
  <c r="BS207" i="15"/>
  <c r="BS199" i="15"/>
  <c r="BS191" i="15"/>
  <c r="BS183" i="15"/>
  <c r="BS174" i="15"/>
  <c r="BS166" i="15"/>
  <c r="BS158" i="15"/>
  <c r="BS150" i="15"/>
  <c r="BS142" i="15"/>
  <c r="BS134" i="15"/>
  <c r="BS126" i="15"/>
  <c r="BS118" i="15"/>
  <c r="BS110" i="15"/>
  <c r="BS102" i="15"/>
  <c r="BS94" i="15"/>
  <c r="BS86" i="15"/>
  <c r="BS78" i="15"/>
  <c r="BS70" i="15"/>
  <c r="BS60" i="15"/>
  <c r="BS52" i="15"/>
  <c r="BS44" i="15"/>
  <c r="BS36" i="15"/>
  <c r="BS28" i="15"/>
  <c r="BS20" i="15"/>
  <c r="BS12" i="15"/>
  <c r="BS4" i="15"/>
  <c r="BR324" i="15"/>
  <c r="BR259" i="15"/>
  <c r="BR193" i="15"/>
  <c r="BR128" i="15"/>
  <c r="BR63" i="15"/>
  <c r="BS329" i="15"/>
  <c r="BS321" i="15"/>
  <c r="BS313" i="15"/>
  <c r="BS305" i="15"/>
  <c r="BS297" i="15"/>
  <c r="BS288" i="15"/>
  <c r="BS280" i="15"/>
  <c r="BS272" i="15"/>
  <c r="BS264" i="15"/>
  <c r="BS255" i="15"/>
  <c r="BS247" i="15"/>
  <c r="BS239" i="15"/>
  <c r="BS231" i="15"/>
  <c r="BS223" i="15"/>
  <c r="BS214" i="15"/>
  <c r="BS206" i="15"/>
  <c r="BS198" i="15"/>
  <c r="BS190" i="15"/>
  <c r="BS182" i="15"/>
  <c r="BS173" i="15"/>
  <c r="BS165" i="15"/>
  <c r="BS157" i="15"/>
  <c r="BS149" i="15"/>
  <c r="BS141" i="15"/>
  <c r="BS133" i="15"/>
  <c r="BS125" i="15"/>
  <c r="BS117" i="15"/>
  <c r="BS109" i="15"/>
  <c r="BS101" i="15"/>
  <c r="BS93" i="15"/>
  <c r="BS85" i="15"/>
  <c r="BS77" i="15"/>
  <c r="BS69" i="15"/>
  <c r="BS59" i="15"/>
  <c r="BS51" i="15"/>
  <c r="BS43" i="15"/>
  <c r="BS35" i="15"/>
  <c r="BS27" i="15"/>
  <c r="BS19" i="15"/>
  <c r="BS11" i="15"/>
  <c r="BS2" i="15"/>
  <c r="BQ302" i="15"/>
  <c r="BR316" i="15"/>
  <c r="BR250" i="15"/>
  <c r="BR185" i="15"/>
  <c r="BR120" i="15"/>
  <c r="BR54" i="15"/>
  <c r="BS328" i="15"/>
  <c r="BS320" i="15"/>
  <c r="BS312" i="15"/>
  <c r="BS304" i="15"/>
  <c r="BS296" i="15"/>
  <c r="BS287" i="15"/>
  <c r="BS279" i="15"/>
  <c r="BS271" i="15"/>
  <c r="BS263" i="15"/>
  <c r="BS254" i="15"/>
  <c r="BS246" i="15"/>
  <c r="BS238" i="15"/>
  <c r="BS230" i="15"/>
  <c r="BS222" i="15"/>
  <c r="BS213" i="15"/>
  <c r="BS205" i="15"/>
  <c r="BS197" i="15"/>
  <c r="BS189" i="15"/>
  <c r="BS181" i="15"/>
  <c r="BS172" i="15"/>
  <c r="BS164" i="15"/>
  <c r="BS156" i="15"/>
  <c r="BS148" i="15"/>
  <c r="BS140" i="15"/>
  <c r="BS132" i="15"/>
  <c r="BS124" i="15"/>
  <c r="BS116" i="15"/>
  <c r="BS108" i="15"/>
  <c r="BS100" i="15"/>
  <c r="BS92" i="15"/>
  <c r="BS84" i="15"/>
  <c r="BS76" i="15"/>
  <c r="BS68" i="15"/>
  <c r="BS58" i="15"/>
  <c r="BS50" i="15"/>
  <c r="BS42" i="15"/>
  <c r="BS34" i="15"/>
  <c r="BS26" i="15"/>
  <c r="BS18" i="15"/>
  <c r="BS10" i="15"/>
  <c r="BS3" i="15"/>
  <c r="BQ318" i="15"/>
  <c r="BQ252" i="15"/>
  <c r="BQ187" i="15"/>
  <c r="BQ122" i="15"/>
  <c r="BQ89" i="15"/>
  <c r="BQ55" i="15"/>
  <c r="BQ23" i="15"/>
  <c r="BR326" i="15"/>
  <c r="BR318" i="15"/>
  <c r="BR310" i="15"/>
  <c r="BR302" i="15"/>
  <c r="BR294" i="15"/>
  <c r="BR285" i="15"/>
  <c r="BR277" i="15"/>
  <c r="BR269" i="15"/>
  <c r="BR261" i="15"/>
  <c r="BR252" i="15"/>
  <c r="BR244" i="15"/>
  <c r="BR236" i="15"/>
  <c r="BR228" i="15"/>
  <c r="BR220" i="15"/>
  <c r="BR211" i="15"/>
  <c r="BR203" i="15"/>
  <c r="BR195" i="15"/>
  <c r="BR187" i="15"/>
  <c r="BR179" i="15"/>
  <c r="BR170" i="15"/>
  <c r="BR162" i="15"/>
  <c r="BR154" i="15"/>
  <c r="BR146" i="15"/>
  <c r="BR138" i="15"/>
  <c r="BR130" i="15"/>
  <c r="BR122" i="15"/>
  <c r="BR114" i="15"/>
  <c r="BR106" i="15"/>
  <c r="BR98" i="15"/>
  <c r="BR90" i="15"/>
  <c r="BR82" i="15"/>
  <c r="BR74" i="15"/>
  <c r="BR65" i="15"/>
  <c r="BR56" i="15"/>
  <c r="BR48" i="15"/>
  <c r="BR40" i="15"/>
  <c r="BR32" i="15"/>
  <c r="BR24" i="15"/>
  <c r="BR16" i="15"/>
  <c r="BR8" i="15"/>
  <c r="BQ310" i="15"/>
  <c r="BQ244" i="15"/>
  <c r="BQ179" i="15"/>
  <c r="BQ114" i="15"/>
  <c r="BQ82" i="15"/>
  <c r="BQ48" i="15"/>
  <c r="BQ16" i="15"/>
  <c r="BR325" i="15"/>
  <c r="BR317" i="15"/>
  <c r="BR309" i="15"/>
  <c r="BR300" i="15"/>
  <c r="BR293" i="15"/>
  <c r="BR284" i="15"/>
  <c r="BR276" i="15"/>
  <c r="BR268" i="15"/>
  <c r="BR260" i="15"/>
  <c r="BR251" i="15"/>
  <c r="BR243" i="15"/>
  <c r="BR235" i="15"/>
  <c r="BR227" i="15"/>
  <c r="BR219" i="15"/>
  <c r="BR210" i="15"/>
  <c r="BR202" i="15"/>
  <c r="BR194" i="15"/>
  <c r="BR186" i="15"/>
  <c r="BR178" i="15"/>
  <c r="BR169" i="15"/>
  <c r="BR161" i="15"/>
  <c r="BR153" i="15"/>
  <c r="BR145" i="15"/>
  <c r="BR137" i="15"/>
  <c r="BR129" i="15"/>
  <c r="BR121" i="15"/>
  <c r="BR113" i="15"/>
  <c r="BR105" i="15"/>
  <c r="BR97" i="15"/>
  <c r="BR89" i="15"/>
  <c r="BR81" i="15"/>
  <c r="BR73" i="15"/>
  <c r="BR64" i="15"/>
  <c r="BR55" i="15"/>
  <c r="BR47" i="15"/>
  <c r="BR39" i="15"/>
  <c r="BR31" i="15"/>
  <c r="BR23" i="15"/>
  <c r="BR15" i="15"/>
  <c r="BR7" i="15"/>
  <c r="BQ294" i="15"/>
  <c r="BQ228" i="15"/>
  <c r="BQ162" i="15"/>
  <c r="BQ106" i="15"/>
  <c r="BQ74" i="15"/>
  <c r="BQ40" i="15"/>
  <c r="BQ8" i="15"/>
  <c r="BR323" i="15"/>
  <c r="BR315" i="15"/>
  <c r="BR307" i="15"/>
  <c r="BR299" i="15"/>
  <c r="BR290" i="15"/>
  <c r="BR282" i="15"/>
  <c r="BR274" i="15"/>
  <c r="BR266" i="15"/>
  <c r="BR258" i="15"/>
  <c r="BR249" i="15"/>
  <c r="BR241" i="15"/>
  <c r="BR233" i="15"/>
  <c r="BR225" i="15"/>
  <c r="BR217" i="15"/>
  <c r="BR208" i="15"/>
  <c r="BR200" i="15"/>
  <c r="BR192" i="15"/>
  <c r="BR184" i="15"/>
  <c r="BR176" i="15"/>
  <c r="BR167" i="15"/>
  <c r="BR159" i="15"/>
  <c r="BR151" i="15"/>
  <c r="BR143" i="15"/>
  <c r="BR135" i="15"/>
  <c r="BR127" i="15"/>
  <c r="BR119" i="15"/>
  <c r="BR111" i="15"/>
  <c r="BR103" i="15"/>
  <c r="BR95" i="15"/>
  <c r="BR87" i="15"/>
  <c r="BR79" i="15"/>
  <c r="BR71" i="15"/>
  <c r="BR61" i="15"/>
  <c r="BR53" i="15"/>
  <c r="BR45" i="15"/>
  <c r="BR37" i="15"/>
  <c r="BR29" i="15"/>
  <c r="BR21" i="15"/>
  <c r="BR13" i="15"/>
  <c r="BR5" i="15"/>
  <c r="BQ285" i="15"/>
  <c r="BQ220" i="15"/>
  <c r="BQ154" i="15"/>
  <c r="BQ105" i="15"/>
  <c r="BQ73" i="15"/>
  <c r="BQ39" i="15"/>
  <c r="BQ7" i="15"/>
  <c r="BR322" i="15"/>
  <c r="BR314" i="15"/>
  <c r="BR306" i="15"/>
  <c r="BR298" i="15"/>
  <c r="BR289" i="15"/>
  <c r="BR281" i="15"/>
  <c r="BR273" i="15"/>
  <c r="BR265" i="15"/>
  <c r="BR256" i="15"/>
  <c r="BR248" i="15"/>
  <c r="BR240" i="15"/>
  <c r="BR232" i="15"/>
  <c r="BR224" i="15"/>
  <c r="BR215" i="15"/>
  <c r="BR207" i="15"/>
  <c r="BR199" i="15"/>
  <c r="BR191" i="15"/>
  <c r="BR183" i="15"/>
  <c r="BR174" i="15"/>
  <c r="BR166" i="15"/>
  <c r="BR158" i="15"/>
  <c r="BR150" i="15"/>
  <c r="BR142" i="15"/>
  <c r="BR134" i="15"/>
  <c r="BR126" i="15"/>
  <c r="BR118" i="15"/>
  <c r="BR110" i="15"/>
  <c r="BR102" i="15"/>
  <c r="BR94" i="15"/>
  <c r="BR86" i="15"/>
  <c r="BR78" i="15"/>
  <c r="BR70" i="15"/>
  <c r="BR60" i="15"/>
  <c r="BR52" i="15"/>
  <c r="BR44" i="15"/>
  <c r="BR36" i="15"/>
  <c r="BR28" i="15"/>
  <c r="BR20" i="15"/>
  <c r="BR12" i="15"/>
  <c r="BR4" i="15"/>
  <c r="BQ277" i="15"/>
  <c r="BQ211" i="15"/>
  <c r="BQ146" i="15"/>
  <c r="BQ98" i="15"/>
  <c r="BQ65" i="15"/>
  <c r="BQ32" i="15"/>
  <c r="BR329" i="15"/>
  <c r="BR321" i="15"/>
  <c r="BR313" i="15"/>
  <c r="BR305" i="15"/>
  <c r="BR297" i="15"/>
  <c r="BR288" i="15"/>
  <c r="BR280" i="15"/>
  <c r="BR272" i="15"/>
  <c r="BR264" i="15"/>
  <c r="BR255" i="15"/>
  <c r="BR247" i="15"/>
  <c r="BR239" i="15"/>
  <c r="BR231" i="15"/>
  <c r="BR223" i="15"/>
  <c r="BR214" i="15"/>
  <c r="BR206" i="15"/>
  <c r="BR198" i="15"/>
  <c r="BR190" i="15"/>
  <c r="BR182" i="15"/>
  <c r="BR173" i="15"/>
  <c r="BR165" i="15"/>
  <c r="BR157" i="15"/>
  <c r="BR149" i="15"/>
  <c r="BR141" i="15"/>
  <c r="BR133" i="15"/>
  <c r="BR125" i="15"/>
  <c r="BR117" i="15"/>
  <c r="BR109" i="15"/>
  <c r="BR101" i="15"/>
  <c r="BR93" i="15"/>
  <c r="BR85" i="15"/>
  <c r="BR77" i="15"/>
  <c r="BR69" i="15"/>
  <c r="BR59" i="15"/>
  <c r="BR51" i="15"/>
  <c r="BR43" i="15"/>
  <c r="BR35" i="15"/>
  <c r="BR27" i="15"/>
  <c r="BR19" i="15"/>
  <c r="BR11" i="15"/>
  <c r="BR3" i="15"/>
  <c r="BQ269" i="15"/>
  <c r="BQ203" i="15"/>
  <c r="BQ138" i="15"/>
  <c r="BQ97" i="15"/>
  <c r="BQ64" i="15"/>
  <c r="BQ31" i="15"/>
  <c r="BR328" i="15"/>
  <c r="BR320" i="15"/>
  <c r="BR312" i="15"/>
  <c r="BR304" i="15"/>
  <c r="BR296" i="15"/>
  <c r="BR287" i="15"/>
  <c r="BR279" i="15"/>
  <c r="BR271" i="15"/>
  <c r="BR263" i="15"/>
  <c r="BR254" i="15"/>
  <c r="BR246" i="15"/>
  <c r="BR238" i="15"/>
  <c r="BR230" i="15"/>
  <c r="BR222" i="15"/>
  <c r="BR213" i="15"/>
  <c r="BR205" i="15"/>
  <c r="BR197" i="15"/>
  <c r="BR189" i="15"/>
  <c r="BR181" i="15"/>
  <c r="BR172" i="15"/>
  <c r="BR164" i="15"/>
  <c r="BR156" i="15"/>
  <c r="BR148" i="15"/>
  <c r="BR140" i="15"/>
  <c r="BR132" i="15"/>
  <c r="BR124" i="15"/>
  <c r="BR116" i="15"/>
  <c r="BR108" i="15"/>
  <c r="BR100" i="15"/>
  <c r="BR92" i="15"/>
  <c r="BR84" i="15"/>
  <c r="BR76" i="15"/>
  <c r="BR68" i="15"/>
  <c r="BR58" i="15"/>
  <c r="BR50" i="15"/>
  <c r="BR42" i="15"/>
  <c r="BR34" i="15"/>
  <c r="BR26" i="15"/>
  <c r="BR18" i="15"/>
  <c r="BR10" i="15"/>
  <c r="BR2" i="15"/>
  <c r="BQ326" i="15"/>
  <c r="BQ261" i="15"/>
  <c r="BQ195" i="15"/>
  <c r="BQ130" i="15"/>
  <c r="BQ90" i="15"/>
  <c r="BQ56" i="15"/>
  <c r="BQ24" i="15"/>
  <c r="BR327" i="15"/>
  <c r="BR319" i="15"/>
  <c r="BR311" i="15"/>
  <c r="BR303" i="15"/>
  <c r="BR295" i="15"/>
  <c r="BR286" i="15"/>
  <c r="BR278" i="15"/>
  <c r="BR270" i="15"/>
  <c r="BR262" i="15"/>
  <c r="BR253" i="15"/>
  <c r="BR245" i="15"/>
  <c r="BR237" i="15"/>
  <c r="BR229" i="15"/>
  <c r="BR221" i="15"/>
  <c r="BR212" i="15"/>
  <c r="BR204" i="15"/>
  <c r="BR196" i="15"/>
  <c r="BR188" i="15"/>
  <c r="BR180" i="15"/>
  <c r="BR171" i="15"/>
  <c r="BR163" i="15"/>
  <c r="BR155" i="15"/>
  <c r="BR147" i="15"/>
  <c r="BR139" i="15"/>
  <c r="BR131" i="15"/>
  <c r="BR123" i="15"/>
  <c r="BR115" i="15"/>
  <c r="BR107" i="15"/>
  <c r="BR99" i="15"/>
  <c r="BR91" i="15"/>
  <c r="BR83" i="15"/>
  <c r="BR75" i="15"/>
  <c r="BR67" i="15"/>
  <c r="BR57" i="15"/>
  <c r="BR49" i="15"/>
  <c r="BR41" i="15"/>
  <c r="BR33" i="15"/>
  <c r="BR25" i="15"/>
  <c r="BR17" i="15"/>
  <c r="BR9" i="15"/>
  <c r="BQ325" i="15"/>
  <c r="BQ317" i="15"/>
  <c r="BQ309" i="15"/>
  <c r="BQ300" i="15"/>
  <c r="BQ293" i="15"/>
  <c r="BQ284" i="15"/>
  <c r="BQ276" i="15"/>
  <c r="BQ268" i="15"/>
  <c r="BQ260" i="15"/>
  <c r="BQ251" i="15"/>
  <c r="BQ243" i="15"/>
  <c r="BQ235" i="15"/>
  <c r="BQ227" i="15"/>
  <c r="BQ219" i="15"/>
  <c r="BQ210" i="15"/>
  <c r="BQ202" i="15"/>
  <c r="BQ194" i="15"/>
  <c r="BQ186" i="15"/>
  <c r="BQ178" i="15"/>
  <c r="BQ169" i="15"/>
  <c r="BQ161" i="15"/>
  <c r="BQ153" i="15"/>
  <c r="BQ145" i="15"/>
  <c r="BQ137" i="15"/>
  <c r="BQ129" i="15"/>
  <c r="BQ121" i="15"/>
  <c r="BQ324" i="15"/>
  <c r="BQ316" i="15"/>
  <c r="BQ308" i="15"/>
  <c r="BQ292" i="15"/>
  <c r="BQ283" i="15"/>
  <c r="BQ275" i="15"/>
  <c r="BQ267" i="15"/>
  <c r="BQ259" i="15"/>
  <c r="BQ250" i="15"/>
  <c r="BQ242" i="15"/>
  <c r="BQ234" i="15"/>
  <c r="BQ226" i="15"/>
  <c r="BQ218" i="15"/>
  <c r="BQ209" i="15"/>
  <c r="BQ201" i="15"/>
  <c r="BQ193" i="15"/>
  <c r="BQ185" i="15"/>
  <c r="BQ177" i="15"/>
  <c r="BQ168" i="15"/>
  <c r="BQ160" i="15"/>
  <c r="BQ152" i="15"/>
  <c r="BQ144" i="15"/>
  <c r="BQ136" i="15"/>
  <c r="BQ128" i="15"/>
  <c r="BQ120" i="15"/>
  <c r="BQ112" i="15"/>
  <c r="BQ104" i="15"/>
  <c r="BQ96" i="15"/>
  <c r="BQ88" i="15"/>
  <c r="BQ80" i="15"/>
  <c r="BQ72" i="15"/>
  <c r="BQ63" i="15"/>
  <c r="BQ54" i="15"/>
  <c r="BQ46" i="15"/>
  <c r="BQ38" i="15"/>
  <c r="BQ30" i="15"/>
  <c r="BQ22" i="15"/>
  <c r="BQ14" i="15"/>
  <c r="BQ6" i="15"/>
  <c r="BQ323" i="15"/>
  <c r="BQ315" i="15"/>
  <c r="BQ307" i="15"/>
  <c r="BQ299" i="15"/>
  <c r="BQ290" i="15"/>
  <c r="BQ282" i="15"/>
  <c r="BQ274" i="15"/>
  <c r="BQ266" i="15"/>
  <c r="BQ258" i="15"/>
  <c r="BQ249" i="15"/>
  <c r="BQ241" i="15"/>
  <c r="BQ233" i="15"/>
  <c r="BQ225" i="15"/>
  <c r="BQ217" i="15"/>
  <c r="BQ208" i="15"/>
  <c r="BQ200" i="15"/>
  <c r="BQ192" i="15"/>
  <c r="BQ184" i="15"/>
  <c r="BQ176" i="15"/>
  <c r="BQ167" i="15"/>
  <c r="BQ159" i="15"/>
  <c r="BQ151" i="15"/>
  <c r="BQ143" i="15"/>
  <c r="BQ135" i="15"/>
  <c r="BQ127" i="15"/>
  <c r="BQ119" i="15"/>
  <c r="BQ111" i="15"/>
  <c r="BQ103" i="15"/>
  <c r="BQ95" i="15"/>
  <c r="BQ87" i="15"/>
  <c r="BQ79" i="15"/>
  <c r="BQ71" i="15"/>
  <c r="BQ61" i="15"/>
  <c r="BQ53" i="15"/>
  <c r="BQ45" i="15"/>
  <c r="BQ37" i="15"/>
  <c r="BQ29" i="15"/>
  <c r="BQ21" i="15"/>
  <c r="BQ13" i="15"/>
  <c r="BQ5" i="15"/>
  <c r="BQ322" i="15"/>
  <c r="BQ314" i="15"/>
  <c r="BQ306" i="15"/>
  <c r="BQ298" i="15"/>
  <c r="BQ289" i="15"/>
  <c r="BQ281" i="15"/>
  <c r="BQ273" i="15"/>
  <c r="BQ265" i="15"/>
  <c r="BQ256" i="15"/>
  <c r="BQ248" i="15"/>
  <c r="BQ240" i="15"/>
  <c r="BQ232" i="15"/>
  <c r="BQ224" i="15"/>
  <c r="BQ215" i="15"/>
  <c r="BQ207" i="15"/>
  <c r="BQ199" i="15"/>
  <c r="BQ191" i="15"/>
  <c r="BQ183" i="15"/>
  <c r="BQ174" i="15"/>
  <c r="BQ166" i="15"/>
  <c r="BQ158" i="15"/>
  <c r="BQ150" i="15"/>
  <c r="BQ142" i="15"/>
  <c r="BQ134" i="15"/>
  <c r="BQ126" i="15"/>
  <c r="BQ118" i="15"/>
  <c r="BQ110" i="15"/>
  <c r="BQ102" i="15"/>
  <c r="BQ94" i="15"/>
  <c r="BQ86" i="15"/>
  <c r="BQ78" i="15"/>
  <c r="BQ70" i="15"/>
  <c r="BQ60" i="15"/>
  <c r="BQ52" i="15"/>
  <c r="BQ44" i="15"/>
  <c r="BQ36" i="15"/>
  <c r="BQ28" i="15"/>
  <c r="BQ20" i="15"/>
  <c r="BQ12" i="15"/>
  <c r="BQ4" i="15"/>
  <c r="BQ329" i="15"/>
  <c r="BQ321" i="15"/>
  <c r="BQ313" i="15"/>
  <c r="BQ305" i="15"/>
  <c r="BQ297" i="15"/>
  <c r="BQ288" i="15"/>
  <c r="BQ280" i="15"/>
  <c r="BQ272" i="15"/>
  <c r="BQ264" i="15"/>
  <c r="BQ255" i="15"/>
  <c r="BQ247" i="15"/>
  <c r="BQ239" i="15"/>
  <c r="BQ231" i="15"/>
  <c r="BQ223" i="15"/>
  <c r="BQ214" i="15"/>
  <c r="BQ206" i="15"/>
  <c r="BQ198" i="15"/>
  <c r="BQ190" i="15"/>
  <c r="BQ182" i="15"/>
  <c r="BQ173" i="15"/>
  <c r="BQ165" i="15"/>
  <c r="BQ157" i="15"/>
  <c r="BQ149" i="15"/>
  <c r="BQ141" i="15"/>
  <c r="BQ133" i="15"/>
  <c r="BQ125" i="15"/>
  <c r="BQ117" i="15"/>
  <c r="BQ109" i="15"/>
  <c r="BQ101" i="15"/>
  <c r="BQ93" i="15"/>
  <c r="BQ85" i="15"/>
  <c r="BQ77" i="15"/>
  <c r="BQ69" i="15"/>
  <c r="BQ59" i="15"/>
  <c r="BQ51" i="15"/>
  <c r="BQ43" i="15"/>
  <c r="BQ35" i="15"/>
  <c r="BQ27" i="15"/>
  <c r="BQ19" i="15"/>
  <c r="BQ11" i="15"/>
  <c r="BQ3" i="15"/>
  <c r="BQ328" i="15"/>
  <c r="BQ320" i="15"/>
  <c r="BQ312" i="15"/>
  <c r="BQ304" i="15"/>
  <c r="BQ296" i="15"/>
  <c r="BQ287" i="15"/>
  <c r="BQ279" i="15"/>
  <c r="BQ271" i="15"/>
  <c r="BQ263" i="15"/>
  <c r="BQ254" i="15"/>
  <c r="BQ246" i="15"/>
  <c r="BQ238" i="15"/>
  <c r="BQ230" i="15"/>
  <c r="BQ222" i="15"/>
  <c r="BQ213" i="15"/>
  <c r="BQ205" i="15"/>
  <c r="BQ197" i="15"/>
  <c r="BQ189" i="15"/>
  <c r="BQ181" i="15"/>
  <c r="BQ172" i="15"/>
  <c r="BQ164" i="15"/>
  <c r="BQ156" i="15"/>
  <c r="BQ148" i="15"/>
  <c r="BQ140" i="15"/>
  <c r="BQ132" i="15"/>
  <c r="BQ124" i="15"/>
  <c r="BQ116" i="15"/>
  <c r="BQ108" i="15"/>
  <c r="BQ100" i="15"/>
  <c r="BQ92" i="15"/>
  <c r="BQ84" i="15"/>
  <c r="BQ76" i="15"/>
  <c r="BQ68" i="15"/>
  <c r="BQ58" i="15"/>
  <c r="BQ50" i="15"/>
  <c r="BQ42" i="15"/>
  <c r="BQ34" i="15"/>
  <c r="BQ26" i="15"/>
  <c r="BQ18" i="15"/>
  <c r="BQ10" i="15"/>
  <c r="BQ2" i="15"/>
  <c r="BQ327" i="15"/>
  <c r="BQ319" i="15"/>
  <c r="BQ311" i="15"/>
  <c r="BQ303" i="15"/>
  <c r="BQ295" i="15"/>
  <c r="BQ286" i="15"/>
  <c r="BQ278" i="15"/>
  <c r="BQ270" i="15"/>
  <c r="BQ262" i="15"/>
  <c r="BQ253" i="15"/>
  <c r="BQ245" i="15"/>
  <c r="BQ237" i="15"/>
  <c r="BQ229" i="15"/>
  <c r="BQ221" i="15"/>
  <c r="BQ212" i="15"/>
  <c r="BQ204" i="15"/>
  <c r="BQ196" i="15"/>
  <c r="BQ188" i="15"/>
  <c r="BQ180" i="15"/>
  <c r="BQ171" i="15"/>
  <c r="BQ163" i="15"/>
  <c r="BQ155" i="15"/>
  <c r="BQ147" i="15"/>
  <c r="BQ139" i="15"/>
  <c r="BQ131" i="15"/>
  <c r="BQ123" i="15"/>
  <c r="BQ115" i="15"/>
  <c r="BQ107" i="15"/>
  <c r="BQ99" i="15"/>
  <c r="BQ91" i="15"/>
  <c r="BQ83" i="15"/>
  <c r="BQ75" i="15"/>
  <c r="BQ67" i="15"/>
  <c r="BQ57" i="15"/>
  <c r="BQ49" i="15"/>
  <c r="BQ41" i="15"/>
  <c r="BQ33" i="15"/>
  <c r="BQ25" i="15"/>
  <c r="BQ17" i="15"/>
  <c r="BQ9" i="15"/>
  <c r="T267" i="15"/>
  <c r="T256" i="15"/>
  <c r="BS175" i="15"/>
  <c r="BJ66" i="15"/>
  <c r="BK66" i="15"/>
  <c r="BL66" i="15"/>
  <c r="BM66" i="15"/>
  <c r="BN66" i="15"/>
  <c r="BO66" i="15"/>
  <c r="BP66" i="15"/>
  <c r="BR66" i="15"/>
  <c r="BJ62" i="15"/>
  <c r="BK62" i="15"/>
  <c r="BL62" i="15"/>
  <c r="BM62" i="15"/>
  <c r="BN62" i="15"/>
  <c r="BO62" i="15"/>
  <c r="BP62" i="15"/>
  <c r="BR62" i="15"/>
  <c r="T262" i="15"/>
  <c r="BS66" i="15"/>
  <c r="BS62" i="15"/>
  <c r="T183" i="15"/>
  <c r="T89" i="15"/>
  <c r="T49" i="15"/>
  <c r="T48" i="15"/>
  <c r="T37" i="15"/>
  <c r="T36" i="15"/>
  <c r="T28" i="15"/>
  <c r="T23" i="15"/>
  <c r="T276" i="15"/>
  <c r="T266" i="15"/>
  <c r="T261" i="15"/>
  <c r="T245" i="15"/>
  <c r="T265" i="15"/>
  <c r="T306" i="15"/>
  <c r="T311" i="15"/>
  <c r="T2" i="15"/>
  <c r="T3" i="15"/>
  <c r="T4" i="15"/>
  <c r="T5" i="15"/>
  <c r="T6" i="15"/>
  <c r="T7" i="15"/>
  <c r="T8" i="15"/>
  <c r="T9" i="15"/>
  <c r="T10" i="15"/>
  <c r="T11" i="15"/>
  <c r="T12" i="15"/>
  <c r="T13" i="15"/>
  <c r="T14" i="15"/>
  <c r="T15" i="15"/>
  <c r="T16" i="15"/>
  <c r="T17" i="15"/>
  <c r="T18" i="15"/>
  <c r="T19" i="15"/>
  <c r="T20" i="15"/>
  <c r="T21" i="15"/>
  <c r="T22" i="15"/>
  <c r="T24" i="15"/>
  <c r="T25" i="15"/>
  <c r="T26" i="15"/>
  <c r="T27" i="15"/>
  <c r="T29" i="15"/>
  <c r="T30" i="15"/>
  <c r="T31" i="15"/>
  <c r="T32" i="15"/>
  <c r="T33" i="15"/>
  <c r="T34" i="15"/>
  <c r="T35" i="15"/>
  <c r="T38" i="15"/>
  <c r="T39" i="15"/>
  <c r="T40" i="15"/>
  <c r="T41" i="15"/>
  <c r="T42" i="15"/>
  <c r="T43" i="15"/>
  <c r="T44" i="15"/>
  <c r="T45" i="15"/>
  <c r="T46" i="15"/>
  <c r="T47" i="15"/>
  <c r="T50" i="15"/>
  <c r="T51" i="15"/>
  <c r="T52" i="15"/>
  <c r="T53" i="15"/>
  <c r="T54" i="15"/>
  <c r="T55" i="15"/>
  <c r="T56" i="15"/>
  <c r="T57" i="15"/>
  <c r="T58" i="15"/>
  <c r="T59" i="15"/>
  <c r="T60" i="15"/>
  <c r="T61" i="15"/>
  <c r="T63" i="15"/>
  <c r="T64" i="15"/>
  <c r="T65" i="15"/>
  <c r="T67" i="15"/>
  <c r="T68" i="15"/>
  <c r="T69" i="15"/>
  <c r="T70" i="15"/>
  <c r="T71" i="15"/>
  <c r="T72" i="15"/>
  <c r="T73" i="15"/>
  <c r="T74" i="15"/>
  <c r="T75" i="15"/>
  <c r="T76" i="15"/>
  <c r="T77" i="15"/>
  <c r="T78" i="15"/>
  <c r="T79" i="15"/>
  <c r="T80" i="15"/>
  <c r="T81" i="15"/>
  <c r="T82" i="15"/>
  <c r="T83" i="15"/>
  <c r="T84" i="15"/>
  <c r="T85" i="15"/>
  <c r="T86" i="15"/>
  <c r="T87" i="15"/>
  <c r="T88" i="15"/>
  <c r="T90"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T164" i="15"/>
  <c r="T165" i="15"/>
  <c r="T166" i="15"/>
  <c r="T167" i="15"/>
  <c r="T168" i="15"/>
  <c r="T169" i="15"/>
  <c r="T170" i="15"/>
  <c r="T171" i="15"/>
  <c r="T172" i="15"/>
  <c r="T173" i="15"/>
  <c r="T174" i="15"/>
  <c r="T176" i="15"/>
  <c r="T177" i="15"/>
  <c r="T178" i="15"/>
  <c r="T179" i="15"/>
  <c r="T180" i="15"/>
  <c r="T181" i="15"/>
  <c r="T182" i="15"/>
  <c r="T184" i="15"/>
  <c r="T185" i="15"/>
  <c r="T186" i="15"/>
  <c r="T187" i="15"/>
  <c r="T188" i="15"/>
  <c r="T189" i="15"/>
  <c r="T190" i="15"/>
  <c r="T191" i="15"/>
  <c r="T192" i="15"/>
  <c r="T193" i="15"/>
  <c r="T194" i="15"/>
  <c r="T195" i="15"/>
  <c r="T196" i="15"/>
  <c r="T197" i="15"/>
  <c r="T198" i="15"/>
  <c r="T199" i="15"/>
  <c r="T200" i="15"/>
  <c r="T201" i="15"/>
  <c r="T202" i="15"/>
  <c r="T203" i="15"/>
  <c r="T204" i="15"/>
  <c r="T205" i="15"/>
  <c r="T206" i="15"/>
  <c r="T207" i="15"/>
  <c r="T208" i="15"/>
  <c r="T209" i="15"/>
  <c r="T210" i="15"/>
  <c r="T211" i="15"/>
  <c r="T212" i="15"/>
  <c r="T213" i="15"/>
  <c r="T214" i="15"/>
  <c r="T215" i="15"/>
  <c r="T217" i="15"/>
  <c r="T218" i="15"/>
  <c r="T219" i="15"/>
  <c r="T220" i="15"/>
  <c r="T221" i="15"/>
  <c r="T222" i="15"/>
  <c r="T223" i="15"/>
  <c r="T224" i="15"/>
  <c r="T225" i="15"/>
  <c r="T226" i="15"/>
  <c r="T227" i="15"/>
  <c r="T228" i="15"/>
  <c r="T229" i="15"/>
  <c r="T230" i="15"/>
  <c r="T231" i="15"/>
  <c r="T232" i="15"/>
  <c r="T233" i="15"/>
  <c r="T234" i="15"/>
  <c r="T235" i="15"/>
  <c r="T236" i="15"/>
  <c r="T237" i="15"/>
  <c r="T238" i="15"/>
  <c r="T239" i="15"/>
  <c r="T240" i="15"/>
  <c r="T241" i="15"/>
  <c r="T242" i="15"/>
  <c r="T243" i="15"/>
  <c r="T244" i="15"/>
  <c r="T246" i="15"/>
  <c r="T247" i="15"/>
  <c r="T248" i="15"/>
  <c r="T249" i="15"/>
  <c r="T250" i="15"/>
  <c r="T251" i="15"/>
  <c r="T252" i="15"/>
  <c r="T253" i="15"/>
  <c r="T254" i="15"/>
  <c r="T255" i="15"/>
  <c r="T258" i="15"/>
  <c r="T259" i="15"/>
  <c r="T260" i="15"/>
  <c r="T263" i="15"/>
  <c r="T264" i="15"/>
  <c r="T268" i="15"/>
  <c r="T269" i="15"/>
  <c r="T270" i="15"/>
  <c r="T271" i="15"/>
  <c r="T272" i="15"/>
  <c r="T273" i="15"/>
  <c r="T274" i="15"/>
  <c r="T275" i="15"/>
  <c r="T277" i="15"/>
  <c r="T278" i="15"/>
  <c r="T279" i="15"/>
  <c r="T280" i="15"/>
  <c r="T281" i="15"/>
  <c r="T282" i="15"/>
  <c r="T283" i="15"/>
  <c r="T284" i="15"/>
  <c r="T285" i="15"/>
  <c r="T286" i="15"/>
  <c r="T287" i="15"/>
  <c r="T288" i="15"/>
  <c r="T289" i="15"/>
  <c r="T290" i="15"/>
  <c r="T292" i="15"/>
  <c r="T293" i="15"/>
  <c r="T294" i="15"/>
  <c r="T295" i="15"/>
  <c r="T296" i="15"/>
  <c r="T297" i="15"/>
  <c r="T298" i="15"/>
  <c r="T299" i="15"/>
  <c r="T300" i="15"/>
  <c r="T302" i="15"/>
  <c r="T303" i="15"/>
  <c r="T304" i="15"/>
  <c r="T305" i="15"/>
  <c r="T307" i="15"/>
  <c r="T308" i="15"/>
  <c r="T309" i="15"/>
  <c r="T310" i="15"/>
  <c r="T312" i="15"/>
  <c r="T313" i="15"/>
  <c r="T314" i="15"/>
  <c r="T315" i="15"/>
  <c r="T316" i="15"/>
  <c r="T317" i="15"/>
  <c r="T318" i="15"/>
  <c r="T319" i="15"/>
  <c r="T320" i="15"/>
  <c r="T321" i="15"/>
  <c r="T322" i="15"/>
  <c r="T323" i="15"/>
  <c r="T324" i="15"/>
  <c r="T325" i="15"/>
  <c r="T326" i="15"/>
  <c r="T327" i="15"/>
  <c r="T328" i="15"/>
  <c r="T329" i="15"/>
  <c r="AG110" i="15"/>
  <c r="AE110" i="15"/>
</calcChain>
</file>

<file path=xl/comments1.xml><?xml version="1.0" encoding="utf-8"?>
<comments xmlns="http://schemas.openxmlformats.org/spreadsheetml/2006/main">
  <authors>
    <author>monique hides</author>
    <author>MoniqueL</author>
    <author>user</author>
  </authors>
  <commentList>
    <comment ref="AA6" authorId="0">
      <text>
        <r>
          <rPr>
            <b/>
            <sz val="9"/>
            <color indexed="81"/>
            <rFont val="Tahoma"/>
            <family val="2"/>
          </rPr>
          <t>monique hides:</t>
        </r>
        <r>
          <rPr>
            <sz val="9"/>
            <color indexed="81"/>
            <rFont val="Tahoma"/>
            <family val="2"/>
          </rPr>
          <t xml:space="preserve">
road and bridge damage only</t>
        </r>
      </text>
    </comment>
    <comment ref="AA47" authorId="0">
      <text>
        <r>
          <rPr>
            <b/>
            <sz val="9"/>
            <color indexed="81"/>
            <rFont val="Tahoma"/>
            <family val="2"/>
          </rPr>
          <t>monique hides:</t>
        </r>
        <r>
          <rPr>
            <sz val="9"/>
            <color indexed="81"/>
            <rFont val="Tahoma"/>
            <family val="2"/>
          </rPr>
          <t xml:space="preserve">
Taken from EM-DAT - in$US
</t>
        </r>
      </text>
    </comment>
    <comment ref="AA52" authorId="0">
      <text>
        <r>
          <rPr>
            <b/>
            <sz val="9"/>
            <color indexed="81"/>
            <rFont val="Tahoma"/>
            <family val="2"/>
          </rPr>
          <t>monique hides:</t>
        </r>
        <r>
          <rPr>
            <sz val="9"/>
            <color indexed="81"/>
            <rFont val="Tahoma"/>
            <family val="2"/>
          </rPr>
          <t xml:space="preserve">
Taken from EM-DAT - in$US
</t>
        </r>
      </text>
    </comment>
    <comment ref="AA54" authorId="0">
      <text>
        <r>
          <rPr>
            <b/>
            <sz val="9"/>
            <color indexed="81"/>
            <rFont val="Tahoma"/>
            <family val="2"/>
          </rPr>
          <t>monique hides:</t>
        </r>
        <r>
          <rPr>
            <sz val="9"/>
            <color indexed="81"/>
            <rFont val="Tahoma"/>
            <family val="2"/>
          </rPr>
          <t xml:space="preserve">
Taken from EM-DAT - in$US
</t>
        </r>
      </text>
    </comment>
    <comment ref="AA62" authorId="0">
      <text>
        <r>
          <rPr>
            <b/>
            <sz val="9"/>
            <color indexed="81"/>
            <rFont val="Tahoma"/>
            <family val="2"/>
          </rPr>
          <t>monique hides:</t>
        </r>
        <r>
          <rPr>
            <sz val="9"/>
            <color indexed="81"/>
            <rFont val="Tahoma"/>
            <family val="2"/>
          </rPr>
          <t xml:space="preserve">
from EM-DAT $US
</t>
        </r>
      </text>
    </comment>
    <comment ref="AA65" authorId="0">
      <text>
        <r>
          <rPr>
            <b/>
            <sz val="9"/>
            <color indexed="81"/>
            <rFont val="Tahoma"/>
            <family val="2"/>
          </rPr>
          <t>monique hides:</t>
        </r>
        <r>
          <rPr>
            <sz val="9"/>
            <color indexed="81"/>
            <rFont val="Tahoma"/>
            <family val="2"/>
          </rPr>
          <t xml:space="preserve">
from EM-DAT in $US
</t>
        </r>
      </text>
    </comment>
    <comment ref="AA71" authorId="0">
      <text>
        <r>
          <rPr>
            <b/>
            <sz val="9"/>
            <color indexed="81"/>
            <rFont val="Tahoma"/>
            <family val="2"/>
          </rPr>
          <t>monique hides:</t>
        </r>
        <r>
          <rPr>
            <sz val="9"/>
            <color indexed="81"/>
            <rFont val="Tahoma"/>
            <family val="2"/>
          </rPr>
          <t xml:space="preserve">
from EM-DAT $US
</t>
        </r>
      </text>
    </comment>
    <comment ref="AA81" authorId="0">
      <text>
        <r>
          <rPr>
            <b/>
            <sz val="9"/>
            <color indexed="81"/>
            <rFont val="Tahoma"/>
            <family val="2"/>
          </rPr>
          <t>monique hides:</t>
        </r>
        <r>
          <rPr>
            <sz val="9"/>
            <color indexed="81"/>
            <rFont val="Tahoma"/>
            <family val="2"/>
          </rPr>
          <t xml:space="preserve">
from EM-DAT $US
</t>
        </r>
      </text>
    </comment>
    <comment ref="AA83" authorId="0">
      <text>
        <r>
          <rPr>
            <b/>
            <sz val="9"/>
            <color indexed="81"/>
            <rFont val="Tahoma"/>
            <family val="2"/>
          </rPr>
          <t>monique hides:</t>
        </r>
        <r>
          <rPr>
            <sz val="9"/>
            <color indexed="81"/>
            <rFont val="Tahoma"/>
            <family val="2"/>
          </rPr>
          <t xml:space="preserve">
from EM-DAT $US
</t>
        </r>
      </text>
    </comment>
    <comment ref="AA89" authorId="0">
      <text>
        <r>
          <rPr>
            <b/>
            <sz val="9"/>
            <color indexed="81"/>
            <rFont val="Tahoma"/>
            <family val="2"/>
          </rPr>
          <t>monique hides:</t>
        </r>
        <r>
          <rPr>
            <sz val="9"/>
            <color indexed="81"/>
            <rFont val="Tahoma"/>
            <family val="2"/>
          </rPr>
          <t xml:space="preserve">
from EM-Dat $US
</t>
        </r>
      </text>
    </comment>
    <comment ref="AA110" authorId="1">
      <text>
        <r>
          <rPr>
            <b/>
            <sz val="9"/>
            <color indexed="81"/>
            <rFont val="Tahoma"/>
            <family val="2"/>
          </rPr>
          <t>MoniqueL:</t>
        </r>
        <r>
          <rPr>
            <sz val="9"/>
            <color indexed="81"/>
            <rFont val="Tahoma"/>
            <family val="2"/>
          </rPr>
          <t xml:space="preserve">
Total from Smith et al., $18,863,740 total and $3,809,123 insured</t>
        </r>
      </text>
    </comment>
    <comment ref="AS110" authorId="1">
      <text>
        <r>
          <rPr>
            <b/>
            <sz val="9"/>
            <color indexed="81"/>
            <rFont val="Tahoma"/>
            <family val="2"/>
          </rPr>
          <t>MoniqueL:</t>
        </r>
        <r>
          <rPr>
            <sz val="9"/>
            <color indexed="81"/>
            <rFont val="Tahoma"/>
            <family val="2"/>
          </rPr>
          <t xml:space="preserve">
$40mil cane $34.6mil bananna, $4.9 pawpaw, $3.8 rare fruit
</t>
        </r>
      </text>
    </comment>
    <comment ref="AA139" authorId="0">
      <text>
        <r>
          <rPr>
            <b/>
            <sz val="9"/>
            <color indexed="81"/>
            <rFont val="Tahoma"/>
            <family val="2"/>
          </rPr>
          <t>monique hides:</t>
        </r>
        <r>
          <rPr>
            <sz val="9"/>
            <color indexed="81"/>
            <rFont val="Tahoma"/>
            <family val="2"/>
          </rPr>
          <t xml:space="preserve">
FROM EM-DAT $US</t>
        </r>
      </text>
    </comment>
    <comment ref="AA152" authorId="1">
      <text>
        <r>
          <rPr>
            <b/>
            <sz val="9"/>
            <color indexed="81"/>
            <rFont val="Tahoma"/>
            <family val="2"/>
          </rPr>
          <t>MoniqueL:</t>
        </r>
        <r>
          <rPr>
            <sz val="9"/>
            <color indexed="81"/>
            <rFont val="Tahoma"/>
            <family val="2"/>
          </rPr>
          <t xml:space="preserve">
BoM report total =$560mil
</t>
        </r>
      </text>
    </comment>
    <comment ref="AA256" authorId="0">
      <text>
        <r>
          <rPr>
            <b/>
            <sz val="9"/>
            <color indexed="81"/>
            <rFont val="Tahoma"/>
            <family val="2"/>
          </rPr>
          <t>monique hides:</t>
        </r>
        <r>
          <rPr>
            <sz val="9"/>
            <color indexed="81"/>
            <rFont val="Tahoma"/>
            <family val="2"/>
          </rPr>
          <t xml:space="preserve">
cost from EM-DAT ($US)
</t>
        </r>
      </text>
    </comment>
    <comment ref="AA257" authorId="0">
      <text>
        <r>
          <rPr>
            <b/>
            <sz val="9"/>
            <color indexed="81"/>
            <rFont val="Tahoma"/>
            <family val="2"/>
          </rPr>
          <t>monique hides:</t>
        </r>
        <r>
          <rPr>
            <sz val="9"/>
            <color indexed="81"/>
            <rFont val="Tahoma"/>
            <family val="2"/>
          </rPr>
          <t xml:space="preserve">
cost from EM-DAT ($US)
</t>
        </r>
      </text>
    </comment>
    <comment ref="AA262" authorId="0">
      <text>
        <r>
          <rPr>
            <b/>
            <sz val="9"/>
            <color indexed="81"/>
            <rFont val="Tahoma"/>
            <family val="2"/>
          </rPr>
          <t>monique hides:</t>
        </r>
        <r>
          <rPr>
            <sz val="9"/>
            <color indexed="81"/>
            <rFont val="Tahoma"/>
            <family val="2"/>
          </rPr>
          <t xml:space="preserve">
cost from EM-DAT ($US)
</t>
        </r>
      </text>
    </comment>
    <comment ref="AA267" authorId="0">
      <text>
        <r>
          <rPr>
            <b/>
            <sz val="9"/>
            <color indexed="81"/>
            <rFont val="Tahoma"/>
            <family val="2"/>
          </rPr>
          <t>monique hides:</t>
        </r>
        <r>
          <rPr>
            <sz val="9"/>
            <color indexed="81"/>
            <rFont val="Tahoma"/>
            <family val="2"/>
          </rPr>
          <t xml:space="preserve">
EM-DAT cost ($US)
</t>
        </r>
      </text>
    </comment>
    <comment ref="AA291" authorId="0">
      <text>
        <r>
          <rPr>
            <b/>
            <sz val="9"/>
            <color indexed="81"/>
            <rFont val="Tahoma"/>
            <family val="2"/>
          </rPr>
          <t>monique hides:</t>
        </r>
        <r>
          <rPr>
            <sz val="9"/>
            <color indexed="81"/>
            <rFont val="Tahoma"/>
            <family val="2"/>
          </rPr>
          <t xml:space="preserve">
$US</t>
        </r>
      </text>
    </comment>
    <comment ref="AA320" authorId="2">
      <text>
        <r>
          <rPr>
            <b/>
            <sz val="9"/>
            <color indexed="81"/>
            <rFont val="Tahoma"/>
            <family val="2"/>
          </rPr>
          <t>user:</t>
        </r>
        <r>
          <rPr>
            <sz val="9"/>
            <color indexed="81"/>
            <rFont val="Tahoma"/>
            <family val="2"/>
          </rPr>
          <t xml:space="preserve">
Taken from newspaper
</t>
        </r>
      </text>
    </comment>
  </commentList>
</comments>
</file>

<file path=xl/sharedStrings.xml><?xml version="1.0" encoding="utf-8"?>
<sst xmlns="http://schemas.openxmlformats.org/spreadsheetml/2006/main" count="5555" uniqueCount="1742">
  <si>
    <t>id</t>
  </si>
  <si>
    <t>resourceType</t>
  </si>
  <si>
    <t>title</t>
  </si>
  <si>
    <t>description</t>
  </si>
  <si>
    <t>startDate</t>
  </si>
  <si>
    <t>endDate</t>
  </si>
  <si>
    <t>Evacuated</t>
  </si>
  <si>
    <t>Homeless</t>
  </si>
  <si>
    <t>Injuries</t>
  </si>
  <si>
    <t>Deaths</t>
  </si>
  <si>
    <t>Insured Cost</t>
  </si>
  <si>
    <t>Train(s) damaged</t>
  </si>
  <si>
    <t>Train(s) destroyed</t>
  </si>
  <si>
    <t>Home(s) damaged</t>
  </si>
  <si>
    <t>Home(s) destroyed</t>
  </si>
  <si>
    <t>Building(s) damaged</t>
  </si>
  <si>
    <t>Building(s) destroyed</t>
  </si>
  <si>
    <t>Bridge(s) damaged</t>
  </si>
  <si>
    <t>Bridge(s) destroyed</t>
  </si>
  <si>
    <t>Aircraft damaged</t>
  </si>
  <si>
    <t>Aircraft destroyed</t>
  </si>
  <si>
    <t>Motor Vehicle(s) damaged</t>
  </si>
  <si>
    <t>Motor Vehicle(s) destroyed</t>
  </si>
  <si>
    <t>Water vessel(s) damaged</t>
  </si>
  <si>
    <t>Water vessel(s) destroyed</t>
  </si>
  <si>
    <t>Business(es) damaged</t>
  </si>
  <si>
    <t>Business(es) destroyed</t>
  </si>
  <si>
    <t>Crop(s) destroyed</t>
  </si>
  <si>
    <t>Livestock destroyed</t>
  </si>
  <si>
    <t>url</t>
  </si>
  <si>
    <t>Victoria</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</si>
  <si>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</si>
  <si>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</si>
  <si>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Western Australia</t>
  </si>
  <si>
    <t>http://www.emknowledge.gov.au/resource/?id=12</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</si>
  <si>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</si>
  <si>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</si>
  <si>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New South Wales</t>
  </si>
  <si>
    <t>http://www.emknowledge.gov.au/resource/?id=14</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</si>
  <si>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</si>
  <si>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The Insurance Council of Australia estimated the 2007 damage at $1480 million, with the 2011 estimated normalised cost of $1742 million.</t>
  </si>
  <si>
    <t>http://www.emknowledge.gov.au/resource/?id=17</t>
  </si>
  <si>
    <t>Flood - Gippsland June 2007</t>
  </si>
  <si>
    <t>http://www.emknowledge.gov.au/resource/?id=18</t>
  </si>
  <si>
    <t>Tasmania</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</si>
  <si>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</si>
  <si>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</si>
  <si>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http://www.emknowledge.gov.au/resource/?id=22</t>
  </si>
  <si>
    <t>http://www.emknowledge.gov.au/resource/?id=23</t>
  </si>
  <si>
    <t>Severe Storm - South-East Queensland and Northern New South Wales</t>
  </si>
  <si>
    <t>Queensland</t>
  </si>
  <si>
    <t>South Australia</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</si>
  <si>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</si>
  <si>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</si>
  <si>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http://www.emknowledge.gov.au/resource/?id=28</t>
  </si>
  <si>
    <t>Cyclone Justin</t>
  </si>
  <si>
    <t>http://www.emknowledge.gov.au/resource/?id=29</t>
  </si>
  <si>
    <t>Severe Storm - Hunter Valley, Tablelands and Southern Highlands</t>
  </si>
  <si>
    <t>http://www.emknowledge.gov.au/resource/?id=32</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</si>
  <si>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</si>
  <si>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</si>
  <si>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http://www.emknowledge.gov.au/resource/?id=34</t>
  </si>
  <si>
    <t>Bushfire - Dandenong Ranges and Mornington Peninsula</t>
  </si>
  <si>
    <t>http://www.emknowledge.gov.au/resource/?id=36</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</si>
  <si>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</si>
  <si>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</si>
  <si>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http://www.emknowledge.gov.au/resource/?id=41</t>
  </si>
  <si>
    <t>Cyclone Glenda</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</si>
  <si>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</si>
  <si>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</si>
  <si>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http://www.emknowledge.gov.au/resource/?id=48</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</si>
  <si>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</si>
  <si>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The Insurance Council of Australia estimated the 1990 damage at $30 million with the 2011 estimated normalised cost of $99 million.</t>
  </si>
  <si>
    <t>New South Wales;Victoria;Queensland</t>
  </si>
  <si>
    <t>http://www.emknowledge.gov.au/resource/?id=50</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</si>
  <si>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</si>
  <si>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</si>
  <si>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http://www.emknowledge.gov.au/resource/?id=58</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</si>
  <si>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</si>
  <si>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</si>
  <si>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http://www.emknowledge.gov.au/resource/?id=59</t>
  </si>
  <si>
    <t>Bushfire - North Coast, Hunter and Sydney</t>
  </si>
  <si>
    <t>http://www.emknowledge.gov.au/resource/?id=63</t>
  </si>
  <si>
    <t>Flood - Western Sydney</t>
  </si>
  <si>
    <t>http://www.emknowledge.gov.au/resource/?id=66</t>
  </si>
  <si>
    <t>Severe Storm - Ballarat</t>
  </si>
  <si>
    <t>On 16 November 1989, a hail storm hit Ballarat resulting in damage to houses and cars.  The Insurance Council of Australia estimated&amp;nbsp;the 1989 damage at $20 million, with the 2011 estimated normalised cost of $81 million.</t>
  </si>
  <si>
    <t>http://www.emknowledge.gov.au/resource/?id=69</t>
  </si>
  <si>
    <t>Flood - Sydney, Newcastle and Wollongong</t>
  </si>
  <si>
    <t>http://www.emknowledge.gov.au/resource/?id=70</t>
  </si>
  <si>
    <t>Flood - Southern Queensland and Northern New South Wales</t>
  </si>
  <si>
    <t>New South Wales;Queensland</t>
  </si>
  <si>
    <t>http://www.emknowledge.gov.au/resource/?id=74</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</si>
  <si>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</si>
  <si>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t>
  </si>
  <si>
    <t>http://www.emknowledge.gov.au/resource/?id=87</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</si>
  <si>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</si>
  <si>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http://www.emknowledge.gov.au/resource/?id=88</t>
  </si>
  <si>
    <t>http://www.emknowledge.gov.au/resource/?id=91</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</si>
  <si>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</si>
  <si>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</si>
  <si>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http://www.emknowledge.gov.au/resource/?id=93</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</si>
  <si>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</si>
  <si>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</si>
  <si>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http://www.emknowledge.gov.au/resource/?id=117</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</si>
  <si>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</si>
  <si>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</si>
  <si>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http://www.emknowledge.gov.au/resource/?id=118</t>
  </si>
  <si>
    <t>Flood - Gulf Country</t>
  </si>
  <si>
    <t>http://www.emknowledge.gov.au/resource/?id=122</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</si>
  <si>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</si>
  <si>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</si>
  <si>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http://www.emknowledge.gov.au/resource/?id=127</t>
  </si>
  <si>
    <t>Cyclone Althea</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</si>
  <si>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</si>
  <si>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http://www.emknowledge.gov.au/resource/?id=128</t>
  </si>
  <si>
    <t>Bushfire - Ash Wednesday</t>
  </si>
  <si>
    <t>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</si>
  <si>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Victoria;South Australia</t>
  </si>
  <si>
    <t>http://www.emknowledge.gov.au/resource/?id=131</t>
  </si>
  <si>
    <t>Flood - Gympie, Southern Queensland, and Eastern New South Wales</t>
  </si>
  <si>
    <t>http://www.emknowledge.gov.au/resource/?id=133</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</si>
  <si>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</si>
  <si>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</si>
  <si>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http://www.emknowledge.gov.au/resource/?id=136</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</si>
  <si>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</si>
  <si>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</si>
  <si>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http://www.emknowledge.gov.au/resource/?id=140</t>
  </si>
  <si>
    <t>Bushfire - Blue Mountains and Illawarra</t>
  </si>
  <si>
    <t>http://www.emknowledge.gov.au/resource/?id=151</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</si>
  <si>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</si>
  <si>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</si>
  <si>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http://www.emknowledge.gov.au/resource/?id=154</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</si>
  <si>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</si>
  <si>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</si>
  <si>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http://www.emknowledge.gov.au/resource/?id=177</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</si>
  <si>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</si>
  <si>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</si>
  <si>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http://www.emknowledge.gov.au/resource/?id=180</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</si>
  <si>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</si>
  <si>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</si>
  <si>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http://www.emknowledge.gov.au/resource/?id=186</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</si>
  <si>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</si>
  <si>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</si>
  <si>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http://www.emknowledge.gov.au/resource/?id=188</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</si>
  <si>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</si>
  <si>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</si>
  <si>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http://www.emknowledge.gov.au/resource/?id=191</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</si>
  <si>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</si>
  <si>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</si>
  <si>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http://www.emknowledge.gov.au/resource/?id=192</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</si>
  <si>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</si>
  <si>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</si>
  <si>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http://www.emknowledge.gov.au/resource/?id=195</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</si>
  <si>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</si>
  <si>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</si>
  <si>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http://www.emknowledge.gov.au/resource/?id=196</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</si>
  <si>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</si>
  <si>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</si>
  <si>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http://www.emknowledge.gov.au/resource/?id=201</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</si>
  <si>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</si>
  <si>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http://www.emknowledge.gov.au/resource/?id=212</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</si>
  <si>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</si>
  <si>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</si>
  <si>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http://www.emknowledge.gov.au/resource/?id=213</t>
  </si>
  <si>
    <t>Northern Territory</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</si>
  <si>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</si>
  <si>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http://www.emknowledge.gov.au/resource/?id=219</t>
  </si>
  <si>
    <t>Cyclone Emily</t>
  </si>
  <si>
    <t>Tropical Cyclone Emily formed off the southern and central coasts of Queensland resulting in eight deaths (in three separate incidents).  Other damage recorded included flooding at Kingaroy and Brisbane.</t>
  </si>
  <si>
    <t>http://www.emknowledge.gov.au/resource/?id=222</t>
  </si>
  <si>
    <t>Bushfire - East Coast Queensland</t>
  </si>
  <si>
    <t>http://www.emknowledge.gov.au/resource/?id=224</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</si>
  <si>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</si>
  <si>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</si>
  <si>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http://www.emknowledge.gov.au/resource/?id=237</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</si>
  <si>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</si>
  <si>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</si>
  <si>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New South Wales;Australian Capital Territory</t>
  </si>
  <si>
    <t>http://www.emknowledge.gov.au/resource/?id=245</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</si>
  <si>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</si>
  <si>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</si>
  <si>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http://www.emknowledge.gov.au/resource/?id=247</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</si>
  <si>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</si>
  <si>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t>
  </si>
  <si>
    <t>http://www.emknowledge.gov.au/resource/?id=248</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</si>
  <si>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</si>
  <si>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Australian Capital Territory</t>
  </si>
  <si>
    <t>http://www.emknowledge.gov.au/resource/?id=254</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</si>
  <si>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</si>
  <si>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</si>
  <si>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http://www.emknowledge.gov.au/resource/?id=262</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</si>
  <si>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</si>
  <si>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</si>
  <si>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http://www.emknowledge.gov.au/resource/?id=265</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</si>
  <si>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</si>
  <si>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</si>
  <si>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http://www.emknowledge.gov.au/resource/?id=269</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</si>
  <si>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</si>
  <si>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</si>
  <si>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http://www.emknowledge.gov.au/resource/?id=271</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</si>
  <si>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</si>
  <si>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</si>
  <si>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http://www.emknowledge.gov.au/resource/?id=280</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</si>
  <si>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</si>
  <si>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</si>
  <si>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http://www.emknowledge.gov.au/resource/?id=302</t>
  </si>
  <si>
    <t>Cyclone Ada</t>
  </si>
  <si>
    <t>http://www.emknowledge.gov.au/resource/?id=303</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</si>
  <si>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</si>
  <si>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http://www.emknowledge.gov.au/resource/?id=304</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</si>
  <si>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</si>
  <si>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</si>
  <si>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http://www.emknowledge.gov.au/resource/?id=307</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</si>
  <si>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</si>
  <si>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</si>
  <si>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http://www.emknowledge.gov.au/resource/?id=309</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</si>
  <si>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</si>
  <si>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</si>
  <si>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http://www.emknowledge.gov.au/resource/?id=313</t>
  </si>
  <si>
    <t>Landslide - Thredbo</t>
  </si>
  <si>
    <t>http://www.emknowledge.gov.au/resource/?id=315</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</si>
  <si>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</si>
  <si>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</si>
  <si>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http://www.emknowledge.gov.au/resource/?id=319</t>
  </si>
  <si>
    <t>Severe flooding resulted in damage to the areas of Gosford, Sydney and the Illawarra region.  The Insurance Council of Australia estimated the 1975 damage at $15 million, with the 2012 estimated normalised cost of $339 million.</t>
  </si>
  <si>
    <t>http://www.emknowledge.gov.au/resource/?id=328</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</si>
  <si>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</si>
  <si>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</si>
  <si>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http://www.emknowledge.gov.au/resource/?id=333</t>
  </si>
  <si>
    <t>Flood - Queensland, Northern Territory and Western Australia</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</si>
  <si>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t>
  </si>
  <si>
    <t>http://www.emknowledge.gov.au/resource/?id=334</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</si>
  <si>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</si>
  <si>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</si>
  <si>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http://www.emknowledge.gov.au/resource/?id=336</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</si>
  <si>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</si>
  <si>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</si>
  <si>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http://www.emknowledge.gov.au/resource/?id=337</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</si>
  <si>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</si>
  <si>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</si>
  <si>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http://www.emknowledge.gov.au/resource/?id=338</t>
  </si>
  <si>
    <t>Severe Storm - Sydney Jan 1991</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</si>
  <si>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t>
  </si>
  <si>
    <t>http://www.emknowledge.gov.au/resource/?id=340</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</si>
  <si>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</si>
  <si>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</si>
  <si>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http://www.emknowledge.gov.au/resource/?id=345</t>
  </si>
  <si>
    <t>Bushfire - Sydney and Southern Regions</t>
  </si>
  <si>
    <t>http://www.emknowledge.gov.au/resource/?id=347</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</si>
  <si>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</si>
  <si>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</si>
  <si>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http://www.emknowledge.gov.au/resource/?id=354</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</si>
  <si>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</si>
  <si>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</si>
  <si>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http://www.emknowledge.gov.au/resource/?id=355</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</si>
  <si>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</si>
  <si>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</si>
  <si>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Australian Capital Territory;New South Wales;Victoria</t>
  </si>
  <si>
    <t>http://www.emknowledge.gov.au/resource/?id=358</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</si>
  <si>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</si>
  <si>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</si>
  <si>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http://www.emknowledge.gov.au/resource/?id=361</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</si>
  <si>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</si>
  <si>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http://www.emknowledge.gov.au/resource/?id=374</t>
  </si>
  <si>
    <t>Severe Storm - South Eastern Australia</t>
  </si>
  <si>
    <t>Australian Capital Territory;New South Wales;Victoria;Tasmania</t>
  </si>
  <si>
    <t>http://www.emknowledge.gov.au/resource/?id=376</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</si>
  <si>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</si>
  <si>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</si>
  <si>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http://www.emknowledge.gov.au/resource/?id=377</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</si>
  <si>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</si>
  <si>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http://www.emknowledge.gov.au/resource/?id=378</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</si>
  <si>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</si>
  <si>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</si>
  <si>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http://www.emknowledge.gov.au/resource/?id=379</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</si>
  <si>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</si>
  <si>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</si>
  <si>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http://www.emknowledge.gov.au/resource/?id=384</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</si>
  <si>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</si>
  <si>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</si>
  <si>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http://www.emknowledge.gov.au/resource/?id=386</t>
  </si>
  <si>
    <t>Severe Storm - South-East Queensland, Northern New South Wales, Northern Western Australia. Northern Territory</t>
  </si>
  <si>
    <t>Northern Territory;Queensland;New South Wales;Western Australia</t>
  </si>
  <si>
    <t>http://www.emknowledge.gov.au/resource/?id=391</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</si>
  <si>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</si>
  <si>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</si>
  <si>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http://www.emknowledge.gov.au/resource/?id=398</t>
  </si>
  <si>
    <t>Hail - Brisbane</t>
  </si>
  <si>
    <t>http://www.emknowledge.gov.au/resource/?id=399</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</si>
  <si>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</si>
  <si>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</si>
  <si>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http://www.emknowledge.gov.au/resource/?id=402</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</si>
  <si>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</si>
  <si>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</si>
  <si>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http://www.emknowledge.gov.au/resource/?id=404</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</si>
  <si>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</si>
  <si>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</si>
  <si>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http://www.emknowledge.gov.au/resource/?id=415</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</si>
  <si>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</si>
  <si>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</si>
  <si>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http://www.emknowledge.gov.au/resource/?id=424</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</si>
  <si>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</si>
  <si>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</si>
  <si>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</si>
  <si>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http://www.emknowledge.gov.au/resource/?id=428</t>
  </si>
  <si>
    <t>Severe Storm - Orbost</t>
  </si>
  <si>
    <t>On 24 January 1991 a severe hailstorm occurred in Orbost.  The Insurance Council of Australia estimated the 1991 damage at $12 million, with the 2011 estimated normalised cost of $32 million.</t>
  </si>
  <si>
    <t>http://www.emknowledge.gov.au/resource/?id=429</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</si>
  <si>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</si>
  <si>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</si>
  <si>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http://www.emknowledge.gov.au/resource/?id=434</t>
  </si>
  <si>
    <t>http://www.emknowledge.gov.au/resource/?id=442</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</si>
  <si>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</si>
  <si>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http://www.emknowledge.gov.au/resource/?id=446</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</si>
  <si>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</si>
  <si>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</si>
  <si>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http://www.emknowledge.gov.au/resource/?id=448</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</si>
  <si>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</si>
  <si>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http://www.emknowledge.gov.au/resource/?id=452</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</si>
  <si>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</si>
  <si>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</si>
  <si>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http://www.emknowledge.gov.au/resource/?id=458</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</si>
  <si>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</si>
  <si>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</si>
  <si>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http://www.emknowledge.gov.au/resource/?id=460</t>
  </si>
  <si>
    <t>Earthquake - Tennant Creek</t>
  </si>
  <si>
    <t>A series of three powerful earthquakes ranging from 6.3 to 6.7 in magnitude shook the region with each occurring about half an hour apart and lasting up to 45 seconds.  The main infrastructure damage was the severe warping of a major natural gas pipeline as large ground ruptures occurred.  The most serious effect was on the town's hospital which was structurally damaged.</t>
  </si>
  <si>
    <t>http://www.emknowledge.gov.au/resource/?id=465</t>
  </si>
  <si>
    <t>Hail - Brighton</t>
  </si>
  <si>
    <t>http://www.emknowledge.gov.au/resource/?id=471</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</si>
  <si>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</si>
  <si>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</si>
  <si>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http://www.emknowledge.gov.au/resource/?id=472</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</si>
  <si>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</si>
  <si>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</si>
  <si>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http://www.emknowledge.gov.au/resource/?id=476</t>
  </si>
  <si>
    <t>Flood - North Queensland Feb 2009</t>
  </si>
  <si>
    <t>http://www.emknowledge.gov.au/resource/?id=481</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</si>
  <si>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</si>
  <si>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</si>
  <si>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http://www.emknowledge.gov.au/resource/?id=482</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</si>
  <si>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</si>
  <si>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</si>
  <si>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http://www.emknowledge.gov.au/resource/?id=484</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</si>
  <si>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</si>
  <si>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</si>
  <si>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http://www.emknowledge.gov.au/resource/?id=490</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</si>
  <si>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</si>
  <si>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</si>
  <si>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http://www.emknowledge.gov.au/resource/?id=491</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</si>
  <si>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</si>
  <si>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</si>
  <si>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Tasmania;South Australia;Victoria</t>
  </si>
  <si>
    <t>http://www.emknowledge.gov.au/resource/?id=493</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</si>
  <si>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</si>
  <si>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</si>
  <si>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http://www.emknowledge.gov.au/resource/?id=494</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</si>
  <si>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</si>
  <si>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</si>
  <si>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http://www.emknowledge.gov.au/resource/?id=496</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</si>
  <si>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</si>
  <si>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</si>
  <si>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http://www.emknowledge.gov.au/resource/?id=497</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</si>
  <si>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</si>
  <si>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</si>
  <si>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http://www.emknowledge.gov.au/resource/?id=498</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</si>
  <si>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</si>
  <si>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</si>
  <si>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http://www.emknowledge.gov.au/resource/?id=499</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</si>
  <si>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</si>
  <si>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http://www.emknowledge.gov.au/resource/?id=500</t>
  </si>
  <si>
    <t>Flood - Queensland Nov 2010</t>
  </si>
  <si>
    <t>http://www.emknowledge.gov.au/resource/?id=501</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</si>
  <si>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</si>
  <si>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</si>
  <si>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http://www.emknowledge.gov.au/resource/?id=502</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</si>
  <si>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</si>
  <si>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</si>
  <si>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http://www.emknowledge.gov.au/resource/?id=503</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</si>
  <si>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On the afternoon and evening of 4 February, a damaging microburst caused damage west of Melbourne at Laverton. Wind speed strengthened from calm to 131 km per hour in six&amp;nbsp;minutes causing damage to vegetation and structures within an area of approximately one square kilometre.  More than 65 per cent of Victoria recorded daily rainfall totals in the 99th percentile for February in the 24 hours to 9 am on February 5. Approximately 7 per cent of the State observed the highest daily rainfall on record on the same day and 40 stations throughout Victoria recorded multi-day rainfall totals over 140 mm between 4 and 6 February.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  The Insurance Council of Australia estimated the preliminary 2011 damage at $418.6 million.</t>
  </si>
  <si>
    <t>http://www.emknowledge.gov.au/resource/?id=505</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</si>
  <si>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</si>
  <si>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</si>
  <si>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http://www.emknowledge.gov.au/resource/?id=506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</si>
  <si>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</si>
  <si>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</si>
  <si>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http://www.emknowledge.gov.au/resource/?id=507</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</si>
  <si>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</si>
  <si>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</si>
  <si>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http://www.emknowledge.gov.au/resource/?id=509</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</si>
  <si>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</si>
  <si>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</si>
  <si>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http://www.emknowledge.gov.au/resource/?id=510</t>
  </si>
  <si>
    <t>Flood - Townsville</t>
  </si>
  <si>
    <t>http://www.emknowledge.gov.au/resource/?id=511</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</si>
  <si>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</si>
  <si>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</si>
  <si>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http://www.emknowledge.gov.au/resource/?id=516</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</si>
  <si>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</si>
  <si>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</si>
  <si>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</si>
  <si>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</si>
  <si>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http://www.emknowledge.gov.au/resource/?id=522</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</si>
  <si>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</si>
  <si>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</si>
  <si>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http://www.emknowledge.gov.au/resource/?id=544</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</si>
  <si>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</si>
  <si>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</si>
  <si>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http://www.emknowledge.gov.au/resource/?id=545</t>
  </si>
  <si>
    <t>Flood - Lismore</t>
  </si>
  <si>
    <t>http://www.emknowledge.gov.au/resource/?id=546</t>
  </si>
  <si>
    <t>Severe Storm - Northern New South Wales</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</si>
  <si>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</si>
  <si>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http://www.emknowledge.gov.au/resource/?id=547</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</si>
  <si>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</si>
  <si>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http://www.emknowledge.gov.au/resource/?id=548</t>
  </si>
  <si>
    <t>Flood - North-Eastern Victoria</t>
  </si>
  <si>
    <t>http://www.emknowledge.gov.au/resource/?id=549</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</si>
  <si>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</si>
  <si>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</si>
  <si>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http://www.emknowledge.gov.au/resource/?id=552</t>
  </si>
  <si>
    <t>Severe Storm - Melbourne, Victoria Sep 2011</t>
  </si>
  <si>
    <t>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The Insurance Council of Australia insured cost is not available to date.</t>
  </si>
  <si>
    <t>http://www.emknowledge.gov.au/resource/?id=569</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</si>
  <si>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</si>
  <si>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</si>
  <si>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http://www.emknowledge.gov.au/resource/?id=587</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</si>
  <si>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</si>
  <si>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</si>
  <si>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http://www.emknowledge.gov.au/resource/?id=588</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</si>
  <si>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</si>
  <si>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</si>
  <si>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http://www.emknowledge.gov.au/resource/?id=591</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</si>
  <si>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</si>
  <si>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t>
  </si>
  <si>
    <t>http://www.emknowledge.gov.au/resource/?id=592</t>
  </si>
  <si>
    <t>Severe Storm - Melbourne</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</si>
  <si>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</si>
  <si>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http://www.emknowledge.gov.au/resource/?id=594</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</si>
  <si>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</si>
  <si>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</si>
  <si>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http://www.emknowledge.gov.au/resource/?id=608</t>
  </si>
  <si>
    <t>Flood - New South Wales - 2012</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</si>
  <si>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t>
  </si>
  <si>
    <t>http://www.emknowledge.gov.au/resource/?id=612</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</si>
  <si>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</si>
  <si>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</si>
  <si>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http://www.emknowledge.gov.au/resource/?id=613</t>
  </si>
  <si>
    <t>Flood - Victoria Feb 2012</t>
  </si>
  <si>
    <t>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</si>
  <si>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http://www.emknowledge.gov.au/resource/?id=615</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</si>
  <si>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</si>
  <si>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</si>
  <si>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http://www.emknowledge.gov.au/resource/?id=616</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</si>
  <si>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</si>
  <si>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</si>
  <si>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http://www.emknowledge.gov.au/resource/?id=627</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</si>
  <si>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</si>
  <si>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</si>
  <si>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http://www.emknowledge.gov.au/resource/?id=2029</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</si>
  <si>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</si>
  <si>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</si>
  <si>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http://www.emknowledge.gov.au/resource/?id=2118</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</si>
  <si>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</si>
  <si>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</si>
  <si>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http://www.emknowledge.gov.au/resource/?id=3301</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</si>
  <si>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</si>
  <si>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</si>
  <si>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http://www.emknowledge.gov.au/resource/?id=3413</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</si>
  <si>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</si>
  <si>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</si>
  <si>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http://www.emknowledge.gov.au/resource/?id=3437</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</si>
  <si>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</si>
  <si>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</si>
  <si>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Queensland;New South Wales</t>
  </si>
  <si>
    <t>http://www.emknowledge.gov.au/resource/?id=3487</t>
  </si>
  <si>
    <t>New South Wales;Victoria</t>
  </si>
  <si>
    <t>Flood - Gawler River 2005</t>
  </si>
  <si>
    <t>http://www.emknowledge.gov.au/resource/?id=4166</t>
  </si>
  <si>
    <t>Location</t>
  </si>
  <si>
    <t>Year</t>
  </si>
  <si>
    <t>Reported cost</t>
  </si>
  <si>
    <t>Cyclone</t>
  </si>
  <si>
    <t>Meckering and Region</t>
  </si>
  <si>
    <t>Blue Mountains and Illawarra</t>
  </si>
  <si>
    <t>Lara and Melbourne Fringe</t>
  </si>
  <si>
    <t>Woden Valley</t>
  </si>
  <si>
    <t>Queensland, Northern Territory and Western Australia</t>
  </si>
  <si>
    <t>Western Sydney</t>
  </si>
  <si>
    <t>Tracy</t>
  </si>
  <si>
    <t>New South Wales and Other States</t>
  </si>
  <si>
    <t>Toowoomba</t>
  </si>
  <si>
    <t>Western Districts and Streatham</t>
  </si>
  <si>
    <t>Sydney, Newcastle and Wollongong</t>
  </si>
  <si>
    <t>Newcastle, Sydney, Wollongong</t>
  </si>
  <si>
    <t>Port Broughton</t>
  </si>
  <si>
    <t>Sydney and Region</t>
  </si>
  <si>
    <t>Mount Lofty Ranges</t>
  </si>
  <si>
    <t>Sydney and Wollongong</t>
  </si>
  <si>
    <t>Brighton</t>
  </si>
  <si>
    <t>Dalby</t>
  </si>
  <si>
    <t>Sydney and Southern Regions</t>
  </si>
  <si>
    <t>Central Victoria and Alpine Fires</t>
  </si>
  <si>
    <t>North-Western Regions</t>
  </si>
  <si>
    <t>Orange</t>
  </si>
  <si>
    <t>Winifred</t>
  </si>
  <si>
    <t>Adelaide</t>
  </si>
  <si>
    <t>Tennant Creek</t>
  </si>
  <si>
    <t>Alice Springs and Central Northern Territory</t>
  </si>
  <si>
    <t>Gympie, Southern Queensland, and Eastern New South Wales</t>
  </si>
  <si>
    <t>Ballarat</t>
  </si>
  <si>
    <t>Newcastle</t>
  </si>
  <si>
    <t>Gulf Country</t>
  </si>
  <si>
    <t>Orbost</t>
  </si>
  <si>
    <t>Western Sydney and Central Coast</t>
  </si>
  <si>
    <t>Sydney Feb 1992</t>
  </si>
  <si>
    <t>North-Eastern Victoria</t>
  </si>
  <si>
    <t>North Coast, Hunter and Sydney</t>
  </si>
  <si>
    <t>Perth, Mandurah and South-West Coast</t>
  </si>
  <si>
    <t>Hunter Valley, Ellalong and Cessnock</t>
  </si>
  <si>
    <t>East Coast Queensland</t>
  </si>
  <si>
    <t>South Eastern Australia Nov 1994</t>
  </si>
  <si>
    <t>Sydney and Blue Mountains</t>
  </si>
  <si>
    <t>Brisbane and South East Queensland</t>
  </si>
  <si>
    <t>Hunter Valley and Mid-North Coast</t>
  </si>
  <si>
    <t>Melbourne</t>
  </si>
  <si>
    <t>Southern Queensland and Northern New South Wales</t>
  </si>
  <si>
    <t>Illawarra and Sydney</t>
  </si>
  <si>
    <t>Armidale and Tamworth</t>
  </si>
  <si>
    <t>New England and Hunter Valley</t>
  </si>
  <si>
    <t>Coffs Harbour</t>
  </si>
  <si>
    <t>Singleton</t>
  </si>
  <si>
    <t>Dandenong Ranges and Mornington Peninsula</t>
  </si>
  <si>
    <t>Thredbo</t>
  </si>
  <si>
    <t>Sydney, Hunter, Pilliga</t>
  </si>
  <si>
    <t>Nyngan</t>
  </si>
  <si>
    <t>Townsville</t>
  </si>
  <si>
    <t>Katherine Floods</t>
  </si>
  <si>
    <t>Sydney and Region 1998</t>
  </si>
  <si>
    <t>Sydney Apr 1998</t>
  </si>
  <si>
    <t>Hunter Valley, Tablelands and Southern Highlands</t>
  </si>
  <si>
    <t>Brisbane and Region</t>
  </si>
  <si>
    <t>Sydney Apr 1999</t>
  </si>
  <si>
    <t>Sydney, Wollongong and South Coast</t>
  </si>
  <si>
    <t>Melbourne and Central Victoria</t>
  </si>
  <si>
    <t>North and Central Queensland</t>
  </si>
  <si>
    <t>Dubbo</t>
  </si>
  <si>
    <t>Casino and Region</t>
  </si>
  <si>
    <t>Brisbane, Sunshine Coast, and Gold Coast</t>
  </si>
  <si>
    <t>Grafton, Kempsey and North Coast New South Wales</t>
  </si>
  <si>
    <t>Eastern New South Wales</t>
  </si>
  <si>
    <t>Sydney, Hunter Valley and Northern Regions</t>
  </si>
  <si>
    <t>Black Christmas</t>
  </si>
  <si>
    <t>Sydney</t>
  </si>
  <si>
    <t>Canberra</t>
  </si>
  <si>
    <t>North-Eastern Victoria, Alpine Region</t>
  </si>
  <si>
    <t>South Eastern Australia</t>
  </si>
  <si>
    <t>South-East Queensland</t>
  </si>
  <si>
    <t>South-East Queensland, Northern New South Wales, Northern Western Australia. Northern Territory</t>
  </si>
  <si>
    <t>Eyre Peninsula</t>
  </si>
  <si>
    <t>New South Wales, Victoria, Australian Capital Territory, Tasmania and South Australia</t>
  </si>
  <si>
    <t>Bunbury and South Perth</t>
  </si>
  <si>
    <t>Brisbane</t>
  </si>
  <si>
    <t>Gold Coast</t>
  </si>
  <si>
    <t>Lake Grace</t>
  </si>
  <si>
    <t>Hunter Valley</t>
  </si>
  <si>
    <t>Great Divide Complex</t>
  </si>
  <si>
    <t>Gippsland June 2007</t>
  </si>
  <si>
    <t>South-East Queensland and Northern New South Wales</t>
  </si>
  <si>
    <t>South-East Queensland Dec 2007</t>
  </si>
  <si>
    <t>Boorabbin National Park</t>
  </si>
  <si>
    <t>North Coast New South Wales</t>
  </si>
  <si>
    <t>Mackay</t>
  </si>
  <si>
    <t>Southern States Windstorms</t>
  </si>
  <si>
    <t>South-East Queensland Nov 2008</t>
  </si>
  <si>
    <t>North Queensland Feb 2009</t>
  </si>
  <si>
    <t>Black Saturday Victoria</t>
  </si>
  <si>
    <t>Mid and North Coast</t>
  </si>
  <si>
    <t>Perth</t>
  </si>
  <si>
    <t>Yasi</t>
  </si>
  <si>
    <t>Perth Hill Bushfires</t>
  </si>
  <si>
    <t>Warmun, Kimberley</t>
  </si>
  <si>
    <t>Melbourne, Victoria Sep 2011</t>
  </si>
  <si>
    <t>Southern Queensland</t>
  </si>
  <si>
    <t>Northern New South Wales, Moree</t>
  </si>
  <si>
    <t>Augusta, Margaret River</t>
  </si>
  <si>
    <t>Queensland Jan 2012</t>
  </si>
  <si>
    <t>Victoria Feb 2012</t>
  </si>
  <si>
    <t>Perth and Southern Western Australia</t>
  </si>
  <si>
    <t>Gippsland June 2012</t>
  </si>
  <si>
    <t>Dunalley - Jan 2013</t>
  </si>
  <si>
    <t>Coonabarabran and New South Wales</t>
  </si>
  <si>
    <t>Oswald</t>
  </si>
  <si>
    <t xml:space="preserve">Central Australia </t>
  </si>
  <si>
    <t>Northern Territory; South Australia</t>
  </si>
  <si>
    <t>Cyclone Beth</t>
  </si>
  <si>
    <t>Cyclone Ted</t>
  </si>
  <si>
    <t>Clarence River</t>
  </si>
  <si>
    <t>ICA; wiki</t>
  </si>
  <si>
    <t>Bushfire</t>
  </si>
  <si>
    <t>Blue Mountains</t>
  </si>
  <si>
    <t>Storm</t>
  </si>
  <si>
    <t xml:space="preserve"> Tongala, Echuca</t>
  </si>
  <si>
    <t>North Coast</t>
  </si>
  <si>
    <t>Earthquake</t>
  </si>
  <si>
    <t>Cadoux</t>
  </si>
  <si>
    <t>Cyclone Amy</t>
  </si>
  <si>
    <t>Port Headland, Pilbara region</t>
  </si>
  <si>
    <t>Pilbara region</t>
  </si>
  <si>
    <t>Cyclone Dean</t>
  </si>
  <si>
    <t>Perth and Bunbury</t>
  </si>
  <si>
    <t>Hail storm</t>
  </si>
  <si>
    <t>Cyclone Kathy</t>
  </si>
  <si>
    <t xml:space="preserve">South-West Western Australia </t>
  </si>
  <si>
    <t>Affected</t>
  </si>
  <si>
    <t>ICA</t>
  </si>
  <si>
    <t>Cyclone Orson</t>
  </si>
  <si>
    <t>Cyclone Joy</t>
  </si>
  <si>
    <t>Severe Storm - Sydney Feb 1992 (Hail?)</t>
  </si>
  <si>
    <t>Severe Storm/Tornado - Perth, Mandurah and South-West Coast</t>
  </si>
  <si>
    <t>Merimbula and Pambula</t>
  </si>
  <si>
    <t>Flood</t>
  </si>
  <si>
    <t>Hail</t>
  </si>
  <si>
    <t xml:space="preserve"> Grafton</t>
  </si>
  <si>
    <t>wiki</t>
  </si>
  <si>
    <t>Cyclone Dora</t>
  </si>
  <si>
    <t>Dora: Redcliffe and South Coast QLD</t>
  </si>
  <si>
    <t xml:space="preserve">Emily </t>
  </si>
  <si>
    <t>Joan Port Headland</t>
  </si>
  <si>
    <t>&gt;$25mil?</t>
  </si>
  <si>
    <t>Cyclone Trixie</t>
  </si>
  <si>
    <t>Tropical cyclone Trixie - Dampier</t>
  </si>
  <si>
    <t>Dampier</t>
  </si>
  <si>
    <t>Gulf of carpenteria</t>
  </si>
  <si>
    <t>Queensland; Northern Territory</t>
  </si>
  <si>
    <t>Coastal Queensland</t>
  </si>
  <si>
    <t xml:space="preserve">Cyclone Kerry </t>
  </si>
  <si>
    <t>Severe tropical cyclone Kerry</t>
  </si>
  <si>
    <t>Cyclone Jane</t>
  </si>
  <si>
    <t>Cararvon Denham</t>
  </si>
  <si>
    <t>Ayr</t>
  </si>
  <si>
    <t>Karratha</t>
  </si>
  <si>
    <t>Byron Bay; Brisbane</t>
  </si>
  <si>
    <t>Queensland; New South Wales</t>
  </si>
  <si>
    <t>Onslow</t>
  </si>
  <si>
    <t>Cairns</t>
  </si>
  <si>
    <t>Exmouth; Onslow</t>
  </si>
  <si>
    <t>Cyclone Rona</t>
  </si>
  <si>
    <t>Northern Queensland</t>
  </si>
  <si>
    <t>Sydney and Lismore</t>
  </si>
  <si>
    <t>North Queensland</t>
  </si>
  <si>
    <t>Northern NSW</t>
  </si>
  <si>
    <t>Picton</t>
  </si>
  <si>
    <t>Canberra; Queenbeyan</t>
  </si>
  <si>
    <t>Australian Capital Territory; New South Wales</t>
  </si>
  <si>
    <t>Southern Tas</t>
  </si>
  <si>
    <t>Strathbogie Ranges</t>
  </si>
  <si>
    <t>Deloraine - Latrobe Region</t>
  </si>
  <si>
    <t>Gippsland</t>
  </si>
  <si>
    <t>Flash flood</t>
  </si>
  <si>
    <t>South-East Queensland / Northern New South Wales</t>
  </si>
  <si>
    <t>Northern New South Wales/ Southern Queensland </t>
  </si>
  <si>
    <t>Gnarr Creek, Ballarat, Melbourne</t>
  </si>
  <si>
    <t>Moora</t>
  </si>
  <si>
    <t>Glenelg North</t>
  </si>
  <si>
    <t>Severe Storm</t>
  </si>
  <si>
    <t>Severe storms and flash floods</t>
  </si>
  <si>
    <t>New South Wales; Victoria</t>
  </si>
  <si>
    <t>Severe storm and hail</t>
  </si>
  <si>
    <t>Severe storm and flash floods</t>
  </si>
  <si>
    <t>Sydney region</t>
  </si>
  <si>
    <t>Severe storm and tornado</t>
  </si>
  <si>
    <t>Sandon; Castlemaine</t>
  </si>
  <si>
    <t>Tornado</t>
  </si>
  <si>
    <t>Landslide</t>
  </si>
  <si>
    <t>2011 normalised</t>
  </si>
  <si>
    <t>SE QLD and NE NSW</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</si>
  <si>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</si>
  <si>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Cyclone Dinah</t>
  </si>
  <si>
    <t>Flooding</t>
  </si>
  <si>
    <t>Tropical Cyclone Dora crossed the coast north of Brisbane. There was fairly widespread structural damage at Redcliffe the worst case being a roof removed from a block of home units. Trees and powerlines were down. Some flooding caused traffic disabilities.</t>
  </si>
  <si>
    <t>The most spectacular flood occurred in 1972 when in one hour, 78.5 mm of rain fell on the Central Business District and Elizabeth Street was turned into a fast flowing torrent, rising to an estimated height of nearly one and a half meters</t>
  </si>
  <si>
    <t>Queensland; Nothern Territory; Western Australia</t>
  </si>
  <si>
    <t>January</t>
  </si>
  <si>
    <t>March</t>
  </si>
  <si>
    <t>November</t>
  </si>
  <si>
    <t>December</t>
  </si>
  <si>
    <t>February</t>
  </si>
  <si>
    <t>April</t>
  </si>
  <si>
    <t>October</t>
  </si>
  <si>
    <t>&gt;500</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</si>
  <si>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</si>
  <si>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June</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</si>
  <si>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</si>
  <si>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</si>
  <si>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</si>
  <si>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100's</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</si>
  <si>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</si>
  <si>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</si>
  <si>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Black Tuesday - Eyre Peninsula</t>
  </si>
  <si>
    <t>&gt;250</t>
  </si>
  <si>
    <t>May</t>
  </si>
  <si>
    <t>Tamworth floods</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</si>
  <si>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</si>
  <si>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</si>
  <si>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Bushfire - Victoria January</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</si>
  <si>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</si>
  <si>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</si>
  <si>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Calls to SES</t>
  </si>
  <si>
    <t>Ports</t>
  </si>
  <si>
    <t>Roads</t>
  </si>
  <si>
    <t>New South Wales;Victoria;South Australia;Australian Capital Territory;Tasmania</t>
  </si>
  <si>
    <t>Environmental</t>
  </si>
  <si>
    <t>Beaches</t>
  </si>
  <si>
    <t>The railway bridge was washed away</t>
  </si>
  <si>
    <t>$20mil</t>
  </si>
  <si>
    <t>Tamworth</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</si>
  <si>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</si>
  <si>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two major hwy's</t>
  </si>
  <si>
    <t>Ingham area</t>
  </si>
  <si>
    <t>all major coast roads cut and landslides cut roads to tablelands</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</si>
  <si>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</si>
  <si>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On 24th, record flooding occurred in the Mersey and Meander rivers, with extensive damage at Deloraine. One fatality was recorded and damage estimated in excess of $5m. Serious flooding also occurred on the Ouse and Huon rivers</t>
  </si>
  <si>
    <t>Northern NSW incl. Broken Hill</t>
  </si>
  <si>
    <t>wiki; PDF newspaper</t>
  </si>
  <si>
    <t>wiki; PDF newspaper; cost seems to be an overestimation</t>
  </si>
  <si>
    <t>September</t>
  </si>
  <si>
    <t>$75k</t>
  </si>
  <si>
    <t>Northern Victoria incl. Seymore</t>
  </si>
  <si>
    <t>2?</t>
  </si>
  <si>
    <t>Cyclone Wanda and flood</t>
  </si>
  <si>
    <t xml:space="preserve">Flood - Sydney </t>
  </si>
  <si>
    <t>Month</t>
  </si>
  <si>
    <t>PDF - newspaper</t>
  </si>
  <si>
    <t>Cyclone David</t>
  </si>
  <si>
    <t>Rockhampton</t>
  </si>
  <si>
    <t>wiki; PDF - newspaper</t>
  </si>
  <si>
    <t>Sydney Tamworth</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</si>
  <si>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</si>
  <si>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 xml:space="preserve">Cyclone </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</si>
  <si>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</si>
  <si>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</si>
  <si>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</si>
  <si>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</si>
  <si>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A severe storm caused hail damage in northern Brisbane, Bracken Ridge, and extensive damage to 5000 homes in Brighton.  The Insurance Council of Australia estimated the 1980 damage at $15 million, with the 2011 estimated normalised cost of $238 million.</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</si>
  <si>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</si>
  <si>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</si>
  <si>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</si>
  <si>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Two houses, six shacks and 38 farm outbuildings were destroyed. Apart from 3000 sheep killed, there was damage to farm equipment, fences, 5000 ha of pastures, large areas of forest and some construction equipment.</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</si>
  <si>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</si>
  <si>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Wind gusts reached 121 km/hr and caused extensive damage to 250 buildings, overturned aircraft, uprooted trees and caused flash flooding after 59mm. Damage estimated at $3.7 million.</t>
  </si>
  <si>
    <t>North-west Sydney</t>
  </si>
  <si>
    <t>Chinchilla</t>
  </si>
  <si>
    <t>Jane cased minor damage only. At Port Hedland, Goldsworthy and Telfer a few buildings were unroofed and trees were uprooted. Pardoo station suffered extensive damage to the out camp building and also some stock losses caused both by flooding and by drowning of stock on the coast. Minor flooding occurred in the De Grey River Basin. Two workmen aboard a drilling ship were slightly injured.</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</si>
  <si>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</si>
  <si>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wiki; PDF - newspaper</t>
  </si>
  <si>
    <t>Westerm Australia</t>
  </si>
  <si>
    <t>East Perth</t>
  </si>
  <si>
    <t>July</t>
  </si>
  <si>
    <t>Cyclone Charlie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</si>
  <si>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</si>
  <si>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Southern Victoria, Geelong, Lara</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</si>
  <si>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</si>
  <si>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Christmas Severe storm and tornado</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</si>
  <si>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</si>
  <si>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Newcastle, North Sydney</t>
  </si>
  <si>
    <t>Cyclone Ivor</t>
  </si>
  <si>
    <t>Flood - Ingham</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</si>
  <si>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</si>
  <si>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</si>
  <si>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http://www.bom.gov.au/cyclone/history/fran.shtml; harden-up; pdf - newspaper</t>
  </si>
  <si>
    <t>EM-DAT; PDF - newspaper</t>
  </si>
  <si>
    <t/>
  </si>
  <si>
    <t>Nothern Territory; Western Australia</t>
  </si>
  <si>
    <t>Cyclone Paul/Rosita</t>
  </si>
  <si>
    <t>North</t>
  </si>
  <si>
    <t>ICA; BOM; Newspaper</t>
  </si>
  <si>
    <t>Cyclone George/Sam</t>
  </si>
  <si>
    <t>Bidyadanga</t>
  </si>
  <si>
    <t>Berrigan, Corowa, Deniliquin</t>
  </si>
  <si>
    <t>EM-DAT; PDF; http://www.heatisonline.org/contentserver/objecthandlers/index.cfm?ID=3574&amp;method=full</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</si>
  <si>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</si>
  <si>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Northern Territory;Queensland</t>
  </si>
  <si>
    <t>Cyclone Beni</t>
  </si>
  <si>
    <t>New South Wales;Victoria;Tasmania</t>
  </si>
  <si>
    <t>Queensland;New South Wales;Western Australia</t>
  </si>
  <si>
    <t>Victoria;South Australia;Australian Capital Territory;Tasmania</t>
  </si>
  <si>
    <t>New South Wales;Australian Capital Territory;Queensland</t>
  </si>
  <si>
    <t>South Australia;Victoria</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</si>
  <si>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</si>
  <si>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New South Wales; Tasmania? (meant to be vic?)</t>
  </si>
  <si>
    <t>Victoria;Queensland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</si>
  <si>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</si>
  <si>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</si>
  <si>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</si>
  <si>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</si>
  <si>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Southern Western Australia</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</si>
  <si>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</si>
  <si>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</si>
  <si>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</si>
  <si>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Area/Region</t>
  </si>
  <si>
    <t>ICA; http://www.australianweathernews.com/news/1997/arc9711.html</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</si>
  <si>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</si>
  <si>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</si>
  <si>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SEQ; Warwick</t>
  </si>
  <si>
    <t>East Gippsland</t>
  </si>
  <si>
    <t>New South Wales; Queensland</t>
  </si>
  <si>
    <t>South-east coast</t>
  </si>
  <si>
    <t>New South Wales; Victoria; Tasmania</t>
  </si>
  <si>
    <t>Boxing day storm/Syd-Hob storm</t>
  </si>
  <si>
    <t>wiki; ICA; lots of books written, not sure if any have costs</t>
  </si>
  <si>
    <t>Sydney Region and Hunter Valley</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</si>
  <si>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</si>
  <si>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ICA; all media reports about the cricket!</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</si>
  <si>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</si>
  <si>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Heavy rain associated with the remnants of Elaine caused severe flooding in  the Moore River catchment. Properties in the town of Moora, located on the Moore River, were inundated by flood waters and approximately 1000 people were evacuated from the town.</t>
  </si>
  <si>
    <t>ICA; http://www.australiasevereweather.com/storm_news/2005/docs/200506-01.htm; http://www.abc.net.au/news/2004-12-13/severe-storms-leave-air-travellers-stranded/602502; PDF - newspaper</t>
  </si>
  <si>
    <t>Gracetown landslide</t>
  </si>
  <si>
    <t>Gracetown</t>
  </si>
  <si>
    <t>Male death</t>
  </si>
  <si>
    <t>Female death</t>
  </si>
  <si>
    <t>http://www.emknowledge.gov.au/resource/?id=2799</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</si>
  <si>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</si>
  <si>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Narrabri; Naomi Valley</t>
  </si>
  <si>
    <t>BOM; em-dat; wiki</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</si>
  <si>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</si>
  <si>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</si>
  <si>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Southern Australia</t>
  </si>
  <si>
    <t>http://www.emknowledge.gov.au/resource/?id=624</t>
  </si>
  <si>
    <t>South-East Australia</t>
  </si>
  <si>
    <t>Significant losses to wineries</t>
  </si>
  <si>
    <t>South Australia; Victoria</t>
  </si>
  <si>
    <t>Environmental - Heatwave, Townsville</t>
  </si>
  <si>
    <t>Three people died in Townsville from heat stress as the city experienced record high temperatures of up to 45 degrees celcius.</t>
  </si>
  <si>
    <t>Southern NSW</t>
  </si>
  <si>
    <t>http://www.emknowledge.gov.au/resource/?id=411</t>
  </si>
  <si>
    <t>Southern Australia; Adelaide</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</si>
  <si>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</si>
  <si>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</si>
  <si>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http://www.emknowledge.gov.au/resource/?id=308</t>
  </si>
  <si>
    <t>Central and South Queensland</t>
  </si>
  <si>
    <t>~45</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</si>
  <si>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</si>
  <si>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</si>
  <si>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http://www.emknowledge.gov.au/resource/?id=483</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</si>
  <si>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</si>
  <si>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</si>
  <si>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</si>
  <si>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</si>
  <si>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</si>
  <si>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Heatwave</t>
  </si>
  <si>
    <t>Storms cut a swathe several miles wide from Coopers Plains to Chermside. Around 3000 insurance claims (mostly hail). Hail to cricket ball. One house had 123 holes in roof and some cars penetrated by hail. Some wind damage</t>
  </si>
  <si>
    <t>PDF newspaper</t>
  </si>
  <si>
    <t>The Toodyay bushfire of 29 December 2009 was one of the most damaging bushfires in Western Australia's history. It destroyed 38 homes, burned nearly 3000 hectares of land, and caused more than $50 million in damage.</t>
  </si>
  <si>
    <t>Toodyay</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</si>
  <si>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</si>
  <si>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</si>
  <si>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Kosciuszko NP</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</si>
  <si>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</si>
  <si>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</si>
  <si>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</si>
  <si>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</si>
  <si>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</si>
  <si>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</si>
  <si>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</si>
  <si>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and Deniliquin Regions</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</si>
  <si>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</si>
  <si>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</si>
  <si>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Rewa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</si>
  <si>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</si>
  <si>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</si>
  <si>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</si>
  <si>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Children</t>
  </si>
  <si>
    <t>Adults</t>
  </si>
  <si>
    <t>Elderly</t>
  </si>
  <si>
    <t>wiki; ICA; PDF - newspaper</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</si>
  <si>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</si>
  <si>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</si>
  <si>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</si>
  <si>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</si>
  <si>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</si>
  <si>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</si>
  <si>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</si>
  <si>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Despite its intensity, the wind damage caused by tropical cyclone Ivor was minor. However, trees were uprooted and windmills destroyed over parts of the Cape York Peninsula. Eastern parts of Queensland received plentiful rainfall with some severe flooding.</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</si>
  <si>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</si>
  <si>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</si>
  <si>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</si>
  <si>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</si>
  <si>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</si>
  <si>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PDF - newspaper; Rasuli (1996) - thesis</t>
  </si>
  <si>
    <t>Sydney and suburbs</t>
  </si>
  <si>
    <t>Sydney Region</t>
  </si>
  <si>
    <t>Illawarra district</t>
  </si>
  <si>
    <t>Stanthorpe and Towoomba</t>
  </si>
  <si>
    <t>The Alpine Fires</t>
  </si>
  <si>
    <t>SAME EVENT??</t>
  </si>
  <si>
    <t>SAME EVENT?? AND QLD?</t>
  </si>
  <si>
    <t>Echuca</t>
  </si>
  <si>
    <t>Babinda district</t>
  </si>
  <si>
    <t>SEQ and N NSW</t>
  </si>
  <si>
    <t>SW WA</t>
  </si>
  <si>
    <t>Broardmarsh - Kempton area</t>
  </si>
  <si>
    <t>Port Hedland, Goldsworthy and Telfer</t>
  </si>
  <si>
    <t>Barrossa valley</t>
  </si>
  <si>
    <t>North and West VIC</t>
  </si>
  <si>
    <t>Moree</t>
  </si>
  <si>
    <t>Pearman (1988); Callaghan and Butler (2011)</t>
  </si>
  <si>
    <t xml:space="preserve"> SE QLD</t>
  </si>
  <si>
    <t>Northern New South Wales; Southern Queensland </t>
  </si>
  <si>
    <t>SW Sydney</t>
  </si>
  <si>
    <t>ICA; PDF - newspaper; VIC bushfire history</t>
  </si>
  <si>
    <t>Kin Kin</t>
  </si>
  <si>
    <t>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t>
  </si>
  <si>
    <t>http://www.emknowledge.gov.au/resource/?id=451</t>
  </si>
  <si>
    <t>On 7 February near Boonah south-west of Brisbane, three people drowned at a flooded road crossing. The flash flood affected the Logan system and Warrill Creek catchments, it was reported up to 250 mm of rain fell in six hours. - flooding over half of N QLD</t>
  </si>
  <si>
    <t>State 1</t>
  </si>
  <si>
    <t>State 2-?</t>
  </si>
  <si>
    <t>reference/s</t>
  </si>
  <si>
    <t>Australian Capital Territory;Queensland</t>
  </si>
  <si>
    <t>EM-Track</t>
  </si>
  <si>
    <t>ICA - estimated cost</t>
  </si>
  <si>
    <t>wiki; Wales (1978)</t>
  </si>
  <si>
    <t>Storm and flood</t>
  </si>
  <si>
    <t>same as 70??</t>
  </si>
  <si>
    <t>Wiki; PDF - newspaper; Willams (1970) - only discusses the hydrology</t>
  </si>
  <si>
    <t>Central Aus</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</si>
  <si>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</si>
  <si>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ICA; wiki; Callaghan and Butler (2011)</t>
  </si>
  <si>
    <t>Severe storm - Killarney (QLD)</t>
  </si>
  <si>
    <t>Killarney</t>
  </si>
  <si>
    <t>wiki; EM-Track; if we need it - http://trove.nla.gov.au/work/26328072?q=woden+flood&amp;c=book&amp;versionId=44830150 - Storm or flood?</t>
  </si>
  <si>
    <t>http://www.bom.gov.au/tas/flood/flood_history/flood_history.shtml; PDF - newspaper</t>
  </si>
  <si>
    <t>Requested report from BoM</t>
  </si>
  <si>
    <t>wiki; http://www.bom.gov.au/cyclone/history/dora.shtml; PDF - newspaper</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</si>
  <si>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</si>
  <si>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PDF - BoM; http://www.bom.gov.au/cyclone/history/kerry73.shtml</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</si>
  <si>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t>
  </si>
  <si>
    <t>Northwest WA</t>
  </si>
  <si>
    <t>Sunshine and Gold Coast</t>
  </si>
  <si>
    <t>Queensland;New South Wales;South Australia;Victoria;Tasmania</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</si>
  <si>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</si>
  <si>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wiki; PDF - newspaper; PDF - BoM</t>
  </si>
  <si>
    <t>Cyclone Otto</t>
  </si>
  <si>
    <t>North QLD</t>
  </si>
  <si>
    <t>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</si>
  <si>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Flood from cyclone Peter</t>
  </si>
  <si>
    <t>Nothern QLD</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</si>
  <si>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</si>
  <si>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Oliver (1979); http://www.bom.gov.au/cyclone/history/peter.shtml</t>
  </si>
  <si>
    <t xml:space="preserve">NW Kimberley coast </t>
  </si>
  <si>
    <t>bushfire history; http://www.theleader.com.au/story/1234238/heat-stirs-memory-of-tragic-bushfires/</t>
  </si>
  <si>
    <t>wiki; Reeves (2010)</t>
  </si>
  <si>
    <t>Eroded fire and walking tracks</t>
  </si>
  <si>
    <t>1000m train line</t>
  </si>
  <si>
    <t>Cyclone Bruno and flood</t>
  </si>
  <si>
    <t>Pearman (1988); wiki ($3.6mil); http://www.bom.gov.au/cyclone/history/bruno.shtml</t>
  </si>
  <si>
    <t>PDF - report; Ellis et al., (2004); http://home.iprimus.com.au/foo7/firestas.html</t>
  </si>
  <si>
    <t>bom; PDF - newspaper; wiki</t>
  </si>
  <si>
    <t>ICA; http://australiasevereweather.com/storm_news/1999/docs/9907-01.htm : reported in the original ICA excel sheet I downloaded but is not on the one online.</t>
  </si>
  <si>
    <t>PDF - newspaper; http://www.bom.gov.au/qld/flood/fld_history/floodsum_1980.shtml</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</si>
  <si>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</si>
  <si>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</si>
  <si>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New South Wales; Australian Capitol Territory</t>
  </si>
  <si>
    <t>Australian Capitol Territory</t>
  </si>
  <si>
    <t>PDF newspaper; http://www.australianhumanitiesreview.org/archive/Issue-August-2004/main.html</t>
  </si>
  <si>
    <t>wiki; PDF - newspaper; http://australiasevereweather.com/photography/photos/1987/mb19870511.html</t>
  </si>
  <si>
    <t xml:space="preserve">Flood or storm? </t>
  </si>
  <si>
    <t>wiki; PDF - newspapers; http://www.theage.com.au/articles/2003/09/01/1062383507154.html; http://www.tramway.org.au/reflections.php?p=melbourne_awash - cost estimated at $1mil</t>
  </si>
  <si>
    <t>PDF - newspaper; http://hardenup.org/be-aware/weather-events/events/1970-1979/cyclone-una.aspx; Hopley (1973) *report requested* **number of deaths differ in newspaper and hardenup**</t>
  </si>
  <si>
    <t>wiki; Oliver &amp; Walker (1979); http://www.bom.gov.au/cyclone/history/kerry79.shtml; PDF - newsaper; Sheets and Holland (1981) *report requested*</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</si>
  <si>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</si>
  <si>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 xml:space="preserve">PDF - newspaper; Bahr, BoM (1973) </t>
  </si>
  <si>
    <t>~100's</t>
  </si>
  <si>
    <t>~1000's</t>
  </si>
  <si>
    <t>~10's</t>
  </si>
  <si>
    <t>Severe disruptions</t>
  </si>
  <si>
    <t>Treloar (1991)</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</si>
  <si>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</si>
  <si>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Hail and two tornadoes</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</si>
  <si>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</si>
  <si>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</si>
  <si>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19000km</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</si>
  <si>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</si>
  <si>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Damage to coral reefs - Van Woesik (1995)</t>
  </si>
  <si>
    <t>SEQ</t>
  </si>
  <si>
    <t>ICA; Courtney and Middlemann (2005)</t>
  </si>
  <si>
    <t>Slow-moving storms caused Perth’s wettest day on record, with falls over 100 mm (Medina  231  mm).  Strong  winds  and  golf-ball  sized  hail  damaged  apartment blocks in Glendalough in the morning.</t>
  </si>
  <si>
    <t>Widespread flooding in metropolitan and country areas in NSW</t>
  </si>
  <si>
    <t>Eastern NSW</t>
  </si>
  <si>
    <t>Victoria; New South Wales</t>
  </si>
  <si>
    <t>Murray River Townships and Southern NSW</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</si>
  <si>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</si>
  <si>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Flooding caused widespread damage to agriculture in SA</t>
  </si>
  <si>
    <t>6 million tons</t>
  </si>
  <si>
    <t>ICA; wiki; EM-Track</t>
  </si>
  <si>
    <t>http://www.bom.gov.au/nsw/sevwx/9000summ.shtml; EM-Track</t>
  </si>
  <si>
    <t>BOM; wiki; EM-Track; EM-DAT ($84 mil)</t>
  </si>
  <si>
    <t>ICA; http://www.bom.gov.au/nsw/sevwx/9000summ.shtml; PDF-newspaper; EM-DAT ($28 mil)</t>
  </si>
  <si>
    <t>Johnstone (2002); http://en.wikipedia.org/wiki/Linton_bushfire; EM-Track</t>
  </si>
  <si>
    <t>Heavy agricultural losses in East Gippsland, though stock losses were exacerbated by the preceding drought that had weakened many animals. In addition to the thousands of dead and missing cattle and sheep, over 900 km of fencing was lost or damaged.</t>
  </si>
  <si>
    <t>Major flash flooding and landslips occurred in the Illawarra district, particualrly affecting the township of Dapto</t>
  </si>
  <si>
    <t>May be the same event as the SA flood</t>
  </si>
  <si>
    <t>May be the same event as the Vic storm</t>
  </si>
  <si>
    <t>PUBID(42763)</t>
  </si>
  <si>
    <t>PUBID(39877)</t>
  </si>
  <si>
    <t>Queensland Times</t>
  </si>
  <si>
    <t>PUBID(43154)</t>
  </si>
  <si>
    <t>The Age</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</si>
  <si>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</si>
  <si>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PUBID(44841)</t>
  </si>
  <si>
    <t>Sydney morning herald</t>
  </si>
  <si>
    <t>The Australian</t>
  </si>
  <si>
    <t>PUBID(44089)</t>
  </si>
  <si>
    <t>Sun herald</t>
  </si>
  <si>
    <t>PUBID(45582)</t>
  </si>
  <si>
    <t>Sunday Herald</t>
  </si>
  <si>
    <t>PUBID(42793)</t>
  </si>
  <si>
    <t>Sunday Herald-Sun</t>
  </si>
  <si>
    <t>PUBID(55319)</t>
  </si>
  <si>
    <t>The Perth Courier</t>
  </si>
  <si>
    <t>PUBID(55320)</t>
  </si>
  <si>
    <t>The Perth Courier Weekender</t>
  </si>
  <si>
    <t>wiki; Loughnan (powerpoint)</t>
  </si>
  <si>
    <t>BOM - PDF x 2; PDF - newspaper; harden-up PDF; EM-Track; ICA</t>
  </si>
  <si>
    <t>ICA; wiki; Callaghan and Butler (2011) *wiki and report have damage at $2mil, ICA at $10 mil*</t>
  </si>
  <si>
    <t>Paper</t>
  </si>
  <si>
    <t>State</t>
  </si>
  <si>
    <t>ID</t>
  </si>
  <si>
    <t>All</t>
  </si>
  <si>
    <t>QLD</t>
  </si>
  <si>
    <t>VIC</t>
  </si>
  <si>
    <t>NSW</t>
  </si>
  <si>
    <t>WA</t>
  </si>
  <si>
    <t>PUBID(42787)</t>
  </si>
  <si>
    <t>The Mercury</t>
  </si>
  <si>
    <t>TAS</t>
  </si>
  <si>
    <t>PUBID(42765)</t>
  </si>
  <si>
    <t>The Advertiser</t>
  </si>
  <si>
    <t>SA</t>
  </si>
  <si>
    <t>From date</t>
  </si>
  <si>
    <t xml:space="preserve"> Sydney and Hunter Valley</t>
  </si>
  <si>
    <t xml:space="preserve">Herald Sun </t>
  </si>
  <si>
    <t>PUBID(42792)</t>
  </si>
  <si>
    <t>NT</t>
  </si>
  <si>
    <t>The Canberra Times</t>
  </si>
  <si>
    <t>Trove</t>
  </si>
  <si>
    <t>The NT news</t>
  </si>
  <si>
    <t>PUBID(75791)</t>
  </si>
  <si>
    <t>ACT</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</si>
  <si>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</si>
  <si>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ICA; PDF - newspaper (only reports death); EM-Track</t>
  </si>
  <si>
    <t>PDF- newspaper; EM-Track</t>
  </si>
  <si>
    <t>ICA; PDF - newspaper; http://www.stormsafe.com.au/local-storm-information-and-events/hunter-region; NSW storm pg B-5; EM-Track</t>
  </si>
  <si>
    <t>ICA; PDF - newspaper; EM-Track</t>
  </si>
  <si>
    <t>ICA; all media reports about the cricket!; EM-Track</t>
  </si>
  <si>
    <t>Rasuly 1996 - thesis; Nanson and Hean (1985); Shepherd and Colquhoun (1985); Eagle et al., (1985)</t>
  </si>
  <si>
    <t>ICA; wiki; Courteny and middleman (2005); McCready and Hanstrum (1995)</t>
  </si>
  <si>
    <t>PDF newspaper; EM-Track</t>
  </si>
  <si>
    <t>Report; BOM - cyclone Elaine; EM-Track; wiki</t>
  </si>
  <si>
    <t>ICA; EM-Track; wiki; PDF - newspaper</t>
  </si>
  <si>
    <t xml:space="preserve"> Broom et al., 2000 reported large increases in viruses in NT due to unforseen amounts of rain during the wet season, partly because of cyclone steve</t>
  </si>
  <si>
    <t>wiki; PDF - newspaper;  EM-Track; EM-DAT</t>
  </si>
  <si>
    <t>wiki;  EM-Track; Grander and Berechee (2000)</t>
  </si>
  <si>
    <t>Number/ranking of references</t>
  </si>
  <si>
    <t>ID number from EM-Track</t>
  </si>
  <si>
    <t>Cyclone/Storm/Flood/Bushfire/Landslide/Tornado/Earthquake</t>
  </si>
  <si>
    <t>Event title - mainly used for cyclones but also includes events such as 'black Saturday' or 'Newcastle earthquake'</t>
  </si>
  <si>
    <t>Where available is the description from EM-Track or BoM. Some descriptions I have written myself. Includes mainly information about location and damages</t>
  </si>
  <si>
    <t>Earliest reported date of event beginning</t>
  </si>
  <si>
    <t>Latest reported date of event ending</t>
  </si>
  <si>
    <t>month</t>
  </si>
  <si>
    <t>year</t>
  </si>
  <si>
    <t>The main areas affected - needs to be updated depending on what our question is</t>
  </si>
  <si>
    <t>State/s afftected</t>
  </si>
  <si>
    <t>The state affected the most</t>
  </si>
  <si>
    <t xml:space="preserve">All of the other states </t>
  </si>
  <si>
    <t>Was going to extract all states for analysis</t>
  </si>
  <si>
    <t xml:space="preserve">All references found, where possible listed as Author (year) </t>
  </si>
  <si>
    <t>Haven't filled this in yet but going to use this somehow for validity</t>
  </si>
  <si>
    <t>Number of people removed from the area</t>
  </si>
  <si>
    <t>Need to find definition</t>
  </si>
  <si>
    <t>Taken from wikiProject or was already included from EM-Track</t>
  </si>
  <si>
    <t>Number of homeless people</t>
  </si>
  <si>
    <t>Number of deaths</t>
  </si>
  <si>
    <t>Need to decide on who is included (i.e. American navy personelle caught in cyclone or immigrants drowning in storm?)</t>
  </si>
  <si>
    <t>The insured cost of the event</t>
  </si>
  <si>
    <t>The overall cost of the event</t>
  </si>
  <si>
    <t>Taken from most reliable source or the highest estimate</t>
  </si>
  <si>
    <t>The insured cost normalised to 2011 dollars</t>
  </si>
  <si>
    <t>Generally found in media reports</t>
  </si>
  <si>
    <t>The number of calls received by SES/road assist</t>
  </si>
  <si>
    <t xml:space="preserve">Filling in as the information comes up in reading. Generally from EM-Track but also use all other kinds of references. Homes and cars destroyed/damaged generally available information, every other category is random, generally better reported as the disaster gets larger. Buildings includes anything not a home. Businesses includes farms (very hard to quantify much else). </t>
  </si>
  <si>
    <t>Reported as reported in reference</t>
  </si>
  <si>
    <t>Number of livestock that died</t>
  </si>
  <si>
    <t>Use highest estimate</t>
  </si>
  <si>
    <t>Number of ports destroyed</t>
  </si>
  <si>
    <t>Number of males that died</t>
  </si>
  <si>
    <t>Number of females that died</t>
  </si>
  <si>
    <t>Opportunistic - can't always find this information</t>
  </si>
  <si>
    <t>&lt;18</t>
  </si>
  <si>
    <t>18-60</t>
  </si>
  <si>
    <t>60+</t>
  </si>
  <si>
    <t>Very rough categories - often don’t have ages, just descriptions</t>
  </si>
  <si>
    <t>Number of children that died</t>
  </si>
  <si>
    <t>Number of adults that died</t>
  </si>
  <si>
    <t>Number of elderly people that died</t>
  </si>
  <si>
    <t>The url to the EM-Track reference</t>
  </si>
  <si>
    <t>Description</t>
  </si>
  <si>
    <t>Units</t>
  </si>
  <si>
    <t># people</t>
  </si>
  <si>
    <t>$</t>
  </si>
  <si>
    <t>$, ha, type of crop?</t>
  </si>
  <si>
    <t># heads</t>
  </si>
  <si>
    <t>$, #roads?</t>
  </si>
  <si>
    <t>No entries</t>
  </si>
  <si>
    <t>Sources</t>
  </si>
  <si>
    <t>Comments</t>
  </si>
  <si>
    <t>m, #trains, infrastructure?</t>
  </si>
  <si>
    <t># houses</t>
  </si>
  <si>
    <t># buildings</t>
  </si>
  <si>
    <t># bridges</t>
  </si>
  <si>
    <t># planes?</t>
  </si>
  <si>
    <t># vehicles</t>
  </si>
  <si>
    <t># vessels</t>
  </si>
  <si>
    <t># businesses</t>
  </si>
  <si>
    <t>ha, others?</t>
  </si>
  <si>
    <t>http://www.emknowledge.gov.au/</t>
  </si>
  <si>
    <t>Other source if not in AEM?</t>
  </si>
  <si>
    <t>Only taken from ICA unless reported in media, http://www.insurancecouncil.com.au/industry-statistics-data/disaster-statistics/historical-disaster-statistics</t>
  </si>
  <si>
    <t>What does this number include / not inclulde?</t>
  </si>
  <si>
    <t>Reported by ICA http://www.insurancecouncil.com.au/industry-statistics-data/disaster-statistics/historical-disaster-statistics</t>
  </si>
  <si>
    <t># of calls</t>
  </si>
  <si>
    <t>Included farms?</t>
  </si>
  <si>
    <t>Public, commercial, residential?</t>
  </si>
  <si>
    <t>Included infrastructure?</t>
  </si>
  <si>
    <t>Included cars, motorbikes, trucks?</t>
  </si>
  <si>
    <t>Included small boats, ships?</t>
  </si>
  <si>
    <t>Included shops, offices?</t>
  </si>
  <si>
    <t>SAME EVENT AS BELOW?</t>
  </si>
  <si>
    <t>wiki; ICA; PDF newspaper; http://www.bom.gov.au/nsw/sevwx/0001summ.shtml</t>
  </si>
  <si>
    <t>wiki; ICA; EM-Track; http://www.bom.gov.au/nsw/sevwx/0102summ.shtml</t>
  </si>
  <si>
    <t>Schuster et al.,2005; wiki; ICA;  EM-Track;</t>
  </si>
  <si>
    <t>50000 Ha burnt</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</si>
  <si>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</si>
  <si>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BoM report - QLD bushfires; Ellis, Kanowski &amp; Whelan 2004</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</si>
  <si>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</si>
  <si>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</si>
  <si>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Grafton, Kingscliff and Lismore, Tweed Coast</t>
  </si>
  <si>
    <t>wiki; http://www.australianweathernews.com/news/2002/09/20020918.htm; http://earthsci.unimelb.edu.au/Joyce/disasters/newinfo.html (list of news articles)</t>
  </si>
  <si>
    <t>wiki; http://www.australianweathernews.com/news/2003/030824.SHTML; http://www.smh.com.au/articles/2003/08/25/1061663712244.html; NSW storms pg B-7</t>
  </si>
  <si>
    <t xml:space="preserve">wiki; http://www.abc.net.au/news/2003-06-28/flood-mop-up-continues-in-glenelg/1877812; </t>
  </si>
  <si>
    <t>wiki (page); PDF newspaper; Callaghan - cyclone impacts; http://www.theage.com.au/articles/2003/02/07/1044579927077.html</t>
  </si>
  <si>
    <t>wiki; ICA; http://www.theage.com.au/issues/bushfires/; PDF impact on streamflow; Bibliography (list of all references)</t>
  </si>
  <si>
    <t xml:space="preserve">EM-Track; Monty; Fay; http://hardenup.org/be-aware/weather-events/events/2000-2009/cyclone-%282%29.aspx; http://www.bom.gov.au/cyclone/history/evan.shtml; http://www.abc.net.au/site-archive/rural/breakfast/stories/s1059918.htm; </t>
  </si>
  <si>
    <t>PDF - newspaper; Narn and Fawcett (2013); Tong et al., 2010; Callaghan (storms)</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</si>
  <si>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</si>
  <si>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</si>
  <si>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145000 Ha destroyed</t>
  </si>
  <si>
    <t>Northern New South Wales and Southern QLD</t>
  </si>
  <si>
    <t>Central West NSW floods</t>
  </si>
  <si>
    <t>Central West NSW</t>
  </si>
  <si>
    <t>wiki; NRMA; ICA; http://www.parliament.nsw.gov.au/prod/parlment/hansart.nsf/V3Key/LA20051116027</t>
  </si>
  <si>
    <t>wiki; EM-Track; ICA; PDF newspaper</t>
  </si>
  <si>
    <t>wiki; ICA; EM-Track; http://britishexpats.com/forum/showthread.php?t=304049</t>
  </si>
  <si>
    <t>wiki; ICA; EM-Track; http://www.abc.net.au/site-archive/rural/content/2005/s1486965.htm</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</si>
  <si>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</si>
  <si>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wiki; ICA; EM-Track; PDF newspaper</t>
  </si>
  <si>
    <t>wiki; EM-DAT; http://en.wikipedia.org/wiki/Severe_storms_in_Australia#December_2005_-_December_2006; http://www.bom.gov.au/nsw/sevwx/0506summ.shtml</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</si>
  <si>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</si>
  <si>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Gawler River</t>
  </si>
  <si>
    <t>EM-Track; http://www.abc.net.au/site-archive/rural/content/2005/s1502591.htm; http://www.bom.gov.au/nsw/sevwx/0506summ.shtml; http://foodforest.com.au/news/latest-news/8-11-2005-flooding-of-the-gawler-river/</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</si>
  <si>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</si>
  <si>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and Airlie Beach</t>
  </si>
  <si>
    <t>Queensland; Northern Territory; Western Australia</t>
  </si>
  <si>
    <t>Northern Territory; Western Australia</t>
  </si>
  <si>
    <t>Victoria and South Australia</t>
  </si>
  <si>
    <t>Problems</t>
  </si>
  <si>
    <t>Space - who has this actually affected? Just because it occurred in one LGA for example doesn't mean that it hasn't impacted the whole state. How do we define this column, e.g. LGA, towns, etc</t>
  </si>
  <si>
    <t>Direct/Indirect?</t>
  </si>
  <si>
    <t>Yet to be defined by us. The main definition that needs to be made clear and checked throughout the data is the difference between flood and storm</t>
  </si>
  <si>
    <t>I'm not really sure how to make this consistent or useable…do we really need this column?</t>
  </si>
  <si>
    <t>At the moment this is the physical start and end date. However, disasters can also be defined in terms of how long the economic costs last for. However, I think this is beyond the scope of what we are trying to do.</t>
  </si>
  <si>
    <t>Need to be careful about double counting when we report state-wide - can adjust for this</t>
  </si>
  <si>
    <t>We still need to give the references a rating, yet to be determined</t>
  </si>
  <si>
    <t>Direct - measured as a whole number</t>
  </si>
  <si>
    <t>Either</t>
  </si>
  <si>
    <t>Need to decide as to whether we want to report this as a direct value - people who are physically affected by the disaster, or indirectly - economically affected, or both??</t>
  </si>
  <si>
    <t xml:space="preserve">Can estimate this from homes lost and find the average number of inhabitants </t>
  </si>
  <si>
    <t>Indirect or both</t>
  </si>
  <si>
    <t>Missing data</t>
  </si>
  <si>
    <t>Journals</t>
  </si>
  <si>
    <t>Databases</t>
  </si>
  <si>
    <t>Newspaper</t>
  </si>
  <si>
    <t>Report</t>
  </si>
  <si>
    <t>Websites</t>
  </si>
  <si>
    <t>PDF - newspaper; http://forum.weatherzone.com.au/ubbthreads.php/topics/254893/Cyclone_Dinah_Details_1967</t>
  </si>
  <si>
    <t>PDF - report; PDF - newspaper</t>
  </si>
  <si>
    <t>ICA - enquire;</t>
  </si>
  <si>
    <t>1000000ha</t>
  </si>
  <si>
    <t>BoM report; http://en.wikipedia.org/wiki/Cyclone_Glenda; http://www.bloomberg.com/apps/news?pid=newsarchive&amp;sid=abwzkrF1MJ0E&amp;refer=australia - get report from bookmarks</t>
  </si>
  <si>
    <t>EM-Track; ICA; http://www.bom.gov.au/nsw/sevwx/0607summ.shtml</t>
  </si>
  <si>
    <t xml:space="preserve">Sydney </t>
  </si>
  <si>
    <t>1200000ha</t>
  </si>
  <si>
    <t>New South Wales east coast</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</si>
  <si>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t>
  </si>
  <si>
    <t xml:space="preserve">Hail - Sydney </t>
  </si>
  <si>
    <t>EM-Track; ICA</t>
  </si>
  <si>
    <t>Dexter (1969); PDF - newspaper; BoM report</t>
  </si>
  <si>
    <t>EM-Track; http://warangers.asn.au/rangers/fire-control/; Linacre and Hobbs (1977) *find* - conflicting information 2 sources say 3 people died, yet in EM-Track it reports 14; EM-DAT reports 12; PDF - bushfire history; http://www.rfs.nsw.gov.au/dsp_content.cfm?cat_id=1180 ; http://www.winmaleerfs.com.au/WinmaleeRFB_history.html</t>
  </si>
  <si>
    <t>EM-Track; http://home.iprimus.com.au/foo7/firesum.html; PDF - newspaper article</t>
  </si>
  <si>
    <t>EM-Track; EM-DAT; ICA; Report; http://home.iprimus.com.au/foo7/firestas.html</t>
  </si>
  <si>
    <t>EM-Track; EM-DAT; ICA; Report available at WA library (Everingham, 1968); http://www.australiangeographic.com.au/journal/australias-worst-earthquakes-top-10-most-devastating.htm</t>
  </si>
  <si>
    <t>EM-Track; wiki; EM-DAT; ICA; PDF - BoM; http://www.bom.gov.au/cyclone/history/ada.shtml</t>
  </si>
  <si>
    <t>EM-Track; EM-DAT; ICA; wiki; PDF - newspaper; http://www.bom.gov.au/cyclone/history/althea.shtml - many differing costs</t>
  </si>
  <si>
    <t>wiki, PDF - newspaper; EM-DAT - reports 27 deaths</t>
  </si>
  <si>
    <t>?</t>
  </si>
  <si>
    <t>EM-Track; Miller (2010)</t>
  </si>
  <si>
    <t>EM-Track; wiki; http://www.australiangeographic.com.au/journal/timeline-australias-worst-cyclones.htm *not sure if this is the same one stated on wiki page - Bundaberg (# of deaths is different); PDF newspaper</t>
  </si>
  <si>
    <t>Cyclone Daisy</t>
  </si>
  <si>
    <t>Cyclone Leah</t>
  </si>
  <si>
    <t>Northern Australia</t>
  </si>
  <si>
    <t>Queensland; Northern Territory, Western Australia</t>
  </si>
  <si>
    <t>ICA??? Flood below?</t>
  </si>
  <si>
    <t>EM-Track; EM-DAT; ICA; both cyclones have no reported damage; http://www.bom.gov.au/qld/flood/fld_history/floodsum_1970.shtml</t>
  </si>
  <si>
    <t>EM-Track; wiki; PDF - newspaper; Reeves (2010) pg 147; Narn and Fawcett (2013)</t>
  </si>
  <si>
    <t>EM-Track; EM-DAT; ICA; Folder of PDF's - find</t>
  </si>
  <si>
    <t>EM-Track; ICA; PDF - newspaper; Speer and Geerts (1993)</t>
  </si>
  <si>
    <t>wiki; PDF-newspaper; Report</t>
  </si>
  <si>
    <t>Cyclone zoe?</t>
  </si>
  <si>
    <t>VIC flood?</t>
  </si>
  <si>
    <t>wiki; EM-DAT; EM-Track; PDF newspaper; ICA</t>
  </si>
  <si>
    <t>EM-DAT; EM-Track; ICA; PDF - newspaper; Rasuli (1996); Armstrong and Colquhoun (1976)</t>
  </si>
  <si>
    <t>EM-Track; PDF - newspapers; http://www.rfs.nsw.gov.au/dsp_content.cfm?cat_id=1180</t>
  </si>
  <si>
    <t>Cyclone Harry</t>
  </si>
  <si>
    <t>EM-Track; ICA; EM-DAT; PDF - newspaper</t>
  </si>
  <si>
    <t>EM-DAT; Plukkss, BoM (1979); wiki; PDF - newspaper</t>
  </si>
  <si>
    <t>EM-Track; ICA; EM-DAT; Rasuli (1996) - thesis; wiki; http://www.bom.gov.au/nsw/sevwx/7079summ.shtml; Morgan, BoM (1979) *report requested* $131mil??</t>
  </si>
  <si>
    <t>Quenreyan flood</t>
  </si>
  <si>
    <t>ICA; EM-DAT - not cost but number affected</t>
  </si>
  <si>
    <t>EM-DAT; PDF - newspaper; http://www.bom.gov.au/cyclone/history/david.shtml</t>
  </si>
  <si>
    <t>EM-DAT; Callaghan - cyclone impacts gulf; http://www.bom.gov.au/cyclone/nt/Ted.shtml</t>
  </si>
  <si>
    <t>EM-DAT; PDF - newspaper; PDF - BoM; ICA; http://hardenup.org/be-aware/weather-events/events/1970-1979/cyclone-beth-1976-02-22.aspx</t>
  </si>
  <si>
    <t>wiki - 8 deaths; PDF - newspaper - 5 deaths; em-track - 4 deaths; EM-DAT</t>
  </si>
  <si>
    <t>EM-DAT; ICA; wiki; PDF - newspaper</t>
  </si>
  <si>
    <t>BoM - report; http://www.bom.gov.au/cyclone/history/otto.shtml; wiki? - check</t>
  </si>
  <si>
    <t>EM-DAT; ICA; wiki; Weeks (2007)</t>
  </si>
  <si>
    <t>EM-Track; EM-DAT; ICA; wiki; PDF - newspaper</t>
  </si>
  <si>
    <t>EM-Track; EM-DAT; ICA; Weeks (2007)</t>
  </si>
  <si>
    <t>EM-Track; EM-DAT; wiki; PDF - newspaper</t>
  </si>
  <si>
    <t>wiki; ICA; EM-DAT; Weeks (2007)</t>
  </si>
  <si>
    <t>EM-Track; EM-DAT; ICA; McCready and Hanstrum (1995); http://www.bom.gov.au/cyclone/history/wa/alby.shtml; http://www.abc.net.au/local/stories/2008/04/01/2205348.htm; PDF - newspaper</t>
  </si>
  <si>
    <t>wiki; EM-DAT; ICA; PDF - newspaper</t>
  </si>
  <si>
    <t>EM-Track; ICA; EM-DAT; wiki; Oliver, (1979)</t>
  </si>
  <si>
    <t>ICA; EM-DAT; http://www.seismicity.see.uwa.edu.au/welcome/seismicity_of_western_australia/wa_historical/cadoux; http://www.australiangeographic.com.au/journal/australias-worst-earthquakes-top-10-most-devastating.htm</t>
  </si>
  <si>
    <t>EM-Track; ICA; EM-DAT; wiki</t>
  </si>
  <si>
    <t>ICA; EM-DAT; EM-Track; PDF - newspaper; report</t>
  </si>
  <si>
    <t>PDF; ICA; EM-DAT; Pearman (1988)</t>
  </si>
  <si>
    <t>BOM; ICA; EM-DAT; Pearman (1988)</t>
  </si>
  <si>
    <t>wiki; EM-Track; ICA; EM-DAT</t>
  </si>
  <si>
    <t>ICA; wiki; EM-DAT; EM-Track; PDF - newspaper</t>
  </si>
  <si>
    <t>wiki; ICA; EM-DAT; PDF - newspaper</t>
  </si>
  <si>
    <t>BOM; EM-DAT; PDF - newspaper; Callaghan - gulf impacts</t>
  </si>
  <si>
    <t>http://www.bom.gov.au/nsw/sevwx/8089summ.shtml</t>
  </si>
  <si>
    <t>Southern QLD</t>
  </si>
  <si>
    <t>EM-DAT</t>
  </si>
  <si>
    <t>EM-Track; http://www.theleader.com.au/story/1234238/heat-stirs-memory-of-tragic-bushfires/; ellis kanowski and whelan (2004)</t>
  </si>
  <si>
    <t>EM-Track; em-dat; ICA; Valent (1984); McKay 1983</t>
  </si>
  <si>
    <t>Pearman (1988); EM-DAT; ICA; Perth storms; PDF - newspaper : This is confusing, pearman reports as from June-Sep, EM-DAT just Sep (tornado backed up by newspaper) and Perth storms is just June??</t>
  </si>
  <si>
    <t>Severe Storm OR FLOOD?</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</si>
  <si>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</si>
  <si>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</si>
  <si>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ICA; ellis kanowski and whelan (2004); PDF - newspaper</t>
  </si>
  <si>
    <t>EM-Track; EM-DAT; ICA; wiki; bushfire history</t>
  </si>
  <si>
    <t>ICA; EM-DAT; wiki; PDF - newspaper</t>
  </si>
  <si>
    <t>ICA; EM-DAT; wiki; PDF - newspaper *find*</t>
  </si>
  <si>
    <t>EM-Track; EM-DAT; ICA; BoM - report; Oliver (1986); Butterworth (1991); Reardon et al., (1986)</t>
  </si>
  <si>
    <t>Pearman (1988); EM-Track; ICA; EM-DAT; wiki</t>
  </si>
  <si>
    <t>PDF - newspaper; EM-Track; EM-DAT; ICA</t>
  </si>
  <si>
    <t>Pearman (1988); EM-DAT; ICA; EM-Track</t>
  </si>
  <si>
    <t>ICA; wiki; PDF - newspaper; Pearmann (1988); REPORT</t>
  </si>
  <si>
    <t>EM-Track; ICA; PDF - newspaper; http://www.bom.gov.au/cyclone/history/wa/herbie.shtml</t>
  </si>
  <si>
    <t>EM-DAT; PDF-newspaper; http://hardenup.org/be-aware/weather-events/events/1980-1989/cyclone-charlie.aspx</t>
  </si>
  <si>
    <t>EM-Track; EM-DAT; wiki; Lambley and Cordery (1992)</t>
  </si>
  <si>
    <t>EM-Track; Jones et al., (1988); http://www.australiangeographic.com.au/journal/australias-worst-earthquakes-top-10-most-devastating.htm</t>
  </si>
  <si>
    <t>EM-Track; EM-DAT; ICA; http://www.newcastle.nsw.gov.au/about_newcastle/history_and_heritage/earthquake</t>
  </si>
  <si>
    <t>WIKI; PDF - newspaper</t>
  </si>
  <si>
    <t>EM-TRACK; SES report; city of Ballarat report</t>
  </si>
  <si>
    <t>PDF - newspaper; http://en.wikipedia.org/wiki/List_of_Southern_Hemisphere_tornadoes_and_tornado_outbreaks#cite_note-424; http://www.bsch.au.com/reports/24_12_89.shtml</t>
  </si>
  <si>
    <t>Van Woesik et al. (1991); Done et al., (1991); http://data.aims.gov.au/metadataviewer/uuid/3241ffd9-1ad7-4db4-8053-44573d43dcc7; PDF - newspaper *FIND*</t>
  </si>
  <si>
    <t>Eastern Australia; Queensland - Charleville, New South Wales - Nyngan, Victoria - Gippsland</t>
  </si>
  <si>
    <t>ICA; EM-TRACK; EM-DAT; SES DOC; SES report; http://www.bom.gov.au/nsw/sevwx/18mar90.shtml; Andrews and Blong (1997); http://en.wikipedia.org/wiki/User:Daniel/Sandbox/1990_Sydney_hailstorm; PDF-NSW state storm plan page B-2; Rasuli 1996 - thesis</t>
  </si>
  <si>
    <t>ICA; EM-TRACK; wiki</t>
  </si>
  <si>
    <t>EM-TRACK; wiki; Stormwater drainage study</t>
  </si>
  <si>
    <t xml:space="preserve">ICA; EM-TRACK; EM-DAT; SES DOC; PDF-NSW storms page B-3; Rasuly 1996 - thesis; Spark and Casinader (1995) </t>
  </si>
  <si>
    <t>ICA; EM-DAT; http://hardenup.org/be-aware/weather-events/events/1990-1999/cyclone-joy.aspx; PDF - newspaper *SEPARATE EVENT TO FLOOD?**</t>
  </si>
  <si>
    <t>ICA; EM-TRACK; Watson, A. &amp; Dickins, J. &amp; Pethick, J. (1992)</t>
  </si>
  <si>
    <t>Number  of  people  suffering  from  physical  injuries,  trauma  or  an illness requiring immediate medical treatment as a direct result of a disaster.</t>
  </si>
  <si>
    <t xml:space="preserve">Number of people requiring immediate assistance during a period of emergency; this may include displaced or evacuated people.  </t>
  </si>
  <si>
    <t>Taken from wikiProject, where not availble used number of homes blacked out. Definition from Guha-Sapir et al., 2010</t>
  </si>
  <si>
    <t>Taken from wikiProject or was already included from EM-Track. Definition from Guha-Sapir et al., 2010</t>
  </si>
  <si>
    <t>ICA; EM-Track; EM-DAT</t>
  </si>
  <si>
    <t>EM-DAT; ICA; PDF - newspaper; http://www.ses.vic.gov.au/media/news/news-items/remembering-the-1993-floods; EM-Track</t>
  </si>
  <si>
    <t>ICA; EM-DAT; wiki; Buckley et al., 2010</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</si>
  <si>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</si>
  <si>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PDF - newspaper; EM-Track; EM-DAT; ICA; wiki; http://www.rfs.nsw.gov.au/dsp_content.cfm?cat_id=1180</t>
  </si>
  <si>
    <t>wiki; PDF - newspaper; http://www.aic.gov.au/; BoM report - QLD bushfires; EM-Track; EM-DAT</t>
  </si>
  <si>
    <t xml:space="preserve">EM-Track; EM-DAT; http://www.ga.gov.au/earthquakes/getQuakeDetails.do?quakeId=2003991&amp;orid=909500&amp;sta=; http://www.australiangeographic.com.au/journal/australias-worst-earthquakes-top-10-most-devastating.htm; </t>
  </si>
  <si>
    <t>ICA; EM-Track; EM-DAT; wiki</t>
  </si>
  <si>
    <t>EM-DAT; http://www.bom.gov.au/nsw/sevwx/9000summ.shtml; EM-Track; PDF - newspaper</t>
  </si>
  <si>
    <t>ICA; http://www.bom.gov.au/cyclone/history/wa/bobby.shtml; EM-Track; EM-DAT ($98 mil)</t>
  </si>
  <si>
    <t>ICA; http://www.bom.gov.au/nsw/sevwx/21jan91.shtml</t>
  </si>
  <si>
    <t>ICA; http://www.bom.gov.au/nsw/sevwx/9000summ.shtml; EM-Track; EM-DAT ($28 mil)</t>
  </si>
  <si>
    <t>EM-DAT; Bannister and Hanstrum (1996); http://www.bom.gov.au/announcements/sevwx/wa/24december1995.shtml</t>
  </si>
  <si>
    <t>ICA; EM-DAT; http://hardenup.org/be-aware/weather-events/events/1990-1999/flood-(1996-05-06b).aspx; Moss (1998); PDF-reports; EM-Track</t>
  </si>
  <si>
    <t>EM-DAT; PDF - newspaper; Gordon (1999)</t>
  </si>
  <si>
    <t>ICA - 2 ENTRIES FOR TAMWORTH; EM-DAT; http://www.bom.gov.au/nsw/sevwx/9000summ.shtml; NSW state storm plan (page B-4); EM-Track</t>
  </si>
  <si>
    <t>ICA - 2 ENTRIES; EM-DAT (FLOOD); NSW state storm plan (page B-4); Speer and Leslie (1998); EM-Track; http://www.smh.com.au/national/midnorth-coast-floods-leave-thousands-stranded-20090331-9i9g.html</t>
  </si>
  <si>
    <t>29000Ha</t>
  </si>
  <si>
    <t>EM-Track; http://home.iprimus.com.au/foo7/fireswa.html; PDF - newspaper</t>
  </si>
  <si>
    <t>EM-Track; ICA; wiki; BoM - report; http://www.smh.com.au/news/national/hailstorm-lashes-lismore/2007/10/09/1191695910478.html</t>
  </si>
  <si>
    <t>EM-Track; EM-DAT; ICA; Apan et al., (2010) ^only charleville, no cost</t>
  </si>
  <si>
    <t>Nitchske et al., 2010; PDF - newspaper</t>
  </si>
  <si>
    <t>wiki; PDF - newspaper; Holcombe and Moynihan (1978) *report requested*; http://www.brisbanestorms.com/reports_041173.html; Callaghan report (HardenUp)</t>
  </si>
  <si>
    <t>PDF - report; newspaper article; QLD flood history</t>
  </si>
  <si>
    <t>EM-DAT; EM-Track; ICA; van den Honert (2011); http://www.bom.gov.au/qld/flood/fld_history/brisbane_history.shtml; http://hardenup.org/be-aware/weather-events/events/1970-1979/cyclone-wanda-1974-01-24.aspx; http://www.australiangeographic.com.au/journal/the-worst-floods-in-australian-history.htm; RECORDED TWICE IN EM-TRACK (114 &amp; 212) - 114 is a flood *2 events?*</t>
  </si>
  <si>
    <t>wiki; ICA; EM-DAT; EM-Track; PDF - newspaper; QLD flood history</t>
  </si>
  <si>
    <t>ICA; EM-TRACK; QLD flood history; http://hardenup.org/be-aware/weather-events/events/1990-1999/cyclone-nancy.aspx; PDF - newspaper</t>
  </si>
  <si>
    <t>ICA; wiki; EM-TRACK; EM-DAT; QLD flood history; PDF - newspaper; Joy (1993); Lambley and Cordery (1997); Stenchion (1990); Wood and Joy (1996); Wood (1991); O'Gorman (2012)</t>
  </si>
  <si>
    <t>ICA; wiki; EM-TRACK; EM-DAT; QLD flood history; pdf - folder *SEPARATE EVENT TO CYCLONE?**</t>
  </si>
  <si>
    <t>EM-TRACK; QLD flood history; pdf - newspaper</t>
  </si>
  <si>
    <t>SE NSW; SEQ</t>
  </si>
  <si>
    <t>ICA; wiki; PDF - newspaper; QLD flood history</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</si>
  <si>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</si>
  <si>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EM-Track; EM-DAT; ICA; PDF - newspaper; QLD flood history</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</si>
  <si>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</si>
  <si>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EM-DAT; Ellis, Kanowski &amp; Whelan 2004; EM-Track; PDF newspaper</t>
  </si>
  <si>
    <t>EM-DAT; ICA; Yeo (2002); Skertchly and Skertchly (1999); http://www.bom.gov.au/cyclone/history/les.shtml; EM-Track</t>
  </si>
  <si>
    <t>EM-DAT; PDF - newspaper; Report; Yeo (2002); ICA</t>
  </si>
  <si>
    <t>EM-DAT; PDF - newspaper; Yeo (2002); http://www.emergency.nsw.gov.au/content.php/612.html</t>
  </si>
  <si>
    <t>Inlcuding indirect deaths such as car accidents?</t>
  </si>
  <si>
    <t>ICA; PDF - newspaper *too many deaths?*</t>
  </si>
  <si>
    <t>EM-DAT; wiki; http://www.bom.gov.au/cyclone/history/rona.shtml; PDF- newspaper</t>
  </si>
  <si>
    <t>EM-DAT; wiki; EM-Track; http://www.bom.gov.au/info/cyclone/steve/steve_impacts.shtml; Broom et al., 2000; http://forum.weatherzone.com.au/ubbthreads.php?ubb=showflat&amp;Number=838767; PDF - newspaper</t>
  </si>
  <si>
    <t>EM-DAT; ICA;  EM-Track; http://www.abc.net.au/7.30/stories/s103486.htm; http://hardenup.org/be-aware/weather-events/events/2000-2009/flood-(2000-02-17).aspx</t>
  </si>
  <si>
    <t>wiki; ICA; EM-Track; EM-DAT</t>
  </si>
  <si>
    <t>Callaghan - cyclone impacts in the gulf; http://www.bom.gov.au/cyclone/history/wylva.shtml; EM-DAT</t>
  </si>
  <si>
    <t>Cyclone Wylva/Storm/Flood</t>
  </si>
  <si>
    <t>Pfstier (2002); ICA; wiki; newspaper ; EM-DAT *3 deaths?*</t>
  </si>
  <si>
    <t>ICA; wiki; http://www.fire.nsw.gov.au/page.php?id=475; PDF - journal; http://news.bbc.co.uk/2/hi/asia-pacific/1732047.stm; EM-Track; EM-DAT</t>
  </si>
  <si>
    <t>Severe Storm/flood - Sydney and Region 2001</t>
  </si>
  <si>
    <t>wiki; ICA; http://www.bom.gov.au/nsw/sevwx/0102summ.shtml; Schuster et al.,2005; PDF - newspaper; EM-Track; EM-DAT</t>
  </si>
  <si>
    <t>wiki (page); ICA; http://www.smh.com.au/specials/canberraablaze/; EM-DAT</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</si>
  <si>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</si>
  <si>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wiki; BoM; EM-DAT; Callaghan (storms)</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</si>
  <si>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</si>
  <si>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Narrabri, Orange, Moree</t>
  </si>
  <si>
    <t>EM-DAT; http://www.abc.net.au/cgi-bin/common/printfriendly.pl?/news/australia/nsw/orange/200412/s1262551.htm; http://www.smh.com.au/news/National/Couple-swept-away-by-NSW-flash-flood/2004/12/09/1102182387206.html</t>
  </si>
  <si>
    <t>Narrabri, Riverina district</t>
  </si>
  <si>
    <t>EM-DAT; http://www.smh.com.au/news/National/Cleanup-begins-after-storms-lash-NSW/2005/01/20/1106110871996.html</t>
  </si>
  <si>
    <t>wiki; ICA; EM-Track; EM-DAT; http://www.abc.net.au/news/2005-06-30/northern-nsw-and-southern-qld-hit-by-floods/2049196</t>
  </si>
  <si>
    <t>EM-dat reports 3 deaths</t>
  </si>
  <si>
    <t>wiki; EM-Track; Ellis, Kanowski &amp; Whelan 2004; report; personal account; *get newpaper articles from ProQuest*</t>
  </si>
  <si>
    <t>EM-Track; EM-DAT; PDF - report; http://wiki.answers.com/Q/What_damage_happened_in_the_Thredbo_landslide; Middlemann (2008) - chapter 8 *no insurance cost as landslides are not covered*</t>
  </si>
  <si>
    <t>seq</t>
  </si>
  <si>
    <t>dis_group</t>
  </si>
  <si>
    <t>dis_subgroup</t>
  </si>
  <si>
    <t>dis_type</t>
  </si>
  <si>
    <t>dis_subtype</t>
  </si>
  <si>
    <t>dis_subsubtype</t>
  </si>
  <si>
    <t>event_name</t>
  </si>
  <si>
    <t>entry_criteria</t>
  </si>
  <si>
    <t>country_name</t>
  </si>
  <si>
    <t>iso</t>
  </si>
  <si>
    <t>region</t>
  </si>
  <si>
    <t>continent</t>
  </si>
  <si>
    <t>location</t>
  </si>
  <si>
    <t>origin</t>
  </si>
  <si>
    <t>associated_dis</t>
  </si>
  <si>
    <t>associated_dis2</t>
  </si>
  <si>
    <t>start_year</t>
  </si>
  <si>
    <t>start_month</t>
  </si>
  <si>
    <t>start_day</t>
  </si>
  <si>
    <t>end_year</t>
  </si>
  <si>
    <t>end_month</t>
  </si>
  <si>
    <t>end_day</t>
  </si>
  <si>
    <t>no_killed</t>
  </si>
  <si>
    <t>total_affected</t>
  </si>
  <si>
    <t>total_dam  ('000 US$)</t>
  </si>
  <si>
    <t>Natural</t>
  </si>
  <si>
    <t>Climatological</t>
  </si>
  <si>
    <t>Wildfire</t>
  </si>
  <si>
    <t>Scrub/grassland fire</t>
  </si>
  <si>
    <t>--</t>
  </si>
  <si>
    <t>Kill</t>
  </si>
  <si>
    <t>AUS</t>
  </si>
  <si>
    <t>Australia and New Zealand</t>
  </si>
  <si>
    <t>Oceania</t>
  </si>
  <si>
    <t>Hobart (Tasmania)</t>
  </si>
  <si>
    <t>Drought</t>
  </si>
  <si>
    <t>South-East</t>
  </si>
  <si>
    <t>Geophysical</t>
  </si>
  <si>
    <t>Earthquake (seismic activity)</t>
  </si>
  <si>
    <t>Earthquake (ground shaking)</t>
  </si>
  <si>
    <t>Affect</t>
  </si>
  <si>
    <t>Perth, Meckering</t>
  </si>
  <si>
    <t>Meteorological</t>
  </si>
  <si>
    <t>Tropical cyclone</t>
  </si>
  <si>
    <t>Ada</t>
  </si>
  <si>
    <t>Hydrological</t>
  </si>
  <si>
    <t>General flood</t>
  </si>
  <si>
    <t>South Wales, Queensland, Victoria</t>
  </si>
  <si>
    <t>Althea</t>
  </si>
  <si>
    <t>SigDam</t>
  </si>
  <si>
    <t>Townsville area (Queensland)</t>
  </si>
  <si>
    <t>Queensland, New South Wales</t>
  </si>
  <si>
    <t>Darwin</t>
  </si>
  <si>
    <t>Wanda</t>
  </si>
  <si>
    <t>Brisbane (Queensland)</t>
  </si>
  <si>
    <t>Central New South Wales</t>
  </si>
  <si>
    <t>Govern</t>
  </si>
  <si>
    <t>Kangaroo Isl.</t>
  </si>
  <si>
    <t>Mildura region</t>
  </si>
  <si>
    <t>Joan</t>
  </si>
  <si>
    <t>Western</t>
  </si>
  <si>
    <t>Queanreyan</t>
  </si>
  <si>
    <t>Local storm</t>
  </si>
  <si>
    <t>Thunderstorm</t>
  </si>
  <si>
    <t>Too-Woomba, Queensland</t>
  </si>
  <si>
    <t xml:space="preserve"> Sandon, Castlemaine, Mortlake (Victoria)</t>
  </si>
  <si>
    <t>David</t>
  </si>
  <si>
    <t>Beth</t>
  </si>
  <si>
    <t>Bundaberg Qld</t>
  </si>
  <si>
    <t>Ted</t>
  </si>
  <si>
    <t>Victoria, South Australia, Southern Inland New South Wales</t>
  </si>
  <si>
    <t>Southwest of Western Australia</t>
  </si>
  <si>
    <t>Tongala, Echuca Victoria</t>
  </si>
  <si>
    <t>Western district</t>
  </si>
  <si>
    <t>Blue Mountains, New South Wales</t>
  </si>
  <si>
    <t>Alby</t>
  </si>
  <si>
    <t>Sydney, Penrith (New South Wale)</t>
  </si>
  <si>
    <t>Eastern parts of Victoria</t>
  </si>
  <si>
    <t>South Australia, Victoria Harbour, Tasmania</t>
  </si>
  <si>
    <t>Sydney, Newcastle, Wollongong (New South Wales)</t>
  </si>
  <si>
    <t>North Coast, New South Wales</t>
  </si>
  <si>
    <t>Sydney (New South Wales)</t>
  </si>
  <si>
    <t>Cadoux region</t>
  </si>
  <si>
    <t>Act, Gouldburn,Yass, Mittagong, New South Wales</t>
  </si>
  <si>
    <t>Hazel</t>
  </si>
  <si>
    <t>Hailstorm</t>
  </si>
  <si>
    <t>Amy</t>
  </si>
  <si>
    <t>New South Wales Coast</t>
  </si>
  <si>
    <t>Dean</t>
  </si>
  <si>
    <t>Pilbara</t>
  </si>
  <si>
    <t xml:space="preserve"> Adelaide Hills (South)</t>
  </si>
  <si>
    <t>Enid</t>
  </si>
  <si>
    <t>Brisbane, Queensland</t>
  </si>
  <si>
    <t>Brighton, Queensland</t>
  </si>
  <si>
    <t>Queensland, New South Wales, South Australia, West Australia</t>
  </si>
  <si>
    <t>Dominic</t>
  </si>
  <si>
    <t>Victoria, Melbourne</t>
  </si>
  <si>
    <t>South Australia, Victoria</t>
  </si>
  <si>
    <t>South</t>
  </si>
  <si>
    <t>Perth, Bunbury</t>
  </si>
  <si>
    <t>Sydney area</t>
  </si>
  <si>
    <t>Southeastern</t>
  </si>
  <si>
    <t>Hobart, Tasmania, Melbourne, East Victoria</t>
  </si>
  <si>
    <t>Melbourne, Victoria</t>
  </si>
  <si>
    <t>Sydney, New South Wales</t>
  </si>
  <si>
    <t>Orange, New South Wales</t>
  </si>
  <si>
    <t>Adelaid</t>
  </si>
  <si>
    <t>Declar</t>
  </si>
  <si>
    <t>Central, South</t>
  </si>
  <si>
    <t>Charlie</t>
  </si>
  <si>
    <t xml:space="preserve"> Queensland</t>
  </si>
  <si>
    <t>Alice Springs</t>
  </si>
  <si>
    <t>South Queensland, North New South Wales</t>
  </si>
  <si>
    <t>Aivu</t>
  </si>
  <si>
    <t>South New Gales, Queensland</t>
  </si>
  <si>
    <t>Orson</t>
  </si>
  <si>
    <t>From South Queensland to Central New South Wales</t>
  </si>
  <si>
    <t>Heavy rain</t>
  </si>
  <si>
    <t>OFDA</t>
  </si>
  <si>
    <t>South New South Wales, North Victoria</t>
  </si>
  <si>
    <t>Syndey</t>
  </si>
  <si>
    <t>Hailstones</t>
  </si>
  <si>
    <t>Joy</t>
  </si>
  <si>
    <t>Storm surge/coastal flood</t>
  </si>
  <si>
    <t>Queensland Coast, Rockhampton</t>
  </si>
  <si>
    <t>Extra-tropical cyclone</t>
  </si>
  <si>
    <t>Severe storm</t>
  </si>
  <si>
    <t>Western, South</t>
  </si>
  <si>
    <t>Victoria and New South Wales states</t>
  </si>
  <si>
    <t>Brief torrential rain</t>
  </si>
  <si>
    <t>Extreme temperature</t>
  </si>
  <si>
    <t>Heat wave</t>
  </si>
  <si>
    <t>South-east Australia</t>
  </si>
  <si>
    <t>Manduarh</t>
  </si>
  <si>
    <t>Melbourne, Shepparton</t>
  </si>
  <si>
    <t>Nouvelle Galle du Sud</t>
  </si>
  <si>
    <t>Narrogin, Albany, Katanning, Geraldton, Dongara, Moora Perth</t>
  </si>
  <si>
    <t>New South Wales &amp; Queenland</t>
  </si>
  <si>
    <t>Hurricane</t>
  </si>
  <si>
    <t>Victoria, South Wales</t>
  </si>
  <si>
    <t>Cessnock,  Hunter Valley</t>
  </si>
  <si>
    <t>Bobby</t>
  </si>
  <si>
    <t>Merimbula, Pambula</t>
  </si>
  <si>
    <t>South East &amp; Brisbane, Granite Belt Region</t>
  </si>
  <si>
    <t>Maitland, Metford, Thornton, Tarree (Hunter Valley &amp; Mid-North Coast)</t>
  </si>
  <si>
    <t>Mass movement wet</t>
  </si>
  <si>
    <t>Dubbo, Young, Bathurst &amp; Southern Sydney</t>
  </si>
  <si>
    <t>Olivia</t>
  </si>
  <si>
    <t>Brisbane (South Queensland), Grafton (Northern New South Wales)</t>
  </si>
  <si>
    <t>Heavy rains</t>
  </si>
  <si>
    <t>Armidale</t>
  </si>
  <si>
    <t>Singleton district</t>
  </si>
  <si>
    <t>Queensland State</t>
  </si>
  <si>
    <t>North West</t>
  </si>
  <si>
    <t xml:space="preserve"> From Tare To Bega, Coonabaraban</t>
  </si>
  <si>
    <t>Towsville Area</t>
  </si>
  <si>
    <t>Katherine</t>
  </si>
  <si>
    <t>Queensland, Burketown</t>
  </si>
  <si>
    <t>Victoria State</t>
  </si>
  <si>
    <t>Narrabri</t>
  </si>
  <si>
    <t>Wollongong (New South Wales)</t>
  </si>
  <si>
    <t>Victoria, South Australia</t>
  </si>
  <si>
    <t>Rona</t>
  </si>
  <si>
    <t>Vance</t>
  </si>
  <si>
    <t>Exmouth</t>
  </si>
  <si>
    <t>John</t>
  </si>
  <si>
    <t>Whim Creek, Roeburne</t>
  </si>
  <si>
    <t>Steve</t>
  </si>
  <si>
    <t>Declar/Int</t>
  </si>
  <si>
    <t>Cairns, Marreba (Northern Queensland), New South Wales</t>
  </si>
  <si>
    <t>Tessi</t>
  </si>
  <si>
    <t>SigDis</t>
  </si>
  <si>
    <t>Sydney\'s suburbs</t>
  </si>
  <si>
    <t>Berrigan, Corowa, Deniliquin, Murray, Coonebarabran, Bingara, Yallaroi shires (New South Wales, Queensland states)</t>
  </si>
  <si>
    <t>Sam</t>
  </si>
  <si>
    <t>Granville, Merrylands, Dural, North Richmond, Wenworthville (New South Wales)</t>
  </si>
  <si>
    <t>Sydney and surrounding regions</t>
  </si>
  <si>
    <t>Brisna, Illawara, Hornsby, Kuringai, Bondi, casino, Armidale, Nundle, Copmanhurst, Nymboida, Iluka, Kyogle</t>
  </si>
  <si>
    <t>Grafton, Maclean</t>
  </si>
  <si>
    <t>Pigeon Hole, Kalkarindji, Daguragu, Borroloola, Ryan\'s Bend, Devil\'s Springs (North)</t>
  </si>
  <si>
    <t>Yamba, Coffs Harbour, Ballina, Kyogle, Lismore, Mullumbimby, Murwillumbah, Woodburn, Gladston, Smithtown (New South Wales)</t>
  </si>
  <si>
    <t>Gold coast</t>
  </si>
  <si>
    <t>Sydney, Canberra (New South Wales), Australian Capital Territory</t>
  </si>
  <si>
    <t>Sydney, Liverpoool, Fairfield, Holroyd, Parramatta, Blacktown, Baulkham Hills, Compbelltown</t>
  </si>
  <si>
    <t>Heavy Rain</t>
  </si>
  <si>
    <t>Port Stephens, Taree</t>
  </si>
  <si>
    <t>Forest fire</t>
  </si>
  <si>
    <t>Canberra region</t>
  </si>
  <si>
    <t>High temperature, high winds</t>
  </si>
  <si>
    <t>Stanwell, Wowan, Mt Morgan, Baralaba, Moura, Agnes Water, Makowata, Gracemere, Gladstone, Tambo (Central Queensland)</t>
  </si>
  <si>
    <t>Cyclone Beni, heavy rains</t>
  </si>
  <si>
    <t>Northern New South Wales, South-East Queensland</t>
  </si>
  <si>
    <t>Dendifo (Central Victoria)</t>
  </si>
  <si>
    <t>Sydney region, New South Wales central coast</t>
  </si>
  <si>
    <t>Brief torrential rains</t>
  </si>
  <si>
    <t>Melbourne region</t>
  </si>
  <si>
    <t>Gladstone</t>
  </si>
  <si>
    <t>Monsoonal rain</t>
  </si>
  <si>
    <t>Waiting</t>
  </si>
  <si>
    <t>Vicoria, New South Wales</t>
  </si>
  <si>
    <t>Bellingen, Coffs Harbour, Repton, Urunga (New South Wales)</t>
  </si>
  <si>
    <t>Brisbane region (Queensland)</t>
  </si>
  <si>
    <t>Narrabri, Orange, Moree, Wee Waa, Mullumbimby, Billinudgel, Weemelah, Mungindi (Northern New South Wales), Eidsvold (Southern Queensland)</t>
  </si>
  <si>
    <t>Victoria (Queensland)</t>
  </si>
  <si>
    <t>Eyre peninsula</t>
  </si>
  <si>
    <t>High temperature, violent winds</t>
  </si>
  <si>
    <t>Narrabri, Riverina district, Wagga Wagga, Griffith, NSW south coast, Shoalhaven, Campbelltown (New South Wales)</t>
  </si>
  <si>
    <t>Lismore, Byron Bay, Benora, Yamba, Byron, Tweed, Ballina, Richmond Valley, Kyogle (New South Wales), Coomera, Currumbin (Queensland)</t>
  </si>
  <si>
    <t>Winds and Rains</t>
  </si>
  <si>
    <t>Canberra, Quuensland, New South Wales, Victoria</t>
  </si>
  <si>
    <t>Clare</t>
  </si>
  <si>
    <t>Kimberley and Pilbara Coast, Gascoyne, Swanland regions</t>
  </si>
  <si>
    <t>Victoria state, New South Wales, Tasmania</t>
  </si>
  <si>
    <t>Larry</t>
  </si>
  <si>
    <t>South of Cairns (Queensland state)</t>
  </si>
  <si>
    <t>Glenda</t>
  </si>
  <si>
    <t>Karratha, Exmouth, Pilbara coast</t>
  </si>
  <si>
    <t>Katherine, Beswick</t>
  </si>
  <si>
    <t>Blue mountain</t>
  </si>
  <si>
    <t>Tasmania, Malbourne, Victoria, New South Wales state</t>
  </si>
  <si>
    <t>Central Coast, Hunter (East Coast)</t>
  </si>
  <si>
    <t>Storms and heavy rains</t>
  </si>
  <si>
    <t>Landslide / Mudslide</t>
  </si>
  <si>
    <t>George and Jacob</t>
  </si>
  <si>
    <t>Darwin area (Northern territory), Pibara region (West Australia)</t>
  </si>
  <si>
    <t>General Flood</t>
  </si>
  <si>
    <t>Brisbane, Yarrahappini, Warwick, Killarney, Beaudesert, Goonda, Canungra (Southeast Queensland), Lismore, Casino, Kyogle, South Murwillumbah, Condong, Tumbulgum, Chinderah, Rathdowney, Thora, Coraki, Woodburn, Tenterfield, Killamey, Bungawalbin, Cabbage Tree Island</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</si>
  <si>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</si>
  <si>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Mackay (Queensland)</t>
  </si>
  <si>
    <t>Bribane, Logan, Gold and Sunshina coasts, Deception Bay, Morayfield (Queensland)</t>
  </si>
  <si>
    <t>Tropical storm \'Dominic\'</t>
  </si>
  <si>
    <t>Bush/Brush fire</t>
  </si>
  <si>
    <t>Matysville, Kinglake, Taggerty, Strathewen, St Andrews, Whittlesee, Wandong (Victoria, New South Wales, South states)</t>
  </si>
  <si>
    <t>Heat Wave</t>
  </si>
  <si>
    <t>Queesland, New South Wales</t>
  </si>
  <si>
    <t>New South Wales, Queensland</t>
  </si>
  <si>
    <t>Northern Queensland, North South Wales, Ingham, Mackey, Cairns</t>
  </si>
  <si>
    <t>South, Victoria, South New South wales, Northern Tasmania</t>
  </si>
  <si>
    <t xml:space="preserve">New South Wales </t>
  </si>
  <si>
    <t>Melbourne, Victoria (New South Wales),, Terntree, Gully, Tasmania</t>
  </si>
  <si>
    <t>Brisbane, Charleville, Roma (Queensland state)</t>
  </si>
  <si>
    <t>Cyclone \'Ului\'</t>
  </si>
  <si>
    <t>Mackay, Whitsunday regions (Queensland state)</t>
  </si>
  <si>
    <t>Joondalup, Mandurah, Kings Park (Perth)</t>
  </si>
  <si>
    <t>Victoria state; Gippsland; South Coast</t>
  </si>
  <si>
    <t>Wagga region (South New Wales); North Central Victoria; Queensland</t>
  </si>
  <si>
    <t>Queensland, New South Wales, Victoria, Western Australia</t>
  </si>
  <si>
    <t>Cyclone Tasha, La Nina</t>
  </si>
  <si>
    <t>Tropical Cyclone \'Yasi\'</t>
  </si>
  <si>
    <t>Cassowary Coast Shire, Innisfail, Silkwood, Mission Beach, Cardwell, Tully, Townsville, Ingham</t>
  </si>
  <si>
    <t>Western Australia, east Kimberly region, Derby, Fitzroy Crossing, Halls Creek and Warmu</t>
  </si>
  <si>
    <t>Margaret river</t>
  </si>
  <si>
    <t>Central, Northern and Western Queensland; Western New South Wales</t>
  </si>
  <si>
    <t>Ex-Tropical cyclone Oswald</t>
  </si>
  <si>
    <t>Brisbane, Ipswich, Bundaberg, Rockhampton (Queensland, New South Wales)</t>
  </si>
  <si>
    <t>Scrub/Grassland fire</t>
  </si>
  <si>
    <t>Dunnaley, Boomer Bay, Sommers Bay, Bicheno (Tasmania); New South Wales, Victoria</t>
  </si>
  <si>
    <t>Heat wave, dry conditions and gusty winds</t>
  </si>
  <si>
    <t>Blue Mountains (Nouvelle-Galles du Sud, Sydney states)</t>
  </si>
  <si>
    <t>High temperature and violent winds</t>
  </si>
  <si>
    <t>Created on: April 8, 2014. - Data version: v12.07</t>
  </si>
  <si>
    <t>Source: "EM-DAT: The OFDA/CRED International Disaster Database</t>
  </si>
  <si>
    <t>www.emdat.be - Université Catholique de Louvain - Brussels - Belgium"</t>
  </si>
  <si>
    <t>References</t>
  </si>
  <si>
    <t>Column1</t>
  </si>
  <si>
    <t>Column2</t>
  </si>
  <si>
    <t>Column3</t>
  </si>
  <si>
    <t>Column4</t>
  </si>
  <si>
    <t>Column5</t>
  </si>
  <si>
    <t>Column6</t>
  </si>
  <si>
    <t>Column7</t>
  </si>
  <si>
    <t>Column8</t>
  </si>
  <si>
    <t>Column9</t>
  </si>
  <si>
    <t>Column10</t>
  </si>
  <si>
    <t>Column11</t>
  </si>
  <si>
    <t>Column12</t>
  </si>
  <si>
    <t>Column13</t>
  </si>
  <si>
    <t>Column14</t>
  </si>
  <si>
    <t>Column15</t>
  </si>
  <si>
    <t>Cant find refs</t>
  </si>
  <si>
    <t>Australian Captitol Territory; New South Wales</t>
  </si>
  <si>
    <t>ACT, Gouldburn,Yass, Mittagong, New South Wales</t>
  </si>
  <si>
    <t>EM-DAT; newspaper; http://www.firebreak.com.au/1979fire.html; http://www.firebreak.com.au/jeff_cutting-bushfires.html</t>
  </si>
  <si>
    <t>200000 tonnes sugar cane</t>
  </si>
  <si>
    <t>EM-DAT; http://www.bom.gov.au/qld/flood/fld_history/brisbane_history.shtml</t>
  </si>
  <si>
    <t>Pearman (1988); Callaghan and Butler (2011); EM-DAT</t>
  </si>
  <si>
    <t>wiki; PDF - newspaper; Engineering and Water Supply Dept (1983) *requested report*; EM-DAT</t>
  </si>
  <si>
    <t>EM-DAT (36 deaths?); EM-Track; ICA; Rasuly (1996); Riley et al., (1986); Colquhoun et al., (1985); Urban flooding conference (1985); http://www.bom.gov.au/nsw/sevwx/8089summ.shtml ($132mil)</t>
  </si>
  <si>
    <t>ICA; wiki; EM-DAT (6 deaths); ellis kanowski and whelan (2004); Pearman (1988)</t>
  </si>
  <si>
    <t>no refs</t>
  </si>
  <si>
    <t>same event below?</t>
  </si>
  <si>
    <t>EM-Track; ICA; Pearman (1988); EM-DAT (8 deaths and recorded storm and flood as different events); Joy and Porter (1988); BoM (1987); Smith et al., (1990)</t>
  </si>
  <si>
    <t>EM-Track(reports 3 deaths); ICA; EM-DAT (reports 6 deaths); wiki; PDF - newspaper; http://www.dartmouth.edu/~floods/Archives/1988sum.htm (reports 5 deaths); Handmer - Disasters and the small dwelling *bookmarked - ask JH*</t>
  </si>
  <si>
    <t>EM-Track(1 death); EM-DAT(2 deaths); ICA; BoM report (1 death); newspaper</t>
  </si>
  <si>
    <t>EM-DAT (2 deaths); ICA; http://www.bom.gov.au/cyclone/history/wa/orson.shtml#impact; PDF (4 indonesian fisherment killed?)</t>
  </si>
  <si>
    <t>EM-DAT  (9 deaths); QLD flood history; http://www.emergency.nsw.gov.au/content.php/625.html (10 deaths); http://www.bom.gov.au/qld/flood/fld_history/floodsum_1980.shtml (april and may)</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</si>
  <si>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</si>
  <si>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 xml:space="preserve">ICA; wiki; EM-DAT; PDF - newspaper; Rasuli 1996 - thesis; Spark and Casinader (1995) </t>
  </si>
  <si>
    <t>EM-DAT (reports 17 deaths); Faunt et al., (2008); Richards (1995); wiki; PDF - NEWSPAPER</t>
  </si>
  <si>
    <t>ICA; EM-DAT; PDF - newspaper; Cortney and Middlemann; EM-Track; McCready and Hanstrum (1995)</t>
  </si>
  <si>
    <t xml:space="preserve">EM-Track; EM-DAT (22 deaths - other countires?); http://www.bom.gov.au/cyclone/history/rewa.shtml; PDF - newspaper; </t>
  </si>
  <si>
    <t>wiki; EM-Track; EM-DAT(report 5 killed)</t>
  </si>
  <si>
    <t>EM-DAT?</t>
  </si>
  <si>
    <t>EM-DAT; wiki</t>
  </si>
  <si>
    <t>ICA - 2 SYDNEY STORMS; EM-DAT (reports 6 deaths); wiki; PDF - newspaper; EM-Track</t>
  </si>
  <si>
    <t>EM-DAT; http://www.bom.gov.au/nsw/sevwx/9000summ.shtml; NSW state storm plan (page B-5); EM-Track *differing costs and deaths</t>
  </si>
  <si>
    <t>EM-DAT; ICA; Yeo (2002); PDF-newspaper; NSW storms pg B-6; Evans and Bewick (2001); EM-Track; Reinfields et al., (2001) *same event and longer period, more deaths in EM-DAT**</t>
  </si>
  <si>
    <t xml:space="preserve">ICA; http://en.wikipedia.org/wiki/Cyclone_Sam - 167; EM-DAT illegal immigrants died as a result of this storm, is that included? </t>
  </si>
  <si>
    <t>wiki; ICA; EM-Track; EM-DAT; http://australiasevereweather.com/storm_news/2001/media/expressexaminer2001012409.jpg; http://www.bom.gov.au/nsw/sevwx/0001summ.shtml</t>
  </si>
  <si>
    <t>ICA; wiki; EM-Track; http://www.smh.com.au/articles/2002/10/08/1033538936550.html; http://www.smh.com.au/articles/2002/10/09/1034061213414.html; http://www.abc.net.au/lateline/stories/s696503.htm; EM-DAT (2 deaths)</t>
  </si>
  <si>
    <t>Cycloen John</t>
  </si>
  <si>
    <t>EM-DAT; BoM report; wiki (more news articles); http://news.bbc.co.uk/2/hi/asia-pacific/565671.stm; http://news.google.com/newspapers?id=loVIAAAAIBAJ&amp;sjid=GnADAAAAIBAJ&amp;dq=cyclone%20john&amp;pg=4674%2C27374</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</si>
  <si>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</si>
  <si>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PDF; ICA; EM-DAT (flood and storm reported seperately); wiki; http://www.goauto.com.au/mellor/mellor.nsf/story2/3F2A2865F4BC000ECA257975001DB153; http://www.australianweathernews.com/news/2003/031203.SHTML; http://www.abc.net.au/news/2011-12-27/melbourne-storm-insurance/3748698; http://www.insuropedia.com/MelbourneStorms2003; storm insurance costs</t>
  </si>
  <si>
    <t>EM-DAT (2 deaths); pdf - newspaper</t>
  </si>
  <si>
    <t>EM-Track; EM-DAT; wiki; ICA; http://www.abc.net.au/news/2004-01-24/se-queensland-recovers-after-severe-storm/124700</t>
  </si>
  <si>
    <t>SEQ; NE NSW</t>
  </si>
  <si>
    <t>EM-DAT; newspaper</t>
  </si>
  <si>
    <t>wiki; ICA; EM-DAT; EM-Track; http://www.cfs.sa.gov.au/site/about/history/bushfire_history.jsp</t>
  </si>
  <si>
    <t>120Ha</t>
  </si>
  <si>
    <t>6300km fencing; 237 sheds</t>
  </si>
  <si>
    <t>wiki; EM-Track; EM-DAT; bushfire education report; AIC report; ICA; http://www.depi.vic.gov.au/fire-and-emergencies/fighting-and-managing-fire/bushfire-history</t>
  </si>
  <si>
    <t>EM-Track; EM-DAT; wiki; ICA; PDF - reports; http://hardenup.org/be-aware/weather-events/events/2000-2009/cyclone-larry-2006-03-21.aspx</t>
  </si>
  <si>
    <t>EM-Track; EM-DAT; ICA; bushfire education; http://search.slv.vic.gov.au/primo_library/libweb/action/dlDisplay.do?vid=MAIN&amp;reset_config=true&amp;docId=SLV_VOYAGER1917006 *retireve in vic!*</t>
  </si>
  <si>
    <t>EM-Track; EM-DAT (2 deaths); ICA; Apan et al., (2010); http://www.abc.net.au/local/stories/2008/02/20/2167581.htm</t>
  </si>
  <si>
    <t>EM-Track; ICA; EM-DAT (1 death); BoM report; SAME EVENT AS BELOW?</t>
  </si>
  <si>
    <t>Brisbane region</t>
  </si>
  <si>
    <t>EM-DAT (4 deaths); http://www.theage.com.au/national/woman-swept-to-her-death-by-floodwaters-20081120-6bs7.html (1 death)</t>
  </si>
  <si>
    <t>Northern New South Wales SE QLD</t>
  </si>
  <si>
    <t>Victoria; South Australia; New South Wales; Tasmania</t>
  </si>
  <si>
    <t>EM-DAT; Report; Narin and Fawcett (2013); Nitchske et al., 2010; Langlois et al., 2013; Narin and Fawcett (2013)</t>
  </si>
  <si>
    <t>Brisbane and Gold Coast</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</si>
  <si>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</si>
  <si>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ICA; harden-up</t>
  </si>
  <si>
    <t>PDF report; PDF newspaper; http://www.theage.com.au/national/power-supply-may-have-sparked-toodyay-bushfire-20091230-ljr9.html</t>
  </si>
  <si>
    <t>Toodyay bushfire</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</si>
  <si>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</si>
  <si>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</si>
  <si>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</si>
  <si>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EM-DAT; wiki (check for refs); BoM</t>
  </si>
  <si>
    <t>Transport severely disrupted</t>
  </si>
  <si>
    <t>report; EM-Track; PDF newspaper</t>
  </si>
  <si>
    <t>EM-Track; ICA; CRC report; house loss report; http://www.watoday.com.au/wa-news/bushfire-report-half-of-hills-residents-had-no-fire-plan-20110922-1knc2.html</t>
  </si>
  <si>
    <t>EM-Track; ICA; EM-DAT; Buckley 2010</t>
  </si>
  <si>
    <t>EM-Track; ICA; EM-DAT; wiki (refs); Buckley 2010</t>
  </si>
  <si>
    <t>EM-Track; DFES report; EM-DAT; ICA</t>
  </si>
  <si>
    <t>EM-Track; EM-DAT; ICA; BoM; wiki</t>
  </si>
  <si>
    <t>EM-DAT; newspaper; Bradbury (1978) *report requested*; Historical flood report; prime minister statement</t>
  </si>
  <si>
    <t>EM-DAT; wiki; BOM - PDF; Yeo (2002); King and JCU (1998); EM-Track; ICA</t>
  </si>
  <si>
    <t>EM-DAT (1 death); wiki; PDF - newspaper; Oates (2000); EM-Track; http://news.bbc.co.uk/2/hi/asia-pacific/565671.stm; Reardon et al., 1999; ICA</t>
  </si>
  <si>
    <t>ICA; PDF - newspaper *find*; EM-Track; wiki</t>
  </si>
  <si>
    <t>EM-DAT; Henri (1999); EM-Track; wiki; ICA; Keys (2000); BoM; Henri (insurance perspective); Davis (vistorian experience); NSW storms; Schuster et al., 2005; Yeo et al., 2000)</t>
  </si>
  <si>
    <t>EM-Track; PDF newspaper; http://news.smh.com.au/breaking-news-national/more-nsw-shires-declared-disaster-zones-20111129-1o3qk.html</t>
  </si>
  <si>
    <t>EM-Track; ICA; BoM report; http://www.news.com.au/national/storm-to-move-south-and-soak-victoria/story-e6frfkvr-1226000442820</t>
  </si>
  <si>
    <t>EM-Track; ICA; van den Honert and McAneney (2011); QLD flood history; EM-DAT; http://en.wikipedia.org/wiki/Cyclone_Tasha; http://www.smh.com.au/environment/weather/cyclone-tasha-crosses-queensland-coast-20101225-19792.html</t>
  </si>
  <si>
    <t>Queensland; N NSW</t>
  </si>
  <si>
    <t>EM-Track; EM-DAT; ICA; QLD flood history; BoM special report</t>
  </si>
  <si>
    <t>PDF - newspaper; Scaffer et al., 2012; BoM report; BoM special report</t>
  </si>
  <si>
    <t>EM-Track; BoM special report</t>
  </si>
  <si>
    <t>EM-Track; EM-DAT; ICA; BoM special report *flooding too?*</t>
  </si>
  <si>
    <t>EM-Track; EM-DAT; ICA</t>
  </si>
  <si>
    <t>EM-Track; ICA; http://www.smh.com.au/national/midnorth-coast-floods-leave-thousands-stranded-20090331-9i9g.html</t>
  </si>
  <si>
    <t>EM-Track; ICA; *Get info from JH* ; EM-DAT</t>
  </si>
  <si>
    <t>EM-TRACK; EM-DAT; ICA; QLD flood history; pdf - newspaper; harden up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</si>
  <si>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EM-Track; ICA; http://www.theaustralian.com.au/archive/news/wild-windstorms-roll-across-south/story-e6frg6of-1111115959594</t>
  </si>
  <si>
    <t>EM-Track; ICA *same event as above?*</t>
  </si>
  <si>
    <t>EM-Track; EM-DAT; ICA; PDF; Cretikos et al., 2008; storm folder; http://www.coastalwatch.com/surfing/2476/analysis-of-a-storm-june-2007; http://www.smh.com.au/news/national/winter-storm-bill-expected-to-reach-15b/2007/08/24/1187462523612.html</t>
  </si>
  <si>
    <t>EM-Track; ICA; report; http://www.insuropedia.com/FloodsInGipplsand; http://www.disasterassist.gov.au/PreviousDisasters/StateandTerritories/Pages/VIC/Gippslandstormsandfloods(June2007).aspx; http://www.abc.net.au/news/2007-06-28/gippsland-floods-wreaking-havoc/83324</t>
  </si>
  <si>
    <t>EM-Track; EM-DAT; ICA; report; BoM</t>
  </si>
  <si>
    <t>EM-Track; EM-DAT; http://www.ses-wa.asn.au/node/1023; http://www.abc.net.au/news/2011-07-01/kimberley-flood-repair-bill-tops-130m/2779106</t>
  </si>
  <si>
    <t>EM-Track; PDF newspaper</t>
  </si>
  <si>
    <t>EM-Track; ICA; BoM report; http://en.wikipedia.org/wiki/Severe_storms_in_Australia#25_December_2011; http://www.theaustralian.com.au/news/nation/melbourne-cleans-up-after-wild-christmas-day-storms/story-e6frg6nf-1226230499080?nk=3d978b8e97988191e94b7d73b461d4d2</t>
  </si>
  <si>
    <t>EM-Track; ICA; wiki (refs); flood report; BoM special report; PDF newspaper</t>
  </si>
  <si>
    <t>EM-Track; EM-DAT; BoM special report; PDF newspaper; ICA *one cost for VIC and NSW*</t>
  </si>
  <si>
    <t>$500 mil</t>
  </si>
  <si>
    <t>New South Wales and ACT</t>
  </si>
  <si>
    <t>EM-Track; BoM special report; SES annual report; ICA *one cost for VIC and NSW*</t>
  </si>
  <si>
    <t>SES annual report; Flood review; Flood recovery; EM-Track; PDF newspaper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</si>
</sst>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44" formatCode="_-&quot;$&quot;* #,##0.00_-;\-&quot;$&quot;* #,##0.00_-;_-&quot;$&quot;* &quot;-&quot;??_-;_-@_-"/>
    <numFmt numFmtId="43" formatCode="_-* #,##0.00_-;\-* #,##0.00_-;_-* &quot;-&quot;??_-;_-@_-"/>
    <numFmt numFmtId="164" formatCode="&quot;$&quot;#,##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0" tint="-0.34998626667073579"/>
      <name val="Calibri"/>
      <family val="2"/>
      <scheme val="minor"/>
    </font>
    <font>
      <b/>
      <u/>
      <sz val="11"/>
      <color theme="1"/>
      <name val="Calibri"/>
      <family val="2"/>
      <scheme val="minor"/>
    </font>
    <font>
      <sz val="9"/>
      <color indexed="81"/>
      <name val="Tahoma"/>
      <family val="2"/>
    </font>
    <font>
      <b/>
      <sz val="9"/>
      <color indexed="81"/>
      <name val="Tahoma"/>
      <family val="2"/>
    </font>
    <font>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theme="6"/>
      </patternFill>
    </fill>
    <fill>
      <patternFill patternType="solid">
        <fgColor rgb="FFFFFF00"/>
        <bgColor indexed="64"/>
      </patternFill>
    </fill>
    <fill>
      <patternFill patternType="solid">
        <fgColor rgb="FF33CC3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op>
      <bottom style="medium">
        <color theme="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50">
    <xf numFmtId="0" fontId="0" fillId="0" borderId="0" xfId="0"/>
    <xf numFmtId="0" fontId="0" fillId="0" borderId="0" xfId="0" applyNumberFormat="1"/>
    <xf numFmtId="164" fontId="0" fillId="0" borderId="0" xfId="0" applyNumberFormat="1"/>
    <xf numFmtId="0" fontId="18" fillId="0" borderId="0" xfId="42"/>
    <xf numFmtId="14" fontId="0" fillId="0" borderId="0" xfId="0" applyNumberFormat="1"/>
    <xf numFmtId="0" fontId="0" fillId="0" borderId="0" xfId="0" applyFont="1"/>
    <xf numFmtId="0" fontId="0" fillId="0" borderId="0" xfId="0" applyFill="1"/>
    <xf numFmtId="14" fontId="0" fillId="0" borderId="0" xfId="0" applyNumberFormat="1"/>
    <xf numFmtId="164" fontId="0" fillId="0" borderId="0" xfId="43" applyNumberFormat="1" applyFont="1"/>
    <xf numFmtId="0" fontId="13" fillId="7" borderId="7" xfId="13"/>
    <xf numFmtId="1" fontId="0" fillId="0" borderId="0" xfId="44" applyNumberFormat="1" applyFont="1"/>
    <xf numFmtId="14" fontId="0" fillId="0" borderId="0" xfId="0" applyNumberFormat="1"/>
    <xf numFmtId="0" fontId="0" fillId="0" borderId="0" xfId="0" applyBorder="1"/>
    <xf numFmtId="0" fontId="15" fillId="0" borderId="0" xfId="16"/>
    <xf numFmtId="6" fontId="0" fillId="0" borderId="0" xfId="0" applyNumberFormat="1"/>
    <xf numFmtId="14" fontId="0" fillId="0" borderId="0" xfId="0" applyNumberFormat="1"/>
    <xf numFmtId="14" fontId="0" fillId="0" borderId="0" xfId="0" applyNumberFormat="1"/>
    <xf numFmtId="0" fontId="19" fillId="0" borderId="0" xfId="0" applyFont="1"/>
    <xf numFmtId="0" fontId="20" fillId="0" borderId="0" xfId="0" applyFont="1"/>
    <xf numFmtId="0" fontId="13" fillId="33" borderId="10" xfId="0" applyFont="1" applyFill="1" applyBorder="1"/>
    <xf numFmtId="164" fontId="13" fillId="33" borderId="10" xfId="0" applyNumberFormat="1" applyFont="1" applyFill="1" applyBorder="1"/>
    <xf numFmtId="14" fontId="13" fillId="33" borderId="10" xfId="0" applyNumberFormat="1" applyFont="1" applyFill="1" applyBorder="1"/>
    <xf numFmtId="0" fontId="0" fillId="0" borderId="0" xfId="0" applyAlignment="1">
      <alignment wrapText="1"/>
    </xf>
    <xf numFmtId="0" fontId="14" fillId="0" borderId="0" xfId="0" applyFont="1"/>
    <xf numFmtId="0" fontId="13" fillId="33" borderId="0" xfId="0" applyFont="1" applyFill="1" applyBorder="1" applyAlignment="1">
      <alignment wrapText="1"/>
    </xf>
    <xf numFmtId="0" fontId="14" fillId="0" borderId="0" xfId="0" applyFont="1" applyAlignment="1">
      <alignment wrapText="1"/>
    </xf>
    <xf numFmtId="0" fontId="0" fillId="0" borderId="0" xfId="0" applyAlignment="1">
      <alignment vertical="center" wrapText="1"/>
    </xf>
    <xf numFmtId="0" fontId="13" fillId="33" borderId="10" xfId="0" applyFont="1" applyFill="1" applyBorder="1" applyAlignment="1">
      <alignment wrapText="1"/>
    </xf>
    <xf numFmtId="0" fontId="18" fillId="0" borderId="0" xfId="42" applyAlignment="1">
      <alignment wrapText="1"/>
    </xf>
    <xf numFmtId="14" fontId="0" fillId="0" borderId="0" xfId="0" applyNumberFormat="1" applyFill="1"/>
    <xf numFmtId="164" fontId="0" fillId="0" borderId="0" xfId="0" applyNumberFormat="1" applyFill="1"/>
    <xf numFmtId="0" fontId="0" fillId="0" borderId="0" xfId="0" applyAlignment="1">
      <alignment vertical="center"/>
    </xf>
    <xf numFmtId="0" fontId="23" fillId="0" borderId="0" xfId="0" applyFont="1"/>
    <xf numFmtId="0" fontId="0" fillId="0" borderId="0" xfId="0" applyAlignment="1">
      <alignment horizontal="left" indent="1"/>
    </xf>
    <xf numFmtId="0" fontId="0" fillId="0" borderId="0" xfId="0" applyNumberFormat="1" applyFill="1"/>
    <xf numFmtId="0" fontId="0" fillId="34" borderId="0" xfId="0" applyFill="1"/>
    <xf numFmtId="0" fontId="0" fillId="35" borderId="0" xfId="0" applyFill="1"/>
    <xf numFmtId="0" fontId="7" fillId="3" borderId="0" xfId="7"/>
    <xf numFmtId="0" fontId="8" fillId="4" borderId="0" xfId="8"/>
    <xf numFmtId="164" fontId="15" fillId="0" borderId="0" xfId="16" applyNumberFormat="1"/>
    <xf numFmtId="0" fontId="0" fillId="0" borderId="0" xfId="0" applyAlignment="1">
      <alignment horizontal="center" vertical="center" wrapText="1"/>
    </xf>
    <xf numFmtId="1" fontId="0" fillId="0" borderId="0" xfId="0" applyNumberFormat="1"/>
    <xf numFmtId="1" fontId="0" fillId="0" borderId="0" xfId="0" applyNumberFormat="1" applyFill="1"/>
    <xf numFmtId="1" fontId="13" fillId="7" borderId="7" xfId="13" applyNumberFormat="1"/>
    <xf numFmtId="1" fontId="15" fillId="0" borderId="0" xfId="16" applyNumberFormat="1"/>
    <xf numFmtId="1" fontId="0" fillId="0" borderId="0" xfId="0" applyNumberFormat="1" applyAlignment="1">
      <alignment horizontal="right"/>
    </xf>
    <xf numFmtId="1" fontId="0" fillId="0" borderId="0" xfId="0" applyNumberFormat="1" applyBorder="1"/>
    <xf numFmtId="1" fontId="23" fillId="0" borderId="0" xfId="0" applyNumberFormat="1" applyFont="1"/>
    <xf numFmtId="1" fontId="0" fillId="0" borderId="0" xfId="0" applyNumberFormat="1" applyAlignment="1">
      <alignment horizontal="left" indent="1"/>
    </xf>
    <xf numFmtId="1" fontId="0" fillId="0" borderId="0" xfId="43" applyNumberFormat="1" applyFo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19" formatCode="d/mm/yyyy"/>
    </dxf>
    <dxf>
      <numFmt numFmtId="19" formatCode="d/mm/yyyy"/>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BS329" totalsRowShown="0">
  <sortState ref="A2:AY320">
    <sortCondition ref="H2:H320"/>
    <sortCondition ref="B2:B320"/>
  </sortState>
  <tableColumns count="71">
    <tableColumn id="1" name="id"/>
    <tableColumn id="3" name="resourceType"/>
    <tableColumn id="4" name="title"/>
    <tableColumn id="5" name="description"/>
    <tableColumn id="6" name="startDate" dataDxfId="50"/>
    <tableColumn id="7" name="endDate" dataDxfId="49"/>
    <tableColumn id="10" name="Month"/>
    <tableColumn id="11" name="Year" dataDxfId="31"/>
    <tableColumn id="12" name="Area/Region"/>
    <tableColumn id="13" name="Location"/>
    <tableColumn id="14" name="State 1"/>
    <tableColumn id="15" name="State 2-?"/>
    <tableColumn id="16" name="reference/s"/>
    <tableColumn id="72" name="EM-DAT?" dataDxfId="30">
      <calculatedColumnFormula>IFERROR(SEARCH("EM-DAT",Table4[[#This Row],[reference/s]]),"")</calculatedColumnFormula>
    </tableColumn>
    <tableColumn id="56" name="Report" dataDxfId="29"/>
    <tableColumn id="53" name="Journals" dataDxfId="28"/>
    <tableColumn id="54" name="Databases" dataDxfId="27"/>
    <tableColumn id="57" name="Websites" dataDxfId="26"/>
    <tableColumn id="9" name="Newspaper" dataDxfId="25"/>
    <tableColumn id="2" name="Missing data" dataDxfId="24">
      <calculatedColumnFormula>IF(AND(Table4[[#This Row],[Deaths]]="",Table4[[#This Row],[Reported cost]]="",Table4[[#This Row],[Insured Cost]]=""),1,IF(OR(Table4[[#This Row],[Reported cost]]="",Table4[[#This Row],[Insured Cost]]=""),2,IF(AND(Table4[[#This Row],[Deaths]]="",OR(Table4[[#This Row],[Reported cost]]="",Table4[[#This Row],[Insured Cost]]="")),3,"")))</calculatedColumnFormula>
    </tableColumn>
    <tableColumn id="17" name="Evacuated" dataDxfId="23"/>
    <tableColumn id="18" name="Affected" dataDxfId="22"/>
    <tableColumn id="19" name="Homeless" dataDxfId="21"/>
    <tableColumn id="20" name="Injuries" dataDxfId="20"/>
    <tableColumn id="21" name="Deaths" dataDxfId="19"/>
    <tableColumn id="22" name="Insured Cost"/>
    <tableColumn id="23" name="Reported cost" dataDxfId="48"/>
    <tableColumn id="25" name="Calls to SES" dataDxfId="18"/>
    <tableColumn id="26" name="Train(s) damaged" dataDxfId="17"/>
    <tableColumn id="27" name="Train(s) destroyed" dataDxfId="16"/>
    <tableColumn id="28" name="Home(s) damaged" dataDxfId="15"/>
    <tableColumn id="29" name="Home(s) destroyed" dataDxfId="14"/>
    <tableColumn id="30" name="Building(s) damaged" dataDxfId="13"/>
    <tableColumn id="31" name="Building(s) destroyed" dataDxfId="12"/>
    <tableColumn id="32" name="Bridge(s) damaged" dataDxfId="11"/>
    <tableColumn id="33" name="Bridge(s) destroyed" dataDxfId="10"/>
    <tableColumn id="34" name="Aircraft damaged" dataDxfId="9"/>
    <tableColumn id="35" name="Aircraft destroyed" dataDxfId="8"/>
    <tableColumn id="36" name="Motor Vehicle(s) damaged" dataDxfId="7"/>
    <tableColumn id="37" name="Motor Vehicle(s) destroyed" dataDxfId="6"/>
    <tableColumn id="38" name="Water vessel(s) damaged" dataDxfId="5"/>
    <tableColumn id="39" name="Water vessel(s) destroyed" dataDxfId="4"/>
    <tableColumn id="40" name="Business(es) damaged" dataDxfId="3"/>
    <tableColumn id="41" name="Business(es) destroyed" dataDxfId="2"/>
    <tableColumn id="42" name="Crop(s) destroyed" dataDxfId="1"/>
    <tableColumn id="43" name="Livestock destroyed" dataDxfId="0"/>
    <tableColumn id="44" name="Roads"/>
    <tableColumn id="45" name="Ports"/>
    <tableColumn id="46" name="Environmental"/>
    <tableColumn id="47" name="Male death"/>
    <tableColumn id="48" name="Female death"/>
    <tableColumn id="49" name="Children"/>
    <tableColumn id="50" name="Adults"/>
    <tableColumn id="51" name="Elderly"/>
    <tableColumn id="52" name="url"/>
    <tableColumn id="8" name="References" dataDxfId="47">
      <calculatedColumnFormula>IFERROR(LEFT(Table4[[#This Row],[reference/s]],SEARCH(";",Table4[[#This Row],[reference/s]])-1),"")</calculatedColumnFormula>
    </tableColumn>
    <tableColumn id="24" name="Column1" dataDxfId="46">
      <calculatedColumnFormula>IFERROR(MID(Table4[[#This Row],[reference/s]],SEARCH(";",Table4[[#This Row],[reference/s]])+2,SEARCH(";",Table4[[#This Row],[reference/s]],SEARCH(";",Table4[[#This Row],[reference/s]])+1)-SEARCH(";",Table4[[#This Row],[reference/s]])-2),"")</calculatedColumnFormula>
    </tableColumn>
    <tableColumn id="55" name="Column2" dataDxfId="45">
      <calculatedColumnFormula>IFERROR(SEARCH(";",Table4[[#This Row],[reference/s]]),"")</calculatedColumnFormula>
    </tableColumn>
    <tableColumn id="58" name="Column3" dataDxfId="44">
      <calculatedColumnFormula>IFERROR(SEARCH(";",Table4[[#This Row],[reference/s]],Table4[[#This Row],[Column2]]+1),"")</calculatedColumnFormula>
    </tableColumn>
    <tableColumn id="59" name="Column4" dataDxfId="43">
      <calculatedColumnFormula>IFERROR(SEARCH(";",Table4[[#This Row],[reference/s]],Table4[[#This Row],[Column3]]+1),"")</calculatedColumnFormula>
    </tableColumn>
    <tableColumn id="60" name="Column5" dataDxfId="42">
      <calculatedColumnFormula>IFERROR(SEARCH(";",Table4[[#This Row],[reference/s]],Table4[[#This Row],[Column4]]+1),"")</calculatedColumnFormula>
    </tableColumn>
    <tableColumn id="61" name="Column6" dataDxfId="41">
      <calculatedColumnFormula>IFERROR(SEARCH(";",Table4[[#This Row],[reference/s]],Table4[[#This Row],[Column5]]+1),"")</calculatedColumnFormula>
    </tableColumn>
    <tableColumn id="62" name="Column7" dataDxfId="40">
      <calculatedColumnFormula>IFERROR(SEARCH(";",Table4[[#This Row],[reference/s]],Table4[[#This Row],[Column6]]+1),"")</calculatedColumnFormula>
    </tableColumn>
    <tableColumn id="63" name="Column8" dataDxfId="39">
      <calculatedColumnFormula>IFERROR(SEARCH(";",Table4[[#This Row],[reference/s]],Table4[[#This Row],[Column7]]+1),"")</calculatedColumnFormula>
    </tableColumn>
    <tableColumn id="64" name="Column9" dataDxfId="38">
      <calculatedColumnFormula>IFERROR(SEARCH(";",Table4[[#This Row],[reference/s]],Table4[[#This Row],[Column8]]+1),"")</calculatedColumnFormula>
    </tableColumn>
    <tableColumn id="65" name="Column10" dataDxfId="37">
      <calculatedColumnFormula>IFERROR(SEARCH(";",Table4[[#This Row],[reference/s]],Table4[[#This Row],[Column9]]+1),"")</calculatedColumnFormula>
    </tableColumn>
    <tableColumn id="66" name="Column11" dataDxfId="36">
      <calculatedColumnFormula>IFERROR(SEARCH(";",Table4[[#This Row],[reference/s]],Table4[[#This Row],[Column10]]+1),"")</calculatedColumnFormula>
    </tableColumn>
    <tableColumn id="67" name="Column12" dataDxfId="35">
      <calculatedColumnFormula>IFERROR(SEARCH(";",Table4[[#This Row],[reference/s]],Table4[[#This Row],[Column11]]+1),"")</calculatedColumnFormula>
    </tableColumn>
    <tableColumn id="69" name="Column13" dataDxfId="34">
      <calculatedColumnFormula>IFERROR(MID(Table4[[#This Row],[reference/s]],Table4[[#This Row],[Column3]]+2,Table4[[#This Row],[Column4]]-Table4[[#This Row],[Column3]]-2),"")</calculatedColumnFormula>
    </tableColumn>
    <tableColumn id="70" name="Column14" dataDxfId="33">
      <calculatedColumnFormula>IFERROR(MID(Table4[[#This Row],[reference/s]],Table4[[#This Row],[Column4]]+2,Table4[[#This Row],[Column5]]-Table4[[#This Row],[Column4]]-2),"")</calculatedColumnFormula>
    </tableColumn>
    <tableColumn id="71" name="Column15" dataDxfId="32">
      <calculatedColumnFormula>IFERROR(MID(Table4[[#This Row],[reference/s]],Table4[[#This Row],[Column5]]+2,Table4[[#This Row],[Column6]]-Table4[[#This Row],[Column5]]-2),"")</calculatedColumnFormula>
    </tableColumn>
  </tableColumns>
  <tableStyleInfo name="TableStyleMedium18" showFirstColumn="0" showLastColumn="0" showRowStripes="1" showColumnStripes="0"/>
</table>
</file>

<file path=xl/tables/table2.xml><?xml version="1.0" encoding="utf-8"?>
<table xmlns="http://schemas.openxmlformats.org/spreadsheetml/2006/main" id="1" name="Table1" displayName="Table1" ref="A1:Z205" totalsRowShown="0">
  <autoFilter ref="A1:Z205"/>
  <tableColumns count="26">
    <tableColumn id="1" name="year"/>
    <tableColumn id="2" name="seq"/>
    <tableColumn id="3" name="dis_group"/>
    <tableColumn id="4" name="dis_subgroup"/>
    <tableColumn id="5" name="dis_type"/>
    <tableColumn id="6" name="dis_subtype"/>
    <tableColumn id="7" name="dis_subsubtype"/>
    <tableColumn id="8" name="event_name"/>
    <tableColumn id="9" name="entry_criteria"/>
    <tableColumn id="10" name="country_name"/>
    <tableColumn id="11" name="iso"/>
    <tableColumn id="12" name="region"/>
    <tableColumn id="13" name="continent"/>
    <tableColumn id="14" name="location"/>
    <tableColumn id="15" name="origin"/>
    <tableColumn id="16" name="associated_dis"/>
    <tableColumn id="17" name="associated_dis2"/>
    <tableColumn id="18" name="start_year"/>
    <tableColumn id="19" name="start_month"/>
    <tableColumn id="20" name="start_day"/>
    <tableColumn id="21" name="end_year"/>
    <tableColumn id="22" name="end_month"/>
    <tableColumn id="23" name="end_day"/>
    <tableColumn id="24" name="no_killed"/>
    <tableColumn id="25" name="total_affected"/>
    <tableColumn id="26" name="total_dam  ('000 US$)"/>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mknowledge.gov.au/resource/?id=591" TargetMode="External"/><Relationship Id="rId4" Type="http://schemas.openxmlformats.org/officeDocument/2006/relationships/vmlDrawing" Target="../drawings/vmlDrawing1.vml"/><Relationship Id="rId5" Type="http://schemas.openxmlformats.org/officeDocument/2006/relationships/table" Target="../tables/table1.xml"/><Relationship Id="rId6" Type="http://schemas.openxmlformats.org/officeDocument/2006/relationships/comments" Target="../comments1.xml"/><Relationship Id="rId1" Type="http://schemas.openxmlformats.org/officeDocument/2006/relationships/hyperlink" Target="http://www.emknowledge.gov.au/resource/?id=2799" TargetMode="External"/><Relationship Id="rId2" Type="http://schemas.openxmlformats.org/officeDocument/2006/relationships/hyperlink" Target="http://www.emknowledge.gov.au/resource/?id=309"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emknowledge.gov.au/" TargetMode="External"/><Relationship Id="rId2" Type="http://schemas.openxmlformats.org/officeDocument/2006/relationships/hyperlink" Target="http://www.emknowledge.gov.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329"/>
  <sheetViews>
    <sheetView tabSelected="1" topLeftCell="W1" zoomScale="80" zoomScaleNormal="80" zoomScalePageLayoutView="80" workbookViewId="0">
      <selection activeCell="AB2" sqref="AB2:AT329"/>
    </sheetView>
  </sheetViews>
  <sheetFormatPr baseColWidth="10" defaultColWidth="8.83203125" defaultRowHeight="14" x14ac:dyDescent="0"/>
  <cols>
    <col min="2" max="2" width="15.1640625" customWidth="1"/>
    <col min="3" max="3" width="9.5" customWidth="1"/>
    <col min="4" max="4" width="13.1640625" customWidth="1"/>
    <col min="5" max="6" width="11.83203125" bestFit="1" customWidth="1"/>
    <col min="7" max="7" width="9.83203125" customWidth="1"/>
    <col min="9" max="9" width="6.5" customWidth="1"/>
    <col min="10" max="10" width="11.5" customWidth="1"/>
    <col min="11" max="11" width="5.1640625" customWidth="1"/>
    <col min="12" max="12" width="4.33203125" customWidth="1"/>
    <col min="13" max="13" width="15.6640625" customWidth="1"/>
    <col min="14" max="15" width="3.83203125" customWidth="1"/>
    <col min="16" max="16" width="6" customWidth="1"/>
    <col min="17" max="18" width="5.5" customWidth="1"/>
    <col min="19" max="19" width="5.33203125" customWidth="1"/>
    <col min="20" max="20" width="14.6640625" hidden="1" customWidth="1"/>
    <col min="21" max="21" width="11" customWidth="1"/>
    <col min="22" max="22" width="11.5" customWidth="1"/>
    <col min="23" max="23" width="6.6640625" customWidth="1"/>
    <col min="24" max="24" width="10.83203125" customWidth="1"/>
    <col min="25" max="25" width="10.5" customWidth="1"/>
    <col min="26" max="26" width="18.33203125" bestFit="1" customWidth="1"/>
    <col min="27" max="27" width="14.83203125" style="2" customWidth="1"/>
    <col min="28" max="28" width="15.5" customWidth="1"/>
    <col min="29" max="29" width="17.5" customWidth="1"/>
    <col min="30" max="30" width="13" customWidth="1"/>
    <col min="31" max="31" width="18.5" customWidth="1"/>
    <col min="32" max="33" width="19.33203125" customWidth="1"/>
    <col min="34" max="34" width="20.1640625" customWidth="1"/>
    <col min="35" max="35" width="21.33203125" customWidth="1"/>
    <col min="36" max="36" width="22.1640625" customWidth="1"/>
    <col min="37" max="37" width="19.6640625" customWidth="1"/>
    <col min="38" max="38" width="20.5" customWidth="1"/>
    <col min="39" max="39" width="18.33203125" customWidth="1"/>
    <col min="40" max="40" width="19.1640625" customWidth="1"/>
    <col min="41" max="41" width="26.5" customWidth="1"/>
    <col min="42" max="42" width="27.5" customWidth="1"/>
    <col min="43" max="43" width="25.5" customWidth="1"/>
    <col min="44" max="44" width="26.33203125" customWidth="1"/>
    <col min="45" max="45" width="22.83203125" customWidth="1"/>
    <col min="46" max="46" width="23.6640625" customWidth="1"/>
    <col min="47" max="47" width="6.6640625" customWidth="1"/>
    <col min="48" max="48" width="10.6640625" customWidth="1"/>
    <col min="49" max="49" width="27.33203125" customWidth="1"/>
    <col min="50" max="50" width="13" customWidth="1"/>
    <col min="51" max="51" width="15.5" customWidth="1"/>
    <col min="52" max="52" width="13.1640625" customWidth="1"/>
    <col min="53" max="53" width="15.33203125" customWidth="1"/>
    <col min="54" max="54" width="10.6640625" customWidth="1"/>
    <col min="56" max="56" width="22.5" customWidth="1"/>
    <col min="57" max="57" width="21" customWidth="1"/>
  </cols>
  <sheetData>
    <row r="1" spans="1:71">
      <c r="A1" t="s">
        <v>0</v>
      </c>
      <c r="B1" t="s">
        <v>1</v>
      </c>
      <c r="C1" t="s">
        <v>2</v>
      </c>
      <c r="D1" t="s">
        <v>3</v>
      </c>
      <c r="E1" s="4" t="s">
        <v>4</v>
      </c>
      <c r="F1" s="4" t="s">
        <v>5</v>
      </c>
      <c r="G1" t="s">
        <v>733</v>
      </c>
      <c r="H1" t="s">
        <v>481</v>
      </c>
      <c r="I1" t="s">
        <v>801</v>
      </c>
      <c r="J1" t="s">
        <v>480</v>
      </c>
      <c r="K1" t="s">
        <v>916</v>
      </c>
      <c r="L1" t="s">
        <v>917</v>
      </c>
      <c r="M1" t="s">
        <v>918</v>
      </c>
      <c r="N1" t="s">
        <v>1666</v>
      </c>
      <c r="O1" t="s">
        <v>1194</v>
      </c>
      <c r="P1" t="s">
        <v>1191</v>
      </c>
      <c r="Q1" t="s">
        <v>1192</v>
      </c>
      <c r="R1" t="s">
        <v>1195</v>
      </c>
      <c r="S1" t="s">
        <v>1193</v>
      </c>
      <c r="T1" t="s">
        <v>1190</v>
      </c>
      <c r="U1" t="s">
        <v>6</v>
      </c>
      <c r="V1" t="s">
        <v>615</v>
      </c>
      <c r="W1" t="s">
        <v>7</v>
      </c>
      <c r="X1" t="s">
        <v>8</v>
      </c>
      <c r="Y1" t="s">
        <v>9</v>
      </c>
      <c r="Z1" s="2" t="s">
        <v>10</v>
      </c>
      <c r="AA1" s="2" t="s">
        <v>482</v>
      </c>
      <c r="AB1" t="s">
        <v>709</v>
      </c>
      <c r="AC1" t="s">
        <v>11</v>
      </c>
      <c r="AD1" t="s">
        <v>12</v>
      </c>
      <c r="AE1" t="s">
        <v>13</v>
      </c>
      <c r="AF1" t="s">
        <v>14</v>
      </c>
      <c r="AG1" t="s">
        <v>15</v>
      </c>
      <c r="AH1" t="s">
        <v>16</v>
      </c>
      <c r="AI1" t="s">
        <v>17</v>
      </c>
      <c r="AJ1" t="s">
        <v>18</v>
      </c>
      <c r="AK1" t="s">
        <v>19</v>
      </c>
      <c r="AL1" t="s">
        <v>20</v>
      </c>
      <c r="AM1" t="s">
        <v>21</v>
      </c>
      <c r="AN1" t="s">
        <v>22</v>
      </c>
      <c r="AO1" t="s">
        <v>23</v>
      </c>
      <c r="AP1" t="s">
        <v>24</v>
      </c>
      <c r="AQ1" t="s">
        <v>25</v>
      </c>
      <c r="AR1" t="s">
        <v>26</v>
      </c>
      <c r="AS1" t="s">
        <v>27</v>
      </c>
      <c r="AT1" t="s">
        <v>28</v>
      </c>
      <c r="AU1" t="s">
        <v>711</v>
      </c>
      <c r="AV1" t="s">
        <v>710</v>
      </c>
      <c r="AW1" t="s">
        <v>713</v>
      </c>
      <c r="AX1" t="s">
        <v>820</v>
      </c>
      <c r="AY1" t="s">
        <v>821</v>
      </c>
      <c r="AZ1" t="s">
        <v>873</v>
      </c>
      <c r="BA1" t="s">
        <v>874</v>
      </c>
      <c r="BB1" t="s">
        <v>875</v>
      </c>
      <c r="BC1" t="s">
        <v>29</v>
      </c>
      <c r="BD1" t="s">
        <v>1627</v>
      </c>
      <c r="BE1" t="s">
        <v>1628</v>
      </c>
      <c r="BF1" t="s">
        <v>1629</v>
      </c>
      <c r="BG1" t="s">
        <v>1630</v>
      </c>
      <c r="BH1" t="s">
        <v>1631</v>
      </c>
      <c r="BI1" t="s">
        <v>1632</v>
      </c>
      <c r="BJ1" t="s">
        <v>1633</v>
      </c>
      <c r="BK1" t="s">
        <v>1634</v>
      </c>
      <c r="BL1" t="s">
        <v>1635</v>
      </c>
      <c r="BM1" t="s">
        <v>1636</v>
      </c>
      <c r="BN1" t="s">
        <v>1637</v>
      </c>
      <c r="BO1" t="s">
        <v>1638</v>
      </c>
      <c r="BP1" t="s">
        <v>1639</v>
      </c>
      <c r="BQ1" t="s">
        <v>1640</v>
      </c>
      <c r="BR1" t="s">
        <v>1641</v>
      </c>
      <c r="BS1" t="s">
        <v>1642</v>
      </c>
    </row>
    <row r="2" spans="1:71">
      <c r="A2">
        <v>154</v>
      </c>
      <c r="B2" t="s">
        <v>600</v>
      </c>
      <c r="C2" t="s">
        <v>130</v>
      </c>
      <c r="D2" t="s">
        <v>131</v>
      </c>
      <c r="E2" s="4">
        <v>24510</v>
      </c>
      <c r="F2" s="4">
        <v>24510</v>
      </c>
      <c r="G2" t="s">
        <v>688</v>
      </c>
      <c r="H2" s="41">
        <v>1967</v>
      </c>
      <c r="I2" t="s">
        <v>44</v>
      </c>
      <c r="J2" t="s">
        <v>44</v>
      </c>
      <c r="K2" t="s">
        <v>44</v>
      </c>
      <c r="L2" t="s">
        <v>773</v>
      </c>
      <c r="M2" t="s">
        <v>1211</v>
      </c>
      <c r="N2" s="41">
        <f>IFERROR(SEARCH("EM-DAT",Table4[[#This Row],[reference/s]]),"")</f>
        <v>11</v>
      </c>
      <c r="O2" s="41">
        <v>1</v>
      </c>
      <c r="P2" s="41">
        <v>0</v>
      </c>
      <c r="Q2" s="41">
        <v>2</v>
      </c>
      <c r="R2" s="41">
        <v>1</v>
      </c>
      <c r="S2" s="41">
        <v>0</v>
      </c>
      <c r="T2" s="41" t="str">
        <f>IF(AND(Table4[[#This Row],[Deaths]]="",Table4[[#This Row],[Reported cost]]="",Table4[[#This Row],[Insured Cost]]=""),1,IF(OR(Table4[[#This Row],[Reported cost]]="",Table4[[#This Row],[Insured Cost]]=""),2,IF(AND(Table4[[#This Row],[Deaths]]="",OR(Table4[[#This Row],[Reported cost]]="",Table4[[#This Row],[Insured Cost]]="")),3,"")))</f>
        <v/>
      </c>
      <c r="U2" s="41"/>
      <c r="V2" s="41">
        <v>35000</v>
      </c>
      <c r="W2" s="41">
        <v>7000</v>
      </c>
      <c r="X2" s="41">
        <v>900</v>
      </c>
      <c r="Y2" s="41">
        <v>62</v>
      </c>
      <c r="Z2" s="2">
        <v>15000000</v>
      </c>
      <c r="AA2" s="2">
        <v>101000000</v>
      </c>
      <c r="AB2" s="41"/>
      <c r="AC2" s="41"/>
      <c r="AD2" s="41"/>
      <c r="AE2" s="41"/>
      <c r="AF2" s="41">
        <v>1400</v>
      </c>
      <c r="AG2" s="41"/>
      <c r="AH2" s="41">
        <v>128</v>
      </c>
      <c r="AI2" s="41"/>
      <c r="AJ2" s="41">
        <v>80</v>
      </c>
      <c r="AK2" s="41"/>
      <c r="AL2" s="41"/>
      <c r="AM2" s="41"/>
      <c r="AN2" s="41"/>
      <c r="AO2" s="41"/>
      <c r="AP2" s="41"/>
      <c r="AQ2" s="41"/>
      <c r="AR2" s="41"/>
      <c r="AS2" s="41">
        <v>0.05</v>
      </c>
      <c r="AT2" s="41">
        <v>77000</v>
      </c>
      <c r="BC2" t="s">
        <v>132</v>
      </c>
      <c r="BD2" t="str">
        <f>IFERROR(LEFT(Table4[[#This Row],[reference/s]],SEARCH(";",Table4[[#This Row],[reference/s]])-1),"")</f>
        <v>EM-Track</v>
      </c>
      <c r="BE2" t="str">
        <f>IFERROR(MID(Table4[[#This Row],[reference/s]],SEARCH(";",Table4[[#This Row],[reference/s]])+2,SEARCH(";",Table4[[#This Row],[reference/s]],SEARCH(";",Table4[[#This Row],[reference/s]])+1)-SEARCH(";",Table4[[#This Row],[reference/s]])-2),"")</f>
        <v>EM-DAT</v>
      </c>
      <c r="BF2">
        <f>IFERROR(SEARCH(";",Table4[[#This Row],[reference/s]]),"")</f>
        <v>9</v>
      </c>
      <c r="BG2" s="1">
        <f>IFERROR(SEARCH(";",Table4[[#This Row],[reference/s]],Table4[[#This Row],[Column2]]+1),"")</f>
        <v>17</v>
      </c>
      <c r="BH2" s="1">
        <f>IFERROR(SEARCH(";",Table4[[#This Row],[reference/s]],Table4[[#This Row],[Column3]]+1),"")</f>
        <v>22</v>
      </c>
      <c r="BI2" s="1">
        <f>IFERROR(SEARCH(";",Table4[[#This Row],[reference/s]],Table4[[#This Row],[Column4]]+1),"")</f>
        <v>30</v>
      </c>
      <c r="BJ2" s="1" t="str">
        <f>IFERROR(SEARCH(";",Table4[[#This Row],[reference/s]],Table4[[#This Row],[Column5]]+1),"")</f>
        <v/>
      </c>
      <c r="BK2" s="1" t="str">
        <f>IFERROR(SEARCH(";",Table4[[#This Row],[reference/s]],Table4[[#This Row],[Column6]]+1),"")</f>
        <v/>
      </c>
      <c r="BL2" s="1" t="str">
        <f>IFERROR(SEARCH(";",Table4[[#This Row],[reference/s]],Table4[[#This Row],[Column7]]+1),"")</f>
        <v/>
      </c>
      <c r="BM2" s="1" t="str">
        <f>IFERROR(SEARCH(";",Table4[[#This Row],[reference/s]],Table4[[#This Row],[Column8]]+1),"")</f>
        <v/>
      </c>
      <c r="BN2" s="1" t="str">
        <f>IFERROR(SEARCH(";",Table4[[#This Row],[reference/s]],Table4[[#This Row],[Column9]]+1),"")</f>
        <v/>
      </c>
      <c r="BO2" s="1" t="str">
        <f>IFERROR(SEARCH(";",Table4[[#This Row],[reference/s]],Table4[[#This Row],[Column10]]+1),"")</f>
        <v/>
      </c>
      <c r="BP2" s="1" t="str">
        <f>IFERROR(SEARCH(";",Table4[[#This Row],[reference/s]],Table4[[#This Row],[Column11]]+1),"")</f>
        <v/>
      </c>
      <c r="BQ2" s="1" t="str">
        <f>IFERROR(MID(Table4[[#This Row],[reference/s]],Table4[[#This Row],[Column3]]+2,Table4[[#This Row],[Column4]]-Table4[[#This Row],[Column3]]-2),"")</f>
        <v>ICA</v>
      </c>
      <c r="BR2" s="1" t="str">
        <f>IFERROR(MID(Table4[[#This Row],[reference/s]],Table4[[#This Row],[Column4]]+2,Table4[[#This Row],[Column5]]-Table4[[#This Row],[Column4]]-2),"")</f>
        <v>Report</v>
      </c>
      <c r="BS2" s="1" t="str">
        <f>IFERROR(MID(Table4[[#This Row],[reference/s]],Table4[[#This Row],[Column5]]+2,Table4[[#This Row],[Column6]]-Table4[[#This Row],[Column5]]-2),"")</f>
        <v/>
      </c>
    </row>
    <row r="3" spans="1:71">
      <c r="B3" t="s">
        <v>483</v>
      </c>
      <c r="C3" t="s">
        <v>679</v>
      </c>
      <c r="D3" t="s">
        <v>678</v>
      </c>
      <c r="E3" s="4">
        <v>24500</v>
      </c>
      <c r="F3" s="4">
        <v>24500</v>
      </c>
      <c r="G3" t="s">
        <v>688</v>
      </c>
      <c r="H3" s="41">
        <v>1967</v>
      </c>
      <c r="I3" t="s">
        <v>677</v>
      </c>
      <c r="J3" t="s">
        <v>91</v>
      </c>
      <c r="K3" t="s">
        <v>37</v>
      </c>
      <c r="L3" t="s">
        <v>50</v>
      </c>
      <c r="M3" t="s">
        <v>1196</v>
      </c>
      <c r="N3" s="41" t="str">
        <f>IFERROR(SEARCH("EM-DAT",Table4[[#This Row],[reference/s]]),"")</f>
        <v/>
      </c>
      <c r="O3" s="41">
        <v>0</v>
      </c>
      <c r="P3" s="41">
        <v>0</v>
      </c>
      <c r="Q3" s="41">
        <v>0</v>
      </c>
      <c r="R3" s="41">
        <v>1</v>
      </c>
      <c r="S3" s="41">
        <v>5</v>
      </c>
      <c r="T3" s="41">
        <f>IF(AND(Table4[[#This Row],[Deaths]]="",Table4[[#This Row],[Reported cost]]="",Table4[[#This Row],[Insured Cost]]=""),1,IF(OR(Table4[[#This Row],[Reported cost]]="",Table4[[#This Row],[Insured Cost]]=""),2,IF(AND(Table4[[#This Row],[Deaths]]="",OR(Table4[[#This Row],[Reported cost]]="",Table4[[#This Row],[Insured Cost]]="")),3,"")))</f>
        <v>2</v>
      </c>
      <c r="U3" s="41"/>
      <c r="V3" s="41">
        <v>3000</v>
      </c>
      <c r="W3" s="41">
        <v>5</v>
      </c>
      <c r="X3" s="41">
        <v>20</v>
      </c>
      <c r="Y3" s="41"/>
      <c r="Z3" s="2"/>
      <c r="AA3" s="2">
        <v>250000000</v>
      </c>
      <c r="AB3" s="41"/>
      <c r="AC3" s="41"/>
      <c r="AD3" s="41"/>
      <c r="AE3" s="41">
        <v>3000</v>
      </c>
      <c r="AF3" s="41">
        <v>5</v>
      </c>
      <c r="AG3" s="41">
        <v>100</v>
      </c>
      <c r="AH3" s="41"/>
      <c r="AI3" s="41"/>
      <c r="AJ3" s="41"/>
      <c r="AK3" s="41"/>
      <c r="AL3" s="41"/>
      <c r="AM3" s="41">
        <v>20</v>
      </c>
      <c r="AN3" s="41"/>
      <c r="AO3" s="41"/>
      <c r="AP3" s="41"/>
      <c r="AQ3" s="41">
        <v>1</v>
      </c>
      <c r="AR3" s="41"/>
      <c r="AS3" s="41"/>
      <c r="AT3" s="41"/>
      <c r="BD3" t="str">
        <f>IFERROR(LEFT(Table4[[#This Row],[reference/s]],SEARCH(";",Table4[[#This Row],[reference/s]])-1),"")</f>
        <v>PDF - newspaper</v>
      </c>
      <c r="BE3" t="str">
        <f>IFERROR(MID(Table4[[#This Row],[reference/s]],SEARCH(";",Table4[[#This Row],[reference/s]])+2,SEARCH(";",Table4[[#This Row],[reference/s]],SEARCH(";",Table4[[#This Row],[reference/s]])+1)-SEARCH(";",Table4[[#This Row],[reference/s]])-2),"")</f>
        <v/>
      </c>
      <c r="BF3">
        <f>IFERROR(SEARCH(";",Table4[[#This Row],[reference/s]]),"")</f>
        <v>16</v>
      </c>
      <c r="BG3" s="1" t="str">
        <f>IFERROR(SEARCH(";",Table4[[#This Row],[reference/s]],Table4[[#This Row],[Column2]]+1),"")</f>
        <v/>
      </c>
      <c r="BH3" s="1" t="str">
        <f>IFERROR(SEARCH(";",Table4[[#This Row],[reference/s]],Table4[[#This Row],[Column3]]+1),"")</f>
        <v/>
      </c>
      <c r="BI3" s="1" t="str">
        <f>IFERROR(SEARCH(";",Table4[[#This Row],[reference/s]],Table4[[#This Row],[Column4]]+1),"")</f>
        <v/>
      </c>
      <c r="BJ3" s="1" t="str">
        <f>IFERROR(SEARCH(";",Table4[[#This Row],[reference/s]],Table4[[#This Row],[Column5]]+1),"")</f>
        <v/>
      </c>
      <c r="BK3" s="1" t="str">
        <f>IFERROR(SEARCH(";",Table4[[#This Row],[reference/s]],Table4[[#This Row],[Column6]]+1),"")</f>
        <v/>
      </c>
      <c r="BL3" s="1" t="str">
        <f>IFERROR(SEARCH(";",Table4[[#This Row],[reference/s]],Table4[[#This Row],[Column7]]+1),"")</f>
        <v/>
      </c>
      <c r="BM3" s="1" t="str">
        <f>IFERROR(SEARCH(";",Table4[[#This Row],[reference/s]],Table4[[#This Row],[Column8]]+1),"")</f>
        <v/>
      </c>
      <c r="BN3" s="1" t="str">
        <f>IFERROR(SEARCH(";",Table4[[#This Row],[reference/s]],Table4[[#This Row],[Column9]]+1),"")</f>
        <v/>
      </c>
      <c r="BO3" s="1" t="str">
        <f>IFERROR(SEARCH(";",Table4[[#This Row],[reference/s]],Table4[[#This Row],[Column10]]+1),"")</f>
        <v/>
      </c>
      <c r="BP3" s="1" t="str">
        <f>IFERROR(SEARCH(";",Table4[[#This Row],[reference/s]],Table4[[#This Row],[Column11]]+1),"")</f>
        <v/>
      </c>
      <c r="BQ3" s="1" t="str">
        <f>IFERROR(MID(Table4[[#This Row],[reference/s]],Table4[[#This Row],[Column3]]+2,Table4[[#This Row],[Column4]]-Table4[[#This Row],[Column3]]-2),"")</f>
        <v/>
      </c>
      <c r="BR3" s="1" t="str">
        <f>IFERROR(MID(Table4[[#This Row],[reference/s]],Table4[[#This Row],[Column4]]+2,Table4[[#This Row],[Column5]]-Table4[[#This Row],[Column4]]-2),"")</f>
        <v/>
      </c>
      <c r="BS3" s="1" t="str">
        <f>IFERROR(MID(Table4[[#This Row],[reference/s]],Table4[[#This Row],[Column5]]+2,Table4[[#This Row],[Column6]]-Table4[[#This Row],[Column5]]-2),"")</f>
        <v/>
      </c>
    </row>
    <row r="4" spans="1:71">
      <c r="B4" t="s">
        <v>483</v>
      </c>
      <c r="C4" t="s">
        <v>67</v>
      </c>
      <c r="D4" t="s">
        <v>927</v>
      </c>
      <c r="E4" s="4">
        <v>24564</v>
      </c>
      <c r="F4" s="4">
        <v>24566</v>
      </c>
      <c r="G4" t="s">
        <v>689</v>
      </c>
      <c r="H4" s="41">
        <v>1967</v>
      </c>
      <c r="I4" t="s">
        <v>584</v>
      </c>
      <c r="J4" t="s">
        <v>50</v>
      </c>
      <c r="K4" t="s">
        <v>50</v>
      </c>
      <c r="M4" t="s">
        <v>1197</v>
      </c>
      <c r="N4" s="41" t="str">
        <f>IFERROR(SEARCH("EM-DAT",Table4[[#This Row],[reference/s]]),"")</f>
        <v/>
      </c>
      <c r="O4" s="41">
        <v>1</v>
      </c>
      <c r="P4" s="41">
        <v>0</v>
      </c>
      <c r="Q4" s="41">
        <v>0</v>
      </c>
      <c r="R4" s="41">
        <v>0</v>
      </c>
      <c r="S4" s="41">
        <v>4</v>
      </c>
      <c r="T4" s="41">
        <f>IF(AND(Table4[[#This Row],[Deaths]]="",Table4[[#This Row],[Reported cost]]="",Table4[[#This Row],[Insured Cost]]=""),1,IF(OR(Table4[[#This Row],[Reported cost]]="",Table4[[#This Row],[Insured Cost]]=""),2,IF(AND(Table4[[#This Row],[Deaths]]="",OR(Table4[[#This Row],[Reported cost]]="",Table4[[#This Row],[Insured Cost]]="")),3,"")))</f>
        <v>2</v>
      </c>
      <c r="U4" s="41" t="s">
        <v>773</v>
      </c>
      <c r="V4" s="41"/>
      <c r="W4" s="41"/>
      <c r="X4" s="41"/>
      <c r="Y4" s="41">
        <v>6</v>
      </c>
      <c r="AA4" s="8"/>
      <c r="AB4" s="41"/>
      <c r="AC4" s="41"/>
      <c r="AD4" s="41"/>
      <c r="AE4" s="41"/>
      <c r="AF4" s="41"/>
      <c r="AG4" s="41"/>
      <c r="AH4" s="41"/>
      <c r="AI4" s="41"/>
      <c r="AJ4" s="41"/>
      <c r="AK4" s="41"/>
      <c r="AL4" s="41"/>
      <c r="AM4" s="41"/>
      <c r="AN4" s="41"/>
      <c r="AO4" s="41"/>
      <c r="AP4" s="41"/>
      <c r="AQ4" s="41"/>
      <c r="AR4" s="41"/>
      <c r="AS4" s="41"/>
      <c r="AT4" s="41"/>
      <c r="BD4" t="str">
        <f>IFERROR(LEFT(Table4[[#This Row],[reference/s]],SEARCH(";",Table4[[#This Row],[reference/s]])-1),"")</f>
        <v>PDF - report</v>
      </c>
      <c r="BE4" t="str">
        <f>IFERROR(MID(Table4[[#This Row],[reference/s]],SEARCH(";",Table4[[#This Row],[reference/s]])+2,SEARCH(";",Table4[[#This Row],[reference/s]],SEARCH(";",Table4[[#This Row],[reference/s]])+1)-SEARCH(";",Table4[[#This Row],[reference/s]])-2),"")</f>
        <v/>
      </c>
      <c r="BF4">
        <f>IFERROR(SEARCH(";",Table4[[#This Row],[reference/s]]),"")</f>
        <v>13</v>
      </c>
      <c r="BG4" s="1" t="str">
        <f>IFERROR(SEARCH(";",Table4[[#This Row],[reference/s]],Table4[[#This Row],[Column2]]+1),"")</f>
        <v/>
      </c>
      <c r="BH4" s="1" t="str">
        <f>IFERROR(SEARCH(";",Table4[[#This Row],[reference/s]],Table4[[#This Row],[Column3]]+1),"")</f>
        <v/>
      </c>
      <c r="BI4" s="1" t="str">
        <f>IFERROR(SEARCH(";",Table4[[#This Row],[reference/s]],Table4[[#This Row],[Column4]]+1),"")</f>
        <v/>
      </c>
      <c r="BJ4" s="1" t="str">
        <f>IFERROR(SEARCH(";",Table4[[#This Row],[reference/s]],Table4[[#This Row],[Column5]]+1),"")</f>
        <v/>
      </c>
      <c r="BK4" s="1" t="str">
        <f>IFERROR(SEARCH(";",Table4[[#This Row],[reference/s]],Table4[[#This Row],[Column6]]+1),"")</f>
        <v/>
      </c>
      <c r="BL4" s="1" t="str">
        <f>IFERROR(SEARCH(";",Table4[[#This Row],[reference/s]],Table4[[#This Row],[Column7]]+1),"")</f>
        <v/>
      </c>
      <c r="BM4" s="1" t="str">
        <f>IFERROR(SEARCH(";",Table4[[#This Row],[reference/s]],Table4[[#This Row],[Column8]]+1),"")</f>
        <v/>
      </c>
      <c r="BN4" s="1" t="str">
        <f>IFERROR(SEARCH(";",Table4[[#This Row],[reference/s]],Table4[[#This Row],[Column9]]+1),"")</f>
        <v/>
      </c>
      <c r="BO4" s="1" t="str">
        <f>IFERROR(SEARCH(";",Table4[[#This Row],[reference/s]],Table4[[#This Row],[Column10]]+1),"")</f>
        <v/>
      </c>
      <c r="BP4" s="1" t="str">
        <f>IFERROR(SEARCH(";",Table4[[#This Row],[reference/s]],Table4[[#This Row],[Column11]]+1),"")</f>
        <v/>
      </c>
      <c r="BQ4" s="1" t="str">
        <f>IFERROR(MID(Table4[[#This Row],[reference/s]],Table4[[#This Row],[Column3]]+2,Table4[[#This Row],[Column4]]-Table4[[#This Row],[Column3]]-2),"")</f>
        <v/>
      </c>
      <c r="BR4" s="1" t="str">
        <f>IFERROR(MID(Table4[[#This Row],[reference/s]],Table4[[#This Row],[Column4]]+2,Table4[[#This Row],[Column5]]-Table4[[#This Row],[Column4]]-2),"")</f>
        <v/>
      </c>
      <c r="BS4" s="1" t="str">
        <f>IFERROR(MID(Table4[[#This Row],[reference/s]],Table4[[#This Row],[Column5]]+2,Table4[[#This Row],[Column6]]-Table4[[#This Row],[Column5]]-2),"")</f>
        <v/>
      </c>
    </row>
    <row r="5" spans="1:71">
      <c r="B5" t="s">
        <v>622</v>
      </c>
      <c r="C5" t="s">
        <v>594</v>
      </c>
      <c r="D5" t="s">
        <v>722</v>
      </c>
      <c r="E5" s="4">
        <v>24508</v>
      </c>
      <c r="F5" s="4">
        <v>24539</v>
      </c>
      <c r="G5" t="s">
        <v>685</v>
      </c>
      <c r="H5" s="41">
        <v>1967</v>
      </c>
      <c r="I5" t="s">
        <v>926</v>
      </c>
      <c r="J5" t="s">
        <v>595</v>
      </c>
      <c r="K5" t="s">
        <v>165</v>
      </c>
      <c r="L5" t="s">
        <v>51</v>
      </c>
      <c r="M5" t="s">
        <v>925</v>
      </c>
      <c r="N5" s="41" t="str">
        <f>IFERROR(SEARCH("EM-DAT",Table4[[#This Row],[reference/s]]),"")</f>
        <v/>
      </c>
      <c r="O5" s="41">
        <v>0</v>
      </c>
      <c r="P5" s="41">
        <v>1</v>
      </c>
      <c r="Q5" s="41">
        <v>0</v>
      </c>
      <c r="R5" s="41">
        <v>1</v>
      </c>
      <c r="S5" s="41">
        <v>0</v>
      </c>
      <c r="T5" s="41">
        <f>IF(AND(Table4[[#This Row],[Deaths]]="",Table4[[#This Row],[Reported cost]]="",Table4[[#This Row],[Insured Cost]]=""),1,IF(OR(Table4[[#This Row],[Reported cost]]="",Table4[[#This Row],[Insured Cost]]=""),2,IF(AND(Table4[[#This Row],[Deaths]]="",OR(Table4[[#This Row],[Reported cost]]="",Table4[[#This Row],[Insured Cost]]="")),3,"")))</f>
        <v>2</v>
      </c>
      <c r="U5" s="41"/>
      <c r="V5" s="41">
        <v>280</v>
      </c>
      <c r="W5" s="41"/>
      <c r="X5" s="41"/>
      <c r="Y5" s="41"/>
      <c r="Z5" s="2"/>
      <c r="AA5" s="2">
        <v>2000000</v>
      </c>
      <c r="AB5" s="41"/>
      <c r="AC5" s="41"/>
      <c r="AD5" s="41"/>
      <c r="AE5" s="41"/>
      <c r="AF5" s="41"/>
      <c r="AG5" s="41"/>
      <c r="AH5" s="41"/>
      <c r="AI5" s="41"/>
      <c r="AJ5" s="41">
        <v>1</v>
      </c>
      <c r="AK5" s="41"/>
      <c r="AL5" s="41"/>
      <c r="AM5" s="41"/>
      <c r="AN5" s="41"/>
      <c r="AO5" s="41"/>
      <c r="AP5" s="41"/>
      <c r="AQ5" s="41"/>
      <c r="AR5" s="41"/>
      <c r="AS5" s="41"/>
      <c r="AT5" s="41"/>
      <c r="AU5" t="s">
        <v>719</v>
      </c>
      <c r="BD5" t="str">
        <f>IFERROR(LEFT(Table4[[#This Row],[reference/s]],SEARCH(";",Table4[[#This Row],[reference/s]])-1),"")</f>
        <v>Wiki</v>
      </c>
      <c r="BE5" t="str">
        <f>IFERROR(MID(Table4[[#This Row],[reference/s]],SEARCH(";",Table4[[#This Row],[reference/s]])+2,SEARCH(";",Table4[[#This Row],[reference/s]],SEARCH(";",Table4[[#This Row],[reference/s]])+1)-SEARCH(";",Table4[[#This Row],[reference/s]])-2),"")</f>
        <v>PDF - newspaper</v>
      </c>
      <c r="BF5">
        <f>IFERROR(SEARCH(";",Table4[[#This Row],[reference/s]]),"")</f>
        <v>5</v>
      </c>
      <c r="BG5" s="1">
        <f>IFERROR(SEARCH(";",Table4[[#This Row],[reference/s]],Table4[[#This Row],[Column2]]+1),"")</f>
        <v>22</v>
      </c>
      <c r="BH5" s="1" t="str">
        <f>IFERROR(SEARCH(";",Table4[[#This Row],[reference/s]],Table4[[#This Row],[Column3]]+1),"")</f>
        <v/>
      </c>
      <c r="BI5" s="1" t="str">
        <f>IFERROR(SEARCH(";",Table4[[#This Row],[reference/s]],Table4[[#This Row],[Column4]]+1),"")</f>
        <v/>
      </c>
      <c r="BJ5" s="1" t="str">
        <f>IFERROR(SEARCH(";",Table4[[#This Row],[reference/s]],Table4[[#This Row],[Column5]]+1),"")</f>
        <v/>
      </c>
      <c r="BK5" s="1" t="str">
        <f>IFERROR(SEARCH(";",Table4[[#This Row],[reference/s]],Table4[[#This Row],[Column6]]+1),"")</f>
        <v/>
      </c>
      <c r="BL5" s="1" t="str">
        <f>IFERROR(SEARCH(";",Table4[[#This Row],[reference/s]],Table4[[#This Row],[Column7]]+1),"")</f>
        <v/>
      </c>
      <c r="BM5" s="1" t="str">
        <f>IFERROR(SEARCH(";",Table4[[#This Row],[reference/s]],Table4[[#This Row],[Column8]]+1),"")</f>
        <v/>
      </c>
      <c r="BN5" s="1" t="str">
        <f>IFERROR(SEARCH(";",Table4[[#This Row],[reference/s]],Table4[[#This Row],[Column9]]+1),"")</f>
        <v/>
      </c>
      <c r="BO5" s="1" t="str">
        <f>IFERROR(SEARCH(";",Table4[[#This Row],[reference/s]],Table4[[#This Row],[Column10]]+1),"")</f>
        <v/>
      </c>
      <c r="BP5" s="1" t="str">
        <f>IFERROR(SEARCH(";",Table4[[#This Row],[reference/s]],Table4[[#This Row],[Column11]]+1),"")</f>
        <v/>
      </c>
      <c r="BQ5" s="1" t="str">
        <f>IFERROR(MID(Table4[[#This Row],[reference/s]],Table4[[#This Row],[Column3]]+2,Table4[[#This Row],[Column4]]-Table4[[#This Row],[Column3]]-2),"")</f>
        <v/>
      </c>
      <c r="BR5" s="1" t="str">
        <f>IFERROR(MID(Table4[[#This Row],[reference/s]],Table4[[#This Row],[Column4]]+2,Table4[[#This Row],[Column5]]-Table4[[#This Row],[Column4]]-2),"")</f>
        <v/>
      </c>
      <c r="BS5" s="1" t="str">
        <f>IFERROR(MID(Table4[[#This Row],[reference/s]],Table4[[#This Row],[Column5]]+2,Table4[[#This Row],[Column6]]-Table4[[#This Row],[Column5]]-2),"")</f>
        <v/>
      </c>
    </row>
    <row r="6" spans="1:71">
      <c r="B6" t="s">
        <v>622</v>
      </c>
      <c r="C6" t="s">
        <v>622</v>
      </c>
      <c r="D6" t="s">
        <v>790</v>
      </c>
      <c r="E6" s="4">
        <v>24546</v>
      </c>
      <c r="F6" s="4">
        <v>24548</v>
      </c>
      <c r="G6" t="s">
        <v>685</v>
      </c>
      <c r="H6" s="41">
        <v>1967</v>
      </c>
      <c r="I6" t="s">
        <v>720</v>
      </c>
      <c r="J6" t="s">
        <v>50</v>
      </c>
      <c r="K6" t="s">
        <v>50</v>
      </c>
      <c r="L6" t="s">
        <v>773</v>
      </c>
      <c r="M6" t="s">
        <v>1324</v>
      </c>
      <c r="N6" s="41" t="str">
        <f>IFERROR(SEARCH("EM-DAT",Table4[[#This Row],[reference/s]]),"")</f>
        <v/>
      </c>
      <c r="O6" s="41">
        <v>2</v>
      </c>
      <c r="P6" s="41">
        <v>0</v>
      </c>
      <c r="Q6" s="41">
        <v>0</v>
      </c>
      <c r="R6" s="41">
        <v>0</v>
      </c>
      <c r="S6" s="41">
        <v>4</v>
      </c>
      <c r="T6" s="41" t="str">
        <f>IF(AND(Table4[[#This Row],[Deaths]]="",Table4[[#This Row],[Reported cost]]="",Table4[[#This Row],[Insured Cost]]=""),1,IF(OR(Table4[[#This Row],[Reported cost]]="",Table4[[#This Row],[Insured Cost]]=""),2,IF(AND(Table4[[#This Row],[Deaths]]="",OR(Table4[[#This Row],[Reported cost]]="",Table4[[#This Row],[Insured Cost]]="")),3,"")))</f>
        <v/>
      </c>
      <c r="U6" s="41">
        <v>800</v>
      </c>
      <c r="V6" s="41"/>
      <c r="W6" s="41">
        <v>500</v>
      </c>
      <c r="X6" s="41"/>
      <c r="Y6" s="41"/>
      <c r="Z6" s="2">
        <v>3000000</v>
      </c>
      <c r="AA6" s="2">
        <v>7500000</v>
      </c>
      <c r="AB6" s="41"/>
      <c r="AC6" s="41"/>
      <c r="AD6" s="41"/>
      <c r="AE6" s="41"/>
      <c r="AF6" s="41"/>
      <c r="AG6" s="41"/>
      <c r="AH6" s="41"/>
      <c r="AI6" s="41"/>
      <c r="AJ6" s="41"/>
      <c r="AK6" s="41"/>
      <c r="AL6" s="41"/>
      <c r="AM6" s="41"/>
      <c r="AN6" s="41"/>
      <c r="AO6" s="41"/>
      <c r="AP6" s="41"/>
      <c r="AQ6" s="41"/>
      <c r="AR6" s="41"/>
      <c r="AS6" s="41"/>
      <c r="AT6" s="41">
        <v>5000</v>
      </c>
      <c r="AU6" t="s">
        <v>721</v>
      </c>
      <c r="BD6" t="str">
        <f>IFERROR(LEFT(Table4[[#This Row],[reference/s]],SEARCH(";",Table4[[#This Row],[reference/s]])-1),"")</f>
        <v>PDF - report</v>
      </c>
      <c r="BE6" t="str">
        <f>IFERROR(MID(Table4[[#This Row],[reference/s]],SEARCH(";",Table4[[#This Row],[reference/s]])+2,SEARCH(";",Table4[[#This Row],[reference/s]],SEARCH(";",Table4[[#This Row],[reference/s]])+1)-SEARCH(";",Table4[[#This Row],[reference/s]])-2),"")</f>
        <v>newspaper article</v>
      </c>
      <c r="BF6">
        <f>IFERROR(SEARCH(";",Table4[[#This Row],[reference/s]]),"")</f>
        <v>13</v>
      </c>
      <c r="BG6" s="1">
        <f>IFERROR(SEARCH(";",Table4[[#This Row],[reference/s]],Table4[[#This Row],[Column2]]+1),"")</f>
        <v>32</v>
      </c>
      <c r="BH6" s="1" t="str">
        <f>IFERROR(SEARCH(";",Table4[[#This Row],[reference/s]],Table4[[#This Row],[Column3]]+1),"")</f>
        <v/>
      </c>
      <c r="BI6" s="1" t="str">
        <f>IFERROR(SEARCH(";",Table4[[#This Row],[reference/s]],Table4[[#This Row],[Column4]]+1),"")</f>
        <v/>
      </c>
      <c r="BJ6" s="1" t="str">
        <f>IFERROR(SEARCH(";",Table4[[#This Row],[reference/s]],Table4[[#This Row],[Column5]]+1),"")</f>
        <v/>
      </c>
      <c r="BK6" s="1" t="str">
        <f>IFERROR(SEARCH(";",Table4[[#This Row],[reference/s]],Table4[[#This Row],[Column6]]+1),"")</f>
        <v/>
      </c>
      <c r="BL6" s="1" t="str">
        <f>IFERROR(SEARCH(";",Table4[[#This Row],[reference/s]],Table4[[#This Row],[Column7]]+1),"")</f>
        <v/>
      </c>
      <c r="BM6" s="1" t="str">
        <f>IFERROR(SEARCH(";",Table4[[#This Row],[reference/s]],Table4[[#This Row],[Column8]]+1),"")</f>
        <v/>
      </c>
      <c r="BN6" s="1" t="str">
        <f>IFERROR(SEARCH(";",Table4[[#This Row],[reference/s]],Table4[[#This Row],[Column9]]+1),"")</f>
        <v/>
      </c>
      <c r="BO6" s="1" t="str">
        <f>IFERROR(SEARCH(";",Table4[[#This Row],[reference/s]],Table4[[#This Row],[Column10]]+1),"")</f>
        <v/>
      </c>
      <c r="BP6" s="1" t="str">
        <f>IFERROR(SEARCH(";",Table4[[#This Row],[reference/s]],Table4[[#This Row],[Column11]]+1),"")</f>
        <v/>
      </c>
      <c r="BQ6" s="1" t="str">
        <f>IFERROR(MID(Table4[[#This Row],[reference/s]],Table4[[#This Row],[Column3]]+2,Table4[[#This Row],[Column4]]-Table4[[#This Row],[Column3]]-2),"")</f>
        <v/>
      </c>
      <c r="BR6" s="1" t="str">
        <f>IFERROR(MID(Table4[[#This Row],[reference/s]],Table4[[#This Row],[Column4]]+2,Table4[[#This Row],[Column5]]-Table4[[#This Row],[Column4]]-2),"")</f>
        <v/>
      </c>
      <c r="BS6" s="1" t="str">
        <f>IFERROR(MID(Table4[[#This Row],[reference/s]],Table4[[#This Row],[Column5]]+2,Table4[[#This Row],[Column6]]-Table4[[#This Row],[Column5]]-2),"")</f>
        <v/>
      </c>
    </row>
    <row r="7" spans="1:71" ht="15" thickBot="1">
      <c r="B7" t="s">
        <v>666</v>
      </c>
      <c r="C7" t="s">
        <v>666</v>
      </c>
      <c r="D7" t="s">
        <v>852</v>
      </c>
      <c r="E7" s="4">
        <v>24825</v>
      </c>
      <c r="F7" s="4">
        <v>24825</v>
      </c>
      <c r="G7" t="s">
        <v>687</v>
      </c>
      <c r="H7" s="41">
        <v>1967</v>
      </c>
      <c r="I7" t="s">
        <v>563</v>
      </c>
      <c r="J7" t="s">
        <v>50</v>
      </c>
      <c r="K7" t="s">
        <v>50</v>
      </c>
      <c r="L7" t="s">
        <v>773</v>
      </c>
      <c r="M7" t="s">
        <v>928</v>
      </c>
      <c r="N7" s="41" t="str">
        <f>IFERROR(SEARCH("EM-DAT",Table4[[#This Row],[reference/s]]),"")</f>
        <v/>
      </c>
      <c r="O7" s="41">
        <v>0</v>
      </c>
      <c r="P7" s="41">
        <v>1</v>
      </c>
      <c r="Q7" s="41">
        <v>1</v>
      </c>
      <c r="R7" s="41">
        <v>1</v>
      </c>
      <c r="S7" s="41">
        <v>0</v>
      </c>
      <c r="T7" s="41" t="str">
        <f>IF(AND(Table4[[#This Row],[Deaths]]="",Table4[[#This Row],[Reported cost]]="",Table4[[#This Row],[Insured Cost]]=""),1,IF(OR(Table4[[#This Row],[Reported cost]]="",Table4[[#This Row],[Insured Cost]]=""),2,IF(AND(Table4[[#This Row],[Deaths]]="",OR(Table4[[#This Row],[Reported cost]]="",Table4[[#This Row],[Insured Cost]]="")),3,"")))</f>
        <v/>
      </c>
      <c r="U7" s="41"/>
      <c r="V7" s="41">
        <v>120</v>
      </c>
      <c r="W7" s="41">
        <v>20</v>
      </c>
      <c r="X7" s="41">
        <v>5</v>
      </c>
      <c r="Y7" s="41"/>
      <c r="Z7" s="2">
        <v>5000000</v>
      </c>
      <c r="AA7" s="2">
        <v>36000000</v>
      </c>
      <c r="AB7" s="41"/>
      <c r="AC7" s="41"/>
      <c r="AD7" s="41"/>
      <c r="AE7" s="41"/>
      <c r="AF7" s="41"/>
      <c r="AG7" s="41"/>
      <c r="AH7" s="41"/>
      <c r="AI7" s="41"/>
      <c r="AJ7" s="41"/>
      <c r="AK7" s="41"/>
      <c r="AL7" s="41"/>
      <c r="AM7" s="41"/>
      <c r="AN7" s="41"/>
      <c r="AO7" s="41"/>
      <c r="AP7" s="41"/>
      <c r="AQ7" s="41"/>
      <c r="AR7" s="41"/>
      <c r="AS7" s="41"/>
      <c r="AT7" s="41"/>
      <c r="BD7" t="str">
        <f>IFERROR(LEFT(Table4[[#This Row],[reference/s]],SEARCH(";",Table4[[#This Row],[reference/s]])-1),"")</f>
        <v>ICA</v>
      </c>
      <c r="BE7" t="str">
        <f>IFERROR(MID(Table4[[#This Row],[reference/s]],SEARCH(";",Table4[[#This Row],[reference/s]])+2,SEARCH(";",Table4[[#This Row],[reference/s]],SEARCH(";",Table4[[#This Row],[reference/s]])+1)-SEARCH(";",Table4[[#This Row],[reference/s]])-2),"")</f>
        <v>wiki</v>
      </c>
      <c r="BF7">
        <f>IFERROR(SEARCH(";",Table4[[#This Row],[reference/s]]),"")</f>
        <v>4</v>
      </c>
      <c r="BG7" s="1">
        <f>IFERROR(SEARCH(";",Table4[[#This Row],[reference/s]],Table4[[#This Row],[Column2]]+1),"")</f>
        <v>10</v>
      </c>
      <c r="BH7" s="1" t="str">
        <f>IFERROR(SEARCH(";",Table4[[#This Row],[reference/s]],Table4[[#This Row],[Column3]]+1),"")</f>
        <v/>
      </c>
      <c r="BI7" s="1" t="str">
        <f>IFERROR(SEARCH(";",Table4[[#This Row],[reference/s]],Table4[[#This Row],[Column4]]+1),"")</f>
        <v/>
      </c>
      <c r="BJ7" s="1" t="str">
        <f>IFERROR(SEARCH(";",Table4[[#This Row],[reference/s]],Table4[[#This Row],[Column5]]+1),"")</f>
        <v/>
      </c>
      <c r="BK7" s="1" t="str">
        <f>IFERROR(SEARCH(";",Table4[[#This Row],[reference/s]],Table4[[#This Row],[Column6]]+1),"")</f>
        <v/>
      </c>
      <c r="BL7" s="1" t="str">
        <f>IFERROR(SEARCH(";",Table4[[#This Row],[reference/s]],Table4[[#This Row],[Column7]]+1),"")</f>
        <v/>
      </c>
      <c r="BM7" s="1" t="str">
        <f>IFERROR(SEARCH(";",Table4[[#This Row],[reference/s]],Table4[[#This Row],[Column8]]+1),"")</f>
        <v/>
      </c>
      <c r="BN7" s="1" t="str">
        <f>IFERROR(SEARCH(";",Table4[[#This Row],[reference/s]],Table4[[#This Row],[Column9]]+1),"")</f>
        <v/>
      </c>
      <c r="BO7" s="1" t="str">
        <f>IFERROR(SEARCH(";",Table4[[#This Row],[reference/s]],Table4[[#This Row],[Column10]]+1),"")</f>
        <v/>
      </c>
      <c r="BP7" s="1" t="str">
        <f>IFERROR(SEARCH(";",Table4[[#This Row],[reference/s]],Table4[[#This Row],[Column11]]+1),"")</f>
        <v/>
      </c>
      <c r="BQ7" s="1" t="str">
        <f>IFERROR(MID(Table4[[#This Row],[reference/s]],Table4[[#This Row],[Column3]]+2,Table4[[#This Row],[Column4]]-Table4[[#This Row],[Column3]]-2),"")</f>
        <v/>
      </c>
      <c r="BR7" s="1" t="str">
        <f>IFERROR(MID(Table4[[#This Row],[reference/s]],Table4[[#This Row],[Column4]]+2,Table4[[#This Row],[Column5]]-Table4[[#This Row],[Column4]]-2),"")</f>
        <v/>
      </c>
      <c r="BS7" s="1" t="str">
        <f>IFERROR(MID(Table4[[#This Row],[reference/s]],Table4[[#This Row],[Column5]]+2,Table4[[#This Row],[Column6]]-Table4[[#This Row],[Column5]]-2),"")</f>
        <v/>
      </c>
    </row>
    <row r="8" spans="1:71" ht="16" thickTop="1" thickBot="1">
      <c r="A8">
        <v>355</v>
      </c>
      <c r="B8" t="s">
        <v>605</v>
      </c>
      <c r="C8" t="s">
        <v>253</v>
      </c>
      <c r="D8" t="s">
        <v>254</v>
      </c>
      <c r="E8" s="4">
        <v>25125</v>
      </c>
      <c r="F8" s="11">
        <v>25125</v>
      </c>
      <c r="G8" t="s">
        <v>690</v>
      </c>
      <c r="H8" s="41">
        <v>1968</v>
      </c>
      <c r="I8" t="s">
        <v>484</v>
      </c>
      <c r="J8" t="s">
        <v>33</v>
      </c>
      <c r="K8" t="s">
        <v>33</v>
      </c>
      <c r="L8" t="s">
        <v>773</v>
      </c>
      <c r="M8" s="9" t="s">
        <v>1212</v>
      </c>
      <c r="N8" s="43">
        <f>IFERROR(SEARCH("EM-DAT",Table4[[#This Row],[reference/s]]),"")</f>
        <v>11</v>
      </c>
      <c r="O8" s="41">
        <v>1</v>
      </c>
      <c r="P8" s="41">
        <v>0</v>
      </c>
      <c r="Q8" s="41">
        <v>0</v>
      </c>
      <c r="R8" s="41">
        <v>1</v>
      </c>
      <c r="S8" s="41">
        <v>0</v>
      </c>
      <c r="T8" s="41" t="str">
        <f>IF(AND(Table4[[#This Row],[Deaths]]="",Table4[[#This Row],[Reported cost]]="",Table4[[#This Row],[Insured Cost]]=""),1,IF(OR(Table4[[#This Row],[Reported cost]]="",Table4[[#This Row],[Insured Cost]]=""),2,IF(AND(Table4[[#This Row],[Deaths]]="",OR(Table4[[#This Row],[Reported cost]]="",Table4[[#This Row],[Insured Cost]]="")),3,"")))</f>
        <v/>
      </c>
      <c r="U8" s="41"/>
      <c r="V8" s="41">
        <v>35000</v>
      </c>
      <c r="W8" s="41">
        <v>400</v>
      </c>
      <c r="X8" s="41">
        <v>21</v>
      </c>
      <c r="Y8" s="41"/>
      <c r="Z8" s="2">
        <v>1500000</v>
      </c>
      <c r="AA8" s="2">
        <v>12000000</v>
      </c>
      <c r="AB8" s="41"/>
      <c r="AC8" s="41"/>
      <c r="AD8" s="41"/>
      <c r="AE8" s="41">
        <v>50</v>
      </c>
      <c r="AF8" s="41">
        <v>34</v>
      </c>
      <c r="AG8" s="41"/>
      <c r="AH8" s="41">
        <v>25</v>
      </c>
      <c r="AI8" s="41"/>
      <c r="AJ8" s="41"/>
      <c r="AK8" s="41"/>
      <c r="AL8" s="41"/>
      <c r="AM8" s="41"/>
      <c r="AN8" s="41"/>
      <c r="AO8" s="41"/>
      <c r="AP8" s="41"/>
      <c r="AQ8" s="41"/>
      <c r="AR8" s="41"/>
      <c r="AS8" s="41"/>
      <c r="AT8" s="41"/>
      <c r="BC8" t="s">
        <v>255</v>
      </c>
      <c r="BD8" t="str">
        <f>IFERROR(LEFT(Table4[[#This Row],[reference/s]],SEARCH(";",Table4[[#This Row],[reference/s]])-1),"")</f>
        <v>EM-Track</v>
      </c>
      <c r="BE8" t="str">
        <f>IFERROR(MID(Table4[[#This Row],[reference/s]],SEARCH(";",Table4[[#This Row],[reference/s]])+2,SEARCH(";",Table4[[#This Row],[reference/s]],SEARCH(";",Table4[[#This Row],[reference/s]])+1)-SEARCH(";",Table4[[#This Row],[reference/s]])-2),"")</f>
        <v>EM-DAT</v>
      </c>
      <c r="BF8">
        <f>IFERROR(SEARCH(";",Table4[[#This Row],[reference/s]]),"")</f>
        <v>9</v>
      </c>
      <c r="BG8" s="1">
        <f>IFERROR(SEARCH(";",Table4[[#This Row],[reference/s]],Table4[[#This Row],[Column2]]+1),"")</f>
        <v>17</v>
      </c>
      <c r="BH8" s="1">
        <f>IFERROR(SEARCH(";",Table4[[#This Row],[reference/s]],Table4[[#This Row],[Column3]]+1),"")</f>
        <v>22</v>
      </c>
      <c r="BI8" s="1">
        <f>IFERROR(SEARCH(";",Table4[[#This Row],[reference/s]],Table4[[#This Row],[Column4]]+1),"")</f>
        <v>73</v>
      </c>
      <c r="BJ8" s="1" t="str">
        <f>IFERROR(SEARCH(";",Table4[[#This Row],[reference/s]],Table4[[#This Row],[Column5]]+1),"")</f>
        <v/>
      </c>
      <c r="BK8" s="1" t="str">
        <f>IFERROR(SEARCH(";",Table4[[#This Row],[reference/s]],Table4[[#This Row],[Column6]]+1),"")</f>
        <v/>
      </c>
      <c r="BL8" s="1" t="str">
        <f>IFERROR(SEARCH(";",Table4[[#This Row],[reference/s]],Table4[[#This Row],[Column7]]+1),"")</f>
        <v/>
      </c>
      <c r="BM8" s="1" t="str">
        <f>IFERROR(SEARCH(";",Table4[[#This Row],[reference/s]],Table4[[#This Row],[Column8]]+1),"")</f>
        <v/>
      </c>
      <c r="BN8" s="1" t="str">
        <f>IFERROR(SEARCH(";",Table4[[#This Row],[reference/s]],Table4[[#This Row],[Column9]]+1),"")</f>
        <v/>
      </c>
      <c r="BO8" s="1" t="str">
        <f>IFERROR(SEARCH(";",Table4[[#This Row],[reference/s]],Table4[[#This Row],[Column10]]+1),"")</f>
        <v/>
      </c>
      <c r="BP8" s="1" t="str">
        <f>IFERROR(SEARCH(";",Table4[[#This Row],[reference/s]],Table4[[#This Row],[Column11]]+1),"")</f>
        <v/>
      </c>
      <c r="BQ8" s="1" t="str">
        <f>IFERROR(MID(Table4[[#This Row],[reference/s]],Table4[[#This Row],[Column3]]+2,Table4[[#This Row],[Column4]]-Table4[[#This Row],[Column3]]-2),"")</f>
        <v>ICA</v>
      </c>
      <c r="BR8" s="1" t="str">
        <f>IFERROR(MID(Table4[[#This Row],[reference/s]],Table4[[#This Row],[Column4]]+2,Table4[[#This Row],[Column5]]-Table4[[#This Row],[Column4]]-2),"")</f>
        <v>Report available at WA library (Everingham, 1968)</v>
      </c>
      <c r="BS8" s="1" t="str">
        <f>IFERROR(MID(Table4[[#This Row],[reference/s]],Table4[[#This Row],[Column5]]+2,Table4[[#This Row],[Column6]]-Table4[[#This Row],[Column5]]-2),"")</f>
        <v/>
      </c>
    </row>
    <row r="9" spans="1:71" ht="16" thickTop="1" thickBot="1">
      <c r="B9" t="s">
        <v>666</v>
      </c>
      <c r="C9" t="s">
        <v>929</v>
      </c>
      <c r="E9" s="4">
        <v>25164</v>
      </c>
      <c r="F9" s="4">
        <v>25164</v>
      </c>
      <c r="G9" t="s">
        <v>686</v>
      </c>
      <c r="H9" s="41">
        <v>1968</v>
      </c>
      <c r="I9" t="s">
        <v>930</v>
      </c>
      <c r="J9" t="s">
        <v>50</v>
      </c>
      <c r="K9" t="s">
        <v>50</v>
      </c>
      <c r="L9" t="s">
        <v>773</v>
      </c>
      <c r="M9" t="s">
        <v>1208</v>
      </c>
      <c r="N9" s="41" t="str">
        <f>IFERROR(SEARCH("EM-DAT",Table4[[#This Row],[reference/s]]),"")</f>
        <v/>
      </c>
      <c r="O9" s="41">
        <v>1</v>
      </c>
      <c r="P9" s="41">
        <v>0</v>
      </c>
      <c r="Q9" s="41">
        <v>0</v>
      </c>
      <c r="R9" s="41">
        <v>0</v>
      </c>
      <c r="S9" s="41">
        <v>4</v>
      </c>
      <c r="T9" s="41">
        <f>IF(AND(Table4[[#This Row],[Deaths]]="",Table4[[#This Row],[Reported cost]]="",Table4[[#This Row],[Insured Cost]]=""),1,IF(OR(Table4[[#This Row],[Reported cost]]="",Table4[[#This Row],[Insured Cost]]=""),2,IF(AND(Table4[[#This Row],[Deaths]]="",OR(Table4[[#This Row],[Reported cost]]="",Table4[[#This Row],[Insured Cost]]="")),3,"")))</f>
        <v>2</v>
      </c>
      <c r="U9" s="41"/>
      <c r="V9" s="41"/>
      <c r="W9" s="41">
        <v>800</v>
      </c>
      <c r="X9" s="41">
        <v>60</v>
      </c>
      <c r="Y9" s="41"/>
      <c r="Z9" s="2"/>
      <c r="AA9" s="2">
        <v>1000000</v>
      </c>
      <c r="AB9" s="41"/>
      <c r="AC9" s="41"/>
      <c r="AD9" s="41"/>
      <c r="AE9" s="41"/>
      <c r="AF9" s="41"/>
      <c r="AG9" s="41">
        <v>205</v>
      </c>
      <c r="AH9" s="41">
        <v>15</v>
      </c>
      <c r="AI9" s="41"/>
      <c r="AJ9" s="41"/>
      <c r="AK9" s="41"/>
      <c r="AL9" s="41"/>
      <c r="AM9" s="41"/>
      <c r="AN9" s="41"/>
      <c r="AO9" s="41"/>
      <c r="AP9" s="41"/>
      <c r="AQ9" s="41"/>
      <c r="AR9" s="41"/>
      <c r="AS9" s="41"/>
      <c r="AT9" s="41"/>
      <c r="BD9" t="str">
        <f>IFERROR(LEFT(Table4[[#This Row],[reference/s]],SEARCH(";",Table4[[#This Row],[reference/s]])-1),"")</f>
        <v>Dexter (1969)</v>
      </c>
      <c r="BE9" t="str">
        <f>IFERROR(MID(Table4[[#This Row],[reference/s]],SEARCH(";",Table4[[#This Row],[reference/s]])+2,SEARCH(";",Table4[[#This Row],[reference/s]],SEARCH(";",Table4[[#This Row],[reference/s]])+1)-SEARCH(";",Table4[[#This Row],[reference/s]])-2),"")</f>
        <v>PDF - newspaper</v>
      </c>
      <c r="BF9">
        <f>IFERROR(SEARCH(";",Table4[[#This Row],[reference/s]]),"")</f>
        <v>14</v>
      </c>
      <c r="BG9" s="1">
        <f>IFERROR(SEARCH(";",Table4[[#This Row],[reference/s]],Table4[[#This Row],[Column2]]+1),"")</f>
        <v>31</v>
      </c>
      <c r="BH9" s="1" t="str">
        <f>IFERROR(SEARCH(";",Table4[[#This Row],[reference/s]],Table4[[#This Row],[Column3]]+1),"")</f>
        <v/>
      </c>
      <c r="BI9" s="1" t="str">
        <f>IFERROR(SEARCH(";",Table4[[#This Row],[reference/s]],Table4[[#This Row],[Column4]]+1),"")</f>
        <v/>
      </c>
      <c r="BJ9" s="1" t="str">
        <f>IFERROR(SEARCH(";",Table4[[#This Row],[reference/s]],Table4[[#This Row],[Column5]]+1),"")</f>
        <v/>
      </c>
      <c r="BK9" s="1" t="str">
        <f>IFERROR(SEARCH(";",Table4[[#This Row],[reference/s]],Table4[[#This Row],[Column6]]+1),"")</f>
        <v/>
      </c>
      <c r="BL9" s="1" t="str">
        <f>IFERROR(SEARCH(";",Table4[[#This Row],[reference/s]],Table4[[#This Row],[Column7]]+1),"")</f>
        <v/>
      </c>
      <c r="BM9" s="1" t="str">
        <f>IFERROR(SEARCH(";",Table4[[#This Row],[reference/s]],Table4[[#This Row],[Column8]]+1),"")</f>
        <v/>
      </c>
      <c r="BN9" s="1" t="str">
        <f>IFERROR(SEARCH(";",Table4[[#This Row],[reference/s]],Table4[[#This Row],[Column9]]+1),"")</f>
        <v/>
      </c>
      <c r="BO9" s="1" t="str">
        <f>IFERROR(SEARCH(";",Table4[[#This Row],[reference/s]],Table4[[#This Row],[Column10]]+1),"")</f>
        <v/>
      </c>
      <c r="BP9" s="1" t="str">
        <f>IFERROR(SEARCH(";",Table4[[#This Row],[reference/s]],Table4[[#This Row],[Column11]]+1),"")</f>
        <v/>
      </c>
      <c r="BQ9" s="1" t="str">
        <f>IFERROR(MID(Table4[[#This Row],[reference/s]],Table4[[#This Row],[Column3]]+2,Table4[[#This Row],[Column4]]-Table4[[#This Row],[Column3]]-2),"")</f>
        <v/>
      </c>
      <c r="BR9" s="1" t="str">
        <f>IFERROR(MID(Table4[[#This Row],[reference/s]],Table4[[#This Row],[Column4]]+2,Table4[[#This Row],[Column5]]-Table4[[#This Row],[Column4]]-2),"")</f>
        <v/>
      </c>
      <c r="BS9" s="1" t="str">
        <f>IFERROR(MID(Table4[[#This Row],[reference/s]],Table4[[#This Row],[Column5]]+2,Table4[[#This Row],[Column6]]-Table4[[#This Row],[Column5]]-2),"")</f>
        <v/>
      </c>
    </row>
    <row r="10" spans="1:71" ht="16" thickTop="1" thickBot="1">
      <c r="A10">
        <v>151</v>
      </c>
      <c r="B10" t="s">
        <v>600</v>
      </c>
      <c r="C10" t="s">
        <v>128</v>
      </c>
      <c r="D10" t="s">
        <v>935</v>
      </c>
      <c r="E10" s="4">
        <v>25126</v>
      </c>
      <c r="F10" s="7">
        <v>25233</v>
      </c>
      <c r="G10" t="s">
        <v>684</v>
      </c>
      <c r="H10" s="41">
        <v>1969</v>
      </c>
      <c r="I10" t="s">
        <v>485</v>
      </c>
      <c r="J10" t="s">
        <v>37</v>
      </c>
      <c r="K10" t="s">
        <v>37</v>
      </c>
      <c r="L10" t="s">
        <v>773</v>
      </c>
      <c r="M10" s="9" t="s">
        <v>1209</v>
      </c>
      <c r="N10" s="43">
        <f>IFERROR(SEARCH("EM-DAT",Table4[[#This Row],[reference/s]]),"")</f>
        <v>176</v>
      </c>
      <c r="O10" s="41">
        <v>0</v>
      </c>
      <c r="P10" s="41">
        <v>1</v>
      </c>
      <c r="Q10" s="41">
        <v>2</v>
      </c>
      <c r="R10" s="41">
        <v>3</v>
      </c>
      <c r="S10" s="41">
        <v>4</v>
      </c>
      <c r="T10" s="41">
        <f>IF(AND(Table4[[#This Row],[Deaths]]="",Table4[[#This Row],[Reported cost]]="",Table4[[#This Row],[Insured Cost]]=""),1,IF(OR(Table4[[#This Row],[Reported cost]]="",Table4[[#This Row],[Insured Cost]]=""),2,IF(AND(Table4[[#This Row],[Deaths]]="",OR(Table4[[#This Row],[Reported cost]]="",Table4[[#This Row],[Insured Cost]]="")),3,"")))</f>
        <v>2</v>
      </c>
      <c r="U10" s="41"/>
      <c r="V10" s="41">
        <v>15000</v>
      </c>
      <c r="W10" s="41">
        <v>600</v>
      </c>
      <c r="X10" s="41">
        <v>70</v>
      </c>
      <c r="Y10" s="43">
        <v>14</v>
      </c>
      <c r="Z10" s="2"/>
      <c r="AA10" s="2">
        <v>2000000</v>
      </c>
      <c r="AB10" s="41"/>
      <c r="AC10" s="41"/>
      <c r="AD10" s="41"/>
      <c r="AE10" s="41">
        <v>33</v>
      </c>
      <c r="AF10" s="41">
        <v>150</v>
      </c>
      <c r="AG10" s="41"/>
      <c r="AH10" s="41">
        <v>123</v>
      </c>
      <c r="AI10" s="41"/>
      <c r="AJ10" s="41"/>
      <c r="AK10" s="41"/>
      <c r="AL10" s="41"/>
      <c r="AM10" s="41"/>
      <c r="AN10" s="41"/>
      <c r="AO10" s="41"/>
      <c r="AP10" s="41"/>
      <c r="AQ10" s="41"/>
      <c r="AR10" s="41"/>
      <c r="AS10" s="41"/>
      <c r="AT10" s="41"/>
      <c r="BC10" t="s">
        <v>129</v>
      </c>
      <c r="BD10" t="str">
        <f>IFERROR(LEFT(Table4[[#This Row],[reference/s]],SEARCH(";",Table4[[#This Row],[reference/s]])-1),"")</f>
        <v>EM-Track</v>
      </c>
      <c r="BE10" t="str">
        <f>IFERROR(MID(Table4[[#This Row],[reference/s]],SEARCH(";",Table4[[#This Row],[reference/s]])+2,SEARCH(";",Table4[[#This Row],[reference/s]],SEARCH(";",Table4[[#This Row],[reference/s]])+1)-SEARCH(";",Table4[[#This Row],[reference/s]])-2),"")</f>
        <v>http://warangers.asn.au/rangers/fire-control/</v>
      </c>
      <c r="BF10">
        <f>IFERROR(SEARCH(";",Table4[[#This Row],[reference/s]]),"")</f>
        <v>9</v>
      </c>
      <c r="BG10" s="1">
        <f>IFERROR(SEARCH(";",Table4[[#This Row],[reference/s]],Table4[[#This Row],[Column2]]+1),"")</f>
        <v>56</v>
      </c>
      <c r="BH10" s="1">
        <f>IFERROR(SEARCH(";",Table4[[#This Row],[reference/s]],Table4[[#This Row],[Column3]]+1),"")</f>
        <v>174</v>
      </c>
      <c r="BI10" s="1">
        <f>IFERROR(SEARCH(";",Table4[[#This Row],[reference/s]],Table4[[#This Row],[Column4]]+1),"")</f>
        <v>193</v>
      </c>
      <c r="BJ10" s="1">
        <f>IFERROR(SEARCH(";",Table4[[#This Row],[reference/s]],Table4[[#This Row],[Column5]]+1),"")</f>
        <v>217</v>
      </c>
      <c r="BK10" s="1">
        <f>IFERROR(SEARCH(";",Table4[[#This Row],[reference/s]],Table4[[#This Row],[Column6]]+1),"")</f>
        <v>273</v>
      </c>
      <c r="BL10" s="1" t="str">
        <f>IFERROR(SEARCH(";",Table4[[#This Row],[reference/s]],Table4[[#This Row],[Column7]]+1),"")</f>
        <v/>
      </c>
      <c r="BM10" s="1" t="str">
        <f>IFERROR(SEARCH(";",Table4[[#This Row],[reference/s]],Table4[[#This Row],[Column8]]+1),"")</f>
        <v/>
      </c>
      <c r="BN10" s="1" t="str">
        <f>IFERROR(SEARCH(";",Table4[[#This Row],[reference/s]],Table4[[#This Row],[Column9]]+1),"")</f>
        <v/>
      </c>
      <c r="BO10" s="1" t="str">
        <f>IFERROR(SEARCH(";",Table4[[#This Row],[reference/s]],Table4[[#This Row],[Column10]]+1),"")</f>
        <v/>
      </c>
      <c r="BP10" s="1" t="str">
        <f>IFERROR(SEARCH(";",Table4[[#This Row],[reference/s]],Table4[[#This Row],[Column11]]+1),"")</f>
        <v/>
      </c>
      <c r="BQ10" s="1" t="str">
        <f>IFERROR(MID(Table4[[#This Row],[reference/s]],Table4[[#This Row],[Column3]]+2,Table4[[#This Row],[Column4]]-Table4[[#This Row],[Column3]]-2),"")</f>
        <v>Linacre and Hobbs (1977) *find* - conflicting information 2 sources say 3 people died, yet in EM-Track it reports 14</v>
      </c>
      <c r="BR10" s="1" t="str">
        <f>IFERROR(MID(Table4[[#This Row],[reference/s]],Table4[[#This Row],[Column4]]+2,Table4[[#This Row],[Column5]]-Table4[[#This Row],[Column4]]-2),"")</f>
        <v>EM-DAT reports 12</v>
      </c>
      <c r="BS10" s="1" t="str">
        <f>IFERROR(MID(Table4[[#This Row],[reference/s]],Table4[[#This Row],[Column5]]+2,Table4[[#This Row],[Column6]]-Table4[[#This Row],[Column5]]-2),"")</f>
        <v>PDF - bushfire history</v>
      </c>
    </row>
    <row r="11" spans="1:71" ht="15" thickTop="1">
      <c r="A11">
        <v>140</v>
      </c>
      <c r="B11" t="s">
        <v>600</v>
      </c>
      <c r="C11" t="s">
        <v>125</v>
      </c>
      <c r="D11" t="s">
        <v>126</v>
      </c>
      <c r="E11" s="4">
        <v>25211</v>
      </c>
      <c r="F11" s="4">
        <v>25212</v>
      </c>
      <c r="G11" t="s">
        <v>684</v>
      </c>
      <c r="H11" s="41">
        <v>1969</v>
      </c>
      <c r="I11" t="s">
        <v>486</v>
      </c>
      <c r="J11" t="s">
        <v>30</v>
      </c>
      <c r="K11" t="s">
        <v>30</v>
      </c>
      <c r="L11" t="s">
        <v>773</v>
      </c>
      <c r="M11" t="s">
        <v>1210</v>
      </c>
      <c r="N11" s="41" t="str">
        <f>IFERROR(SEARCH("EM-DAT",Table4[[#This Row],[reference/s]]),"")</f>
        <v/>
      </c>
      <c r="O11" s="41">
        <v>0</v>
      </c>
      <c r="P11" s="41">
        <v>0</v>
      </c>
      <c r="Q11" s="41">
        <v>1</v>
      </c>
      <c r="R11" s="41">
        <v>1</v>
      </c>
      <c r="S11" s="41">
        <v>11</v>
      </c>
      <c r="T11" s="41">
        <f>IF(AND(Table4[[#This Row],[Deaths]]="",Table4[[#This Row],[Reported cost]]="",Table4[[#This Row],[Insured Cost]]=""),1,IF(OR(Table4[[#This Row],[Reported cost]]="",Table4[[#This Row],[Insured Cost]]=""),2,IF(AND(Table4[[#This Row],[Deaths]]="",OR(Table4[[#This Row],[Reported cost]]="",Table4[[#This Row],[Insured Cost]]="")),3,"")))</f>
        <v>2</v>
      </c>
      <c r="U11" s="41"/>
      <c r="V11" s="41"/>
      <c r="W11" s="41">
        <v>800</v>
      </c>
      <c r="X11" s="41">
        <v>100</v>
      </c>
      <c r="Y11" s="41">
        <v>23</v>
      </c>
      <c r="Z11" s="2"/>
      <c r="AA11" s="2">
        <v>5000000</v>
      </c>
      <c r="AB11" s="41"/>
      <c r="AC11" s="41"/>
      <c r="AD11" s="41"/>
      <c r="AE11" s="41"/>
      <c r="AF11" s="41">
        <v>230</v>
      </c>
      <c r="AG11" s="41"/>
      <c r="AH11" s="41">
        <v>21</v>
      </c>
      <c r="AI11" s="41"/>
      <c r="AJ11" s="41">
        <v>12</v>
      </c>
      <c r="AK11" s="41"/>
      <c r="AL11" s="41"/>
      <c r="AM11" s="41"/>
      <c r="AN11" s="41"/>
      <c r="AO11" s="41"/>
      <c r="AP11" s="41"/>
      <c r="AQ11" s="41"/>
      <c r="AR11" s="41"/>
      <c r="AS11" s="41"/>
      <c r="AT11" s="41">
        <v>12000</v>
      </c>
      <c r="BC11" t="s">
        <v>127</v>
      </c>
      <c r="BD11" t="str">
        <f>IFERROR(LEFT(Table4[[#This Row],[reference/s]],SEARCH(";",Table4[[#This Row],[reference/s]])-1),"")</f>
        <v>EM-Track</v>
      </c>
      <c r="BE11" t="str">
        <f>IFERROR(MID(Table4[[#This Row],[reference/s]],SEARCH(";",Table4[[#This Row],[reference/s]])+2,SEARCH(";",Table4[[#This Row],[reference/s]],SEARCH(";",Table4[[#This Row],[reference/s]])+1)-SEARCH(";",Table4[[#This Row],[reference/s]])-2),"")</f>
        <v>http://home.iprimus.com.au/foo7/firesum.html</v>
      </c>
      <c r="BF11">
        <f>IFERROR(SEARCH(";",Table4[[#This Row],[reference/s]]),"")</f>
        <v>9</v>
      </c>
      <c r="BG11" s="1">
        <f>IFERROR(SEARCH(";",Table4[[#This Row],[reference/s]],Table4[[#This Row],[Column2]]+1),"")</f>
        <v>55</v>
      </c>
      <c r="BH11" s="1" t="str">
        <f>IFERROR(SEARCH(";",Table4[[#This Row],[reference/s]],Table4[[#This Row],[Column3]]+1),"")</f>
        <v/>
      </c>
      <c r="BI11" s="1" t="str">
        <f>IFERROR(SEARCH(";",Table4[[#This Row],[reference/s]],Table4[[#This Row],[Column4]]+1),"")</f>
        <v/>
      </c>
      <c r="BJ11" s="1" t="str">
        <f>IFERROR(SEARCH(";",Table4[[#This Row],[reference/s]],Table4[[#This Row],[Column5]]+1),"")</f>
        <v/>
      </c>
      <c r="BK11" s="1" t="str">
        <f>IFERROR(SEARCH(";",Table4[[#This Row],[reference/s]],Table4[[#This Row],[Column6]]+1),"")</f>
        <v/>
      </c>
      <c r="BL11" s="1" t="str">
        <f>IFERROR(SEARCH(";",Table4[[#This Row],[reference/s]],Table4[[#This Row],[Column7]]+1),"")</f>
        <v/>
      </c>
      <c r="BM11" s="1" t="str">
        <f>IFERROR(SEARCH(";",Table4[[#This Row],[reference/s]],Table4[[#This Row],[Column8]]+1),"")</f>
        <v/>
      </c>
      <c r="BN11" s="1" t="str">
        <f>IFERROR(SEARCH(";",Table4[[#This Row],[reference/s]],Table4[[#This Row],[Column9]]+1),"")</f>
        <v/>
      </c>
      <c r="BO11" s="1" t="str">
        <f>IFERROR(SEARCH(";",Table4[[#This Row],[reference/s]],Table4[[#This Row],[Column10]]+1),"")</f>
        <v/>
      </c>
      <c r="BP11" s="1" t="str">
        <f>IFERROR(SEARCH(";",Table4[[#This Row],[reference/s]],Table4[[#This Row],[Column11]]+1),"")</f>
        <v/>
      </c>
      <c r="BQ11" s="1" t="str">
        <f>IFERROR(MID(Table4[[#This Row],[reference/s]],Table4[[#This Row],[Column3]]+2,Table4[[#This Row],[Column4]]-Table4[[#This Row],[Column3]]-2),"")</f>
        <v/>
      </c>
      <c r="BR11" s="1" t="str">
        <f>IFERROR(MID(Table4[[#This Row],[reference/s]],Table4[[#This Row],[Column4]]+2,Table4[[#This Row],[Column5]]-Table4[[#This Row],[Column4]]-2),"")</f>
        <v/>
      </c>
      <c r="BS11" s="1" t="str">
        <f>IFERROR(MID(Table4[[#This Row],[reference/s]],Table4[[#This Row],[Column5]]+2,Table4[[#This Row],[Column6]]-Table4[[#This Row],[Column5]]-2),"")</f>
        <v/>
      </c>
    </row>
    <row r="12" spans="1:71">
      <c r="A12">
        <v>303</v>
      </c>
      <c r="B12" t="s">
        <v>483</v>
      </c>
      <c r="C12" t="s">
        <v>207</v>
      </c>
      <c r="D12" t="s">
        <v>1172</v>
      </c>
      <c r="E12" s="11">
        <v>25585</v>
      </c>
      <c r="F12" s="16">
        <v>25587</v>
      </c>
      <c r="G12" t="s">
        <v>684</v>
      </c>
      <c r="H12" s="41">
        <v>1970</v>
      </c>
      <c r="I12" t="s">
        <v>1173</v>
      </c>
      <c r="J12" t="s">
        <v>50</v>
      </c>
      <c r="K12" t="s">
        <v>50</v>
      </c>
      <c r="L12" t="s">
        <v>773</v>
      </c>
      <c r="M12" t="s">
        <v>1213</v>
      </c>
      <c r="N12" s="41">
        <f>IFERROR(SEARCH("EM-DAT",Table4[[#This Row],[reference/s]]),"")</f>
        <v>17</v>
      </c>
      <c r="O12" s="41">
        <v>1</v>
      </c>
      <c r="P12" s="41">
        <v>0</v>
      </c>
      <c r="Q12" s="41">
        <v>2</v>
      </c>
      <c r="R12" s="41">
        <v>2</v>
      </c>
      <c r="S12" s="41">
        <v>0</v>
      </c>
      <c r="T12" s="41">
        <f>IF(AND(Table4[[#This Row],[Deaths]]="",Table4[[#This Row],[Reported cost]]="",Table4[[#This Row],[Insured Cost]]=""),1,IF(OR(Table4[[#This Row],[Reported cost]]="",Table4[[#This Row],[Insured Cost]]=""),2,IF(AND(Table4[[#This Row],[Deaths]]="",OR(Table4[[#This Row],[Reported cost]]="",Table4[[#This Row],[Insured Cost]]="")),3,"")))</f>
        <v>2</v>
      </c>
      <c r="U12" s="41"/>
      <c r="V12" s="41">
        <v>4000</v>
      </c>
      <c r="W12" s="41">
        <v>200</v>
      </c>
      <c r="X12" s="41">
        <v>100</v>
      </c>
      <c r="Y12" s="41">
        <v>15</v>
      </c>
      <c r="Z12" s="2"/>
      <c r="AA12" s="2">
        <v>12000000</v>
      </c>
      <c r="AB12" s="41"/>
      <c r="AC12" s="41"/>
      <c r="AD12" s="41"/>
      <c r="AE12" s="41"/>
      <c r="AF12" s="41"/>
      <c r="AG12" s="41"/>
      <c r="AH12" s="41"/>
      <c r="AI12" s="41"/>
      <c r="AJ12" s="41"/>
      <c r="AK12" s="41"/>
      <c r="AL12" s="41"/>
      <c r="AM12" s="41"/>
      <c r="AN12" s="41"/>
      <c r="AO12" s="41"/>
      <c r="AP12" s="41"/>
      <c r="AQ12" s="41"/>
      <c r="AR12" s="41"/>
      <c r="AS12" s="41"/>
      <c r="AT12" s="41"/>
      <c r="BC12" t="s">
        <v>208</v>
      </c>
      <c r="BD12" t="str">
        <f>IFERROR(LEFT(Table4[[#This Row],[reference/s]],SEARCH(";",Table4[[#This Row],[reference/s]])-1),"")</f>
        <v>EM-Track</v>
      </c>
      <c r="BE12" t="str">
        <f>IFERROR(MID(Table4[[#This Row],[reference/s]],SEARCH(";",Table4[[#This Row],[reference/s]])+2,SEARCH(";",Table4[[#This Row],[reference/s]],SEARCH(";",Table4[[#This Row],[reference/s]])+1)-SEARCH(";",Table4[[#This Row],[reference/s]])-2),"")</f>
        <v>wiki</v>
      </c>
      <c r="BF12">
        <f>IFERROR(SEARCH(";",Table4[[#This Row],[reference/s]]),"")</f>
        <v>9</v>
      </c>
      <c r="BG12" s="1">
        <f>IFERROR(SEARCH(";",Table4[[#This Row],[reference/s]],Table4[[#This Row],[Column2]]+1),"")</f>
        <v>15</v>
      </c>
      <c r="BH12" s="1">
        <f>IFERROR(SEARCH(";",Table4[[#This Row],[reference/s]],Table4[[#This Row],[Column3]]+1),"")</f>
        <v>23</v>
      </c>
      <c r="BI12" s="1">
        <f>IFERROR(SEARCH(";",Table4[[#This Row],[reference/s]],Table4[[#This Row],[Column4]]+1),"")</f>
        <v>28</v>
      </c>
      <c r="BJ12" s="1">
        <f>IFERROR(SEARCH(";",Table4[[#This Row],[reference/s]],Table4[[#This Row],[Column5]]+1),"")</f>
        <v>39</v>
      </c>
      <c r="BK12" s="1" t="str">
        <f>IFERROR(SEARCH(";",Table4[[#This Row],[reference/s]],Table4[[#This Row],[Column6]]+1),"")</f>
        <v/>
      </c>
      <c r="BL12" s="1" t="str">
        <f>IFERROR(SEARCH(";",Table4[[#This Row],[reference/s]],Table4[[#This Row],[Column7]]+1),"")</f>
        <v/>
      </c>
      <c r="BM12" s="1" t="str">
        <f>IFERROR(SEARCH(";",Table4[[#This Row],[reference/s]],Table4[[#This Row],[Column8]]+1),"")</f>
        <v/>
      </c>
      <c r="BN12" s="1" t="str">
        <f>IFERROR(SEARCH(";",Table4[[#This Row],[reference/s]],Table4[[#This Row],[Column9]]+1),"")</f>
        <v/>
      </c>
      <c r="BO12" s="1" t="str">
        <f>IFERROR(SEARCH(";",Table4[[#This Row],[reference/s]],Table4[[#This Row],[Column10]]+1),"")</f>
        <v/>
      </c>
      <c r="BP12" s="1" t="str">
        <f>IFERROR(SEARCH(";",Table4[[#This Row],[reference/s]],Table4[[#This Row],[Column11]]+1),"")</f>
        <v/>
      </c>
      <c r="BQ12" s="1" t="str">
        <f>IFERROR(MID(Table4[[#This Row],[reference/s]],Table4[[#This Row],[Column3]]+2,Table4[[#This Row],[Column4]]-Table4[[#This Row],[Column3]]-2),"")</f>
        <v>EM-DAT</v>
      </c>
      <c r="BR12" s="1" t="str">
        <f>IFERROR(MID(Table4[[#This Row],[reference/s]],Table4[[#This Row],[Column4]]+2,Table4[[#This Row],[Column5]]-Table4[[#This Row],[Column4]]-2),"")</f>
        <v>ICA</v>
      </c>
      <c r="BS12" s="1" t="str">
        <f>IFERROR(MID(Table4[[#This Row],[reference/s]],Table4[[#This Row],[Column5]]+2,Table4[[#This Row],[Column6]]-Table4[[#This Row],[Column5]]-2),"")</f>
        <v>PDF - BoM</v>
      </c>
    </row>
    <row r="13" spans="1:71">
      <c r="B13" t="s">
        <v>622</v>
      </c>
      <c r="C13" t="s">
        <v>680</v>
      </c>
      <c r="D13" t="s">
        <v>723</v>
      </c>
      <c r="E13" s="4">
        <v>25804</v>
      </c>
      <c r="F13" s="4">
        <v>25804</v>
      </c>
      <c r="G13" t="s">
        <v>696</v>
      </c>
      <c r="H13" s="41">
        <v>1970</v>
      </c>
      <c r="I13" t="s">
        <v>658</v>
      </c>
      <c r="J13" t="s">
        <v>44</v>
      </c>
      <c r="K13" t="s">
        <v>44</v>
      </c>
      <c r="L13" t="s">
        <v>773</v>
      </c>
      <c r="M13" t="s">
        <v>932</v>
      </c>
      <c r="N13" s="41" t="str">
        <f>IFERROR(SEARCH("EM-DAT",Table4[[#This Row],[reference/s]]),"")</f>
        <v/>
      </c>
      <c r="O13" s="41">
        <v>0</v>
      </c>
      <c r="P13" s="41">
        <v>0</v>
      </c>
      <c r="Q13" s="41">
        <v>0</v>
      </c>
      <c r="R13" s="41">
        <v>1</v>
      </c>
      <c r="S13" s="41">
        <v>1</v>
      </c>
      <c r="T13" s="41">
        <f>IF(AND(Table4[[#This Row],[Deaths]]="",Table4[[#This Row],[Reported cost]]="",Table4[[#This Row],[Insured Cost]]=""),1,IF(OR(Table4[[#This Row],[Reported cost]]="",Table4[[#This Row],[Insured Cost]]=""),2,IF(AND(Table4[[#This Row],[Deaths]]="",OR(Table4[[#This Row],[Reported cost]]="",Table4[[#This Row],[Insured Cost]]="")),3,"")))</f>
        <v>2</v>
      </c>
      <c r="U13" s="41">
        <v>1500</v>
      </c>
      <c r="V13" s="41"/>
      <c r="W13" s="41">
        <v>70</v>
      </c>
      <c r="X13" s="41">
        <v>5</v>
      </c>
      <c r="Y13" s="41">
        <v>1</v>
      </c>
      <c r="Z13" s="2"/>
      <c r="AA13" s="2">
        <v>5000000</v>
      </c>
      <c r="AB13" s="41"/>
      <c r="AC13" s="41"/>
      <c r="AD13" s="41"/>
      <c r="AE13" s="41"/>
      <c r="AF13" s="41"/>
      <c r="AG13" s="41"/>
      <c r="AH13" s="41"/>
      <c r="AI13" s="41">
        <v>3</v>
      </c>
      <c r="AJ13" s="41">
        <v>2</v>
      </c>
      <c r="AK13" s="41"/>
      <c r="AL13" s="41"/>
      <c r="AM13" s="41"/>
      <c r="AN13" s="41"/>
      <c r="AO13" s="41"/>
      <c r="AP13" s="41"/>
      <c r="AQ13" s="41"/>
      <c r="AR13" s="41"/>
      <c r="AS13" s="41"/>
      <c r="AT13" s="41"/>
      <c r="BD13" t="str">
        <f>IFERROR(LEFT(Table4[[#This Row],[reference/s]],SEARCH(";",Table4[[#This Row],[reference/s]])-1),"")</f>
        <v>http://www.bom.gov.au/tas/flood/flood_history/flood_history.shtml</v>
      </c>
      <c r="BE13" t="str">
        <f>IFERROR(MID(Table4[[#This Row],[reference/s]],SEARCH(";",Table4[[#This Row],[reference/s]])+2,SEARCH(";",Table4[[#This Row],[reference/s]],SEARCH(";",Table4[[#This Row],[reference/s]])+1)-SEARCH(";",Table4[[#This Row],[reference/s]])-2),"")</f>
        <v/>
      </c>
      <c r="BF13">
        <f>IFERROR(SEARCH(";",Table4[[#This Row],[reference/s]]),"")</f>
        <v>66</v>
      </c>
      <c r="BG13" s="1" t="str">
        <f>IFERROR(SEARCH(";",Table4[[#This Row],[reference/s]],Table4[[#This Row],[Column2]]+1),"")</f>
        <v/>
      </c>
      <c r="BH13" s="1" t="str">
        <f>IFERROR(SEARCH(";",Table4[[#This Row],[reference/s]],Table4[[#This Row],[Column3]]+1),"")</f>
        <v/>
      </c>
      <c r="BI13" s="1" t="str">
        <f>IFERROR(SEARCH(";",Table4[[#This Row],[reference/s]],Table4[[#This Row],[Column4]]+1),"")</f>
        <v/>
      </c>
      <c r="BJ13" s="1" t="str">
        <f>IFERROR(SEARCH(";",Table4[[#This Row],[reference/s]],Table4[[#This Row],[Column5]]+1),"")</f>
        <v/>
      </c>
      <c r="BK13" s="1" t="str">
        <f>IFERROR(SEARCH(";",Table4[[#This Row],[reference/s]],Table4[[#This Row],[Column6]]+1),"")</f>
        <v/>
      </c>
      <c r="BL13" s="1" t="str">
        <f>IFERROR(SEARCH(";",Table4[[#This Row],[reference/s]],Table4[[#This Row],[Column7]]+1),"")</f>
        <v/>
      </c>
      <c r="BM13" s="1" t="str">
        <f>IFERROR(SEARCH(";",Table4[[#This Row],[reference/s]],Table4[[#This Row],[Column8]]+1),"")</f>
        <v/>
      </c>
      <c r="BN13" s="1" t="str">
        <f>IFERROR(SEARCH(";",Table4[[#This Row],[reference/s]],Table4[[#This Row],[Column9]]+1),"")</f>
        <v/>
      </c>
      <c r="BO13" s="1" t="str">
        <f>IFERROR(SEARCH(";",Table4[[#This Row],[reference/s]],Table4[[#This Row],[Column10]]+1),"")</f>
        <v/>
      </c>
      <c r="BP13" s="1" t="str">
        <f>IFERROR(SEARCH(";",Table4[[#This Row],[reference/s]],Table4[[#This Row],[Column11]]+1),"")</f>
        <v/>
      </c>
      <c r="BQ13" s="1" t="str">
        <f>IFERROR(MID(Table4[[#This Row],[reference/s]],Table4[[#This Row],[Column3]]+2,Table4[[#This Row],[Column4]]-Table4[[#This Row],[Column3]]-2),"")</f>
        <v/>
      </c>
      <c r="BR13" s="1" t="str">
        <f>IFERROR(MID(Table4[[#This Row],[reference/s]],Table4[[#This Row],[Column4]]+2,Table4[[#This Row],[Column5]]-Table4[[#This Row],[Column4]]-2),"")</f>
        <v/>
      </c>
      <c r="BS13" s="1" t="str">
        <f>IFERROR(MID(Table4[[#This Row],[reference/s]],Table4[[#This Row],[Column5]]+2,Table4[[#This Row],[Column6]]-Table4[[#This Row],[Column5]]-2),"")</f>
        <v/>
      </c>
    </row>
    <row r="14" spans="1:71">
      <c r="B14" t="s">
        <v>666</v>
      </c>
      <c r="C14" t="s">
        <v>667</v>
      </c>
      <c r="E14" s="4">
        <v>25909</v>
      </c>
      <c r="F14" s="16">
        <v>25912</v>
      </c>
      <c r="G14" t="s">
        <v>684</v>
      </c>
      <c r="H14" s="41">
        <v>1970</v>
      </c>
      <c r="J14" t="s">
        <v>668</v>
      </c>
      <c r="K14" t="s">
        <v>37</v>
      </c>
      <c r="L14" t="s">
        <v>30</v>
      </c>
      <c r="M14" s="13" t="s">
        <v>933</v>
      </c>
      <c r="N14" s="44" t="str">
        <f>IFERROR(SEARCH("EM-DAT",Table4[[#This Row],[reference/s]]),"")</f>
        <v/>
      </c>
      <c r="O14" s="44"/>
      <c r="P14" s="44"/>
      <c r="Q14" s="44"/>
      <c r="R14" s="44"/>
      <c r="S14" s="44"/>
      <c r="T14" s="41">
        <f>IF(AND(Table4[[#This Row],[Deaths]]="",Table4[[#This Row],[Reported cost]]="",Table4[[#This Row],[Insured Cost]]=""),1,IF(OR(Table4[[#This Row],[Reported cost]]="",Table4[[#This Row],[Insured Cost]]=""),2,IF(AND(Table4[[#This Row],[Deaths]]="",OR(Table4[[#This Row],[Reported cost]]="",Table4[[#This Row],[Insured Cost]]="")),3,"")))</f>
        <v>2</v>
      </c>
      <c r="U14" s="41"/>
      <c r="V14" s="41"/>
      <c r="W14" s="41"/>
      <c r="X14" s="41"/>
      <c r="Y14" s="41"/>
      <c r="AA14" s="8">
        <v>10000000</v>
      </c>
      <c r="AB14" s="41"/>
      <c r="AC14" s="41"/>
      <c r="AD14" s="41"/>
      <c r="AE14" s="41"/>
      <c r="AF14" s="41"/>
      <c r="AG14" s="41"/>
      <c r="AH14" s="41"/>
      <c r="AI14" s="41"/>
      <c r="AJ14" s="41"/>
      <c r="AK14" s="41"/>
      <c r="AL14" s="41"/>
      <c r="AM14" s="41"/>
      <c r="AN14" s="41"/>
      <c r="AO14" s="41"/>
      <c r="AP14" s="41"/>
      <c r="AQ14" s="41"/>
      <c r="AR14" s="41"/>
      <c r="AS14" s="41"/>
      <c r="AT14" s="41"/>
      <c r="BD14" t="str">
        <f>IFERROR(LEFT(Table4[[#This Row],[reference/s]],SEARCH(";",Table4[[#This Row],[reference/s]])-1),"")</f>
        <v/>
      </c>
      <c r="BE14" t="str">
        <f>IFERROR(MID(Table4[[#This Row],[reference/s]],SEARCH(";",Table4[[#This Row],[reference/s]])+2,SEARCH(";",Table4[[#This Row],[reference/s]],SEARCH(";",Table4[[#This Row],[reference/s]])+1)-SEARCH(";",Table4[[#This Row],[reference/s]])-2),"")</f>
        <v/>
      </c>
      <c r="BF14" t="str">
        <f>IFERROR(SEARCH(";",Table4[[#This Row],[reference/s]]),"")</f>
        <v/>
      </c>
      <c r="BG14" s="1" t="str">
        <f>IFERROR(SEARCH(";",Table4[[#This Row],[reference/s]],Table4[[#This Row],[Column2]]+1),"")</f>
        <v/>
      </c>
      <c r="BH14" s="1" t="str">
        <f>IFERROR(SEARCH(";",Table4[[#This Row],[reference/s]],Table4[[#This Row],[Column3]]+1),"")</f>
        <v/>
      </c>
      <c r="BI14" s="1" t="str">
        <f>IFERROR(SEARCH(";",Table4[[#This Row],[reference/s]],Table4[[#This Row],[Column4]]+1),"")</f>
        <v/>
      </c>
      <c r="BJ14" s="1" t="str">
        <f>IFERROR(SEARCH(";",Table4[[#This Row],[reference/s]],Table4[[#This Row],[Column5]]+1),"")</f>
        <v/>
      </c>
      <c r="BK14" s="1" t="str">
        <f>IFERROR(SEARCH(";",Table4[[#This Row],[reference/s]],Table4[[#This Row],[Column6]]+1),"")</f>
        <v/>
      </c>
      <c r="BL14" s="1" t="str">
        <f>IFERROR(SEARCH(";",Table4[[#This Row],[reference/s]],Table4[[#This Row],[Column7]]+1),"")</f>
        <v/>
      </c>
      <c r="BM14" s="1" t="str">
        <f>IFERROR(SEARCH(";",Table4[[#This Row],[reference/s]],Table4[[#This Row],[Column8]]+1),"")</f>
        <v/>
      </c>
      <c r="BN14" s="1" t="str">
        <f>IFERROR(SEARCH(";",Table4[[#This Row],[reference/s]],Table4[[#This Row],[Column9]]+1),"")</f>
        <v/>
      </c>
      <c r="BO14" s="1" t="str">
        <f>IFERROR(SEARCH(";",Table4[[#This Row],[reference/s]],Table4[[#This Row],[Column10]]+1),"")</f>
        <v/>
      </c>
      <c r="BP14" s="1" t="str">
        <f>IFERROR(SEARCH(";",Table4[[#This Row],[reference/s]],Table4[[#This Row],[Column11]]+1),"")</f>
        <v/>
      </c>
      <c r="BQ14" s="1" t="str">
        <f>IFERROR(MID(Table4[[#This Row],[reference/s]],Table4[[#This Row],[Column3]]+2,Table4[[#This Row],[Column4]]-Table4[[#This Row],[Column3]]-2),"")</f>
        <v/>
      </c>
      <c r="BR14" s="1" t="str">
        <f>IFERROR(MID(Table4[[#This Row],[reference/s]],Table4[[#This Row],[Column4]]+2,Table4[[#This Row],[Column5]]-Table4[[#This Row],[Column4]]-2),"")</f>
        <v/>
      </c>
      <c r="BS14" s="1" t="str">
        <f>IFERROR(MID(Table4[[#This Row],[reference/s]],Table4[[#This Row],[Column5]]+2,Table4[[#This Row],[Column6]]-Table4[[#This Row],[Column5]]-2),"")</f>
        <v/>
      </c>
    </row>
    <row r="15" spans="1:71">
      <c r="B15" t="s">
        <v>483</v>
      </c>
      <c r="C15" t="s">
        <v>626</v>
      </c>
      <c r="D15" t="s">
        <v>681</v>
      </c>
      <c r="E15" s="7">
        <v>25974</v>
      </c>
      <c r="F15" s="7">
        <v>25981</v>
      </c>
      <c r="G15" t="s">
        <v>688</v>
      </c>
      <c r="H15" s="41">
        <v>1971</v>
      </c>
      <c r="I15" t="s">
        <v>627</v>
      </c>
      <c r="J15" t="s">
        <v>50</v>
      </c>
      <c r="K15" t="s">
        <v>50</v>
      </c>
      <c r="L15" t="s">
        <v>773</v>
      </c>
      <c r="M15" t="s">
        <v>934</v>
      </c>
      <c r="N15" s="41" t="str">
        <f>IFERROR(SEARCH("EM-DAT",Table4[[#This Row],[reference/s]]),"")</f>
        <v/>
      </c>
      <c r="O15" s="41">
        <v>0</v>
      </c>
      <c r="P15" s="41">
        <v>0</v>
      </c>
      <c r="Q15" s="41">
        <v>0</v>
      </c>
      <c r="R15" s="41">
        <v>2</v>
      </c>
      <c r="S15" s="41">
        <v>2</v>
      </c>
      <c r="T15" s="41">
        <f>IF(AND(Table4[[#This Row],[Deaths]]="",Table4[[#This Row],[Reported cost]]="",Table4[[#This Row],[Insured Cost]]=""),1,IF(OR(Table4[[#This Row],[Reported cost]]="",Table4[[#This Row],[Insured Cost]]=""),2,IF(AND(Table4[[#This Row],[Deaths]]="",OR(Table4[[#This Row],[Reported cost]]="",Table4[[#This Row],[Insured Cost]]="")),3,"")))</f>
        <v>2</v>
      </c>
      <c r="U15" s="41"/>
      <c r="V15" s="41"/>
      <c r="W15" s="41"/>
      <c r="X15" s="41"/>
      <c r="Y15" s="41"/>
      <c r="Z15" s="2"/>
      <c r="AA15" s="2">
        <v>1000000</v>
      </c>
      <c r="AB15" s="41"/>
      <c r="AC15" s="41"/>
      <c r="AD15" s="41"/>
      <c r="AE15" s="41">
        <v>75</v>
      </c>
      <c r="AF15" s="41"/>
      <c r="AG15" s="41"/>
      <c r="AH15" s="41"/>
      <c r="AI15" s="41"/>
      <c r="AJ15" s="41"/>
      <c r="AK15" s="41"/>
      <c r="AL15" s="41"/>
      <c r="AM15" s="41"/>
      <c r="AN15" s="41"/>
      <c r="AO15" s="41"/>
      <c r="AP15" s="41"/>
      <c r="AQ15" s="41"/>
      <c r="AR15" s="41"/>
      <c r="AS15" s="41"/>
      <c r="AT15" s="41"/>
      <c r="BD15" t="str">
        <f>IFERROR(LEFT(Table4[[#This Row],[reference/s]],SEARCH(";",Table4[[#This Row],[reference/s]])-1),"")</f>
        <v>wiki</v>
      </c>
      <c r="BE15" t="str">
        <f>IFERROR(MID(Table4[[#This Row],[reference/s]],SEARCH(";",Table4[[#This Row],[reference/s]])+2,SEARCH(";",Table4[[#This Row],[reference/s]],SEARCH(";",Table4[[#This Row],[reference/s]])+1)-SEARCH(";",Table4[[#This Row],[reference/s]])-2),"")</f>
        <v>http://www.bom.gov.au/cyclone/history/dora.shtml</v>
      </c>
      <c r="BF15">
        <f>IFERROR(SEARCH(";",Table4[[#This Row],[reference/s]]),"")</f>
        <v>5</v>
      </c>
      <c r="BG15" s="1">
        <f>IFERROR(SEARCH(";",Table4[[#This Row],[reference/s]],Table4[[#This Row],[Column2]]+1),"")</f>
        <v>55</v>
      </c>
      <c r="BH15" s="1" t="str">
        <f>IFERROR(SEARCH(";",Table4[[#This Row],[reference/s]],Table4[[#This Row],[Column3]]+1),"")</f>
        <v/>
      </c>
      <c r="BI15" s="1" t="str">
        <f>IFERROR(SEARCH(";",Table4[[#This Row],[reference/s]],Table4[[#This Row],[Column4]]+1),"")</f>
        <v/>
      </c>
      <c r="BJ15" s="1" t="str">
        <f>IFERROR(SEARCH(";",Table4[[#This Row],[reference/s]],Table4[[#This Row],[Column5]]+1),"")</f>
        <v/>
      </c>
      <c r="BK15" s="1" t="str">
        <f>IFERROR(SEARCH(";",Table4[[#This Row],[reference/s]],Table4[[#This Row],[Column6]]+1),"")</f>
        <v/>
      </c>
      <c r="BL15" s="1" t="str">
        <f>IFERROR(SEARCH(";",Table4[[#This Row],[reference/s]],Table4[[#This Row],[Column7]]+1),"")</f>
        <v/>
      </c>
      <c r="BM15" s="1" t="str">
        <f>IFERROR(SEARCH(";",Table4[[#This Row],[reference/s]],Table4[[#This Row],[Column8]]+1),"")</f>
        <v/>
      </c>
      <c r="BN15" s="1" t="str">
        <f>IFERROR(SEARCH(";",Table4[[#This Row],[reference/s]],Table4[[#This Row],[Column9]]+1),"")</f>
        <v/>
      </c>
      <c r="BO15" s="1" t="str">
        <f>IFERROR(SEARCH(";",Table4[[#This Row],[reference/s]],Table4[[#This Row],[Column10]]+1),"")</f>
        <v/>
      </c>
      <c r="BP15" s="1" t="str">
        <f>IFERROR(SEARCH(";",Table4[[#This Row],[reference/s]],Table4[[#This Row],[Column11]]+1),"")</f>
        <v/>
      </c>
      <c r="BQ15" s="1" t="str">
        <f>IFERROR(MID(Table4[[#This Row],[reference/s]],Table4[[#This Row],[Column3]]+2,Table4[[#This Row],[Column4]]-Table4[[#This Row],[Column3]]-2),"")</f>
        <v/>
      </c>
      <c r="BR15" s="1" t="str">
        <f>IFERROR(MID(Table4[[#This Row],[reference/s]],Table4[[#This Row],[Column4]]+2,Table4[[#This Row],[Column5]]-Table4[[#This Row],[Column4]]-2),"")</f>
        <v/>
      </c>
      <c r="BS15" s="1" t="str">
        <f>IFERROR(MID(Table4[[#This Row],[reference/s]],Table4[[#This Row],[Column5]]+2,Table4[[#This Row],[Column6]]-Table4[[#This Row],[Column5]]-2),"")</f>
        <v/>
      </c>
    </row>
    <row r="16" spans="1:71" ht="15" thickBot="1">
      <c r="A16">
        <v>128</v>
      </c>
      <c r="B16" t="s">
        <v>483</v>
      </c>
      <c r="C16" t="s">
        <v>113</v>
      </c>
      <c r="D16" t="s">
        <v>114</v>
      </c>
      <c r="E16" s="4">
        <v>26291</v>
      </c>
      <c r="F16" s="4">
        <v>26294</v>
      </c>
      <c r="G16" t="s">
        <v>687</v>
      </c>
      <c r="H16" s="41">
        <v>1971</v>
      </c>
      <c r="I16" t="s">
        <v>537</v>
      </c>
      <c r="J16" t="s">
        <v>50</v>
      </c>
      <c r="K16" t="s">
        <v>50</v>
      </c>
      <c r="L16" t="s">
        <v>773</v>
      </c>
      <c r="M16" t="s">
        <v>1214</v>
      </c>
      <c r="N16" s="41">
        <f>IFERROR(SEARCH("EM-DAT",Table4[[#This Row],[reference/s]]),"")</f>
        <v>11</v>
      </c>
      <c r="O16" s="41">
        <v>0</v>
      </c>
      <c r="P16" s="41">
        <v>0</v>
      </c>
      <c r="Q16" s="41">
        <v>1</v>
      </c>
      <c r="R16" s="41">
        <v>2</v>
      </c>
      <c r="S16" s="41">
        <v>7</v>
      </c>
      <c r="T16" s="41" t="str">
        <f>IF(AND(Table4[[#This Row],[Deaths]]="",Table4[[#This Row],[Reported cost]]="",Table4[[#This Row],[Insured Cost]]=""),1,IF(OR(Table4[[#This Row],[Reported cost]]="",Table4[[#This Row],[Insured Cost]]=""),2,IF(AND(Table4[[#This Row],[Deaths]]="",OR(Table4[[#This Row],[Reported cost]]="",Table4[[#This Row],[Insured Cost]]="")),3,"")))</f>
        <v/>
      </c>
      <c r="U16" s="41"/>
      <c r="V16" s="41">
        <v>20000</v>
      </c>
      <c r="W16" s="41">
        <v>800</v>
      </c>
      <c r="X16" s="41">
        <v>30</v>
      </c>
      <c r="Y16" s="41">
        <v>3</v>
      </c>
      <c r="Z16" s="2">
        <v>25000000</v>
      </c>
      <c r="AA16" s="2">
        <v>50000000</v>
      </c>
      <c r="AB16" s="41"/>
      <c r="AC16" s="41"/>
      <c r="AD16" s="41"/>
      <c r="AE16" s="41">
        <v>1000</v>
      </c>
      <c r="AF16" s="41"/>
      <c r="AG16" s="41"/>
      <c r="AH16" s="41"/>
      <c r="AI16" s="41"/>
      <c r="AJ16" s="41"/>
      <c r="AK16" s="41"/>
      <c r="AL16" s="41"/>
      <c r="AM16" s="41"/>
      <c r="AN16" s="41"/>
      <c r="AO16" s="41"/>
      <c r="AP16" s="41"/>
      <c r="AQ16" s="41"/>
      <c r="AR16" s="41"/>
      <c r="AS16" s="41"/>
      <c r="AT16" s="41"/>
      <c r="BC16" t="s">
        <v>115</v>
      </c>
      <c r="BD16" t="str">
        <f>IFERROR(LEFT(Table4[[#This Row],[reference/s]],SEARCH(";",Table4[[#This Row],[reference/s]])-1),"")</f>
        <v>EM-Track</v>
      </c>
      <c r="BE16" t="str">
        <f>IFERROR(MID(Table4[[#This Row],[reference/s]],SEARCH(";",Table4[[#This Row],[reference/s]])+2,SEARCH(";",Table4[[#This Row],[reference/s]],SEARCH(";",Table4[[#This Row],[reference/s]])+1)-SEARCH(";",Table4[[#This Row],[reference/s]])-2),"")</f>
        <v>EM-DAT</v>
      </c>
      <c r="BF16">
        <f>IFERROR(SEARCH(";",Table4[[#This Row],[reference/s]]),"")</f>
        <v>9</v>
      </c>
      <c r="BG16" s="1">
        <f>IFERROR(SEARCH(";",Table4[[#This Row],[reference/s]],Table4[[#This Row],[Column2]]+1),"")</f>
        <v>17</v>
      </c>
      <c r="BH16" s="1">
        <f>IFERROR(SEARCH(";",Table4[[#This Row],[reference/s]],Table4[[#This Row],[Column3]]+1),"")</f>
        <v>22</v>
      </c>
      <c r="BI16" s="1">
        <f>IFERROR(SEARCH(";",Table4[[#This Row],[reference/s]],Table4[[#This Row],[Column4]]+1),"")</f>
        <v>28</v>
      </c>
      <c r="BJ16" s="1">
        <f>IFERROR(SEARCH(";",Table4[[#This Row],[reference/s]],Table4[[#This Row],[Column5]]+1),"")</f>
        <v>45</v>
      </c>
      <c r="BK16" s="1" t="str">
        <f>IFERROR(SEARCH(";",Table4[[#This Row],[reference/s]],Table4[[#This Row],[Column6]]+1),"")</f>
        <v/>
      </c>
      <c r="BL16" s="1" t="str">
        <f>IFERROR(SEARCH(";",Table4[[#This Row],[reference/s]],Table4[[#This Row],[Column7]]+1),"")</f>
        <v/>
      </c>
      <c r="BM16" s="1" t="str">
        <f>IFERROR(SEARCH(";",Table4[[#This Row],[reference/s]],Table4[[#This Row],[Column8]]+1),"")</f>
        <v/>
      </c>
      <c r="BN16" s="1" t="str">
        <f>IFERROR(SEARCH(";",Table4[[#This Row],[reference/s]],Table4[[#This Row],[Column9]]+1),"")</f>
        <v/>
      </c>
      <c r="BO16" s="1" t="str">
        <f>IFERROR(SEARCH(";",Table4[[#This Row],[reference/s]],Table4[[#This Row],[Column10]]+1),"")</f>
        <v/>
      </c>
      <c r="BP16" s="1" t="str">
        <f>IFERROR(SEARCH(";",Table4[[#This Row],[reference/s]],Table4[[#This Row],[Column11]]+1),"")</f>
        <v/>
      </c>
      <c r="BQ16" s="1" t="str">
        <f>IFERROR(MID(Table4[[#This Row],[reference/s]],Table4[[#This Row],[Column3]]+2,Table4[[#This Row],[Column4]]-Table4[[#This Row],[Column3]]-2),"")</f>
        <v>ICA</v>
      </c>
      <c r="BR16" s="1" t="str">
        <f>IFERROR(MID(Table4[[#This Row],[reference/s]],Table4[[#This Row],[Column4]]+2,Table4[[#This Row],[Column5]]-Table4[[#This Row],[Column4]]-2),"")</f>
        <v>wiki</v>
      </c>
      <c r="BS16" s="1" t="str">
        <f>IFERROR(MID(Table4[[#This Row],[reference/s]],Table4[[#This Row],[Column5]]+2,Table4[[#This Row],[Column6]]-Table4[[#This Row],[Column5]]-2),"")</f>
        <v>PDF - newspaper</v>
      </c>
    </row>
    <row r="17" spans="1:71" ht="16" thickTop="1" thickBot="1">
      <c r="A17">
        <v>254</v>
      </c>
      <c r="B17" t="s">
        <v>622</v>
      </c>
      <c r="C17" t="s">
        <v>967</v>
      </c>
      <c r="D17" t="s">
        <v>186</v>
      </c>
      <c r="E17" s="4">
        <v>25959</v>
      </c>
      <c r="F17" s="4">
        <v>25959</v>
      </c>
      <c r="G17" t="s">
        <v>684</v>
      </c>
      <c r="H17" s="41">
        <v>1971</v>
      </c>
      <c r="I17" t="s">
        <v>487</v>
      </c>
      <c r="J17" t="s">
        <v>187</v>
      </c>
      <c r="K17" t="s">
        <v>187</v>
      </c>
      <c r="L17" t="s">
        <v>773</v>
      </c>
      <c r="M17" s="9" t="s">
        <v>931</v>
      </c>
      <c r="N17" s="43" t="str">
        <f>IFERROR(SEARCH("EM-DAT",Table4[[#This Row],[reference/s]]),"")</f>
        <v/>
      </c>
      <c r="O17" s="45" t="s">
        <v>1216</v>
      </c>
      <c r="P17" s="41">
        <v>0</v>
      </c>
      <c r="Q17" s="41">
        <v>1</v>
      </c>
      <c r="R17" s="41">
        <v>1</v>
      </c>
      <c r="S17" s="41">
        <v>0</v>
      </c>
      <c r="T17" s="41">
        <f>IF(AND(Table4[[#This Row],[Deaths]]="",Table4[[#This Row],[Reported cost]]="",Table4[[#This Row],[Insured Cost]]=""),1,IF(OR(Table4[[#This Row],[Reported cost]]="",Table4[[#This Row],[Insured Cost]]=""),2,IF(AND(Table4[[#This Row],[Deaths]]="",OR(Table4[[#This Row],[Reported cost]]="",Table4[[#This Row],[Insured Cost]]="")),3,"")))</f>
        <v>2</v>
      </c>
      <c r="U17" s="41"/>
      <c r="V17" s="41">
        <v>500</v>
      </c>
      <c r="W17" s="41"/>
      <c r="X17" s="41">
        <v>15</v>
      </c>
      <c r="Y17" s="41">
        <v>7</v>
      </c>
      <c r="Z17" s="2"/>
      <c r="AA17" s="2">
        <v>9000000</v>
      </c>
      <c r="AB17" s="41"/>
      <c r="AC17" s="41"/>
      <c r="AD17" s="41"/>
      <c r="AE17" s="41"/>
      <c r="AF17" s="41"/>
      <c r="AG17" s="41"/>
      <c r="AH17" s="41"/>
      <c r="AI17" s="41"/>
      <c r="AJ17" s="41"/>
      <c r="AK17" s="41"/>
      <c r="AL17" s="41"/>
      <c r="AM17" s="41">
        <v>60</v>
      </c>
      <c r="AN17" s="41"/>
      <c r="AO17" s="41"/>
      <c r="AP17" s="41"/>
      <c r="AQ17" s="41"/>
      <c r="AR17" s="41"/>
      <c r="AS17" s="41"/>
      <c r="AT17" s="41"/>
      <c r="BC17" t="s">
        <v>188</v>
      </c>
      <c r="BD17" t="str">
        <f>IFERROR(LEFT(Table4[[#This Row],[reference/s]],SEARCH(";",Table4[[#This Row],[reference/s]])-1),"")</f>
        <v>wiki</v>
      </c>
      <c r="BE17" t="str">
        <f>IFERROR(MID(Table4[[#This Row],[reference/s]],SEARCH(";",Table4[[#This Row],[reference/s]])+2,SEARCH(";",Table4[[#This Row],[reference/s]],SEARCH(";",Table4[[#This Row],[reference/s]])+1)-SEARCH(";",Table4[[#This Row],[reference/s]])-2),"")</f>
        <v>EM-Track</v>
      </c>
      <c r="BF17">
        <f>IFERROR(SEARCH(";",Table4[[#This Row],[reference/s]]),"")</f>
        <v>5</v>
      </c>
      <c r="BG17" s="1">
        <f>IFERROR(SEARCH(";",Table4[[#This Row],[reference/s]],Table4[[#This Row],[Column2]]+1),"")</f>
        <v>15</v>
      </c>
      <c r="BH17" s="1" t="str">
        <f>IFERROR(SEARCH(";",Table4[[#This Row],[reference/s]],Table4[[#This Row],[Column3]]+1),"")</f>
        <v/>
      </c>
      <c r="BI17" s="1" t="str">
        <f>IFERROR(SEARCH(";",Table4[[#This Row],[reference/s]],Table4[[#This Row],[Column4]]+1),"")</f>
        <v/>
      </c>
      <c r="BJ17" s="1" t="str">
        <f>IFERROR(SEARCH(";",Table4[[#This Row],[reference/s]],Table4[[#This Row],[Column5]]+1),"")</f>
        <v/>
      </c>
      <c r="BK17" s="1" t="str">
        <f>IFERROR(SEARCH(";",Table4[[#This Row],[reference/s]],Table4[[#This Row],[Column6]]+1),"")</f>
        <v/>
      </c>
      <c r="BL17" s="1" t="str">
        <f>IFERROR(SEARCH(";",Table4[[#This Row],[reference/s]],Table4[[#This Row],[Column7]]+1),"")</f>
        <v/>
      </c>
      <c r="BM17" s="1" t="str">
        <f>IFERROR(SEARCH(";",Table4[[#This Row],[reference/s]],Table4[[#This Row],[Column8]]+1),"")</f>
        <v/>
      </c>
      <c r="BN17" s="1" t="str">
        <f>IFERROR(SEARCH(";",Table4[[#This Row],[reference/s]],Table4[[#This Row],[Column9]]+1),"")</f>
        <v/>
      </c>
      <c r="BO17" s="1" t="str">
        <f>IFERROR(SEARCH(";",Table4[[#This Row],[reference/s]],Table4[[#This Row],[Column10]]+1),"")</f>
        <v/>
      </c>
      <c r="BP17" s="1" t="str">
        <f>IFERROR(SEARCH(";",Table4[[#This Row],[reference/s]],Table4[[#This Row],[Column11]]+1),"")</f>
        <v/>
      </c>
      <c r="BQ17" s="1" t="str">
        <f>IFERROR(MID(Table4[[#This Row],[reference/s]],Table4[[#This Row],[Column3]]+2,Table4[[#This Row],[Column4]]-Table4[[#This Row],[Column3]]-2),"")</f>
        <v/>
      </c>
      <c r="BR17" s="1" t="str">
        <f>IFERROR(MID(Table4[[#This Row],[reference/s]],Table4[[#This Row],[Column4]]+2,Table4[[#This Row],[Column5]]-Table4[[#This Row],[Column4]]-2),"")</f>
        <v/>
      </c>
      <c r="BS17" s="1" t="str">
        <f>IFERROR(MID(Table4[[#This Row],[reference/s]],Table4[[#This Row],[Column5]]+2,Table4[[#This Row],[Column6]]-Table4[[#This Row],[Column5]]-2),"")</f>
        <v/>
      </c>
    </row>
    <row r="18" spans="1:71" ht="16" thickTop="1" thickBot="1">
      <c r="B18" t="s">
        <v>622</v>
      </c>
      <c r="D18" t="s">
        <v>896</v>
      </c>
      <c r="E18" s="4">
        <v>25974</v>
      </c>
      <c r="F18" s="4">
        <v>25984</v>
      </c>
      <c r="G18" t="s">
        <v>688</v>
      </c>
      <c r="H18" s="41">
        <v>1971</v>
      </c>
      <c r="I18" t="s">
        <v>659</v>
      </c>
      <c r="J18" t="s">
        <v>30</v>
      </c>
      <c r="K18" t="s">
        <v>30</v>
      </c>
      <c r="L18" t="s">
        <v>773</v>
      </c>
      <c r="M18" t="s">
        <v>876</v>
      </c>
      <c r="N18" s="41" t="str">
        <f>IFERROR(SEARCH("EM-DAT",Table4[[#This Row],[reference/s]]),"")</f>
        <v/>
      </c>
      <c r="O18" s="41">
        <v>0</v>
      </c>
      <c r="P18" s="41">
        <v>0</v>
      </c>
      <c r="Q18" s="41">
        <v>1</v>
      </c>
      <c r="R18" s="41">
        <v>1</v>
      </c>
      <c r="S18" s="41">
        <v>1</v>
      </c>
      <c r="T18" s="41" t="str">
        <f>IF(AND(Table4[[#This Row],[Deaths]]="",Table4[[#This Row],[Reported cost]]="",Table4[[#This Row],[Insured Cost]]=""),1,IF(OR(Table4[[#This Row],[Reported cost]]="",Table4[[#This Row],[Insured Cost]]=""),2,IF(AND(Table4[[#This Row],[Deaths]]="",OR(Table4[[#This Row],[Reported cost]]="",Table4[[#This Row],[Insured Cost]]="")),3,"")))</f>
        <v/>
      </c>
      <c r="U18" s="41"/>
      <c r="V18" s="41">
        <v>1000</v>
      </c>
      <c r="W18" s="41">
        <v>500</v>
      </c>
      <c r="X18" s="41">
        <v>5</v>
      </c>
      <c r="Y18" s="41"/>
      <c r="Z18" s="2">
        <v>2000000</v>
      </c>
      <c r="AA18" s="2">
        <v>12000000</v>
      </c>
      <c r="AB18" s="41"/>
      <c r="AC18" s="41"/>
      <c r="AD18" s="41"/>
      <c r="AE18" s="41"/>
      <c r="AF18" s="41"/>
      <c r="AG18" s="41"/>
      <c r="AH18" s="41"/>
      <c r="AI18" s="41">
        <v>1</v>
      </c>
      <c r="AJ18" s="41"/>
      <c r="AK18" s="41"/>
      <c r="AL18" s="41"/>
      <c r="AM18" s="41"/>
      <c r="AN18" s="41"/>
      <c r="AO18" s="41"/>
      <c r="AP18" s="41"/>
      <c r="AQ18" s="41"/>
      <c r="AR18" s="41"/>
      <c r="AS18" s="41"/>
      <c r="AT18" s="41"/>
      <c r="BD18" t="str">
        <f>IFERROR(LEFT(Table4[[#This Row],[reference/s]],SEARCH(";",Table4[[#This Row],[reference/s]])-1),"")</f>
        <v>wiki</v>
      </c>
      <c r="BE18" t="str">
        <f>IFERROR(MID(Table4[[#This Row],[reference/s]],SEARCH(";",Table4[[#This Row],[reference/s]])+2,SEARCH(";",Table4[[#This Row],[reference/s]],SEARCH(";",Table4[[#This Row],[reference/s]])+1)-SEARCH(";",Table4[[#This Row],[reference/s]])-2),"")</f>
        <v>ICA</v>
      </c>
      <c r="BF18">
        <f>IFERROR(SEARCH(";",Table4[[#This Row],[reference/s]]),"")</f>
        <v>5</v>
      </c>
      <c r="BG18" s="1">
        <f>IFERROR(SEARCH(";",Table4[[#This Row],[reference/s]],Table4[[#This Row],[Column2]]+1),"")</f>
        <v>10</v>
      </c>
      <c r="BH18" s="1" t="str">
        <f>IFERROR(SEARCH(";",Table4[[#This Row],[reference/s]],Table4[[#This Row],[Column3]]+1),"")</f>
        <v/>
      </c>
      <c r="BI18" s="1" t="str">
        <f>IFERROR(SEARCH(";",Table4[[#This Row],[reference/s]],Table4[[#This Row],[Column4]]+1),"")</f>
        <v/>
      </c>
      <c r="BJ18" s="1" t="str">
        <f>IFERROR(SEARCH(";",Table4[[#This Row],[reference/s]],Table4[[#This Row],[Column5]]+1),"")</f>
        <v/>
      </c>
      <c r="BK18" s="1" t="str">
        <f>IFERROR(SEARCH(";",Table4[[#This Row],[reference/s]],Table4[[#This Row],[Column6]]+1),"")</f>
        <v/>
      </c>
      <c r="BL18" s="1" t="str">
        <f>IFERROR(SEARCH(";",Table4[[#This Row],[reference/s]],Table4[[#This Row],[Column7]]+1),"")</f>
        <v/>
      </c>
      <c r="BM18" s="1" t="str">
        <f>IFERROR(SEARCH(";",Table4[[#This Row],[reference/s]],Table4[[#This Row],[Column8]]+1),"")</f>
        <v/>
      </c>
      <c r="BN18" s="1" t="str">
        <f>IFERROR(SEARCH(";",Table4[[#This Row],[reference/s]],Table4[[#This Row],[Column9]]+1),"")</f>
        <v/>
      </c>
      <c r="BO18" s="1" t="str">
        <f>IFERROR(SEARCH(";",Table4[[#This Row],[reference/s]],Table4[[#This Row],[Column10]]+1),"")</f>
        <v/>
      </c>
      <c r="BP18" s="1" t="str">
        <f>IFERROR(SEARCH(";",Table4[[#This Row],[reference/s]],Table4[[#This Row],[Column11]]+1),"")</f>
        <v/>
      </c>
      <c r="BQ18" s="1" t="str">
        <f>IFERROR(MID(Table4[[#This Row],[reference/s]],Table4[[#This Row],[Column3]]+2,Table4[[#This Row],[Column4]]-Table4[[#This Row],[Column3]]-2),"")</f>
        <v/>
      </c>
      <c r="BR18" s="1" t="str">
        <f>IFERROR(MID(Table4[[#This Row],[reference/s]],Table4[[#This Row],[Column4]]+2,Table4[[#This Row],[Column5]]-Table4[[#This Row],[Column4]]-2),"")</f>
        <v/>
      </c>
      <c r="BS18" s="1" t="str">
        <f>IFERROR(MID(Table4[[#This Row],[reference/s]],Table4[[#This Row],[Column5]]+2,Table4[[#This Row],[Column6]]-Table4[[#This Row],[Column5]]-2),"")</f>
        <v/>
      </c>
    </row>
    <row r="19" spans="1:71" ht="16" thickTop="1" thickBot="1">
      <c r="B19" t="s">
        <v>622</v>
      </c>
      <c r="D19" t="s">
        <v>897</v>
      </c>
      <c r="E19" s="11">
        <v>25976</v>
      </c>
      <c r="F19" s="11">
        <v>25986</v>
      </c>
      <c r="G19" t="s">
        <v>688</v>
      </c>
      <c r="H19" s="41">
        <v>1971</v>
      </c>
      <c r="I19" t="s">
        <v>724</v>
      </c>
      <c r="J19" t="s">
        <v>37</v>
      </c>
      <c r="K19" t="s">
        <v>37</v>
      </c>
      <c r="L19" t="s">
        <v>773</v>
      </c>
      <c r="M19" s="9" t="s">
        <v>1215</v>
      </c>
      <c r="N19" s="43">
        <f>IFERROR(SEARCH("EM-DAT",Table4[[#This Row],[reference/s]]),"")</f>
        <v>24</v>
      </c>
      <c r="O19" s="41">
        <v>0</v>
      </c>
      <c r="P19" s="41">
        <v>0</v>
      </c>
      <c r="Q19" s="41">
        <v>1</v>
      </c>
      <c r="R19" s="41">
        <v>1</v>
      </c>
      <c r="S19" s="41">
        <v>9</v>
      </c>
      <c r="T19" s="41">
        <f>IF(AND(Table4[[#This Row],[Deaths]]="",Table4[[#This Row],[Reported cost]]="",Table4[[#This Row],[Insured Cost]]=""),1,IF(OR(Table4[[#This Row],[Reported cost]]="",Table4[[#This Row],[Insured Cost]]=""),2,IF(AND(Table4[[#This Row],[Deaths]]="",OR(Table4[[#This Row],[Reported cost]]="",Table4[[#This Row],[Insured Cost]]="")),3,"")))</f>
        <v>2</v>
      </c>
      <c r="U19" s="41"/>
      <c r="V19" s="41"/>
      <c r="W19" s="41"/>
      <c r="X19" s="41"/>
      <c r="Y19" s="41">
        <v>3</v>
      </c>
      <c r="Z19" s="2"/>
      <c r="AA19" s="2">
        <v>10000000</v>
      </c>
      <c r="AB19" s="41"/>
      <c r="AC19" s="41"/>
      <c r="AD19" s="41"/>
      <c r="AE19" s="41"/>
      <c r="AF19" s="41"/>
      <c r="AG19" s="41"/>
      <c r="AH19" s="41"/>
      <c r="AI19" s="41"/>
      <c r="AJ19" s="41"/>
      <c r="AK19" s="41"/>
      <c r="AL19" s="41"/>
      <c r="AM19" s="41"/>
      <c r="AN19" s="41"/>
      <c r="AO19" s="41"/>
      <c r="AP19" s="41"/>
      <c r="AQ19" s="41"/>
      <c r="AR19" s="41"/>
      <c r="AS19" s="41"/>
      <c r="AT19" s="41"/>
      <c r="BD19" t="str">
        <f>IFERROR(LEFT(Table4[[#This Row],[reference/s]],SEARCH(";",Table4[[#This Row],[reference/s]])-1),"")</f>
        <v>wiki, PDF - newspaper</v>
      </c>
      <c r="BE19" t="str">
        <f>IFERROR(MID(Table4[[#This Row],[reference/s]],SEARCH(";",Table4[[#This Row],[reference/s]])+2,SEARCH(";",Table4[[#This Row],[reference/s]],SEARCH(";",Table4[[#This Row],[reference/s]])+1)-SEARCH(";",Table4[[#This Row],[reference/s]])-2),"")</f>
        <v/>
      </c>
      <c r="BF19">
        <f>IFERROR(SEARCH(";",Table4[[#This Row],[reference/s]]),"")</f>
        <v>22</v>
      </c>
      <c r="BG19" s="1" t="str">
        <f>IFERROR(SEARCH(";",Table4[[#This Row],[reference/s]],Table4[[#This Row],[Column2]]+1),"")</f>
        <v/>
      </c>
      <c r="BH19" s="1" t="str">
        <f>IFERROR(SEARCH(";",Table4[[#This Row],[reference/s]],Table4[[#This Row],[Column3]]+1),"")</f>
        <v/>
      </c>
      <c r="BI19" s="1" t="str">
        <f>IFERROR(SEARCH(";",Table4[[#This Row],[reference/s]],Table4[[#This Row],[Column4]]+1),"")</f>
        <v/>
      </c>
      <c r="BJ19" s="1" t="str">
        <f>IFERROR(SEARCH(";",Table4[[#This Row],[reference/s]],Table4[[#This Row],[Column5]]+1),"")</f>
        <v/>
      </c>
      <c r="BK19" s="1" t="str">
        <f>IFERROR(SEARCH(";",Table4[[#This Row],[reference/s]],Table4[[#This Row],[Column6]]+1),"")</f>
        <v/>
      </c>
      <c r="BL19" s="1" t="str">
        <f>IFERROR(SEARCH(";",Table4[[#This Row],[reference/s]],Table4[[#This Row],[Column7]]+1),"")</f>
        <v/>
      </c>
      <c r="BM19" s="1" t="str">
        <f>IFERROR(SEARCH(";",Table4[[#This Row],[reference/s]],Table4[[#This Row],[Column8]]+1),"")</f>
        <v/>
      </c>
      <c r="BN19" s="1" t="str">
        <f>IFERROR(SEARCH(";",Table4[[#This Row],[reference/s]],Table4[[#This Row],[Column9]]+1),"")</f>
        <v/>
      </c>
      <c r="BO19" s="1" t="str">
        <f>IFERROR(SEARCH(";",Table4[[#This Row],[reference/s]],Table4[[#This Row],[Column10]]+1),"")</f>
        <v/>
      </c>
      <c r="BP19" s="1" t="str">
        <f>IFERROR(SEARCH(";",Table4[[#This Row],[reference/s]],Table4[[#This Row],[Column11]]+1),"")</f>
        <v/>
      </c>
      <c r="BQ19" s="1" t="str">
        <f>IFERROR(MID(Table4[[#This Row],[reference/s]],Table4[[#This Row],[Column3]]+2,Table4[[#This Row],[Column4]]-Table4[[#This Row],[Column3]]-2),"")</f>
        <v/>
      </c>
      <c r="BR19" s="1" t="str">
        <f>IFERROR(MID(Table4[[#This Row],[reference/s]],Table4[[#This Row],[Column4]]+2,Table4[[#This Row],[Column5]]-Table4[[#This Row],[Column4]]-2),"")</f>
        <v/>
      </c>
      <c r="BS19" s="1" t="str">
        <f>IFERROR(MID(Table4[[#This Row],[reference/s]],Table4[[#This Row],[Column5]]+2,Table4[[#This Row],[Column6]]-Table4[[#This Row],[Column5]]-2),"")</f>
        <v/>
      </c>
    </row>
    <row r="20" spans="1:71" ht="15" thickTop="1">
      <c r="A20">
        <v>451</v>
      </c>
      <c r="B20" t="s">
        <v>666</v>
      </c>
      <c r="C20" t="s">
        <v>674</v>
      </c>
      <c r="D20" t="s">
        <v>913</v>
      </c>
      <c r="E20" s="4">
        <v>26159</v>
      </c>
      <c r="F20" s="4">
        <v>26159</v>
      </c>
      <c r="G20" t="s">
        <v>696</v>
      </c>
      <c r="H20" s="41">
        <v>1971</v>
      </c>
      <c r="I20" t="s">
        <v>912</v>
      </c>
      <c r="J20" t="s">
        <v>50</v>
      </c>
      <c r="K20" t="s">
        <v>50</v>
      </c>
      <c r="M20" t="s">
        <v>1217</v>
      </c>
      <c r="N20" s="41" t="str">
        <f>IFERROR(SEARCH("EM-DAT",Table4[[#This Row],[reference/s]]),"")</f>
        <v/>
      </c>
      <c r="O20" s="41">
        <v>0</v>
      </c>
      <c r="P20" s="41">
        <v>1</v>
      </c>
      <c r="Q20" s="41">
        <v>1</v>
      </c>
      <c r="R20" s="41">
        <v>0</v>
      </c>
      <c r="S20" s="41">
        <v>0</v>
      </c>
      <c r="T20" s="41">
        <f>IF(AND(Table4[[#This Row],[Deaths]]="",Table4[[#This Row],[Reported cost]]="",Table4[[#This Row],[Insured Cost]]=""),1,IF(OR(Table4[[#This Row],[Reported cost]]="",Table4[[#This Row],[Insured Cost]]=""),2,IF(AND(Table4[[#This Row],[Deaths]]="",OR(Table4[[#This Row],[Reported cost]]="",Table4[[#This Row],[Insured Cost]]="")),3,"")))</f>
        <v>2</v>
      </c>
      <c r="U20" s="41"/>
      <c r="V20" s="41"/>
      <c r="W20" s="41"/>
      <c r="X20" s="41">
        <v>44</v>
      </c>
      <c r="Y20" s="41">
        <v>3</v>
      </c>
      <c r="Z20" s="2"/>
      <c r="AA20" s="2">
        <v>100000</v>
      </c>
      <c r="AB20" s="41"/>
      <c r="AC20" s="41"/>
      <c r="AD20" s="41"/>
      <c r="AE20" s="41"/>
      <c r="AF20" s="41"/>
      <c r="AG20" s="41">
        <v>33</v>
      </c>
      <c r="AH20" s="41">
        <v>24</v>
      </c>
      <c r="AI20" s="41"/>
      <c r="AJ20" s="41"/>
      <c r="AK20" s="41"/>
      <c r="AL20" s="41"/>
      <c r="AM20" s="41"/>
      <c r="AN20" s="41"/>
      <c r="AO20" s="41"/>
      <c r="AP20" s="41"/>
      <c r="AQ20" s="41"/>
      <c r="AR20" s="41"/>
      <c r="AS20" s="41"/>
      <c r="AT20" s="41"/>
      <c r="BC20" t="s">
        <v>914</v>
      </c>
      <c r="BD20" t="str">
        <f>IFERROR(LEFT(Table4[[#This Row],[reference/s]],SEARCH(";",Table4[[#This Row],[reference/s]])-1),"")</f>
        <v>EM-Track</v>
      </c>
      <c r="BE20" t="str">
        <f>IFERROR(MID(Table4[[#This Row],[reference/s]],SEARCH(";",Table4[[#This Row],[reference/s]])+2,SEARCH(";",Table4[[#This Row],[reference/s]],SEARCH(";",Table4[[#This Row],[reference/s]])+1)-SEARCH(";",Table4[[#This Row],[reference/s]])-2),"")</f>
        <v/>
      </c>
      <c r="BF20">
        <f>IFERROR(SEARCH(";",Table4[[#This Row],[reference/s]]),"")</f>
        <v>9</v>
      </c>
      <c r="BG20" s="1" t="str">
        <f>IFERROR(SEARCH(";",Table4[[#This Row],[reference/s]],Table4[[#This Row],[Column2]]+1),"")</f>
        <v/>
      </c>
      <c r="BH20" s="1" t="str">
        <f>IFERROR(SEARCH(";",Table4[[#This Row],[reference/s]],Table4[[#This Row],[Column3]]+1),"")</f>
        <v/>
      </c>
      <c r="BI20" s="1" t="str">
        <f>IFERROR(SEARCH(";",Table4[[#This Row],[reference/s]],Table4[[#This Row],[Column4]]+1),"")</f>
        <v/>
      </c>
      <c r="BJ20" s="1" t="str">
        <f>IFERROR(SEARCH(";",Table4[[#This Row],[reference/s]],Table4[[#This Row],[Column5]]+1),"")</f>
        <v/>
      </c>
      <c r="BK20" s="1" t="str">
        <f>IFERROR(SEARCH(";",Table4[[#This Row],[reference/s]],Table4[[#This Row],[Column6]]+1),"")</f>
        <v/>
      </c>
      <c r="BL20" s="1" t="str">
        <f>IFERROR(SEARCH(";",Table4[[#This Row],[reference/s]],Table4[[#This Row],[Column7]]+1),"")</f>
        <v/>
      </c>
      <c r="BM20" s="1" t="str">
        <f>IFERROR(SEARCH(";",Table4[[#This Row],[reference/s]],Table4[[#This Row],[Column8]]+1),"")</f>
        <v/>
      </c>
      <c r="BN20" s="1" t="str">
        <f>IFERROR(SEARCH(";",Table4[[#This Row],[reference/s]],Table4[[#This Row],[Column9]]+1),"")</f>
        <v/>
      </c>
      <c r="BO20" s="1" t="str">
        <f>IFERROR(SEARCH(";",Table4[[#This Row],[reference/s]],Table4[[#This Row],[Column10]]+1),"")</f>
        <v/>
      </c>
      <c r="BP20" s="1" t="str">
        <f>IFERROR(SEARCH(";",Table4[[#This Row],[reference/s]],Table4[[#This Row],[Column11]]+1),"")</f>
        <v/>
      </c>
      <c r="BQ20" s="1" t="str">
        <f>IFERROR(MID(Table4[[#This Row],[reference/s]],Table4[[#This Row],[Column3]]+2,Table4[[#This Row],[Column4]]-Table4[[#This Row],[Column3]]-2),"")</f>
        <v/>
      </c>
      <c r="BR20" s="1" t="str">
        <f>IFERROR(MID(Table4[[#This Row],[reference/s]],Table4[[#This Row],[Column4]]+2,Table4[[#This Row],[Column5]]-Table4[[#This Row],[Column4]]-2),"")</f>
        <v/>
      </c>
      <c r="BS20" s="1" t="str">
        <f>IFERROR(MID(Table4[[#This Row],[reference/s]],Table4[[#This Row],[Column5]]+2,Table4[[#This Row],[Column6]]-Table4[[#This Row],[Column5]]-2),"")</f>
        <v/>
      </c>
    </row>
    <row r="21" spans="1:71" s="6" customFormat="1">
      <c r="B21" s="6" t="s">
        <v>666</v>
      </c>
      <c r="C21" s="6" t="s">
        <v>669</v>
      </c>
      <c r="D21" s="6" t="s">
        <v>971</v>
      </c>
      <c r="E21" s="29">
        <v>26166</v>
      </c>
      <c r="F21" s="29">
        <v>26166</v>
      </c>
      <c r="G21" s="6" t="s">
        <v>696</v>
      </c>
      <c r="H21" s="42">
        <v>1971</v>
      </c>
      <c r="I21" s="6" t="s">
        <v>554</v>
      </c>
      <c r="J21" s="6" t="s">
        <v>37</v>
      </c>
      <c r="K21" s="6" t="s">
        <v>37</v>
      </c>
      <c r="M21" s="6" t="s">
        <v>972</v>
      </c>
      <c r="N21" s="42" t="str">
        <f>IFERROR(SEARCH("EM-DAT",Table4[[#This Row],[reference/s]]),"")</f>
        <v/>
      </c>
      <c r="O21" s="42">
        <v>1</v>
      </c>
      <c r="P21" s="42">
        <v>0</v>
      </c>
      <c r="Q21" s="42">
        <v>0</v>
      </c>
      <c r="R21" s="42"/>
      <c r="S21" s="42"/>
      <c r="T21" s="42">
        <f>IF(AND(Table4[[#This Row],[Deaths]]="",Table4[[#This Row],[Reported cost]]="",Table4[[#This Row],[Insured Cost]]=""),1,IF(OR(Table4[[#This Row],[Reported cost]]="",Table4[[#This Row],[Insured Cost]]=""),2,IF(AND(Table4[[#This Row],[Deaths]]="",OR(Table4[[#This Row],[Reported cost]]="",Table4[[#This Row],[Insured Cost]]="")),3,"")))</f>
        <v>2</v>
      </c>
      <c r="U21" s="42"/>
      <c r="V21" s="42"/>
      <c r="W21" s="42"/>
      <c r="X21" s="42"/>
      <c r="Y21" s="42"/>
      <c r="Z21" s="30"/>
      <c r="AA21" s="30">
        <v>3000000</v>
      </c>
      <c r="AB21" s="42"/>
      <c r="AC21" s="42"/>
      <c r="AD21" s="42"/>
      <c r="AE21" s="42"/>
      <c r="AF21" s="42"/>
      <c r="AG21" s="42"/>
      <c r="AH21" s="42"/>
      <c r="AI21" s="42"/>
      <c r="AJ21" s="42"/>
      <c r="AK21" s="42"/>
      <c r="AL21" s="42"/>
      <c r="AM21" s="42"/>
      <c r="AN21" s="42"/>
      <c r="AO21" s="42"/>
      <c r="AP21" s="42"/>
      <c r="AQ21" s="42"/>
      <c r="AR21" s="42"/>
      <c r="AS21" s="42"/>
      <c r="AT21" s="42"/>
      <c r="BD21" s="6" t="str">
        <f>IFERROR(LEFT(Table4[[#This Row],[reference/s]],SEARCH(";",Table4[[#This Row],[reference/s]])-1),"")</f>
        <v>PDF - newspaper</v>
      </c>
      <c r="BE21" s="6" t="str">
        <f>IFERROR(MID(Table4[[#This Row],[reference/s]],SEARCH(";",Table4[[#This Row],[reference/s]])+2,SEARCH(";",Table4[[#This Row],[reference/s]],SEARCH(";",Table4[[#This Row],[reference/s]])+1)-SEARCH(";",Table4[[#This Row],[reference/s]])-2),"")</f>
        <v/>
      </c>
      <c r="BF21" s="6">
        <f>IFERROR(SEARCH(";",Table4[[#This Row],[reference/s]]),"")</f>
        <v>16</v>
      </c>
      <c r="BG21" s="34" t="str">
        <f>IFERROR(SEARCH(";",Table4[[#This Row],[reference/s]],Table4[[#This Row],[Column2]]+1),"")</f>
        <v/>
      </c>
      <c r="BH21" s="34" t="str">
        <f>IFERROR(SEARCH(";",Table4[[#This Row],[reference/s]],Table4[[#This Row],[Column3]]+1),"")</f>
        <v/>
      </c>
      <c r="BI21" s="34" t="str">
        <f>IFERROR(SEARCH(";",Table4[[#This Row],[reference/s]],Table4[[#This Row],[Column4]]+1),"")</f>
        <v/>
      </c>
      <c r="BJ21" s="34" t="str">
        <f>IFERROR(SEARCH(";",Table4[[#This Row],[reference/s]],Table4[[#This Row],[Column5]]+1),"")</f>
        <v/>
      </c>
      <c r="BK21" s="34" t="str">
        <f>IFERROR(SEARCH(";",Table4[[#This Row],[reference/s]],Table4[[#This Row],[Column6]]+1),"")</f>
        <v/>
      </c>
      <c r="BL21" s="34" t="str">
        <f>IFERROR(SEARCH(";",Table4[[#This Row],[reference/s]],Table4[[#This Row],[Column7]]+1),"")</f>
        <v/>
      </c>
      <c r="BM21" s="34" t="str">
        <f>IFERROR(SEARCH(";",Table4[[#This Row],[reference/s]],Table4[[#This Row],[Column8]]+1),"")</f>
        <v/>
      </c>
      <c r="BN21" s="34" t="str">
        <f>IFERROR(SEARCH(";",Table4[[#This Row],[reference/s]],Table4[[#This Row],[Column9]]+1),"")</f>
        <v/>
      </c>
      <c r="BO21" s="34" t="str">
        <f>IFERROR(SEARCH(";",Table4[[#This Row],[reference/s]],Table4[[#This Row],[Column10]]+1),"")</f>
        <v/>
      </c>
      <c r="BP21" s="34" t="str">
        <f>IFERROR(SEARCH(";",Table4[[#This Row],[reference/s]],Table4[[#This Row],[Column11]]+1),"")</f>
        <v/>
      </c>
      <c r="BQ21" s="34" t="str">
        <f>IFERROR(MID(Table4[[#This Row],[reference/s]],Table4[[#This Row],[Column3]]+2,Table4[[#This Row],[Column4]]-Table4[[#This Row],[Column3]]-2),"")</f>
        <v/>
      </c>
      <c r="BR21" s="34" t="str">
        <f>IFERROR(MID(Table4[[#This Row],[reference/s]],Table4[[#This Row],[Column4]]+2,Table4[[#This Row],[Column5]]-Table4[[#This Row],[Column4]]-2),"")</f>
        <v/>
      </c>
      <c r="BS21" s="34" t="str">
        <f>IFERROR(MID(Table4[[#This Row],[reference/s]],Table4[[#This Row],[Column5]]+2,Table4[[#This Row],[Column6]]-Table4[[#This Row],[Column5]]-2),"")</f>
        <v/>
      </c>
    </row>
    <row r="22" spans="1:71" ht="15" thickBot="1">
      <c r="A22">
        <v>222</v>
      </c>
      <c r="B22" t="s">
        <v>483</v>
      </c>
      <c r="C22" t="s">
        <v>168</v>
      </c>
      <c r="D22" t="s">
        <v>169</v>
      </c>
      <c r="E22" s="4">
        <v>26385</v>
      </c>
      <c r="F22" s="4">
        <v>26391</v>
      </c>
      <c r="G22" t="s">
        <v>689</v>
      </c>
      <c r="H22" s="41">
        <v>1972</v>
      </c>
      <c r="I22" t="s">
        <v>628</v>
      </c>
      <c r="J22" t="s">
        <v>50</v>
      </c>
      <c r="K22" t="s">
        <v>50</v>
      </c>
      <c r="L22" t="s">
        <v>773</v>
      </c>
      <c r="M22" t="s">
        <v>1218</v>
      </c>
      <c r="N22" s="41" t="str">
        <f>IFERROR(SEARCH("EM-DAT",Table4[[#This Row],[reference/s]]),"")</f>
        <v/>
      </c>
      <c r="O22" s="41">
        <v>0</v>
      </c>
      <c r="P22" s="41">
        <v>0</v>
      </c>
      <c r="Q22" s="41">
        <v>1</v>
      </c>
      <c r="R22" s="41">
        <v>2</v>
      </c>
      <c r="S22" s="41">
        <v>2</v>
      </c>
      <c r="T22" s="41">
        <f>IF(AND(Table4[[#This Row],[Deaths]]="",Table4[[#This Row],[Reported cost]]="",Table4[[#This Row],[Insured Cost]]=""),1,IF(OR(Table4[[#This Row],[Reported cost]]="",Table4[[#This Row],[Insured Cost]]=""),2,IF(AND(Table4[[#This Row],[Deaths]]="",OR(Table4[[#This Row],[Reported cost]]="",Table4[[#This Row],[Insured Cost]]="")),3,"")))</f>
        <v>2</v>
      </c>
      <c r="U22" s="41">
        <v>12</v>
      </c>
      <c r="V22" s="41"/>
      <c r="W22" s="41"/>
      <c r="X22" s="41"/>
      <c r="Y22" s="41">
        <v>8</v>
      </c>
      <c r="Z22" s="2"/>
      <c r="AA22" s="2">
        <v>7000000</v>
      </c>
      <c r="AB22" s="41"/>
      <c r="AC22" s="41"/>
      <c r="AD22" s="41"/>
      <c r="AE22" s="41"/>
      <c r="AF22" s="41"/>
      <c r="AG22" s="41"/>
      <c r="AH22" s="41"/>
      <c r="AI22" s="41"/>
      <c r="AJ22" s="41"/>
      <c r="AK22" s="41"/>
      <c r="AL22" s="41"/>
      <c r="AM22" s="41"/>
      <c r="AN22" s="41"/>
      <c r="AO22" s="41"/>
      <c r="AP22" s="41"/>
      <c r="AQ22" s="41"/>
      <c r="AR22" s="41"/>
      <c r="AS22" s="41"/>
      <c r="AT22" s="41"/>
      <c r="BC22" t="s">
        <v>170</v>
      </c>
      <c r="BD22" t="str">
        <f>IFERROR(LEFT(Table4[[#This Row],[reference/s]],SEARCH(";",Table4[[#This Row],[reference/s]])-1),"")</f>
        <v>EM-Track</v>
      </c>
      <c r="BE22" t="str">
        <f>IFERROR(MID(Table4[[#This Row],[reference/s]],SEARCH(";",Table4[[#This Row],[reference/s]])+2,SEARCH(";",Table4[[#This Row],[reference/s]],SEARCH(";",Table4[[#This Row],[reference/s]])+1)-SEARCH(";",Table4[[#This Row],[reference/s]])-2),"")</f>
        <v>wiki</v>
      </c>
      <c r="BF22">
        <f>IFERROR(SEARCH(";",Table4[[#This Row],[reference/s]]),"")</f>
        <v>9</v>
      </c>
      <c r="BG22" s="1">
        <f>IFERROR(SEARCH(";",Table4[[#This Row],[reference/s]],Table4[[#This Row],[Column2]]+1),"")</f>
        <v>15</v>
      </c>
      <c r="BH22" s="1">
        <f>IFERROR(SEARCH(";",Table4[[#This Row],[reference/s]],Table4[[#This Row],[Column3]]+1),"")</f>
        <v>195</v>
      </c>
      <c r="BI22" s="1" t="str">
        <f>IFERROR(SEARCH(";",Table4[[#This Row],[reference/s]],Table4[[#This Row],[Column4]]+1),"")</f>
        <v/>
      </c>
      <c r="BJ22" s="1" t="str">
        <f>IFERROR(SEARCH(";",Table4[[#This Row],[reference/s]],Table4[[#This Row],[Column5]]+1),"")</f>
        <v/>
      </c>
      <c r="BK22" s="1" t="str">
        <f>IFERROR(SEARCH(";",Table4[[#This Row],[reference/s]],Table4[[#This Row],[Column6]]+1),"")</f>
        <v/>
      </c>
      <c r="BL22" s="1" t="str">
        <f>IFERROR(SEARCH(";",Table4[[#This Row],[reference/s]],Table4[[#This Row],[Column7]]+1),"")</f>
        <v/>
      </c>
      <c r="BM22" s="1" t="str">
        <f>IFERROR(SEARCH(";",Table4[[#This Row],[reference/s]],Table4[[#This Row],[Column8]]+1),"")</f>
        <v/>
      </c>
      <c r="BN22" s="1" t="str">
        <f>IFERROR(SEARCH(";",Table4[[#This Row],[reference/s]],Table4[[#This Row],[Column9]]+1),"")</f>
        <v/>
      </c>
      <c r="BO22" s="1" t="str">
        <f>IFERROR(SEARCH(";",Table4[[#This Row],[reference/s]],Table4[[#This Row],[Column10]]+1),"")</f>
        <v/>
      </c>
      <c r="BP22" s="1" t="str">
        <f>IFERROR(SEARCH(";",Table4[[#This Row],[reference/s]],Table4[[#This Row],[Column11]]+1),"")</f>
        <v/>
      </c>
      <c r="BQ22" s="1" t="str">
        <f>IFERROR(MID(Table4[[#This Row],[reference/s]],Table4[[#This Row],[Column3]]+2,Table4[[#This Row],[Column4]]-Table4[[#This Row],[Column3]]-2),"")</f>
        <v>http://www.australiangeographic.com.au/journal/timeline-australias-worst-cyclones.htm *not sure if this is the same one stated on wiki page - Bundaberg (# of deaths is different)</v>
      </c>
      <c r="BR22" s="1" t="str">
        <f>IFERROR(MID(Table4[[#This Row],[reference/s]],Table4[[#This Row],[Column4]]+2,Table4[[#This Row],[Column5]]-Table4[[#This Row],[Column4]]-2),"")</f>
        <v/>
      </c>
      <c r="BS22" s="1" t="str">
        <f>IFERROR(MID(Table4[[#This Row],[reference/s]],Table4[[#This Row],[Column5]]+2,Table4[[#This Row],[Column6]]-Table4[[#This Row],[Column5]]-2),"")</f>
        <v/>
      </c>
    </row>
    <row r="23" spans="1:71" ht="16" thickTop="1" thickBot="1">
      <c r="B23" t="s">
        <v>483</v>
      </c>
      <c r="C23" t="s">
        <v>1219</v>
      </c>
      <c r="D23" t="s">
        <v>1696</v>
      </c>
      <c r="E23" s="16">
        <v>26335</v>
      </c>
      <c r="F23" s="16">
        <v>26340</v>
      </c>
      <c r="G23" t="s">
        <v>688</v>
      </c>
      <c r="H23" s="41">
        <v>1972</v>
      </c>
      <c r="I23" t="s">
        <v>1695</v>
      </c>
      <c r="J23" t="s">
        <v>50</v>
      </c>
      <c r="K23" t="s">
        <v>50</v>
      </c>
      <c r="M23" s="9" t="s">
        <v>1697</v>
      </c>
      <c r="N23" s="43" t="str">
        <f>IFERROR(SEARCH("EM-DAT",Table4[[#This Row],[reference/s]]),"")</f>
        <v/>
      </c>
      <c r="O23" s="41"/>
      <c r="P23" s="41"/>
      <c r="Q23" s="41"/>
      <c r="R23" s="41"/>
      <c r="S23" s="41"/>
      <c r="T23" s="41">
        <f>IF(AND(Table4[[#This Row],[Deaths]]="",Table4[[#This Row],[Reported cost]]="",Table4[[#This Row],[Insured Cost]]=""),1,IF(OR(Table4[[#This Row],[Reported cost]]="",Table4[[#This Row],[Insured Cost]]=""),2,IF(AND(Table4[[#This Row],[Deaths]]="",OR(Table4[[#This Row],[Reported cost]]="",Table4[[#This Row],[Insured Cost]]="")),3,"")))</f>
        <v>2</v>
      </c>
      <c r="U23" s="41"/>
      <c r="V23" s="41"/>
      <c r="W23" s="41"/>
      <c r="X23" s="41"/>
      <c r="Y23" s="41"/>
      <c r="Z23" s="2">
        <v>2000000</v>
      </c>
      <c r="AB23" s="41"/>
      <c r="AC23" s="41"/>
      <c r="AD23" s="41"/>
      <c r="AE23" s="41"/>
      <c r="AF23" s="41"/>
      <c r="AG23" s="41"/>
      <c r="AH23" s="41"/>
      <c r="AI23" s="41"/>
      <c r="AJ23" s="41"/>
      <c r="AK23" s="41"/>
      <c r="AL23" s="41"/>
      <c r="AM23" s="41"/>
      <c r="AN23" s="41"/>
      <c r="AO23" s="41"/>
      <c r="AP23" s="41"/>
      <c r="AQ23" s="41"/>
      <c r="AR23" s="41"/>
      <c r="AS23" s="41"/>
      <c r="AT23" s="41"/>
      <c r="BD23" t="str">
        <f>IFERROR(LEFT(Table4[[#This Row],[reference/s]],SEARCH(";",Table4[[#This Row],[reference/s]])-1),"")</f>
        <v>ICA</v>
      </c>
      <c r="BE23" t="str">
        <f>IFERROR(MID(Table4[[#This Row],[reference/s]],SEARCH(";",Table4[[#This Row],[reference/s]])+2,SEARCH(";",Table4[[#This Row],[reference/s]],SEARCH(";",Table4[[#This Row],[reference/s]])+1)-SEARCH(";",Table4[[#This Row],[reference/s]])-2),"")</f>
        <v/>
      </c>
      <c r="BF23">
        <f>IFERROR(SEARCH(";",Table4[[#This Row],[reference/s]]),"")</f>
        <v>4</v>
      </c>
      <c r="BG23" s="1" t="str">
        <f>IFERROR(SEARCH(";",Table4[[#This Row],[reference/s]],Table4[[#This Row],[Column2]]+1),"")</f>
        <v/>
      </c>
      <c r="BH23" s="1" t="str">
        <f>IFERROR(SEARCH(";",Table4[[#This Row],[reference/s]],Table4[[#This Row],[Column3]]+1),"")</f>
        <v/>
      </c>
      <c r="BI23" s="1" t="str">
        <f>IFERROR(SEARCH(";",Table4[[#This Row],[reference/s]],Table4[[#This Row],[Column4]]+1),"")</f>
        <v/>
      </c>
      <c r="BJ23" s="1" t="str">
        <f>IFERROR(SEARCH(";",Table4[[#This Row],[reference/s]],Table4[[#This Row],[Column5]]+1),"")</f>
        <v/>
      </c>
      <c r="BK23" s="1" t="str">
        <f>IFERROR(SEARCH(";",Table4[[#This Row],[reference/s]],Table4[[#This Row],[Column6]]+1),"")</f>
        <v/>
      </c>
      <c r="BL23" s="1" t="str">
        <f>IFERROR(SEARCH(";",Table4[[#This Row],[reference/s]],Table4[[#This Row],[Column7]]+1),"")</f>
        <v/>
      </c>
      <c r="BM23" s="1" t="str">
        <f>IFERROR(SEARCH(";",Table4[[#This Row],[reference/s]],Table4[[#This Row],[Column8]]+1),"")</f>
        <v/>
      </c>
      <c r="BN23" s="1" t="str">
        <f>IFERROR(SEARCH(";",Table4[[#This Row],[reference/s]],Table4[[#This Row],[Column9]]+1),"")</f>
        <v/>
      </c>
      <c r="BO23" s="1" t="str">
        <f>IFERROR(SEARCH(";",Table4[[#This Row],[reference/s]],Table4[[#This Row],[Column10]]+1),"")</f>
        <v/>
      </c>
      <c r="BP23" s="1" t="str">
        <f>IFERROR(SEARCH(";",Table4[[#This Row],[reference/s]],Table4[[#This Row],[Column11]]+1),"")</f>
        <v/>
      </c>
      <c r="BQ23" s="1" t="str">
        <f>IFERROR(MID(Table4[[#This Row],[reference/s]],Table4[[#This Row],[Column3]]+2,Table4[[#This Row],[Column4]]-Table4[[#This Row],[Column3]]-2),"")</f>
        <v/>
      </c>
      <c r="BR23" s="1" t="str">
        <f>IFERROR(MID(Table4[[#This Row],[reference/s]],Table4[[#This Row],[Column4]]+2,Table4[[#This Row],[Column5]]-Table4[[#This Row],[Column4]]-2),"")</f>
        <v/>
      </c>
      <c r="BS23" s="1" t="str">
        <f>IFERROR(MID(Table4[[#This Row],[reference/s]],Table4[[#This Row],[Column5]]+2,Table4[[#This Row],[Column6]]-Table4[[#This Row],[Column5]]-2),"")</f>
        <v/>
      </c>
    </row>
    <row r="24" spans="1:71" ht="15" thickTop="1">
      <c r="B24" t="s">
        <v>622</v>
      </c>
      <c r="C24" t="s">
        <v>660</v>
      </c>
      <c r="D24" t="s">
        <v>682</v>
      </c>
      <c r="E24" s="4">
        <v>26346</v>
      </c>
      <c r="F24" s="4">
        <v>26346</v>
      </c>
      <c r="G24" t="s">
        <v>688</v>
      </c>
      <c r="H24" s="41">
        <v>1972</v>
      </c>
      <c r="I24" t="s">
        <v>526</v>
      </c>
      <c r="J24" t="s">
        <v>30</v>
      </c>
      <c r="K24" t="s">
        <v>30</v>
      </c>
      <c r="L24" t="s">
        <v>773</v>
      </c>
      <c r="M24" s="13" t="s">
        <v>968</v>
      </c>
      <c r="N24" s="44" t="str">
        <f>IFERROR(SEARCH("EM-DAT",Table4[[#This Row],[reference/s]]),"")</f>
        <v/>
      </c>
      <c r="O24" s="44"/>
      <c r="P24" s="44"/>
      <c r="Q24" s="44"/>
      <c r="R24" s="44"/>
      <c r="S24" s="44"/>
      <c r="T24" s="41">
        <f>IF(AND(Table4[[#This Row],[Deaths]]="",Table4[[#This Row],[Reported cost]]="",Table4[[#This Row],[Insured Cost]]=""),1,IF(OR(Table4[[#This Row],[Reported cost]]="",Table4[[#This Row],[Insured Cost]]=""),2,IF(AND(Table4[[#This Row],[Deaths]]="",OR(Table4[[#This Row],[Reported cost]]="",Table4[[#This Row],[Insured Cost]]="")),3,"")))</f>
        <v>2</v>
      </c>
      <c r="U24" s="41"/>
      <c r="V24" s="41"/>
      <c r="W24" s="41"/>
      <c r="X24" s="41"/>
      <c r="Y24" s="41"/>
      <c r="Z24" s="2"/>
      <c r="AA24" s="2">
        <v>3000000</v>
      </c>
      <c r="AB24" s="41">
        <v>1500</v>
      </c>
      <c r="AC24" s="41"/>
      <c r="AD24" s="41"/>
      <c r="AE24" s="41"/>
      <c r="AF24" s="41"/>
      <c r="AG24" s="41"/>
      <c r="AH24" s="41"/>
      <c r="AI24" s="41"/>
      <c r="AJ24" s="41"/>
      <c r="AK24" s="41"/>
      <c r="AL24" s="41"/>
      <c r="AM24" s="41"/>
      <c r="AN24" s="41"/>
      <c r="AO24" s="41"/>
      <c r="AP24" s="41"/>
      <c r="AQ24" s="41"/>
      <c r="AR24" s="41"/>
      <c r="AS24" s="41"/>
      <c r="AT24" s="41"/>
      <c r="BD24" t="str">
        <f>IFERROR(LEFT(Table4[[#This Row],[reference/s]],SEARCH(";",Table4[[#This Row],[reference/s]])-1),"")</f>
        <v>wiki</v>
      </c>
      <c r="BE24" t="str">
        <f>IFERROR(MID(Table4[[#This Row],[reference/s]],SEARCH(";",Table4[[#This Row],[reference/s]])+2,SEARCH(";",Table4[[#This Row],[reference/s]],SEARCH(";",Table4[[#This Row],[reference/s]])+1)-SEARCH(";",Table4[[#This Row],[reference/s]])-2),"")</f>
        <v>PDF - newspapers</v>
      </c>
      <c r="BF24">
        <f>IFERROR(SEARCH(";",Table4[[#This Row],[reference/s]]),"")</f>
        <v>5</v>
      </c>
      <c r="BG24" s="1">
        <f>IFERROR(SEARCH(";",Table4[[#This Row],[reference/s]],Table4[[#This Row],[Column2]]+1),"")</f>
        <v>23</v>
      </c>
      <c r="BH24" s="1">
        <f>IFERROR(SEARCH(";",Table4[[#This Row],[reference/s]],Table4[[#This Row],[Column3]]+1),"")</f>
        <v>88</v>
      </c>
      <c r="BI24" s="1" t="str">
        <f>IFERROR(SEARCH(";",Table4[[#This Row],[reference/s]],Table4[[#This Row],[Column4]]+1),"")</f>
        <v/>
      </c>
      <c r="BJ24" s="1" t="str">
        <f>IFERROR(SEARCH(";",Table4[[#This Row],[reference/s]],Table4[[#This Row],[Column5]]+1),"")</f>
        <v/>
      </c>
      <c r="BK24" s="1" t="str">
        <f>IFERROR(SEARCH(";",Table4[[#This Row],[reference/s]],Table4[[#This Row],[Column6]]+1),"")</f>
        <v/>
      </c>
      <c r="BL24" s="1" t="str">
        <f>IFERROR(SEARCH(";",Table4[[#This Row],[reference/s]],Table4[[#This Row],[Column7]]+1),"")</f>
        <v/>
      </c>
      <c r="BM24" s="1" t="str">
        <f>IFERROR(SEARCH(";",Table4[[#This Row],[reference/s]],Table4[[#This Row],[Column8]]+1),"")</f>
        <v/>
      </c>
      <c r="BN24" s="1" t="str">
        <f>IFERROR(SEARCH(";",Table4[[#This Row],[reference/s]],Table4[[#This Row],[Column9]]+1),"")</f>
        <v/>
      </c>
      <c r="BO24" s="1" t="str">
        <f>IFERROR(SEARCH(";",Table4[[#This Row],[reference/s]],Table4[[#This Row],[Column10]]+1),"")</f>
        <v/>
      </c>
      <c r="BP24" s="1" t="str">
        <f>IFERROR(SEARCH(";",Table4[[#This Row],[reference/s]],Table4[[#This Row],[Column11]]+1),"")</f>
        <v/>
      </c>
      <c r="BQ24" s="1" t="str">
        <f>IFERROR(MID(Table4[[#This Row],[reference/s]],Table4[[#This Row],[Column3]]+2,Table4[[#This Row],[Column4]]-Table4[[#This Row],[Column3]]-2),"")</f>
        <v>http://www.theage.com.au/articles/2003/09/01/1062383507154.html</v>
      </c>
      <c r="BR24" s="1" t="str">
        <f>IFERROR(MID(Table4[[#This Row],[reference/s]],Table4[[#This Row],[Column4]]+2,Table4[[#This Row],[Column5]]-Table4[[#This Row],[Column4]]-2),"")</f>
        <v/>
      </c>
      <c r="BS24" s="1" t="str">
        <f>IFERROR(MID(Table4[[#This Row],[reference/s]],Table4[[#This Row],[Column5]]+2,Table4[[#This Row],[Column6]]-Table4[[#This Row],[Column5]]-2),"")</f>
        <v/>
      </c>
    </row>
    <row r="25" spans="1:71">
      <c r="B25" t="s">
        <v>666</v>
      </c>
      <c r="E25" s="4">
        <v>26346</v>
      </c>
      <c r="F25" s="4">
        <v>26346</v>
      </c>
      <c r="G25" t="s">
        <v>688</v>
      </c>
      <c r="H25" s="41">
        <v>1972</v>
      </c>
      <c r="I25" t="s">
        <v>554</v>
      </c>
      <c r="J25" t="s">
        <v>37</v>
      </c>
      <c r="K25" t="s">
        <v>37</v>
      </c>
      <c r="L25" t="s">
        <v>773</v>
      </c>
      <c r="M25" t="s">
        <v>726</v>
      </c>
      <c r="N25" s="41" t="str">
        <f>IFERROR(SEARCH("EM-DAT",Table4[[#This Row],[reference/s]]),"")</f>
        <v/>
      </c>
      <c r="O25" s="41">
        <v>0</v>
      </c>
      <c r="P25" s="41">
        <v>0</v>
      </c>
      <c r="Q25" s="41">
        <v>0</v>
      </c>
      <c r="R25" s="41">
        <v>1</v>
      </c>
      <c r="S25" s="41">
        <v>2</v>
      </c>
      <c r="T25" s="41">
        <f>IF(AND(Table4[[#This Row],[Deaths]]="",Table4[[#This Row],[Reported cost]]="",Table4[[#This Row],[Insured Cost]]=""),1,IF(OR(Table4[[#This Row],[Reported cost]]="",Table4[[#This Row],[Insured Cost]]=""),2,IF(AND(Table4[[#This Row],[Deaths]]="",OR(Table4[[#This Row],[Reported cost]]="",Table4[[#This Row],[Insured Cost]]="")),3,"")))</f>
        <v>2</v>
      </c>
      <c r="U25" s="41"/>
      <c r="V25" s="41"/>
      <c r="W25" s="41"/>
      <c r="X25" s="41"/>
      <c r="Y25" s="41"/>
      <c r="Z25" s="2"/>
      <c r="AA25" s="2">
        <v>10000000</v>
      </c>
      <c r="AB25" s="41"/>
      <c r="AC25" s="41"/>
      <c r="AD25" s="41"/>
      <c r="AE25" s="41"/>
      <c r="AF25" s="41"/>
      <c r="AG25" s="41"/>
      <c r="AH25" s="41"/>
      <c r="AI25" s="41"/>
      <c r="AJ25" s="41"/>
      <c r="AK25" s="41"/>
      <c r="AL25" s="41"/>
      <c r="AM25" s="41"/>
      <c r="AN25" s="41"/>
      <c r="AO25" s="41"/>
      <c r="AP25" s="41"/>
      <c r="AQ25" s="41"/>
      <c r="AR25" s="41"/>
      <c r="AS25" s="41"/>
      <c r="AT25" s="41"/>
      <c r="BD25" t="str">
        <f>IFERROR(LEFT(Table4[[#This Row],[reference/s]],SEARCH(";",Table4[[#This Row],[reference/s]])-1),"")</f>
        <v>wiki</v>
      </c>
      <c r="BE25" t="str">
        <f>IFERROR(MID(Table4[[#This Row],[reference/s]],SEARCH(";",Table4[[#This Row],[reference/s]])+2,SEARCH(";",Table4[[#This Row],[reference/s]],SEARCH(";",Table4[[#This Row],[reference/s]])+1)-SEARCH(";",Table4[[#This Row],[reference/s]])-2),"")</f>
        <v>PDF newspaper</v>
      </c>
      <c r="BF25">
        <f>IFERROR(SEARCH(";",Table4[[#This Row],[reference/s]]),"")</f>
        <v>5</v>
      </c>
      <c r="BG25" s="1">
        <f>IFERROR(SEARCH(";",Table4[[#This Row],[reference/s]],Table4[[#This Row],[Column2]]+1),"")</f>
        <v>20</v>
      </c>
      <c r="BH25" s="1" t="str">
        <f>IFERROR(SEARCH(";",Table4[[#This Row],[reference/s]],Table4[[#This Row],[Column3]]+1),"")</f>
        <v/>
      </c>
      <c r="BI25" s="1" t="str">
        <f>IFERROR(SEARCH(";",Table4[[#This Row],[reference/s]],Table4[[#This Row],[Column4]]+1),"")</f>
        <v/>
      </c>
      <c r="BJ25" s="1" t="str">
        <f>IFERROR(SEARCH(";",Table4[[#This Row],[reference/s]],Table4[[#This Row],[Column5]]+1),"")</f>
        <v/>
      </c>
      <c r="BK25" s="1" t="str">
        <f>IFERROR(SEARCH(";",Table4[[#This Row],[reference/s]],Table4[[#This Row],[Column6]]+1),"")</f>
        <v/>
      </c>
      <c r="BL25" s="1" t="str">
        <f>IFERROR(SEARCH(";",Table4[[#This Row],[reference/s]],Table4[[#This Row],[Column7]]+1),"")</f>
        <v/>
      </c>
      <c r="BM25" s="1" t="str">
        <f>IFERROR(SEARCH(";",Table4[[#This Row],[reference/s]],Table4[[#This Row],[Column8]]+1),"")</f>
        <v/>
      </c>
      <c r="BN25" s="1" t="str">
        <f>IFERROR(SEARCH(";",Table4[[#This Row],[reference/s]],Table4[[#This Row],[Column9]]+1),"")</f>
        <v/>
      </c>
      <c r="BO25" s="1" t="str">
        <f>IFERROR(SEARCH(";",Table4[[#This Row],[reference/s]],Table4[[#This Row],[Column10]]+1),"")</f>
        <v/>
      </c>
      <c r="BP25" s="1" t="str">
        <f>IFERROR(SEARCH(";",Table4[[#This Row],[reference/s]],Table4[[#This Row],[Column11]]+1),"")</f>
        <v/>
      </c>
      <c r="BQ25" s="1" t="str">
        <f>IFERROR(MID(Table4[[#This Row],[reference/s]],Table4[[#This Row],[Column3]]+2,Table4[[#This Row],[Column4]]-Table4[[#This Row],[Column3]]-2),"")</f>
        <v/>
      </c>
      <c r="BR25" s="1" t="str">
        <f>IFERROR(MID(Table4[[#This Row],[reference/s]],Table4[[#This Row],[Column4]]+2,Table4[[#This Row],[Column5]]-Table4[[#This Row],[Column4]]-2),"")</f>
        <v/>
      </c>
      <c r="BS25" s="1" t="str">
        <f>IFERROR(MID(Table4[[#This Row],[reference/s]],Table4[[#This Row],[Column5]]+2,Table4[[#This Row],[Column6]]-Table4[[#This Row],[Column5]]-2),"")</f>
        <v/>
      </c>
    </row>
    <row r="26" spans="1:71" ht="15" thickBot="1">
      <c r="B26" t="s">
        <v>483</v>
      </c>
      <c r="C26" t="s">
        <v>638</v>
      </c>
      <c r="D26" t="s">
        <v>937</v>
      </c>
      <c r="E26" s="4">
        <v>26683</v>
      </c>
      <c r="F26" s="4">
        <v>26683</v>
      </c>
      <c r="G26" t="s">
        <v>684</v>
      </c>
      <c r="H26" s="41">
        <v>1973</v>
      </c>
      <c r="I26" t="s">
        <v>938</v>
      </c>
      <c r="J26" t="s">
        <v>33</v>
      </c>
      <c r="K26" t="s">
        <v>33</v>
      </c>
      <c r="L26" t="s">
        <v>773</v>
      </c>
      <c r="M26" t="s">
        <v>936</v>
      </c>
      <c r="N26" s="41" t="str">
        <f>IFERROR(SEARCH("EM-DAT",Table4[[#This Row],[reference/s]]),"")</f>
        <v/>
      </c>
      <c r="O26" s="41">
        <v>1</v>
      </c>
      <c r="P26" s="41">
        <v>0</v>
      </c>
      <c r="Q26" s="41">
        <v>0</v>
      </c>
      <c r="R26" s="41">
        <v>1</v>
      </c>
      <c r="S26" s="41">
        <v>0</v>
      </c>
      <c r="T26" s="41">
        <f>IF(AND(Table4[[#This Row],[Deaths]]="",Table4[[#This Row],[Reported cost]]="",Table4[[#This Row],[Insured Cost]]=""),1,IF(OR(Table4[[#This Row],[Reported cost]]="",Table4[[#This Row],[Insured Cost]]=""),2,IF(AND(Table4[[#This Row],[Deaths]]="",OR(Table4[[#This Row],[Reported cost]]="",Table4[[#This Row],[Insured Cost]]="")),3,"")))</f>
        <v>2</v>
      </c>
      <c r="U26" s="41"/>
      <c r="V26" s="41"/>
      <c r="W26" s="41"/>
      <c r="X26" s="41"/>
      <c r="Y26" s="41">
        <v>1</v>
      </c>
      <c r="Z26" s="2"/>
      <c r="AA26" s="2">
        <v>7000000</v>
      </c>
      <c r="AB26" s="41"/>
      <c r="AC26" s="41"/>
      <c r="AD26" s="41"/>
      <c r="AE26" s="41">
        <v>50</v>
      </c>
      <c r="AF26" s="41"/>
      <c r="AG26" s="41"/>
      <c r="AH26" s="41"/>
      <c r="AI26" s="41"/>
      <c r="AJ26" s="41"/>
      <c r="AK26" s="41"/>
      <c r="AL26" s="41"/>
      <c r="AM26" s="41"/>
      <c r="AN26" s="41"/>
      <c r="AO26" s="41"/>
      <c r="AP26" s="41"/>
      <c r="AQ26" s="41"/>
      <c r="AR26" s="41"/>
      <c r="AS26" s="41"/>
      <c r="AT26" s="41"/>
      <c r="BD26" t="str">
        <f>IFERROR(LEFT(Table4[[#This Row],[reference/s]],SEARCH(";",Table4[[#This Row],[reference/s]])-1),"")</f>
        <v>PDF - BoM</v>
      </c>
      <c r="BE26" t="str">
        <f>IFERROR(MID(Table4[[#This Row],[reference/s]],SEARCH(";",Table4[[#This Row],[reference/s]])+2,SEARCH(";",Table4[[#This Row],[reference/s]],SEARCH(";",Table4[[#This Row],[reference/s]])+1)-SEARCH(";",Table4[[#This Row],[reference/s]])-2),"")</f>
        <v/>
      </c>
      <c r="BF26">
        <f>IFERROR(SEARCH(";",Table4[[#This Row],[reference/s]]),"")</f>
        <v>10</v>
      </c>
      <c r="BG26" s="1" t="str">
        <f>IFERROR(SEARCH(";",Table4[[#This Row],[reference/s]],Table4[[#This Row],[Column2]]+1),"")</f>
        <v/>
      </c>
      <c r="BH26" s="1" t="str">
        <f>IFERROR(SEARCH(";",Table4[[#This Row],[reference/s]],Table4[[#This Row],[Column3]]+1),"")</f>
        <v/>
      </c>
      <c r="BI26" s="1" t="str">
        <f>IFERROR(SEARCH(";",Table4[[#This Row],[reference/s]],Table4[[#This Row],[Column4]]+1),"")</f>
        <v/>
      </c>
      <c r="BJ26" s="1" t="str">
        <f>IFERROR(SEARCH(";",Table4[[#This Row],[reference/s]],Table4[[#This Row],[Column5]]+1),"")</f>
        <v/>
      </c>
      <c r="BK26" s="1" t="str">
        <f>IFERROR(SEARCH(";",Table4[[#This Row],[reference/s]],Table4[[#This Row],[Column6]]+1),"")</f>
        <v/>
      </c>
      <c r="BL26" s="1" t="str">
        <f>IFERROR(SEARCH(";",Table4[[#This Row],[reference/s]],Table4[[#This Row],[Column7]]+1),"")</f>
        <v/>
      </c>
      <c r="BM26" s="1" t="str">
        <f>IFERROR(SEARCH(";",Table4[[#This Row],[reference/s]],Table4[[#This Row],[Column8]]+1),"")</f>
        <v/>
      </c>
      <c r="BN26" s="1" t="str">
        <f>IFERROR(SEARCH(";",Table4[[#This Row],[reference/s]],Table4[[#This Row],[Column9]]+1),"")</f>
        <v/>
      </c>
      <c r="BO26" s="1" t="str">
        <f>IFERROR(SEARCH(";",Table4[[#This Row],[reference/s]],Table4[[#This Row],[Column10]]+1),"")</f>
        <v/>
      </c>
      <c r="BP26" s="1" t="str">
        <f>IFERROR(SEARCH(";",Table4[[#This Row],[reference/s]],Table4[[#This Row],[Column11]]+1),"")</f>
        <v/>
      </c>
      <c r="BQ26" s="1" t="str">
        <f>IFERROR(MID(Table4[[#This Row],[reference/s]],Table4[[#This Row],[Column3]]+2,Table4[[#This Row],[Column4]]-Table4[[#This Row],[Column3]]-2),"")</f>
        <v/>
      </c>
      <c r="BR26" s="1" t="str">
        <f>IFERROR(MID(Table4[[#This Row],[reference/s]],Table4[[#This Row],[Column4]]+2,Table4[[#This Row],[Column5]]-Table4[[#This Row],[Column4]]-2),"")</f>
        <v/>
      </c>
      <c r="BS26" s="1" t="str">
        <f>IFERROR(MID(Table4[[#This Row],[reference/s]],Table4[[#This Row],[Column5]]+2,Table4[[#This Row],[Column6]]-Table4[[#This Row],[Column5]]-2),"")</f>
        <v/>
      </c>
    </row>
    <row r="27" spans="1:71" ht="16" thickTop="1" thickBot="1">
      <c r="B27" t="s">
        <v>483</v>
      </c>
      <c r="C27" t="s">
        <v>961</v>
      </c>
      <c r="D27" t="s">
        <v>962</v>
      </c>
      <c r="E27" s="16">
        <v>27013</v>
      </c>
      <c r="F27" s="16">
        <v>27018</v>
      </c>
      <c r="G27" t="s">
        <v>687</v>
      </c>
      <c r="H27" s="41">
        <v>1973</v>
      </c>
      <c r="I27" t="s">
        <v>537</v>
      </c>
      <c r="J27" t="s">
        <v>50</v>
      </c>
      <c r="K27" t="s">
        <v>50</v>
      </c>
      <c r="M27" s="9" t="s">
        <v>969</v>
      </c>
      <c r="N27" s="43" t="str">
        <f>IFERROR(SEARCH("EM-DAT",Table4[[#This Row],[reference/s]]),"")</f>
        <v/>
      </c>
      <c r="O27" s="41">
        <v>0</v>
      </c>
      <c r="P27" s="41">
        <v>1</v>
      </c>
      <c r="Q27" s="41">
        <v>0</v>
      </c>
      <c r="R27" s="41">
        <v>1</v>
      </c>
      <c r="S27" s="41">
        <v>1</v>
      </c>
      <c r="T27" s="41">
        <f>IF(AND(Table4[[#This Row],[Deaths]]="",Table4[[#This Row],[Reported cost]]="",Table4[[#This Row],[Insured Cost]]=""),1,IF(OR(Table4[[#This Row],[Reported cost]]="",Table4[[#This Row],[Insured Cost]]=""),2,IF(AND(Table4[[#This Row],[Deaths]]="",OR(Table4[[#This Row],[Reported cost]]="",Table4[[#This Row],[Insured Cost]]="")),3,"")))</f>
        <v>2</v>
      </c>
      <c r="U27" s="41"/>
      <c r="V27" s="41"/>
      <c r="W27" s="41"/>
      <c r="X27" s="41"/>
      <c r="Y27" s="43">
        <v>4</v>
      </c>
      <c r="Z27" s="2"/>
      <c r="AB27" s="41"/>
      <c r="AC27" s="41"/>
      <c r="AD27" s="41"/>
      <c r="AE27" s="41"/>
      <c r="AF27" s="41"/>
      <c r="AG27" s="41"/>
      <c r="AH27" s="41"/>
      <c r="AI27" s="41"/>
      <c r="AJ27" s="41"/>
      <c r="AK27" s="41"/>
      <c r="AL27" s="41"/>
      <c r="AM27" s="41"/>
      <c r="AN27" s="41"/>
      <c r="AO27" s="41"/>
      <c r="AP27" s="41"/>
      <c r="AQ27" s="41"/>
      <c r="AR27" s="41"/>
      <c r="AS27" s="41"/>
      <c r="AT27" s="41"/>
      <c r="BD27" t="str">
        <f>IFERROR(LEFT(Table4[[#This Row],[reference/s]],SEARCH(";",Table4[[#This Row],[reference/s]])-1),"")</f>
        <v>PDF - newspaper</v>
      </c>
      <c r="BE27" t="str">
        <f>IFERROR(MID(Table4[[#This Row],[reference/s]],SEARCH(";",Table4[[#This Row],[reference/s]])+2,SEARCH(";",Table4[[#This Row],[reference/s]],SEARCH(";",Table4[[#This Row],[reference/s]])+1)-SEARCH(";",Table4[[#This Row],[reference/s]])-2),"")</f>
        <v>http://hardenup.org/be-aware/weather-events/events/1970-1979/cyclone-una.aspx</v>
      </c>
      <c r="BF27">
        <f>IFERROR(SEARCH(";",Table4[[#This Row],[reference/s]]),"")</f>
        <v>16</v>
      </c>
      <c r="BG27" s="1">
        <f>IFERROR(SEARCH(";",Table4[[#This Row],[reference/s]],Table4[[#This Row],[Column2]]+1),"")</f>
        <v>95</v>
      </c>
      <c r="BH27" s="1" t="str">
        <f>IFERROR(SEARCH(";",Table4[[#This Row],[reference/s]],Table4[[#This Row],[Column3]]+1),"")</f>
        <v/>
      </c>
      <c r="BI27" s="1" t="str">
        <f>IFERROR(SEARCH(";",Table4[[#This Row],[reference/s]],Table4[[#This Row],[Column4]]+1),"")</f>
        <v/>
      </c>
      <c r="BJ27" s="1" t="str">
        <f>IFERROR(SEARCH(";",Table4[[#This Row],[reference/s]],Table4[[#This Row],[Column5]]+1),"")</f>
        <v/>
      </c>
      <c r="BK27" s="1" t="str">
        <f>IFERROR(SEARCH(";",Table4[[#This Row],[reference/s]],Table4[[#This Row],[Column6]]+1),"")</f>
        <v/>
      </c>
      <c r="BL27" s="1" t="str">
        <f>IFERROR(SEARCH(";",Table4[[#This Row],[reference/s]],Table4[[#This Row],[Column7]]+1),"")</f>
        <v/>
      </c>
      <c r="BM27" s="1" t="str">
        <f>IFERROR(SEARCH(";",Table4[[#This Row],[reference/s]],Table4[[#This Row],[Column8]]+1),"")</f>
        <v/>
      </c>
      <c r="BN27" s="1" t="str">
        <f>IFERROR(SEARCH(";",Table4[[#This Row],[reference/s]],Table4[[#This Row],[Column9]]+1),"")</f>
        <v/>
      </c>
      <c r="BO27" s="1" t="str">
        <f>IFERROR(SEARCH(";",Table4[[#This Row],[reference/s]],Table4[[#This Row],[Column10]]+1),"")</f>
        <v/>
      </c>
      <c r="BP27" s="1" t="str">
        <f>IFERROR(SEARCH(";",Table4[[#This Row],[reference/s]],Table4[[#This Row],[Column11]]+1),"")</f>
        <v/>
      </c>
      <c r="BQ27" s="1" t="str">
        <f>IFERROR(MID(Table4[[#This Row],[reference/s]],Table4[[#This Row],[Column3]]+2,Table4[[#This Row],[Column4]]-Table4[[#This Row],[Column3]]-2),"")</f>
        <v/>
      </c>
      <c r="BR27" s="1" t="str">
        <f>IFERROR(MID(Table4[[#This Row],[reference/s]],Table4[[#This Row],[Column4]]+2,Table4[[#This Row],[Column5]]-Table4[[#This Row],[Column4]]-2),"")</f>
        <v/>
      </c>
      <c r="BS27" s="1" t="str">
        <f>IFERROR(MID(Table4[[#This Row],[reference/s]],Table4[[#This Row],[Column5]]+2,Table4[[#This Row],[Column6]]-Table4[[#This Row],[Column5]]-2),"")</f>
        <v/>
      </c>
    </row>
    <row r="28" spans="1:71" ht="16" thickTop="1" thickBot="1">
      <c r="B28" t="s">
        <v>483</v>
      </c>
      <c r="C28" t="s">
        <v>1220</v>
      </c>
      <c r="E28" s="16">
        <v>26726</v>
      </c>
      <c r="F28" s="16">
        <v>26734</v>
      </c>
      <c r="G28" t="s">
        <v>685</v>
      </c>
      <c r="H28" s="41">
        <v>1973</v>
      </c>
      <c r="I28" t="s">
        <v>1221</v>
      </c>
      <c r="J28" t="s">
        <v>1222</v>
      </c>
      <c r="K28" t="s">
        <v>50</v>
      </c>
      <c r="M28" s="9" t="s">
        <v>1223</v>
      </c>
      <c r="N28" s="43" t="str">
        <f>IFERROR(SEARCH("EM-DAT",Table4[[#This Row],[reference/s]]),"")</f>
        <v/>
      </c>
      <c r="O28" s="41"/>
      <c r="P28" s="41"/>
      <c r="Q28" s="41"/>
      <c r="R28" s="41"/>
      <c r="S28" s="41"/>
      <c r="T28" s="41">
        <f>IF(AND(Table4[[#This Row],[Deaths]]="",Table4[[#This Row],[Reported cost]]="",Table4[[#This Row],[Insured Cost]]=""),1,IF(OR(Table4[[#This Row],[Reported cost]]="",Table4[[#This Row],[Insured Cost]]=""),2,IF(AND(Table4[[#This Row],[Deaths]]="",OR(Table4[[#This Row],[Reported cost]]="",Table4[[#This Row],[Insured Cost]]="")),3,"")))</f>
        <v>1</v>
      </c>
      <c r="U28" s="41"/>
      <c r="V28" s="41"/>
      <c r="W28" s="41"/>
      <c r="X28" s="41"/>
      <c r="Y28" s="43"/>
      <c r="Z28" s="2"/>
      <c r="AB28" s="41"/>
      <c r="AC28" s="41"/>
      <c r="AD28" s="41"/>
      <c r="AE28" s="41"/>
      <c r="AF28" s="41"/>
      <c r="AG28" s="41"/>
      <c r="AH28" s="41"/>
      <c r="AI28" s="41"/>
      <c r="AJ28" s="41"/>
      <c r="AK28" s="41"/>
      <c r="AL28" s="41"/>
      <c r="AM28" s="41"/>
      <c r="AN28" s="41"/>
      <c r="AO28" s="41"/>
      <c r="AP28" s="41"/>
      <c r="AQ28" s="41"/>
      <c r="AR28" s="41"/>
      <c r="AS28" s="41"/>
      <c r="AT28" s="41"/>
      <c r="BD28" t="str">
        <f>IFERROR(LEFT(Table4[[#This Row],[reference/s]],SEARCH(";",Table4[[#This Row],[reference/s]])-1),"")</f>
        <v/>
      </c>
      <c r="BE28" t="str">
        <f>IFERROR(MID(Table4[[#This Row],[reference/s]],SEARCH(";",Table4[[#This Row],[reference/s]])+2,SEARCH(";",Table4[[#This Row],[reference/s]],SEARCH(";",Table4[[#This Row],[reference/s]])+1)-SEARCH(";",Table4[[#This Row],[reference/s]])-2),"")</f>
        <v/>
      </c>
      <c r="BF28" t="str">
        <f>IFERROR(SEARCH(";",Table4[[#This Row],[reference/s]]),"")</f>
        <v/>
      </c>
      <c r="BG28" s="1" t="str">
        <f>IFERROR(SEARCH(";",Table4[[#This Row],[reference/s]],Table4[[#This Row],[Column2]]+1),"")</f>
        <v/>
      </c>
      <c r="BH28" s="1" t="str">
        <f>IFERROR(SEARCH(";",Table4[[#This Row],[reference/s]],Table4[[#This Row],[Column3]]+1),"")</f>
        <v/>
      </c>
      <c r="BI28" s="1" t="str">
        <f>IFERROR(SEARCH(";",Table4[[#This Row],[reference/s]],Table4[[#This Row],[Column4]]+1),"")</f>
        <v/>
      </c>
      <c r="BJ28" s="1" t="str">
        <f>IFERROR(SEARCH(";",Table4[[#This Row],[reference/s]],Table4[[#This Row],[Column5]]+1),"")</f>
        <v/>
      </c>
      <c r="BK28" s="1" t="str">
        <f>IFERROR(SEARCH(";",Table4[[#This Row],[reference/s]],Table4[[#This Row],[Column6]]+1),"")</f>
        <v/>
      </c>
      <c r="BL28" s="1" t="str">
        <f>IFERROR(SEARCH(";",Table4[[#This Row],[reference/s]],Table4[[#This Row],[Column7]]+1),"")</f>
        <v/>
      </c>
      <c r="BM28" s="1" t="str">
        <f>IFERROR(SEARCH(";",Table4[[#This Row],[reference/s]],Table4[[#This Row],[Column8]]+1),"")</f>
        <v/>
      </c>
      <c r="BN28" s="1" t="str">
        <f>IFERROR(SEARCH(";",Table4[[#This Row],[reference/s]],Table4[[#This Row],[Column9]]+1),"")</f>
        <v/>
      </c>
      <c r="BO28" s="1" t="str">
        <f>IFERROR(SEARCH(";",Table4[[#This Row],[reference/s]],Table4[[#This Row],[Column10]]+1),"")</f>
        <v/>
      </c>
      <c r="BP28" s="1" t="str">
        <f>IFERROR(SEARCH(";",Table4[[#This Row],[reference/s]],Table4[[#This Row],[Column11]]+1),"")</f>
        <v/>
      </c>
      <c r="BQ28" s="1" t="str">
        <f>IFERROR(MID(Table4[[#This Row],[reference/s]],Table4[[#This Row],[Column3]]+2,Table4[[#This Row],[Column4]]-Table4[[#This Row],[Column3]]-2),"")</f>
        <v/>
      </c>
      <c r="BR28" s="1" t="str">
        <f>IFERROR(MID(Table4[[#This Row],[reference/s]],Table4[[#This Row],[Column4]]+2,Table4[[#This Row],[Column5]]-Table4[[#This Row],[Column4]]-2),"")</f>
        <v/>
      </c>
      <c r="BS28" s="1" t="str">
        <f>IFERROR(MID(Table4[[#This Row],[reference/s]],Table4[[#This Row],[Column5]]+2,Table4[[#This Row],[Column6]]-Table4[[#This Row],[Column5]]-2),"")</f>
        <v/>
      </c>
    </row>
    <row r="29" spans="1:71" ht="16" thickTop="1" thickBot="1">
      <c r="B29" t="s">
        <v>605</v>
      </c>
      <c r="E29" s="4">
        <v>26732</v>
      </c>
      <c r="F29" s="4">
        <v>26732</v>
      </c>
      <c r="G29" t="s">
        <v>685</v>
      </c>
      <c r="H29" s="41">
        <v>1973</v>
      </c>
      <c r="I29" t="s">
        <v>653</v>
      </c>
      <c r="J29" t="s">
        <v>37</v>
      </c>
      <c r="K29" t="s">
        <v>37</v>
      </c>
      <c r="L29" t="s">
        <v>773</v>
      </c>
      <c r="M29" t="s">
        <v>922</v>
      </c>
      <c r="N29" s="41" t="str">
        <f>IFERROR(SEARCH("EM-DAT",Table4[[#This Row],[reference/s]]),"")</f>
        <v/>
      </c>
      <c r="O29" s="41">
        <v>0</v>
      </c>
      <c r="P29" s="41">
        <v>1</v>
      </c>
      <c r="Q29" s="41">
        <v>0</v>
      </c>
      <c r="R29" s="41">
        <v>1</v>
      </c>
      <c r="S29" s="41">
        <v>0</v>
      </c>
      <c r="T29" s="41">
        <f>IF(AND(Table4[[#This Row],[Deaths]]="",Table4[[#This Row],[Reported cost]]="",Table4[[#This Row],[Insured Cost]]=""),1,IF(OR(Table4[[#This Row],[Reported cost]]="",Table4[[#This Row],[Insured Cost]]=""),2,IF(AND(Table4[[#This Row],[Deaths]]="",OR(Table4[[#This Row],[Reported cost]]="",Table4[[#This Row],[Insured Cost]]="")),3,"")))</f>
        <v>2</v>
      </c>
      <c r="U29" s="41"/>
      <c r="V29" s="41"/>
      <c r="W29" s="41"/>
      <c r="X29" s="41"/>
      <c r="Y29" s="41"/>
      <c r="Z29" s="2"/>
      <c r="AA29" s="2">
        <v>2800000</v>
      </c>
      <c r="AB29" s="41"/>
      <c r="AC29" s="41"/>
      <c r="AD29" s="41"/>
      <c r="AE29" s="41"/>
      <c r="AF29" s="41"/>
      <c r="AG29" s="41"/>
      <c r="AH29" s="41"/>
      <c r="AI29" s="41"/>
      <c r="AJ29" s="41"/>
      <c r="AK29" s="41"/>
      <c r="AL29" s="41"/>
      <c r="AM29" s="41"/>
      <c r="AN29" s="41"/>
      <c r="AO29" s="41"/>
      <c r="AP29" s="41"/>
      <c r="AQ29" s="41"/>
      <c r="AR29" s="41"/>
      <c r="AS29" s="41"/>
      <c r="AT29" s="41"/>
      <c r="BD29" t="str">
        <f>IFERROR(LEFT(Table4[[#This Row],[reference/s]],SEARCH(";",Table4[[#This Row],[reference/s]])-1),"")</f>
        <v>wiki</v>
      </c>
      <c r="BE29" t="str">
        <f>IFERROR(MID(Table4[[#This Row],[reference/s]],SEARCH(";",Table4[[#This Row],[reference/s]])+2,SEARCH(";",Table4[[#This Row],[reference/s]],SEARCH(";",Table4[[#This Row],[reference/s]])+1)-SEARCH(";",Table4[[#This Row],[reference/s]])-2),"")</f>
        <v/>
      </c>
      <c r="BF29">
        <f>IFERROR(SEARCH(";",Table4[[#This Row],[reference/s]]),"")</f>
        <v>5</v>
      </c>
      <c r="BG29" s="1" t="str">
        <f>IFERROR(SEARCH(";",Table4[[#This Row],[reference/s]],Table4[[#This Row],[Column2]]+1),"")</f>
        <v/>
      </c>
      <c r="BH29" s="1" t="str">
        <f>IFERROR(SEARCH(";",Table4[[#This Row],[reference/s]],Table4[[#This Row],[Column3]]+1),"")</f>
        <v/>
      </c>
      <c r="BI29" s="1" t="str">
        <f>IFERROR(SEARCH(";",Table4[[#This Row],[reference/s]],Table4[[#This Row],[Column4]]+1),"")</f>
        <v/>
      </c>
      <c r="BJ29" s="1" t="str">
        <f>IFERROR(SEARCH(";",Table4[[#This Row],[reference/s]],Table4[[#This Row],[Column5]]+1),"")</f>
        <v/>
      </c>
      <c r="BK29" s="1" t="str">
        <f>IFERROR(SEARCH(";",Table4[[#This Row],[reference/s]],Table4[[#This Row],[Column6]]+1),"")</f>
        <v/>
      </c>
      <c r="BL29" s="1" t="str">
        <f>IFERROR(SEARCH(";",Table4[[#This Row],[reference/s]],Table4[[#This Row],[Column7]]+1),"")</f>
        <v/>
      </c>
      <c r="BM29" s="1" t="str">
        <f>IFERROR(SEARCH(";",Table4[[#This Row],[reference/s]],Table4[[#This Row],[Column8]]+1),"")</f>
        <v/>
      </c>
      <c r="BN29" s="1" t="str">
        <f>IFERROR(SEARCH(";",Table4[[#This Row],[reference/s]],Table4[[#This Row],[Column9]]+1),"")</f>
        <v/>
      </c>
      <c r="BO29" s="1" t="str">
        <f>IFERROR(SEARCH(";",Table4[[#This Row],[reference/s]],Table4[[#This Row],[Column10]]+1),"")</f>
        <v/>
      </c>
      <c r="BP29" s="1" t="str">
        <f>IFERROR(SEARCH(";",Table4[[#This Row],[reference/s]],Table4[[#This Row],[Column11]]+1),"")</f>
        <v/>
      </c>
      <c r="BQ29" s="1" t="str">
        <f>IFERROR(MID(Table4[[#This Row],[reference/s]],Table4[[#This Row],[Column3]]+2,Table4[[#This Row],[Column4]]-Table4[[#This Row],[Column3]]-2),"")</f>
        <v/>
      </c>
      <c r="BR29" s="1" t="str">
        <f>IFERROR(MID(Table4[[#This Row],[reference/s]],Table4[[#This Row],[Column4]]+2,Table4[[#This Row],[Column5]]-Table4[[#This Row],[Column4]]-2),"")</f>
        <v/>
      </c>
      <c r="BS29" s="1" t="str">
        <f>IFERROR(MID(Table4[[#This Row],[reference/s]],Table4[[#This Row],[Column5]]+2,Table4[[#This Row],[Column6]]-Table4[[#This Row],[Column5]]-2),"")</f>
        <v/>
      </c>
    </row>
    <row r="30" spans="1:71" ht="16" thickTop="1" thickBot="1">
      <c r="A30">
        <v>334</v>
      </c>
      <c r="B30" t="s">
        <v>622</v>
      </c>
      <c r="C30" t="s">
        <v>230</v>
      </c>
      <c r="D30" t="s">
        <v>231</v>
      </c>
      <c r="E30" s="4">
        <v>26725</v>
      </c>
      <c r="F30" s="4">
        <v>26753</v>
      </c>
      <c r="G30" t="s">
        <v>685</v>
      </c>
      <c r="H30" s="41">
        <v>1973</v>
      </c>
      <c r="I30" t="s">
        <v>488</v>
      </c>
      <c r="J30" t="s">
        <v>1174</v>
      </c>
      <c r="K30" t="s">
        <v>50</v>
      </c>
      <c r="L30" t="s">
        <v>1175</v>
      </c>
      <c r="M30" s="9" t="s">
        <v>1224</v>
      </c>
      <c r="N30" s="43">
        <f>IFERROR(SEARCH("EM-DAT",Table4[[#This Row],[reference/s]]),"")</f>
        <v>11</v>
      </c>
      <c r="O30" s="41">
        <v>0</v>
      </c>
      <c r="P30" s="41">
        <v>0</v>
      </c>
      <c r="Q30" s="41">
        <v>3</v>
      </c>
      <c r="R30" s="41">
        <v>1</v>
      </c>
      <c r="S30" s="41">
        <v>0</v>
      </c>
      <c r="T30" s="41">
        <f>IF(AND(Table4[[#This Row],[Deaths]]="",Table4[[#This Row],[Reported cost]]="",Table4[[#This Row],[Insured Cost]]=""),1,IF(OR(Table4[[#This Row],[Reported cost]]="",Table4[[#This Row],[Insured Cost]]=""),2,IF(AND(Table4[[#This Row],[Deaths]]="",OR(Table4[[#This Row],[Reported cost]]="",Table4[[#This Row],[Insured Cost]]="")),3,"")))</f>
        <v>2</v>
      </c>
      <c r="U30" s="41"/>
      <c r="V30" s="41">
        <v>25000</v>
      </c>
      <c r="W30" s="41">
        <v>100</v>
      </c>
      <c r="X30" s="41">
        <v>10</v>
      </c>
      <c r="Y30" s="41"/>
      <c r="Z30" s="2">
        <v>30000000</v>
      </c>
      <c r="AB30" s="41"/>
      <c r="AC30" s="41"/>
      <c r="AD30" s="41"/>
      <c r="AE30" s="41"/>
      <c r="AF30" s="41"/>
      <c r="AG30" s="41"/>
      <c r="AH30" s="41"/>
      <c r="AI30" s="41"/>
      <c r="AJ30" s="41"/>
      <c r="AK30" s="41"/>
      <c r="AL30" s="41"/>
      <c r="AM30" s="41"/>
      <c r="AN30" s="41"/>
      <c r="AO30" s="41"/>
      <c r="AP30" s="41"/>
      <c r="AQ30" s="41"/>
      <c r="AR30" s="41"/>
      <c r="AS30" s="41"/>
      <c r="AT30" s="41"/>
      <c r="BC30" t="s">
        <v>232</v>
      </c>
      <c r="BD30" t="str">
        <f>IFERROR(LEFT(Table4[[#This Row],[reference/s]],SEARCH(";",Table4[[#This Row],[reference/s]])-1),"")</f>
        <v>EM-Track</v>
      </c>
      <c r="BE30" t="str">
        <f>IFERROR(MID(Table4[[#This Row],[reference/s]],SEARCH(";",Table4[[#This Row],[reference/s]])+2,SEARCH(";",Table4[[#This Row],[reference/s]],SEARCH(";",Table4[[#This Row],[reference/s]])+1)-SEARCH(";",Table4[[#This Row],[reference/s]])-2),"")</f>
        <v>EM-DAT</v>
      </c>
      <c r="BF30">
        <f>IFERROR(SEARCH(";",Table4[[#This Row],[reference/s]]),"")</f>
        <v>9</v>
      </c>
      <c r="BG30" s="1">
        <f>IFERROR(SEARCH(";",Table4[[#This Row],[reference/s]],Table4[[#This Row],[Column2]]+1),"")</f>
        <v>17</v>
      </c>
      <c r="BH30" s="1">
        <f>IFERROR(SEARCH(";",Table4[[#This Row],[reference/s]],Table4[[#This Row],[Column3]]+1),"")</f>
        <v>22</v>
      </c>
      <c r="BI30" s="1">
        <f>IFERROR(SEARCH(";",Table4[[#This Row],[reference/s]],Table4[[#This Row],[Column4]]+1),"")</f>
        <v>61</v>
      </c>
      <c r="BJ30" s="1" t="str">
        <f>IFERROR(SEARCH(";",Table4[[#This Row],[reference/s]],Table4[[#This Row],[Column5]]+1),"")</f>
        <v/>
      </c>
      <c r="BK30" s="1" t="str">
        <f>IFERROR(SEARCH(";",Table4[[#This Row],[reference/s]],Table4[[#This Row],[Column6]]+1),"")</f>
        <v/>
      </c>
      <c r="BL30" s="1" t="str">
        <f>IFERROR(SEARCH(";",Table4[[#This Row],[reference/s]],Table4[[#This Row],[Column7]]+1),"")</f>
        <v/>
      </c>
      <c r="BM30" s="1" t="str">
        <f>IFERROR(SEARCH(";",Table4[[#This Row],[reference/s]],Table4[[#This Row],[Column8]]+1),"")</f>
        <v/>
      </c>
      <c r="BN30" s="1" t="str">
        <f>IFERROR(SEARCH(";",Table4[[#This Row],[reference/s]],Table4[[#This Row],[Column9]]+1),"")</f>
        <v/>
      </c>
      <c r="BO30" s="1" t="str">
        <f>IFERROR(SEARCH(";",Table4[[#This Row],[reference/s]],Table4[[#This Row],[Column10]]+1),"")</f>
        <v/>
      </c>
      <c r="BP30" s="1" t="str">
        <f>IFERROR(SEARCH(";",Table4[[#This Row],[reference/s]],Table4[[#This Row],[Column11]]+1),"")</f>
        <v/>
      </c>
      <c r="BQ30" s="1" t="str">
        <f>IFERROR(MID(Table4[[#This Row],[reference/s]],Table4[[#This Row],[Column3]]+2,Table4[[#This Row],[Column4]]-Table4[[#This Row],[Column3]]-2),"")</f>
        <v>ICA</v>
      </c>
      <c r="BR30" s="1" t="str">
        <f>IFERROR(MID(Table4[[#This Row],[reference/s]],Table4[[#This Row],[Column4]]+2,Table4[[#This Row],[Column5]]-Table4[[#This Row],[Column4]]-2),"")</f>
        <v>both cyclones have no reported damage</v>
      </c>
      <c r="BS30" s="1" t="str">
        <f>IFERROR(MID(Table4[[#This Row],[reference/s]],Table4[[#This Row],[Column5]]+2,Table4[[#This Row],[Column6]]-Table4[[#This Row],[Column5]]-2),"")</f>
        <v/>
      </c>
    </row>
    <row r="31" spans="1:71" ht="15" thickTop="1">
      <c r="B31" t="s">
        <v>622</v>
      </c>
      <c r="E31" s="4">
        <v>26914</v>
      </c>
      <c r="F31" s="4">
        <v>26921</v>
      </c>
      <c r="G31" t="s">
        <v>727</v>
      </c>
      <c r="H31" s="41">
        <v>1973</v>
      </c>
      <c r="I31" t="s">
        <v>729</v>
      </c>
      <c r="J31" t="s">
        <v>30</v>
      </c>
      <c r="K31" t="s">
        <v>30</v>
      </c>
      <c r="L31" t="s">
        <v>773</v>
      </c>
      <c r="M31" t="s">
        <v>725</v>
      </c>
      <c r="N31" s="41" t="str">
        <f>IFERROR(SEARCH("EM-DAT",Table4[[#This Row],[reference/s]]),"")</f>
        <v/>
      </c>
      <c r="O31" s="41">
        <v>0</v>
      </c>
      <c r="P31" s="41">
        <v>0</v>
      </c>
      <c r="Q31" s="41">
        <v>0</v>
      </c>
      <c r="R31" s="41">
        <v>1</v>
      </c>
      <c r="S31" s="41">
        <v>5</v>
      </c>
      <c r="T31" s="41">
        <f>IF(AND(Table4[[#This Row],[Deaths]]="",Table4[[#This Row],[Reported cost]]="",Table4[[#This Row],[Insured Cost]]=""),1,IF(OR(Table4[[#This Row],[Reported cost]]="",Table4[[#This Row],[Insured Cost]]=""),2,IF(AND(Table4[[#This Row],[Deaths]]="",OR(Table4[[#This Row],[Reported cost]]="",Table4[[#This Row],[Insured Cost]]="")),3,"")))</f>
        <v>2</v>
      </c>
      <c r="U31" s="41"/>
      <c r="V31" s="41"/>
      <c r="W31" s="41">
        <v>300</v>
      </c>
      <c r="X31" s="41"/>
      <c r="Y31" s="41">
        <v>1</v>
      </c>
      <c r="Z31" s="2"/>
      <c r="AA31" s="2">
        <v>8500000</v>
      </c>
      <c r="AB31" s="41"/>
      <c r="AC31" s="41"/>
      <c r="AD31" s="41"/>
      <c r="AE31" s="41">
        <v>130</v>
      </c>
      <c r="AF31" s="41">
        <v>1</v>
      </c>
      <c r="AG31" s="41"/>
      <c r="AH31" s="41"/>
      <c r="AI31" s="41"/>
      <c r="AJ31" s="41"/>
      <c r="AK31" s="41"/>
      <c r="AL31" s="41"/>
      <c r="AM31" s="41"/>
      <c r="AN31" s="41"/>
      <c r="AO31" s="41"/>
      <c r="AP31" s="41"/>
      <c r="AQ31" s="41"/>
      <c r="AR31" s="41"/>
      <c r="AS31" s="41"/>
      <c r="AT31" s="41"/>
      <c r="AU31" t="s">
        <v>728</v>
      </c>
      <c r="BD31" t="str">
        <f>IFERROR(LEFT(Table4[[#This Row],[reference/s]],SEARCH(";",Table4[[#This Row],[reference/s]])-1),"")</f>
        <v>wiki</v>
      </c>
      <c r="BE31" t="str">
        <f>IFERROR(MID(Table4[[#This Row],[reference/s]],SEARCH(";",Table4[[#This Row],[reference/s]])+2,SEARCH(";",Table4[[#This Row],[reference/s]],SEARCH(";",Table4[[#This Row],[reference/s]])+1)-SEARCH(";",Table4[[#This Row],[reference/s]])-2),"")</f>
        <v/>
      </c>
      <c r="BF31">
        <f>IFERROR(SEARCH(";",Table4[[#This Row],[reference/s]]),"")</f>
        <v>5</v>
      </c>
      <c r="BG31" s="1" t="str">
        <f>IFERROR(SEARCH(";",Table4[[#This Row],[reference/s]],Table4[[#This Row],[Column2]]+1),"")</f>
        <v/>
      </c>
      <c r="BH31" s="1" t="str">
        <f>IFERROR(SEARCH(";",Table4[[#This Row],[reference/s]],Table4[[#This Row],[Column3]]+1),"")</f>
        <v/>
      </c>
      <c r="BI31" s="1" t="str">
        <f>IFERROR(SEARCH(";",Table4[[#This Row],[reference/s]],Table4[[#This Row],[Column4]]+1),"")</f>
        <v/>
      </c>
      <c r="BJ31" s="1" t="str">
        <f>IFERROR(SEARCH(";",Table4[[#This Row],[reference/s]],Table4[[#This Row],[Column5]]+1),"")</f>
        <v/>
      </c>
      <c r="BK31" s="1" t="str">
        <f>IFERROR(SEARCH(";",Table4[[#This Row],[reference/s]],Table4[[#This Row],[Column6]]+1),"")</f>
        <v/>
      </c>
      <c r="BL31" s="1" t="str">
        <f>IFERROR(SEARCH(";",Table4[[#This Row],[reference/s]],Table4[[#This Row],[Column7]]+1),"")</f>
        <v/>
      </c>
      <c r="BM31" s="1" t="str">
        <f>IFERROR(SEARCH(";",Table4[[#This Row],[reference/s]],Table4[[#This Row],[Column8]]+1),"")</f>
        <v/>
      </c>
      <c r="BN31" s="1" t="str">
        <f>IFERROR(SEARCH(";",Table4[[#This Row],[reference/s]],Table4[[#This Row],[Column9]]+1),"")</f>
        <v/>
      </c>
      <c r="BO31" s="1" t="str">
        <f>IFERROR(SEARCH(";",Table4[[#This Row],[reference/s]],Table4[[#This Row],[Column10]]+1),"")</f>
        <v/>
      </c>
      <c r="BP31" s="1" t="str">
        <f>IFERROR(SEARCH(";",Table4[[#This Row],[reference/s]],Table4[[#This Row],[Column11]]+1),"")</f>
        <v/>
      </c>
      <c r="BQ31" s="1" t="str">
        <f>IFERROR(MID(Table4[[#This Row],[reference/s]],Table4[[#This Row],[Column3]]+2,Table4[[#This Row],[Column4]]-Table4[[#This Row],[Column3]]-2),"")</f>
        <v/>
      </c>
      <c r="BR31" s="1" t="str">
        <f>IFERROR(MID(Table4[[#This Row],[reference/s]],Table4[[#This Row],[Column4]]+2,Table4[[#This Row],[Column5]]-Table4[[#This Row],[Column4]]-2),"")</f>
        <v/>
      </c>
      <c r="BS31" s="1" t="str">
        <f>IFERROR(MID(Table4[[#This Row],[reference/s]],Table4[[#This Row],[Column5]]+2,Table4[[#This Row],[Column6]]-Table4[[#This Row],[Column5]]-2),"")</f>
        <v/>
      </c>
    </row>
    <row r="32" spans="1:71">
      <c r="A32">
        <v>624</v>
      </c>
      <c r="B32" t="s">
        <v>851</v>
      </c>
      <c r="C32" s="6" t="s">
        <v>826</v>
      </c>
      <c r="D32" t="s">
        <v>827</v>
      </c>
      <c r="E32" s="4">
        <v>26634</v>
      </c>
      <c r="F32" s="4">
        <v>26723</v>
      </c>
      <c r="G32" t="s">
        <v>688</v>
      </c>
      <c r="H32" s="41">
        <v>1973</v>
      </c>
      <c r="I32" t="s">
        <v>828</v>
      </c>
      <c r="J32" t="s">
        <v>832</v>
      </c>
      <c r="K32" t="s">
        <v>51</v>
      </c>
      <c r="L32" t="s">
        <v>30</v>
      </c>
      <c r="M32" t="s">
        <v>1225</v>
      </c>
      <c r="N32" s="41" t="str">
        <f>IFERROR(SEARCH("EM-DAT",Table4[[#This Row],[reference/s]]),"")</f>
        <v/>
      </c>
      <c r="O32" s="41">
        <v>0</v>
      </c>
      <c r="P32" s="41">
        <v>2</v>
      </c>
      <c r="Q32" s="41">
        <v>1</v>
      </c>
      <c r="R32" s="41">
        <v>1</v>
      </c>
      <c r="S32" s="41">
        <v>0</v>
      </c>
      <c r="T32" s="41">
        <f>IF(AND(Table4[[#This Row],[Deaths]]="",Table4[[#This Row],[Reported cost]]="",Table4[[#This Row],[Insured Cost]]=""),1,IF(OR(Table4[[#This Row],[Reported cost]]="",Table4[[#This Row],[Insured Cost]]=""),2,IF(AND(Table4[[#This Row],[Deaths]]="",OR(Table4[[#This Row],[Reported cost]]="",Table4[[#This Row],[Insured Cost]]="")),3,"")))</f>
        <v>2</v>
      </c>
      <c r="U32" s="41">
        <v>100000</v>
      </c>
      <c r="V32" s="41"/>
      <c r="W32" s="41"/>
      <c r="X32" s="41">
        <v>1000</v>
      </c>
      <c r="Y32" s="41">
        <v>99</v>
      </c>
      <c r="Z32" s="2"/>
      <c r="AB32" s="41"/>
      <c r="AC32" s="41"/>
      <c r="AD32" s="41"/>
      <c r="AE32" s="41"/>
      <c r="AF32" s="41"/>
      <c r="AG32" s="41"/>
      <c r="AH32" s="41"/>
      <c r="AI32" s="41"/>
      <c r="AJ32" s="41"/>
      <c r="AK32" s="41"/>
      <c r="AL32" s="41"/>
      <c r="AM32" s="41"/>
      <c r="AN32" s="41"/>
      <c r="AO32" s="41"/>
      <c r="AP32" s="41"/>
      <c r="AQ32" s="41"/>
      <c r="AR32" s="41"/>
      <c r="AS32" s="41"/>
      <c r="AT32" s="41"/>
      <c r="BC32" t="s">
        <v>829</v>
      </c>
      <c r="BD32" t="str">
        <f>IFERROR(LEFT(Table4[[#This Row],[reference/s]],SEARCH(";",Table4[[#This Row],[reference/s]])-1),"")</f>
        <v>EM-Track</v>
      </c>
      <c r="BE32" t="str">
        <f>IFERROR(MID(Table4[[#This Row],[reference/s]],SEARCH(";",Table4[[#This Row],[reference/s]])+2,SEARCH(";",Table4[[#This Row],[reference/s]],SEARCH(";",Table4[[#This Row],[reference/s]])+1)-SEARCH(";",Table4[[#This Row],[reference/s]])-2),"")</f>
        <v>wiki</v>
      </c>
      <c r="BF32">
        <f>IFERROR(SEARCH(";",Table4[[#This Row],[reference/s]]),"")</f>
        <v>9</v>
      </c>
      <c r="BG32" s="1">
        <f>IFERROR(SEARCH(";",Table4[[#This Row],[reference/s]],Table4[[#This Row],[Column2]]+1),"")</f>
        <v>15</v>
      </c>
      <c r="BH32" s="1">
        <f>IFERROR(SEARCH(";",Table4[[#This Row],[reference/s]],Table4[[#This Row],[Column3]]+1),"")</f>
        <v>32</v>
      </c>
      <c r="BI32" s="1">
        <f>IFERROR(SEARCH(";",Table4[[#This Row],[reference/s]],Table4[[#This Row],[Column4]]+1),"")</f>
        <v>54</v>
      </c>
      <c r="BJ32" s="1" t="str">
        <f>IFERROR(SEARCH(";",Table4[[#This Row],[reference/s]],Table4[[#This Row],[Column5]]+1),"")</f>
        <v/>
      </c>
      <c r="BK32" s="1" t="str">
        <f>IFERROR(SEARCH(";",Table4[[#This Row],[reference/s]],Table4[[#This Row],[Column6]]+1),"")</f>
        <v/>
      </c>
      <c r="BL32" s="1" t="str">
        <f>IFERROR(SEARCH(";",Table4[[#This Row],[reference/s]],Table4[[#This Row],[Column7]]+1),"")</f>
        <v/>
      </c>
      <c r="BM32" s="1" t="str">
        <f>IFERROR(SEARCH(";",Table4[[#This Row],[reference/s]],Table4[[#This Row],[Column8]]+1),"")</f>
        <v/>
      </c>
      <c r="BN32" s="1" t="str">
        <f>IFERROR(SEARCH(";",Table4[[#This Row],[reference/s]],Table4[[#This Row],[Column9]]+1),"")</f>
        <v/>
      </c>
      <c r="BO32" s="1" t="str">
        <f>IFERROR(SEARCH(";",Table4[[#This Row],[reference/s]],Table4[[#This Row],[Column10]]+1),"")</f>
        <v/>
      </c>
      <c r="BP32" s="1" t="str">
        <f>IFERROR(SEARCH(";",Table4[[#This Row],[reference/s]],Table4[[#This Row],[Column11]]+1),"")</f>
        <v/>
      </c>
      <c r="BQ32" s="1" t="str">
        <f>IFERROR(MID(Table4[[#This Row],[reference/s]],Table4[[#This Row],[Column3]]+2,Table4[[#This Row],[Column4]]-Table4[[#This Row],[Column3]]-2),"")</f>
        <v>PDF - newspaper</v>
      </c>
      <c r="BR32" s="1" t="str">
        <f>IFERROR(MID(Table4[[#This Row],[reference/s]],Table4[[#This Row],[Column4]]+2,Table4[[#This Row],[Column5]]-Table4[[#This Row],[Column4]]-2),"")</f>
        <v>Reeves (2010) pg 147</v>
      </c>
      <c r="BS32" s="1" t="str">
        <f>IFERROR(MID(Table4[[#This Row],[reference/s]],Table4[[#This Row],[Column5]]+2,Table4[[#This Row],[Column6]]-Table4[[#This Row],[Column5]]-2),"")</f>
        <v/>
      </c>
    </row>
    <row r="33" spans="1:71" ht="15" thickBot="1">
      <c r="B33" t="s">
        <v>666</v>
      </c>
      <c r="C33" t="s">
        <v>672</v>
      </c>
      <c r="E33" s="4">
        <v>26972</v>
      </c>
      <c r="F33" s="4">
        <v>26973</v>
      </c>
      <c r="G33" t="s">
        <v>686</v>
      </c>
      <c r="H33" s="41">
        <v>1973</v>
      </c>
      <c r="I33" t="s">
        <v>563</v>
      </c>
      <c r="J33" t="s">
        <v>50</v>
      </c>
      <c r="K33" t="s">
        <v>50</v>
      </c>
      <c r="L33" t="s">
        <v>773</v>
      </c>
      <c r="M33" t="s">
        <v>1323</v>
      </c>
      <c r="N33" s="41" t="str">
        <f>IFERROR(SEARCH("EM-DAT",Table4[[#This Row],[reference/s]]),"")</f>
        <v/>
      </c>
      <c r="O33" s="41">
        <v>2</v>
      </c>
      <c r="P33" s="41">
        <v>1</v>
      </c>
      <c r="Q33" s="41">
        <v>0</v>
      </c>
      <c r="R33" s="41">
        <v>1</v>
      </c>
      <c r="S33" s="41">
        <v>2</v>
      </c>
      <c r="T33" s="41">
        <f>IF(AND(Table4[[#This Row],[Deaths]]="",Table4[[#This Row],[Reported cost]]="",Table4[[#This Row],[Insured Cost]]=""),1,IF(OR(Table4[[#This Row],[Reported cost]]="",Table4[[#This Row],[Insured Cost]]=""),2,IF(AND(Table4[[#This Row],[Deaths]]="",OR(Table4[[#This Row],[Reported cost]]="",Table4[[#This Row],[Insured Cost]]="")),3,"")))</f>
        <v>2</v>
      </c>
      <c r="U33" s="41"/>
      <c r="V33" s="41">
        <v>5000</v>
      </c>
      <c r="W33" s="41">
        <v>300</v>
      </c>
      <c r="X33" s="41">
        <v>50</v>
      </c>
      <c r="Y33" s="41" t="s">
        <v>730</v>
      </c>
      <c r="Z33" s="2"/>
      <c r="AA33" s="2">
        <v>3286501</v>
      </c>
      <c r="AB33" s="41"/>
      <c r="AC33" s="41"/>
      <c r="AD33" s="41"/>
      <c r="AE33" s="41">
        <v>1890</v>
      </c>
      <c r="AF33" s="41">
        <v>500</v>
      </c>
      <c r="AG33" s="41"/>
      <c r="AH33" s="41"/>
      <c r="AI33" s="41"/>
      <c r="AJ33" s="41"/>
      <c r="AK33" s="41"/>
      <c r="AL33" s="41"/>
      <c r="AM33" s="41"/>
      <c r="AN33" s="41"/>
      <c r="AO33" s="41"/>
      <c r="AP33" s="41"/>
      <c r="AQ33" s="41"/>
      <c r="AR33" s="41"/>
      <c r="AS33" s="41"/>
      <c r="AT33" s="41"/>
      <c r="BD33" t="str">
        <f>IFERROR(LEFT(Table4[[#This Row],[reference/s]],SEARCH(";",Table4[[#This Row],[reference/s]])-1),"")</f>
        <v>wiki</v>
      </c>
      <c r="BE33" t="str">
        <f>IFERROR(MID(Table4[[#This Row],[reference/s]],SEARCH(";",Table4[[#This Row],[reference/s]])+2,SEARCH(";",Table4[[#This Row],[reference/s]],SEARCH(";",Table4[[#This Row],[reference/s]])+1)-SEARCH(";",Table4[[#This Row],[reference/s]])-2),"")</f>
        <v>PDF - newspaper</v>
      </c>
      <c r="BF33">
        <f>IFERROR(SEARCH(";",Table4[[#This Row],[reference/s]]),"")</f>
        <v>5</v>
      </c>
      <c r="BG33" s="1">
        <f>IFERROR(SEARCH(";",Table4[[#This Row],[reference/s]],Table4[[#This Row],[Column2]]+1),"")</f>
        <v>22</v>
      </c>
      <c r="BH33" s="1">
        <f>IFERROR(SEARCH(";",Table4[[#This Row],[reference/s]],Table4[[#This Row],[Column3]]+1),"")</f>
        <v>71</v>
      </c>
      <c r="BI33" s="1">
        <f>IFERROR(SEARCH(";",Table4[[#This Row],[reference/s]],Table4[[#This Row],[Column4]]+1),"")</f>
        <v>122</v>
      </c>
      <c r="BJ33" s="1" t="str">
        <f>IFERROR(SEARCH(";",Table4[[#This Row],[reference/s]],Table4[[#This Row],[Column5]]+1),"")</f>
        <v/>
      </c>
      <c r="BK33" s="1" t="str">
        <f>IFERROR(SEARCH(";",Table4[[#This Row],[reference/s]],Table4[[#This Row],[Column6]]+1),"")</f>
        <v/>
      </c>
      <c r="BL33" s="1" t="str">
        <f>IFERROR(SEARCH(";",Table4[[#This Row],[reference/s]],Table4[[#This Row],[Column7]]+1),"")</f>
        <v/>
      </c>
      <c r="BM33" s="1" t="str">
        <f>IFERROR(SEARCH(";",Table4[[#This Row],[reference/s]],Table4[[#This Row],[Column8]]+1),"")</f>
        <v/>
      </c>
      <c r="BN33" s="1" t="str">
        <f>IFERROR(SEARCH(";",Table4[[#This Row],[reference/s]],Table4[[#This Row],[Column9]]+1),"")</f>
        <v/>
      </c>
      <c r="BO33" s="1" t="str">
        <f>IFERROR(SEARCH(";",Table4[[#This Row],[reference/s]],Table4[[#This Row],[Column10]]+1),"")</f>
        <v/>
      </c>
      <c r="BP33" s="1" t="str">
        <f>IFERROR(SEARCH(";",Table4[[#This Row],[reference/s]],Table4[[#This Row],[Column11]]+1),"")</f>
        <v/>
      </c>
      <c r="BQ33" s="1" t="str">
        <f>IFERROR(MID(Table4[[#This Row],[reference/s]],Table4[[#This Row],[Column3]]+2,Table4[[#This Row],[Column4]]-Table4[[#This Row],[Column3]]-2),"")</f>
        <v>Holcombe and Moynihan (1978) *report requested*</v>
      </c>
      <c r="BR33" s="1" t="str">
        <f>IFERROR(MID(Table4[[#This Row],[reference/s]],Table4[[#This Row],[Column4]]+2,Table4[[#This Row],[Column5]]-Table4[[#This Row],[Column4]]-2),"")</f>
        <v>http://www.brisbanestorms.com/reports_041173.html</v>
      </c>
      <c r="BS33" s="1" t="str">
        <f>IFERROR(MID(Table4[[#This Row],[reference/s]],Table4[[#This Row],[Column5]]+2,Table4[[#This Row],[Column6]]-Table4[[#This Row],[Column5]]-2),"")</f>
        <v/>
      </c>
    </row>
    <row r="34" spans="1:71" ht="16" thickTop="1" thickBot="1">
      <c r="A34">
        <v>212</v>
      </c>
      <c r="B34" t="s">
        <v>483</v>
      </c>
      <c r="C34" t="s">
        <v>731</v>
      </c>
      <c r="D34" t="s">
        <v>160</v>
      </c>
      <c r="E34" s="4">
        <v>27053</v>
      </c>
      <c r="F34" s="4">
        <v>27058</v>
      </c>
      <c r="G34" t="s">
        <v>684</v>
      </c>
      <c r="H34" s="41">
        <v>1974</v>
      </c>
      <c r="I34" t="s">
        <v>939</v>
      </c>
      <c r="J34" t="s">
        <v>940</v>
      </c>
      <c r="K34" t="s">
        <v>50</v>
      </c>
      <c r="L34" t="s">
        <v>791</v>
      </c>
      <c r="M34" s="9" t="s">
        <v>1325</v>
      </c>
      <c r="N34" s="43">
        <f>IFERROR(SEARCH("EM-DAT",Table4[[#This Row],[reference/s]]),"")</f>
        <v>1</v>
      </c>
      <c r="O34" s="41">
        <v>0</v>
      </c>
      <c r="P34" s="41">
        <v>1</v>
      </c>
      <c r="Q34" s="41">
        <v>2</v>
      </c>
      <c r="R34" s="41">
        <v>3</v>
      </c>
      <c r="S34" s="41">
        <v>0</v>
      </c>
      <c r="T34" s="41" t="str">
        <f>IF(AND(Table4[[#This Row],[Deaths]]="",Table4[[#This Row],[Reported cost]]="",Table4[[#This Row],[Insured Cost]]=""),1,IF(OR(Table4[[#This Row],[Reported cost]]="",Table4[[#This Row],[Insured Cost]]=""),2,IF(AND(Table4[[#This Row],[Deaths]]="",OR(Table4[[#This Row],[Reported cost]]="",Table4[[#This Row],[Insured Cost]]="")),3,"")))</f>
        <v/>
      </c>
      <c r="U34" s="41">
        <v>9000</v>
      </c>
      <c r="V34" s="41">
        <v>35000</v>
      </c>
      <c r="W34" s="41">
        <v>9000</v>
      </c>
      <c r="X34" s="41">
        <v>300</v>
      </c>
      <c r="Y34" s="41">
        <v>16</v>
      </c>
      <c r="Z34" s="2">
        <v>120000000</v>
      </c>
      <c r="AA34" s="2">
        <v>200000000</v>
      </c>
      <c r="AB34" s="41"/>
      <c r="AC34" s="41"/>
      <c r="AD34" s="41"/>
      <c r="AE34" s="41">
        <v>7000</v>
      </c>
      <c r="AF34" s="41">
        <v>56</v>
      </c>
      <c r="AG34" s="41"/>
      <c r="AH34" s="41"/>
      <c r="AI34" s="41"/>
      <c r="AJ34" s="41"/>
      <c r="AK34" s="41"/>
      <c r="AL34" s="41"/>
      <c r="AM34" s="41">
        <v>1000</v>
      </c>
      <c r="AN34" s="41"/>
      <c r="AO34" s="41"/>
      <c r="AP34" s="41"/>
      <c r="AQ34" s="41"/>
      <c r="AR34" s="41"/>
      <c r="AS34" s="41"/>
      <c r="AT34" s="41"/>
      <c r="BC34" t="s">
        <v>161</v>
      </c>
      <c r="BD34" t="str">
        <f>IFERROR(LEFT(Table4[[#This Row],[reference/s]],SEARCH(";",Table4[[#This Row],[reference/s]])-1),"")</f>
        <v>EM-DAT</v>
      </c>
      <c r="BE34" t="str">
        <f>IFERROR(MID(Table4[[#This Row],[reference/s]],SEARCH(";",Table4[[#This Row],[reference/s]])+2,SEARCH(";",Table4[[#This Row],[reference/s]],SEARCH(";",Table4[[#This Row],[reference/s]])+1)-SEARCH(";",Table4[[#This Row],[reference/s]])-2),"")</f>
        <v>EM-Track</v>
      </c>
      <c r="BF34">
        <f>IFERROR(SEARCH(";",Table4[[#This Row],[reference/s]]),"")</f>
        <v>7</v>
      </c>
      <c r="BG34" s="1">
        <f>IFERROR(SEARCH(";",Table4[[#This Row],[reference/s]],Table4[[#This Row],[Column2]]+1),"")</f>
        <v>17</v>
      </c>
      <c r="BH34" s="1">
        <f>IFERROR(SEARCH(";",Table4[[#This Row],[reference/s]],Table4[[#This Row],[Column3]]+1),"")</f>
        <v>22</v>
      </c>
      <c r="BI34" s="1">
        <f>IFERROR(SEARCH(";",Table4[[#This Row],[reference/s]],Table4[[#This Row],[Column4]]+1),"")</f>
        <v>45</v>
      </c>
      <c r="BJ34" s="1">
        <f>IFERROR(SEARCH(";",Table4[[#This Row],[reference/s]],Table4[[#This Row],[Column5]]+1),"")</f>
        <v>113</v>
      </c>
      <c r="BK34" s="1">
        <f>IFERROR(SEARCH(";",Table4[[#This Row],[reference/s]],Table4[[#This Row],[Column6]]+1),"")</f>
        <v>205</v>
      </c>
      <c r="BL34" s="1">
        <f>IFERROR(SEARCH(";",Table4[[#This Row],[reference/s]],Table4[[#This Row],[Column7]]+1),"")</f>
        <v>296</v>
      </c>
      <c r="BM34" s="1" t="str">
        <f>IFERROR(SEARCH(";",Table4[[#This Row],[reference/s]],Table4[[#This Row],[Column8]]+1),"")</f>
        <v/>
      </c>
      <c r="BN34" s="1" t="str">
        <f>IFERROR(SEARCH(";",Table4[[#This Row],[reference/s]],Table4[[#This Row],[Column9]]+1),"")</f>
        <v/>
      </c>
      <c r="BO34" s="1" t="str">
        <f>IFERROR(SEARCH(";",Table4[[#This Row],[reference/s]],Table4[[#This Row],[Column10]]+1),"")</f>
        <v/>
      </c>
      <c r="BP34" s="1" t="str">
        <f>IFERROR(SEARCH(";",Table4[[#This Row],[reference/s]],Table4[[#This Row],[Column11]]+1),"")</f>
        <v/>
      </c>
      <c r="BQ34" s="1" t="str">
        <f>IFERROR(MID(Table4[[#This Row],[reference/s]],Table4[[#This Row],[Column3]]+2,Table4[[#This Row],[Column4]]-Table4[[#This Row],[Column3]]-2),"")</f>
        <v>ICA</v>
      </c>
      <c r="BR34" s="1" t="str">
        <f>IFERROR(MID(Table4[[#This Row],[reference/s]],Table4[[#This Row],[Column4]]+2,Table4[[#This Row],[Column5]]-Table4[[#This Row],[Column4]]-2),"")</f>
        <v>van den Honert (2011)</v>
      </c>
      <c r="BS34" s="1" t="str">
        <f>IFERROR(MID(Table4[[#This Row],[reference/s]],Table4[[#This Row],[Column5]]+2,Table4[[#This Row],[Column6]]-Table4[[#This Row],[Column5]]-2),"")</f>
        <v>http://www.bom.gov.au/qld/flood/fld_history/brisbane_history.shtml</v>
      </c>
    </row>
    <row r="35" spans="1:71" ht="16" thickTop="1" thickBot="1">
      <c r="A35">
        <v>386</v>
      </c>
      <c r="B35" t="s">
        <v>483</v>
      </c>
      <c r="C35" t="s">
        <v>279</v>
      </c>
      <c r="D35" t="s">
        <v>280</v>
      </c>
      <c r="E35" s="4">
        <v>27388</v>
      </c>
      <c r="F35" s="4">
        <v>27388</v>
      </c>
      <c r="G35" t="s">
        <v>687</v>
      </c>
      <c r="H35" s="41">
        <v>1974</v>
      </c>
      <c r="I35" t="s">
        <v>1416</v>
      </c>
      <c r="J35" t="s">
        <v>165</v>
      </c>
      <c r="K35" t="s">
        <v>165</v>
      </c>
      <c r="L35" t="s">
        <v>773</v>
      </c>
      <c r="M35" s="9" t="s">
        <v>1226</v>
      </c>
      <c r="N35" s="43">
        <f>IFERROR(SEARCH("EM-DAT",Table4[[#This Row],[reference/s]]),"")</f>
        <v>11</v>
      </c>
      <c r="O35" s="41">
        <v>0</v>
      </c>
      <c r="P35" s="41">
        <v>0</v>
      </c>
      <c r="Q35" s="41">
        <v>3</v>
      </c>
      <c r="R35" s="41">
        <v>0</v>
      </c>
      <c r="S35" s="41">
        <v>0</v>
      </c>
      <c r="T35" s="41">
        <f>IF(AND(Table4[[#This Row],[Deaths]]="",Table4[[#This Row],[Reported cost]]="",Table4[[#This Row],[Insured Cost]]=""),1,IF(OR(Table4[[#This Row],[Reported cost]]="",Table4[[#This Row],[Insured Cost]]=""),2,IF(AND(Table4[[#This Row],[Deaths]]="",OR(Table4[[#This Row],[Reported cost]]="",Table4[[#This Row],[Insured Cost]]="")),3,"")))</f>
        <v>2</v>
      </c>
      <c r="U35" s="41">
        <v>35362</v>
      </c>
      <c r="V35" s="41"/>
      <c r="W35" s="41">
        <v>41000</v>
      </c>
      <c r="X35" s="41">
        <v>650</v>
      </c>
      <c r="Y35" s="41">
        <v>71</v>
      </c>
      <c r="Z35" s="2">
        <v>200000000</v>
      </c>
      <c r="AB35" s="41"/>
      <c r="AC35" s="41"/>
      <c r="AD35" s="41"/>
      <c r="AE35" s="41">
        <v>200</v>
      </c>
      <c r="AF35" s="41">
        <v>5000</v>
      </c>
      <c r="AG35" s="41"/>
      <c r="AH35" s="41"/>
      <c r="AI35" s="41"/>
      <c r="AJ35" s="41"/>
      <c r="AK35" s="41"/>
      <c r="AL35" s="41"/>
      <c r="AM35" s="41"/>
      <c r="AN35" s="41"/>
      <c r="AO35" s="41">
        <v>20</v>
      </c>
      <c r="AP35" s="41">
        <v>25</v>
      </c>
      <c r="AQ35" s="41"/>
      <c r="AR35" s="41"/>
      <c r="AS35" s="41"/>
      <c r="AT35" s="41"/>
      <c r="BC35" t="s">
        <v>281</v>
      </c>
      <c r="BD35" t="str">
        <f>IFERROR(LEFT(Table4[[#This Row],[reference/s]],SEARCH(";",Table4[[#This Row],[reference/s]])-1),"")</f>
        <v>EM-Track</v>
      </c>
      <c r="BE35" t="str">
        <f>IFERROR(MID(Table4[[#This Row],[reference/s]],SEARCH(";",Table4[[#This Row],[reference/s]])+2,SEARCH(";",Table4[[#This Row],[reference/s]],SEARCH(";",Table4[[#This Row],[reference/s]])+1)-SEARCH(";",Table4[[#This Row],[reference/s]])-2),"")</f>
        <v>EM-DAT</v>
      </c>
      <c r="BF35">
        <f>IFERROR(SEARCH(";",Table4[[#This Row],[reference/s]]),"")</f>
        <v>9</v>
      </c>
      <c r="BG35" s="1">
        <f>IFERROR(SEARCH(";",Table4[[#This Row],[reference/s]],Table4[[#This Row],[Column2]]+1),"")</f>
        <v>17</v>
      </c>
      <c r="BH35" s="1">
        <f>IFERROR(SEARCH(";",Table4[[#This Row],[reference/s]],Table4[[#This Row],[Column3]]+1),"")</f>
        <v>22</v>
      </c>
      <c r="BI35" s="1" t="str">
        <f>IFERROR(SEARCH(";",Table4[[#This Row],[reference/s]],Table4[[#This Row],[Column4]]+1),"")</f>
        <v/>
      </c>
      <c r="BJ35" s="1" t="str">
        <f>IFERROR(SEARCH(";",Table4[[#This Row],[reference/s]],Table4[[#This Row],[Column5]]+1),"")</f>
        <v/>
      </c>
      <c r="BK35" s="1" t="str">
        <f>IFERROR(SEARCH(";",Table4[[#This Row],[reference/s]],Table4[[#This Row],[Column6]]+1),"")</f>
        <v/>
      </c>
      <c r="BL35" s="1" t="str">
        <f>IFERROR(SEARCH(";",Table4[[#This Row],[reference/s]],Table4[[#This Row],[Column7]]+1),"")</f>
        <v/>
      </c>
      <c r="BM35" s="1" t="str">
        <f>IFERROR(SEARCH(";",Table4[[#This Row],[reference/s]],Table4[[#This Row],[Column8]]+1),"")</f>
        <v/>
      </c>
      <c r="BN35" s="1" t="str">
        <f>IFERROR(SEARCH(";",Table4[[#This Row],[reference/s]],Table4[[#This Row],[Column9]]+1),"")</f>
        <v/>
      </c>
      <c r="BO35" s="1" t="str">
        <f>IFERROR(SEARCH(";",Table4[[#This Row],[reference/s]],Table4[[#This Row],[Column10]]+1),"")</f>
        <v/>
      </c>
      <c r="BP35" s="1" t="str">
        <f>IFERROR(SEARCH(";",Table4[[#This Row],[reference/s]],Table4[[#This Row],[Column11]]+1),"")</f>
        <v/>
      </c>
      <c r="BQ35" s="1" t="str">
        <f>IFERROR(MID(Table4[[#This Row],[reference/s]],Table4[[#This Row],[Column3]]+2,Table4[[#This Row],[Column4]]-Table4[[#This Row],[Column3]]-2),"")</f>
        <v>ICA</v>
      </c>
      <c r="BR35" s="1" t="str">
        <f>IFERROR(MID(Table4[[#This Row],[reference/s]],Table4[[#This Row],[Column4]]+2,Table4[[#This Row],[Column5]]-Table4[[#This Row],[Column4]]-2),"")</f>
        <v/>
      </c>
      <c r="BS35" s="1" t="str">
        <f>IFERROR(MID(Table4[[#This Row],[reference/s]],Table4[[#This Row],[Column5]]+2,Table4[[#This Row],[Column6]]-Table4[[#This Row],[Column5]]-2),"")</f>
        <v/>
      </c>
    </row>
    <row r="36" spans="1:71" ht="16" thickTop="1" thickBot="1">
      <c r="B36" t="s">
        <v>483</v>
      </c>
      <c r="C36" t="s">
        <v>1229</v>
      </c>
      <c r="E36" s="16">
        <v>27094</v>
      </c>
      <c r="F36" s="16">
        <v>27101</v>
      </c>
      <c r="G36" t="s">
        <v>685</v>
      </c>
      <c r="H36" s="41">
        <v>1974</v>
      </c>
      <c r="I36" t="s">
        <v>1690</v>
      </c>
      <c r="J36" t="s">
        <v>644</v>
      </c>
      <c r="K36" t="s">
        <v>50</v>
      </c>
      <c r="L36" s="5" t="s">
        <v>37</v>
      </c>
      <c r="M36" s="9" t="s">
        <v>616</v>
      </c>
      <c r="N36" s="43" t="str">
        <f>IFERROR(SEARCH("EM-DAT",Table4[[#This Row],[reference/s]]),"")</f>
        <v/>
      </c>
      <c r="O36" s="41"/>
      <c r="P36" s="41"/>
      <c r="Q36" s="41"/>
      <c r="R36" s="41"/>
      <c r="S36" s="41"/>
      <c r="T36" s="41">
        <f>IF(AND(Table4[[#This Row],[Deaths]]="",Table4[[#This Row],[Reported cost]]="",Table4[[#This Row],[Insured Cost]]=""),1,IF(OR(Table4[[#This Row],[Reported cost]]="",Table4[[#This Row],[Insured Cost]]=""),2,IF(AND(Table4[[#This Row],[Deaths]]="",OR(Table4[[#This Row],[Reported cost]]="",Table4[[#This Row],[Insured Cost]]="")),3,"")))</f>
        <v>1</v>
      </c>
      <c r="U36" s="41"/>
      <c r="V36" s="41"/>
      <c r="W36" s="41"/>
      <c r="X36" s="41"/>
      <c r="Y36" s="41"/>
      <c r="Z36" s="2"/>
      <c r="AB36" s="41"/>
      <c r="AC36" s="41"/>
      <c r="AD36" s="41"/>
      <c r="AE36" s="41"/>
      <c r="AF36" s="41"/>
      <c r="AG36" s="41"/>
      <c r="AH36" s="41"/>
      <c r="AI36" s="41"/>
      <c r="AJ36" s="41"/>
      <c r="AK36" s="41"/>
      <c r="AL36" s="41"/>
      <c r="AM36" s="41"/>
      <c r="AN36" s="41"/>
      <c r="AO36" s="41"/>
      <c r="AP36" s="41"/>
      <c r="AQ36" s="41"/>
      <c r="AR36" s="41"/>
      <c r="AS36" s="41"/>
      <c r="AT36" s="41"/>
      <c r="BD36" t="str">
        <f>IFERROR(LEFT(Table4[[#This Row],[reference/s]],SEARCH(";",Table4[[#This Row],[reference/s]])-1),"")</f>
        <v/>
      </c>
      <c r="BE36" t="str">
        <f>IFERROR(MID(Table4[[#This Row],[reference/s]],SEARCH(";",Table4[[#This Row],[reference/s]])+2,SEARCH(";",Table4[[#This Row],[reference/s]],SEARCH(";",Table4[[#This Row],[reference/s]])+1)-SEARCH(";",Table4[[#This Row],[reference/s]])-2),"")</f>
        <v/>
      </c>
      <c r="BF36" t="str">
        <f>IFERROR(SEARCH(";",Table4[[#This Row],[reference/s]]),"")</f>
        <v/>
      </c>
      <c r="BG36" s="1" t="str">
        <f>IFERROR(SEARCH(";",Table4[[#This Row],[reference/s]],Table4[[#This Row],[Column2]]+1),"")</f>
        <v/>
      </c>
      <c r="BH36" s="1" t="str">
        <f>IFERROR(SEARCH(";",Table4[[#This Row],[reference/s]],Table4[[#This Row],[Column3]]+1),"")</f>
        <v/>
      </c>
      <c r="BI36" s="1" t="str">
        <f>IFERROR(SEARCH(";",Table4[[#This Row],[reference/s]],Table4[[#This Row],[Column4]]+1),"")</f>
        <v/>
      </c>
      <c r="BJ36" s="1" t="str">
        <f>IFERROR(SEARCH(";",Table4[[#This Row],[reference/s]],Table4[[#This Row],[Column5]]+1),"")</f>
        <v/>
      </c>
      <c r="BK36" s="1" t="str">
        <f>IFERROR(SEARCH(";",Table4[[#This Row],[reference/s]],Table4[[#This Row],[Column6]]+1),"")</f>
        <v/>
      </c>
      <c r="BL36" s="1" t="str">
        <f>IFERROR(SEARCH(";",Table4[[#This Row],[reference/s]],Table4[[#This Row],[Column7]]+1),"")</f>
        <v/>
      </c>
      <c r="BM36" s="1" t="str">
        <f>IFERROR(SEARCH(";",Table4[[#This Row],[reference/s]],Table4[[#This Row],[Column8]]+1),"")</f>
        <v/>
      </c>
      <c r="BN36" s="1" t="str">
        <f>IFERROR(SEARCH(";",Table4[[#This Row],[reference/s]],Table4[[#This Row],[Column9]]+1),"")</f>
        <v/>
      </c>
      <c r="BO36" s="1" t="str">
        <f>IFERROR(SEARCH(";",Table4[[#This Row],[reference/s]],Table4[[#This Row],[Column10]]+1),"")</f>
        <v/>
      </c>
      <c r="BP36" s="1" t="str">
        <f>IFERROR(SEARCH(";",Table4[[#This Row],[reference/s]],Table4[[#This Row],[Column11]]+1),"")</f>
        <v/>
      </c>
      <c r="BQ36" s="1" t="str">
        <f>IFERROR(MID(Table4[[#This Row],[reference/s]],Table4[[#This Row],[Column3]]+2,Table4[[#This Row],[Column4]]-Table4[[#This Row],[Column3]]-2),"")</f>
        <v/>
      </c>
      <c r="BR36" s="1" t="str">
        <f>IFERROR(MID(Table4[[#This Row],[reference/s]],Table4[[#This Row],[Column4]]+2,Table4[[#This Row],[Column5]]-Table4[[#This Row],[Column4]]-2),"")</f>
        <v/>
      </c>
      <c r="BS36" s="1" t="str">
        <f>IFERROR(MID(Table4[[#This Row],[reference/s]],Table4[[#This Row],[Column5]]+2,Table4[[#This Row],[Column6]]-Table4[[#This Row],[Column5]]-2),"")</f>
        <v/>
      </c>
    </row>
    <row r="37" spans="1:71" ht="16" thickTop="1" thickBot="1">
      <c r="C37" t="s">
        <v>1230</v>
      </c>
      <c r="E37" s="16"/>
      <c r="F37" s="16"/>
      <c r="H37" s="41">
        <v>1974</v>
      </c>
      <c r="M37" s="9" t="s">
        <v>616</v>
      </c>
      <c r="N37" s="43" t="str">
        <f>IFERROR(SEARCH("EM-DAT",Table4[[#This Row],[reference/s]]),"")</f>
        <v/>
      </c>
      <c r="O37" s="41"/>
      <c r="P37" s="41"/>
      <c r="Q37" s="41"/>
      <c r="R37" s="41"/>
      <c r="S37" s="41"/>
      <c r="T37" s="41">
        <f>IF(AND(Table4[[#This Row],[Deaths]]="",Table4[[#This Row],[Reported cost]]="",Table4[[#This Row],[Insured Cost]]=""),1,IF(OR(Table4[[#This Row],[Reported cost]]="",Table4[[#This Row],[Insured Cost]]=""),2,IF(AND(Table4[[#This Row],[Deaths]]="",OR(Table4[[#This Row],[Reported cost]]="",Table4[[#This Row],[Insured Cost]]="")),3,"")))</f>
        <v>1</v>
      </c>
      <c r="U37" s="41"/>
      <c r="V37" s="41"/>
      <c r="W37" s="41"/>
      <c r="X37" s="41"/>
      <c r="Y37" s="41"/>
      <c r="Z37" s="2"/>
      <c r="AB37" s="41"/>
      <c r="AC37" s="41"/>
      <c r="AD37" s="41"/>
      <c r="AE37" s="41"/>
      <c r="AF37" s="41"/>
      <c r="AG37" s="41"/>
      <c r="AH37" s="41"/>
      <c r="AI37" s="41"/>
      <c r="AJ37" s="41"/>
      <c r="AK37" s="41"/>
      <c r="AL37" s="41"/>
      <c r="AM37" s="41"/>
      <c r="AN37" s="41"/>
      <c r="AO37" s="41"/>
      <c r="AP37" s="41"/>
      <c r="AQ37" s="41"/>
      <c r="AR37" s="41"/>
      <c r="AS37" s="41"/>
      <c r="AT37" s="41"/>
      <c r="BD37" t="str">
        <f>IFERROR(LEFT(Table4[[#This Row],[reference/s]],SEARCH(";",Table4[[#This Row],[reference/s]])-1),"")</f>
        <v/>
      </c>
      <c r="BE37" t="str">
        <f>IFERROR(MID(Table4[[#This Row],[reference/s]],SEARCH(";",Table4[[#This Row],[reference/s]])+2,SEARCH(";",Table4[[#This Row],[reference/s]],SEARCH(";",Table4[[#This Row],[reference/s]])+1)-SEARCH(";",Table4[[#This Row],[reference/s]])-2),"")</f>
        <v/>
      </c>
      <c r="BF37" t="str">
        <f>IFERROR(SEARCH(";",Table4[[#This Row],[reference/s]]),"")</f>
        <v/>
      </c>
      <c r="BG37" s="1" t="str">
        <f>IFERROR(SEARCH(";",Table4[[#This Row],[reference/s]],Table4[[#This Row],[Column2]]+1),"")</f>
        <v/>
      </c>
      <c r="BH37" s="1" t="str">
        <f>IFERROR(SEARCH(";",Table4[[#This Row],[reference/s]],Table4[[#This Row],[Column3]]+1),"")</f>
        <v/>
      </c>
      <c r="BI37" s="1" t="str">
        <f>IFERROR(SEARCH(";",Table4[[#This Row],[reference/s]],Table4[[#This Row],[Column4]]+1),"")</f>
        <v/>
      </c>
      <c r="BJ37" s="1" t="str">
        <f>IFERROR(SEARCH(";",Table4[[#This Row],[reference/s]],Table4[[#This Row],[Column5]]+1),"")</f>
        <v/>
      </c>
      <c r="BK37" s="1" t="str">
        <f>IFERROR(SEARCH(";",Table4[[#This Row],[reference/s]],Table4[[#This Row],[Column6]]+1),"")</f>
        <v/>
      </c>
      <c r="BL37" s="1" t="str">
        <f>IFERROR(SEARCH(";",Table4[[#This Row],[reference/s]],Table4[[#This Row],[Column7]]+1),"")</f>
        <v/>
      </c>
      <c r="BM37" s="1" t="str">
        <f>IFERROR(SEARCH(";",Table4[[#This Row],[reference/s]],Table4[[#This Row],[Column8]]+1),"")</f>
        <v/>
      </c>
      <c r="BN37" s="1" t="str">
        <f>IFERROR(SEARCH(";",Table4[[#This Row],[reference/s]],Table4[[#This Row],[Column9]]+1),"")</f>
        <v/>
      </c>
      <c r="BO37" s="1" t="str">
        <f>IFERROR(SEARCH(";",Table4[[#This Row],[reference/s]],Table4[[#This Row],[Column10]]+1),"")</f>
        <v/>
      </c>
      <c r="BP37" s="1" t="str">
        <f>IFERROR(SEARCH(";",Table4[[#This Row],[reference/s]],Table4[[#This Row],[Column11]]+1),"")</f>
        <v/>
      </c>
      <c r="BQ37" s="1" t="str">
        <f>IFERROR(MID(Table4[[#This Row],[reference/s]],Table4[[#This Row],[Column3]]+2,Table4[[#This Row],[Column4]]-Table4[[#This Row],[Column3]]-2),"")</f>
        <v/>
      </c>
      <c r="BR37" s="1" t="str">
        <f>IFERROR(MID(Table4[[#This Row],[reference/s]],Table4[[#This Row],[Column4]]+2,Table4[[#This Row],[Column5]]-Table4[[#This Row],[Column4]]-2),"")</f>
        <v/>
      </c>
      <c r="BS37" s="1" t="str">
        <f>IFERROR(MID(Table4[[#This Row],[reference/s]],Table4[[#This Row],[Column5]]+2,Table4[[#This Row],[Column6]]-Table4[[#This Row],[Column5]]-2),"")</f>
        <v/>
      </c>
    </row>
    <row r="38" spans="1:71" ht="15" thickTop="1">
      <c r="B38" t="s">
        <v>622</v>
      </c>
      <c r="E38" s="4">
        <v>27089</v>
      </c>
      <c r="F38" s="4">
        <v>27118</v>
      </c>
      <c r="G38" t="s">
        <v>685</v>
      </c>
      <c r="H38" s="41">
        <v>1974</v>
      </c>
      <c r="I38" t="s">
        <v>661</v>
      </c>
      <c r="J38" t="s">
        <v>644</v>
      </c>
      <c r="K38" t="s">
        <v>50</v>
      </c>
      <c r="L38" t="s">
        <v>37</v>
      </c>
      <c r="M38" t="s">
        <v>1228</v>
      </c>
      <c r="N38" s="41" t="str">
        <f>IFERROR(SEARCH("EM-DAT",Table4[[#This Row],[reference/s]]),"")</f>
        <v/>
      </c>
      <c r="O38" s="41">
        <v>1</v>
      </c>
      <c r="P38" s="41">
        <v>0</v>
      </c>
      <c r="Q38" s="41">
        <v>0</v>
      </c>
      <c r="R38" s="41">
        <v>1</v>
      </c>
      <c r="S38" s="41">
        <v>1</v>
      </c>
      <c r="T38" s="41">
        <f>IF(AND(Table4[[#This Row],[Deaths]]="",Table4[[#This Row],[Reported cost]]="",Table4[[#This Row],[Insured Cost]]=""),1,IF(OR(Table4[[#This Row],[Reported cost]]="",Table4[[#This Row],[Insured Cost]]=""),2,IF(AND(Table4[[#This Row],[Deaths]]="",OR(Table4[[#This Row],[Reported cost]]="",Table4[[#This Row],[Insured Cost]]="")),3,"")))</f>
        <v>2</v>
      </c>
      <c r="U38" s="41"/>
      <c r="V38" s="41">
        <v>10000</v>
      </c>
      <c r="W38" s="41">
        <v>1200</v>
      </c>
      <c r="X38" s="41">
        <v>5</v>
      </c>
      <c r="Y38" s="41"/>
      <c r="Z38" s="2"/>
      <c r="AA38" s="2">
        <v>12000000</v>
      </c>
      <c r="AB38" s="41"/>
      <c r="AC38" s="41"/>
      <c r="AD38" s="41"/>
      <c r="AE38" s="41"/>
      <c r="AF38" s="41"/>
      <c r="AG38" s="41"/>
      <c r="AH38" s="41"/>
      <c r="AI38" s="41"/>
      <c r="AJ38" s="41"/>
      <c r="AK38" s="41"/>
      <c r="AL38" s="41"/>
      <c r="AM38" s="41"/>
      <c r="AN38" s="41"/>
      <c r="AO38" s="41"/>
      <c r="AP38" s="41"/>
      <c r="AQ38" s="41"/>
      <c r="AR38" s="41"/>
      <c r="AS38" s="41"/>
      <c r="AT38" s="41"/>
      <c r="BD38" t="str">
        <f>IFERROR(LEFT(Table4[[#This Row],[reference/s]],SEARCH(";",Table4[[#This Row],[reference/s]])-1),"")</f>
        <v>wiki</v>
      </c>
      <c r="BE38" t="str">
        <f>IFERROR(MID(Table4[[#This Row],[reference/s]],SEARCH(";",Table4[[#This Row],[reference/s]])+2,SEARCH(";",Table4[[#This Row],[reference/s]],SEARCH(";",Table4[[#This Row],[reference/s]])+1)-SEARCH(";",Table4[[#This Row],[reference/s]])-2),"")</f>
        <v>PDF-newspaper</v>
      </c>
      <c r="BF38">
        <f>IFERROR(SEARCH(";",Table4[[#This Row],[reference/s]]),"")</f>
        <v>5</v>
      </c>
      <c r="BG38" s="1">
        <f>IFERROR(SEARCH(";",Table4[[#This Row],[reference/s]],Table4[[#This Row],[Column2]]+1),"")</f>
        <v>20</v>
      </c>
      <c r="BH38" s="1" t="str">
        <f>IFERROR(SEARCH(";",Table4[[#This Row],[reference/s]],Table4[[#This Row],[Column3]]+1),"")</f>
        <v/>
      </c>
      <c r="BI38" s="1" t="str">
        <f>IFERROR(SEARCH(";",Table4[[#This Row],[reference/s]],Table4[[#This Row],[Column4]]+1),"")</f>
        <v/>
      </c>
      <c r="BJ38" s="1" t="str">
        <f>IFERROR(SEARCH(";",Table4[[#This Row],[reference/s]],Table4[[#This Row],[Column5]]+1),"")</f>
        <v/>
      </c>
      <c r="BK38" s="1" t="str">
        <f>IFERROR(SEARCH(";",Table4[[#This Row],[reference/s]],Table4[[#This Row],[Column6]]+1),"")</f>
        <v/>
      </c>
      <c r="BL38" s="1" t="str">
        <f>IFERROR(SEARCH(";",Table4[[#This Row],[reference/s]],Table4[[#This Row],[Column7]]+1),"")</f>
        <v/>
      </c>
      <c r="BM38" s="1" t="str">
        <f>IFERROR(SEARCH(";",Table4[[#This Row],[reference/s]],Table4[[#This Row],[Column8]]+1),"")</f>
        <v/>
      </c>
      <c r="BN38" s="1" t="str">
        <f>IFERROR(SEARCH(";",Table4[[#This Row],[reference/s]],Table4[[#This Row],[Column9]]+1),"")</f>
        <v/>
      </c>
      <c r="BO38" s="1" t="str">
        <f>IFERROR(SEARCH(";",Table4[[#This Row],[reference/s]],Table4[[#This Row],[Column10]]+1),"")</f>
        <v/>
      </c>
      <c r="BP38" s="1" t="str">
        <f>IFERROR(SEARCH(";",Table4[[#This Row],[reference/s]],Table4[[#This Row],[Column11]]+1),"")</f>
        <v/>
      </c>
      <c r="BQ38" s="1" t="str">
        <f>IFERROR(MID(Table4[[#This Row],[reference/s]],Table4[[#This Row],[Column3]]+2,Table4[[#This Row],[Column4]]-Table4[[#This Row],[Column3]]-2),"")</f>
        <v/>
      </c>
      <c r="BR38" s="1" t="str">
        <f>IFERROR(MID(Table4[[#This Row],[reference/s]],Table4[[#This Row],[Column4]]+2,Table4[[#This Row],[Column5]]-Table4[[#This Row],[Column4]]-2),"")</f>
        <v/>
      </c>
      <c r="BS38" s="1" t="str">
        <f>IFERROR(MID(Table4[[#This Row],[reference/s]],Table4[[#This Row],[Column5]]+2,Table4[[#This Row],[Column6]]-Table4[[#This Row],[Column5]]-2),"")</f>
        <v/>
      </c>
    </row>
    <row r="39" spans="1:71">
      <c r="A39">
        <v>66</v>
      </c>
      <c r="B39" t="s">
        <v>622</v>
      </c>
      <c r="C39" t="s">
        <v>83</v>
      </c>
      <c r="D39" t="s">
        <v>941</v>
      </c>
      <c r="E39" s="4">
        <v>27143</v>
      </c>
      <c r="F39" s="4">
        <v>27144</v>
      </c>
      <c r="G39" t="s">
        <v>689</v>
      </c>
      <c r="H39" s="41">
        <v>1974</v>
      </c>
      <c r="I39" t="s">
        <v>489</v>
      </c>
      <c r="J39" t="s">
        <v>37</v>
      </c>
      <c r="K39" t="s">
        <v>37</v>
      </c>
      <c r="L39" t="s">
        <v>773</v>
      </c>
      <c r="M39" t="s">
        <v>1227</v>
      </c>
      <c r="N39" s="41" t="str">
        <f>IFERROR(SEARCH("EM-DAT",Table4[[#This Row],[reference/s]]),"")</f>
        <v/>
      </c>
      <c r="O39" s="41">
        <v>0</v>
      </c>
      <c r="P39" s="41">
        <v>1</v>
      </c>
      <c r="Q39" s="41">
        <v>2</v>
      </c>
      <c r="R39" s="41">
        <v>0</v>
      </c>
      <c r="S39" s="41">
        <v>1</v>
      </c>
      <c r="T39" s="41" t="str">
        <f>IF(AND(Table4[[#This Row],[Deaths]]="",Table4[[#This Row],[Reported cost]]="",Table4[[#This Row],[Insured Cost]]=""),1,IF(OR(Table4[[#This Row],[Reported cost]]="",Table4[[#This Row],[Insured Cost]]=""),2,IF(AND(Table4[[#This Row],[Deaths]]="",OR(Table4[[#This Row],[Reported cost]]="",Table4[[#This Row],[Insured Cost]]="")),3,"")))</f>
        <v/>
      </c>
      <c r="U39" s="41"/>
      <c r="V39" s="41">
        <v>15000</v>
      </c>
      <c r="W39" s="41">
        <v>1000</v>
      </c>
      <c r="X39" s="41">
        <v>10</v>
      </c>
      <c r="Y39" s="41">
        <v>1</v>
      </c>
      <c r="Z39" s="2">
        <v>20000000</v>
      </c>
      <c r="AA39" s="2">
        <v>80500000</v>
      </c>
      <c r="AB39" s="41"/>
      <c r="AC39" s="41"/>
      <c r="AD39" s="41"/>
      <c r="AE39" s="41"/>
      <c r="AF39" s="41"/>
      <c r="AG39" s="41"/>
      <c r="AH39" s="41"/>
      <c r="AI39" s="41"/>
      <c r="AJ39" s="41"/>
      <c r="AK39" s="41"/>
      <c r="AL39" s="41"/>
      <c r="AM39" s="41"/>
      <c r="AN39" s="41"/>
      <c r="AO39" s="41"/>
      <c r="AP39" s="41"/>
      <c r="AQ39" s="41"/>
      <c r="AR39" s="41"/>
      <c r="AS39" s="41"/>
      <c r="AT39" s="41"/>
      <c r="BC39" t="s">
        <v>84</v>
      </c>
      <c r="BD39" t="str">
        <f>IFERROR(LEFT(Table4[[#This Row],[reference/s]],SEARCH(";",Table4[[#This Row],[reference/s]])-1),"")</f>
        <v>EM-Track</v>
      </c>
      <c r="BE39" t="str">
        <f>IFERROR(MID(Table4[[#This Row],[reference/s]],SEARCH(";",Table4[[#This Row],[reference/s]])+2,SEARCH(";",Table4[[#This Row],[reference/s]],SEARCH(";",Table4[[#This Row],[reference/s]])+1)-SEARCH(";",Table4[[#This Row],[reference/s]])-2),"")</f>
        <v>ICA</v>
      </c>
      <c r="BF39">
        <f>IFERROR(SEARCH(";",Table4[[#This Row],[reference/s]]),"")</f>
        <v>9</v>
      </c>
      <c r="BG39" s="1">
        <f>IFERROR(SEARCH(";",Table4[[#This Row],[reference/s]],Table4[[#This Row],[Column2]]+1),"")</f>
        <v>14</v>
      </c>
      <c r="BH39" s="1">
        <f>IFERROR(SEARCH(";",Table4[[#This Row],[reference/s]],Table4[[#This Row],[Column3]]+1),"")</f>
        <v>31</v>
      </c>
      <c r="BI39" s="1" t="str">
        <f>IFERROR(SEARCH(";",Table4[[#This Row],[reference/s]],Table4[[#This Row],[Column4]]+1),"")</f>
        <v/>
      </c>
      <c r="BJ39" s="1" t="str">
        <f>IFERROR(SEARCH(";",Table4[[#This Row],[reference/s]],Table4[[#This Row],[Column5]]+1),"")</f>
        <v/>
      </c>
      <c r="BK39" s="1" t="str">
        <f>IFERROR(SEARCH(";",Table4[[#This Row],[reference/s]],Table4[[#This Row],[Column6]]+1),"")</f>
        <v/>
      </c>
      <c r="BL39" s="1" t="str">
        <f>IFERROR(SEARCH(";",Table4[[#This Row],[reference/s]],Table4[[#This Row],[Column7]]+1),"")</f>
        <v/>
      </c>
      <c r="BM39" s="1" t="str">
        <f>IFERROR(SEARCH(";",Table4[[#This Row],[reference/s]],Table4[[#This Row],[Column8]]+1),"")</f>
        <v/>
      </c>
      <c r="BN39" s="1" t="str">
        <f>IFERROR(SEARCH(";",Table4[[#This Row],[reference/s]],Table4[[#This Row],[Column9]]+1),"")</f>
        <v/>
      </c>
      <c r="BO39" s="1" t="str">
        <f>IFERROR(SEARCH(";",Table4[[#This Row],[reference/s]],Table4[[#This Row],[Column10]]+1),"")</f>
        <v/>
      </c>
      <c r="BP39" s="1" t="str">
        <f>IFERROR(SEARCH(";",Table4[[#This Row],[reference/s]],Table4[[#This Row],[Column11]]+1),"")</f>
        <v/>
      </c>
      <c r="BQ39" s="1" t="str">
        <f>IFERROR(MID(Table4[[#This Row],[reference/s]],Table4[[#This Row],[Column3]]+2,Table4[[#This Row],[Column4]]-Table4[[#This Row],[Column3]]-2),"")</f>
        <v>PDF - newspaper</v>
      </c>
      <c r="BR39" s="1" t="str">
        <f>IFERROR(MID(Table4[[#This Row],[reference/s]],Table4[[#This Row],[Column4]]+2,Table4[[#This Row],[Column5]]-Table4[[#This Row],[Column4]]-2),"")</f>
        <v/>
      </c>
      <c r="BS39" s="1" t="str">
        <f>IFERROR(MID(Table4[[#This Row],[reference/s]],Table4[[#This Row],[Column5]]+2,Table4[[#This Row],[Column6]]-Table4[[#This Row],[Column5]]-2),"")</f>
        <v/>
      </c>
    </row>
    <row r="40" spans="1:71">
      <c r="B40" t="s">
        <v>666</v>
      </c>
      <c r="C40" t="s">
        <v>669</v>
      </c>
      <c r="E40" s="4">
        <v>27151</v>
      </c>
      <c r="F40" s="4">
        <v>27180</v>
      </c>
      <c r="G40" t="s">
        <v>702</v>
      </c>
      <c r="H40" s="41">
        <v>1974</v>
      </c>
      <c r="I40" t="s">
        <v>671</v>
      </c>
      <c r="J40" t="s">
        <v>37</v>
      </c>
      <c r="K40" t="s">
        <v>37</v>
      </c>
      <c r="L40" t="s">
        <v>773</v>
      </c>
      <c r="M40" t="s">
        <v>756</v>
      </c>
      <c r="N40" s="41" t="str">
        <f>IFERROR(SEARCH("EM-DAT",Table4[[#This Row],[reference/s]]),"")</f>
        <v/>
      </c>
      <c r="O40" s="41">
        <v>0</v>
      </c>
      <c r="P40" s="41">
        <v>0</v>
      </c>
      <c r="Q40" s="41">
        <v>1</v>
      </c>
      <c r="R40" s="41">
        <v>1</v>
      </c>
      <c r="S40" s="41">
        <v>1</v>
      </c>
      <c r="T40" s="41" t="str">
        <f>IF(AND(Table4[[#This Row],[Deaths]]="",Table4[[#This Row],[Reported cost]]="",Table4[[#This Row],[Insured Cost]]=""),1,IF(OR(Table4[[#This Row],[Reported cost]]="",Table4[[#This Row],[Insured Cost]]=""),2,IF(AND(Table4[[#This Row],[Deaths]]="",OR(Table4[[#This Row],[Reported cost]]="",Table4[[#This Row],[Insured Cost]]="")),3,"")))</f>
        <v/>
      </c>
      <c r="U40" s="41"/>
      <c r="V40" s="41">
        <v>20000</v>
      </c>
      <c r="W40" s="41">
        <v>200</v>
      </c>
      <c r="X40" s="41">
        <v>20</v>
      </c>
      <c r="Y40" s="41">
        <v>6</v>
      </c>
      <c r="Z40" s="2">
        <v>20000000</v>
      </c>
      <c r="AA40" s="2">
        <v>98000000</v>
      </c>
      <c r="AB40" s="41"/>
      <c r="AC40" s="41"/>
      <c r="AD40" s="41"/>
      <c r="AE40" s="41"/>
      <c r="AF40" s="41"/>
      <c r="AG40" s="41"/>
      <c r="AH40" s="41"/>
      <c r="AI40" s="41"/>
      <c r="AJ40" s="41"/>
      <c r="AK40" s="41"/>
      <c r="AL40" s="41"/>
      <c r="AM40" s="41"/>
      <c r="AN40" s="41"/>
      <c r="AO40" s="41"/>
      <c r="AP40" s="41"/>
      <c r="AQ40" s="41"/>
      <c r="AR40" s="41"/>
      <c r="AS40" s="41"/>
      <c r="AT40" s="41"/>
      <c r="BD40" t="str">
        <f>IFERROR(LEFT(Table4[[#This Row],[reference/s]],SEARCH(";",Table4[[#This Row],[reference/s]])-1),"")</f>
        <v>ICA</v>
      </c>
      <c r="BE40" t="str">
        <f>IFERROR(MID(Table4[[#This Row],[reference/s]],SEARCH(";",Table4[[#This Row],[reference/s]])+2,SEARCH(";",Table4[[#This Row],[reference/s]],SEARCH(";",Table4[[#This Row],[reference/s]])+1)-SEARCH(";",Table4[[#This Row],[reference/s]])-2),"")</f>
        <v>wiki</v>
      </c>
      <c r="BF40">
        <f>IFERROR(SEARCH(";",Table4[[#This Row],[reference/s]]),"")</f>
        <v>4</v>
      </c>
      <c r="BG40" s="1">
        <f>IFERROR(SEARCH(";",Table4[[#This Row],[reference/s]],Table4[[#This Row],[Column2]]+1),"")</f>
        <v>10</v>
      </c>
      <c r="BH40" s="1" t="str">
        <f>IFERROR(SEARCH(";",Table4[[#This Row],[reference/s]],Table4[[#This Row],[Column3]]+1),"")</f>
        <v/>
      </c>
      <c r="BI40" s="1" t="str">
        <f>IFERROR(SEARCH(";",Table4[[#This Row],[reference/s]],Table4[[#This Row],[Column4]]+1),"")</f>
        <v/>
      </c>
      <c r="BJ40" s="1" t="str">
        <f>IFERROR(SEARCH(";",Table4[[#This Row],[reference/s]],Table4[[#This Row],[Column5]]+1),"")</f>
        <v/>
      </c>
      <c r="BK40" s="1" t="str">
        <f>IFERROR(SEARCH(";",Table4[[#This Row],[reference/s]],Table4[[#This Row],[Column6]]+1),"")</f>
        <v/>
      </c>
      <c r="BL40" s="1" t="str">
        <f>IFERROR(SEARCH(";",Table4[[#This Row],[reference/s]],Table4[[#This Row],[Column7]]+1),"")</f>
        <v/>
      </c>
      <c r="BM40" s="1" t="str">
        <f>IFERROR(SEARCH(";",Table4[[#This Row],[reference/s]],Table4[[#This Row],[Column8]]+1),"")</f>
        <v/>
      </c>
      <c r="BN40" s="1" t="str">
        <f>IFERROR(SEARCH(";",Table4[[#This Row],[reference/s]],Table4[[#This Row],[Column9]]+1),"")</f>
        <v/>
      </c>
      <c r="BO40" s="1" t="str">
        <f>IFERROR(SEARCH(";",Table4[[#This Row],[reference/s]],Table4[[#This Row],[Column10]]+1),"")</f>
        <v/>
      </c>
      <c r="BP40" s="1" t="str">
        <f>IFERROR(SEARCH(";",Table4[[#This Row],[reference/s]],Table4[[#This Row],[Column11]]+1),"")</f>
        <v/>
      </c>
      <c r="BQ40" s="1" t="str">
        <f>IFERROR(MID(Table4[[#This Row],[reference/s]],Table4[[#This Row],[Column3]]+2,Table4[[#This Row],[Column4]]-Table4[[#This Row],[Column3]]-2),"")</f>
        <v/>
      </c>
      <c r="BR40" s="1" t="str">
        <f>IFERROR(MID(Table4[[#This Row],[reference/s]],Table4[[#This Row],[Column4]]+2,Table4[[#This Row],[Column5]]-Table4[[#This Row],[Column4]]-2),"")</f>
        <v/>
      </c>
      <c r="BS40" s="1" t="str">
        <f>IFERROR(MID(Table4[[#This Row],[reference/s]],Table4[[#This Row],[Column5]]+2,Table4[[#This Row],[Column6]]-Table4[[#This Row],[Column5]]-2),"")</f>
        <v/>
      </c>
    </row>
    <row r="41" spans="1:71">
      <c r="A41">
        <v>87</v>
      </c>
      <c r="B41" t="s">
        <v>600</v>
      </c>
      <c r="C41" t="s">
        <v>93</v>
      </c>
      <c r="D41" t="s">
        <v>94</v>
      </c>
      <c r="E41" s="4">
        <v>27364</v>
      </c>
      <c r="F41" s="4">
        <v>27426</v>
      </c>
      <c r="G41" t="s">
        <v>684</v>
      </c>
      <c r="H41" s="41">
        <v>1975</v>
      </c>
      <c r="I41" t="s">
        <v>491</v>
      </c>
      <c r="J41" t="s">
        <v>37</v>
      </c>
      <c r="K41" t="s">
        <v>37</v>
      </c>
      <c r="L41" t="s">
        <v>773</v>
      </c>
      <c r="M41" t="s">
        <v>1233</v>
      </c>
      <c r="N41" s="41" t="str">
        <f>IFERROR(SEARCH("EM-DAT",Table4[[#This Row],[reference/s]]),"")</f>
        <v/>
      </c>
      <c r="O41" s="41">
        <v>0</v>
      </c>
      <c r="P41" s="41">
        <v>0</v>
      </c>
      <c r="Q41" s="41">
        <v>1</v>
      </c>
      <c r="R41" s="41">
        <v>1</v>
      </c>
      <c r="S41" s="41">
        <v>4</v>
      </c>
      <c r="T41" s="41">
        <f>IF(AND(Table4[[#This Row],[Deaths]]="",Table4[[#This Row],[Reported cost]]="",Table4[[#This Row],[Insured Cost]]=""),1,IF(OR(Table4[[#This Row],[Reported cost]]="",Table4[[#This Row],[Insured Cost]]=""),2,IF(AND(Table4[[#This Row],[Deaths]]="",OR(Table4[[#This Row],[Reported cost]]="",Table4[[#This Row],[Insured Cost]]="")),3,"")))</f>
        <v>2</v>
      </c>
      <c r="U41" s="41"/>
      <c r="V41" s="41">
        <v>10000</v>
      </c>
      <c r="W41" s="41"/>
      <c r="X41" s="41">
        <v>10</v>
      </c>
      <c r="Y41" s="41">
        <v>3</v>
      </c>
      <c r="Z41" s="2"/>
      <c r="AA41" s="2">
        <v>5000000</v>
      </c>
      <c r="AB41" s="41"/>
      <c r="AC41" s="41"/>
      <c r="AD41" s="41"/>
      <c r="AE41" s="41"/>
      <c r="AF41" s="41"/>
      <c r="AG41" s="41"/>
      <c r="AH41" s="41"/>
      <c r="AI41" s="41"/>
      <c r="AJ41" s="41"/>
      <c r="AK41" s="41"/>
      <c r="AL41" s="41"/>
      <c r="AM41" s="41"/>
      <c r="AN41" s="41"/>
      <c r="AO41" s="41"/>
      <c r="AP41" s="41"/>
      <c r="AQ41" s="41"/>
      <c r="AR41" s="41"/>
      <c r="AS41" s="41"/>
      <c r="AT41" s="41">
        <v>50000</v>
      </c>
      <c r="BC41" t="s">
        <v>95</v>
      </c>
      <c r="BD41" t="str">
        <f>IFERROR(LEFT(Table4[[#This Row],[reference/s]],SEARCH(";",Table4[[#This Row],[reference/s]])-1),"")</f>
        <v>EM-Track</v>
      </c>
      <c r="BE41" t="str">
        <f>IFERROR(MID(Table4[[#This Row],[reference/s]],SEARCH(";",Table4[[#This Row],[reference/s]])+2,SEARCH(";",Table4[[#This Row],[reference/s]],SEARCH(";",Table4[[#This Row],[reference/s]])+1)-SEARCH(";",Table4[[#This Row],[reference/s]])-2),"")</f>
        <v>PDF - newspapers</v>
      </c>
      <c r="BF41">
        <f>IFERROR(SEARCH(";",Table4[[#This Row],[reference/s]]),"")</f>
        <v>9</v>
      </c>
      <c r="BG41" s="1">
        <f>IFERROR(SEARCH(";",Table4[[#This Row],[reference/s]],Table4[[#This Row],[Column2]]+1),"")</f>
        <v>27</v>
      </c>
      <c r="BH41" s="1" t="str">
        <f>IFERROR(SEARCH(";",Table4[[#This Row],[reference/s]],Table4[[#This Row],[Column3]]+1),"")</f>
        <v/>
      </c>
      <c r="BI41" s="1" t="str">
        <f>IFERROR(SEARCH(";",Table4[[#This Row],[reference/s]],Table4[[#This Row],[Column4]]+1),"")</f>
        <v/>
      </c>
      <c r="BJ41" s="1" t="str">
        <f>IFERROR(SEARCH(";",Table4[[#This Row],[reference/s]],Table4[[#This Row],[Column5]]+1),"")</f>
        <v/>
      </c>
      <c r="BK41" s="1" t="str">
        <f>IFERROR(SEARCH(";",Table4[[#This Row],[reference/s]],Table4[[#This Row],[Column6]]+1),"")</f>
        <v/>
      </c>
      <c r="BL41" s="1" t="str">
        <f>IFERROR(SEARCH(";",Table4[[#This Row],[reference/s]],Table4[[#This Row],[Column7]]+1),"")</f>
        <v/>
      </c>
      <c r="BM41" s="1" t="str">
        <f>IFERROR(SEARCH(";",Table4[[#This Row],[reference/s]],Table4[[#This Row],[Column8]]+1),"")</f>
        <v/>
      </c>
      <c r="BN41" s="1" t="str">
        <f>IFERROR(SEARCH(";",Table4[[#This Row],[reference/s]],Table4[[#This Row],[Column9]]+1),"")</f>
        <v/>
      </c>
      <c r="BO41" s="1" t="str">
        <f>IFERROR(SEARCH(";",Table4[[#This Row],[reference/s]],Table4[[#This Row],[Column10]]+1),"")</f>
        <v/>
      </c>
      <c r="BP41" s="1" t="str">
        <f>IFERROR(SEARCH(";",Table4[[#This Row],[reference/s]],Table4[[#This Row],[Column11]]+1),"")</f>
        <v/>
      </c>
      <c r="BQ41" s="1" t="str">
        <f>IFERROR(MID(Table4[[#This Row],[reference/s]],Table4[[#This Row],[Column3]]+2,Table4[[#This Row],[Column4]]-Table4[[#This Row],[Column3]]-2),"")</f>
        <v/>
      </c>
      <c r="BR41" s="1" t="str">
        <f>IFERROR(MID(Table4[[#This Row],[reference/s]],Table4[[#This Row],[Column4]]+2,Table4[[#This Row],[Column5]]-Table4[[#This Row],[Column4]]-2),"")</f>
        <v/>
      </c>
      <c r="BS41" s="1" t="str">
        <f>IFERROR(MID(Table4[[#This Row],[reference/s]],Table4[[#This Row],[Column5]]+2,Table4[[#This Row],[Column6]]-Table4[[#This Row],[Column5]]-2),"")</f>
        <v/>
      </c>
    </row>
    <row r="42" spans="1:71">
      <c r="B42" t="s">
        <v>483</v>
      </c>
      <c r="C42" t="s">
        <v>631</v>
      </c>
      <c r="D42" t="s">
        <v>632</v>
      </c>
      <c r="E42" s="4">
        <v>27440</v>
      </c>
      <c r="F42" s="4">
        <v>27447</v>
      </c>
      <c r="G42" t="s">
        <v>688</v>
      </c>
      <c r="H42" s="41">
        <v>1975</v>
      </c>
      <c r="I42" t="s">
        <v>633</v>
      </c>
      <c r="J42" t="s">
        <v>33</v>
      </c>
      <c r="K42" t="s">
        <v>33</v>
      </c>
      <c r="L42" t="s">
        <v>773</v>
      </c>
      <c r="M42" t="s">
        <v>942</v>
      </c>
      <c r="N42" s="41" t="str">
        <f>IFERROR(SEARCH("EM-DAT",Table4[[#This Row],[reference/s]]),"")</f>
        <v/>
      </c>
      <c r="O42" s="41">
        <v>1</v>
      </c>
      <c r="P42" s="41">
        <v>0</v>
      </c>
      <c r="Q42" s="41">
        <v>0</v>
      </c>
      <c r="R42" s="41">
        <v>0</v>
      </c>
      <c r="S42" s="41">
        <v>1</v>
      </c>
      <c r="T42" s="41">
        <f>IF(AND(Table4[[#This Row],[Deaths]]="",Table4[[#This Row],[Reported cost]]="",Table4[[#This Row],[Insured Cost]]=""),1,IF(OR(Table4[[#This Row],[Reported cost]]="",Table4[[#This Row],[Insured Cost]]=""),2,IF(AND(Table4[[#This Row],[Deaths]]="",OR(Table4[[#This Row],[Reported cost]]="",Table4[[#This Row],[Insured Cost]]="")),3,"")))</f>
        <v>2</v>
      </c>
      <c r="U42" s="41"/>
      <c r="V42" s="41"/>
      <c r="W42" s="41">
        <v>80</v>
      </c>
      <c r="X42" s="41"/>
      <c r="Y42" s="41"/>
      <c r="Z42" s="2"/>
      <c r="AA42" s="2">
        <v>5000000</v>
      </c>
      <c r="AB42" s="41"/>
      <c r="AC42" s="41"/>
      <c r="AD42" s="41"/>
      <c r="AE42" s="41"/>
      <c r="AF42" s="41"/>
      <c r="AG42" s="41"/>
      <c r="AH42" s="41"/>
      <c r="AI42" s="41"/>
      <c r="AJ42" s="41"/>
      <c r="AK42" s="41"/>
      <c r="AL42" s="41"/>
      <c r="AM42" s="41"/>
      <c r="AN42" s="41"/>
      <c r="AO42" s="41"/>
      <c r="AP42" s="41"/>
      <c r="AQ42" s="41"/>
      <c r="AR42" s="41"/>
      <c r="AS42" s="41"/>
      <c r="AT42" s="41"/>
      <c r="BD42" t="str">
        <f>IFERROR(LEFT(Table4[[#This Row],[reference/s]],SEARCH(";",Table4[[#This Row],[reference/s]])-1),"")</f>
        <v>wiki</v>
      </c>
      <c r="BE42" t="str">
        <f>IFERROR(MID(Table4[[#This Row],[reference/s]],SEARCH(";",Table4[[#This Row],[reference/s]])+2,SEARCH(";",Table4[[#This Row],[reference/s]],SEARCH(";",Table4[[#This Row],[reference/s]])+1)-SEARCH(";",Table4[[#This Row],[reference/s]])-2),"")</f>
        <v>PDF - newspaper</v>
      </c>
      <c r="BF42">
        <f>IFERROR(SEARCH(";",Table4[[#This Row],[reference/s]]),"")</f>
        <v>5</v>
      </c>
      <c r="BG42" s="1">
        <f>IFERROR(SEARCH(";",Table4[[#This Row],[reference/s]],Table4[[#This Row],[Column2]]+1),"")</f>
        <v>22</v>
      </c>
      <c r="BH42" s="1" t="str">
        <f>IFERROR(SEARCH(";",Table4[[#This Row],[reference/s]],Table4[[#This Row],[Column3]]+1),"")</f>
        <v/>
      </c>
      <c r="BI42" s="1" t="str">
        <f>IFERROR(SEARCH(";",Table4[[#This Row],[reference/s]],Table4[[#This Row],[Column4]]+1),"")</f>
        <v/>
      </c>
      <c r="BJ42" s="1" t="str">
        <f>IFERROR(SEARCH(";",Table4[[#This Row],[reference/s]],Table4[[#This Row],[Column5]]+1),"")</f>
        <v/>
      </c>
      <c r="BK42" s="1" t="str">
        <f>IFERROR(SEARCH(";",Table4[[#This Row],[reference/s]],Table4[[#This Row],[Column6]]+1),"")</f>
        <v/>
      </c>
      <c r="BL42" s="1" t="str">
        <f>IFERROR(SEARCH(";",Table4[[#This Row],[reference/s]],Table4[[#This Row],[Column7]]+1),"")</f>
        <v/>
      </c>
      <c r="BM42" s="1" t="str">
        <f>IFERROR(SEARCH(";",Table4[[#This Row],[reference/s]],Table4[[#This Row],[Column8]]+1),"")</f>
        <v/>
      </c>
      <c r="BN42" s="1" t="str">
        <f>IFERROR(SEARCH(";",Table4[[#This Row],[reference/s]],Table4[[#This Row],[Column9]]+1),"")</f>
        <v/>
      </c>
      <c r="BO42" s="1" t="str">
        <f>IFERROR(SEARCH(";",Table4[[#This Row],[reference/s]],Table4[[#This Row],[Column10]]+1),"")</f>
        <v/>
      </c>
      <c r="BP42" s="1" t="str">
        <f>IFERROR(SEARCH(";",Table4[[#This Row],[reference/s]],Table4[[#This Row],[Column11]]+1),"")</f>
        <v/>
      </c>
      <c r="BQ42" s="1" t="str">
        <f>IFERROR(MID(Table4[[#This Row],[reference/s]],Table4[[#This Row],[Column3]]+2,Table4[[#This Row],[Column4]]-Table4[[#This Row],[Column3]]-2),"")</f>
        <v/>
      </c>
      <c r="BR42" s="1" t="str">
        <f>IFERROR(MID(Table4[[#This Row],[reference/s]],Table4[[#This Row],[Column4]]+2,Table4[[#This Row],[Column5]]-Table4[[#This Row],[Column4]]-2),"")</f>
        <v/>
      </c>
      <c r="BS42" s="1" t="str">
        <f>IFERROR(MID(Table4[[#This Row],[reference/s]],Table4[[#This Row],[Column5]]+2,Table4[[#This Row],[Column6]]-Table4[[#This Row],[Column5]]-2),"")</f>
        <v/>
      </c>
    </row>
    <row r="43" spans="1:71">
      <c r="A43">
        <v>177</v>
      </c>
      <c r="B43" t="s">
        <v>483</v>
      </c>
      <c r="C43" t="s">
        <v>133</v>
      </c>
      <c r="D43" t="s">
        <v>134</v>
      </c>
      <c r="E43" s="4">
        <v>27736</v>
      </c>
      <c r="F43" s="4">
        <v>27737</v>
      </c>
      <c r="G43" t="s">
        <v>687</v>
      </c>
      <c r="H43" s="41">
        <v>1975</v>
      </c>
      <c r="I43" t="s">
        <v>629</v>
      </c>
      <c r="J43" t="s">
        <v>33</v>
      </c>
      <c r="K43" t="s">
        <v>33</v>
      </c>
      <c r="L43" t="s">
        <v>773</v>
      </c>
      <c r="M43" t="s">
        <v>1231</v>
      </c>
      <c r="N43" s="41">
        <f>IFERROR(SEARCH("EM-DAT",Table4[[#This Row],[reference/s]]),"")</f>
        <v>7</v>
      </c>
      <c r="O43" s="41">
        <v>0</v>
      </c>
      <c r="P43" s="41">
        <v>0</v>
      </c>
      <c r="Q43" s="41">
        <v>3</v>
      </c>
      <c r="R43" s="41">
        <v>1</v>
      </c>
      <c r="S43" s="41">
        <v>2</v>
      </c>
      <c r="T43" s="41" t="str">
        <f>IF(AND(Table4[[#This Row],[Deaths]]="",Table4[[#This Row],[Reported cost]]="",Table4[[#This Row],[Insured Cost]]=""),1,IF(OR(Table4[[#This Row],[Reported cost]]="",Table4[[#This Row],[Insured Cost]]=""),2,IF(AND(Table4[[#This Row],[Deaths]]="",OR(Table4[[#This Row],[Reported cost]]="",Table4[[#This Row],[Insured Cost]]="")),3,"")))</f>
        <v/>
      </c>
      <c r="U43" s="41"/>
      <c r="V43" s="41">
        <v>1000</v>
      </c>
      <c r="W43" s="41">
        <v>50</v>
      </c>
      <c r="X43" s="41">
        <v>5</v>
      </c>
      <c r="Y43" s="41"/>
      <c r="Z43" s="2">
        <v>20000000</v>
      </c>
      <c r="AA43" s="2" t="s">
        <v>630</v>
      </c>
      <c r="AB43" s="41"/>
      <c r="AC43" s="41"/>
      <c r="AD43" s="41"/>
      <c r="AE43" s="41"/>
      <c r="AF43" s="41"/>
      <c r="AG43" s="41"/>
      <c r="AH43" s="41"/>
      <c r="AI43" s="41"/>
      <c r="AJ43" s="41"/>
      <c r="AK43" s="41"/>
      <c r="AL43" s="41"/>
      <c r="AM43" s="41"/>
      <c r="AN43" s="41"/>
      <c r="AO43" s="41"/>
      <c r="AP43" s="41"/>
      <c r="AQ43" s="41"/>
      <c r="AR43" s="41"/>
      <c r="AS43" s="41"/>
      <c r="AT43" s="41"/>
      <c r="BC43" t="s">
        <v>135</v>
      </c>
      <c r="BD43" t="str">
        <f>IFERROR(LEFT(Table4[[#This Row],[reference/s]],SEARCH(";",Table4[[#This Row],[reference/s]])-1),"")</f>
        <v>wiki</v>
      </c>
      <c r="BE43" t="str">
        <f>IFERROR(MID(Table4[[#This Row],[reference/s]],SEARCH(";",Table4[[#This Row],[reference/s]])+2,SEARCH(";",Table4[[#This Row],[reference/s]],SEARCH(";",Table4[[#This Row],[reference/s]])+1)-SEARCH(";",Table4[[#This Row],[reference/s]])-2),"")</f>
        <v>EM-DAT</v>
      </c>
      <c r="BF43">
        <f>IFERROR(SEARCH(";",Table4[[#This Row],[reference/s]]),"")</f>
        <v>5</v>
      </c>
      <c r="BG43" s="1">
        <f>IFERROR(SEARCH(";",Table4[[#This Row],[reference/s]],Table4[[#This Row],[Column2]]+1),"")</f>
        <v>13</v>
      </c>
      <c r="BH43" s="1">
        <f>IFERROR(SEARCH(";",Table4[[#This Row],[reference/s]],Table4[[#This Row],[Column3]]+1),"")</f>
        <v>23</v>
      </c>
      <c r="BI43" s="1">
        <f>IFERROR(SEARCH(";",Table4[[#This Row],[reference/s]],Table4[[#This Row],[Column4]]+1),"")</f>
        <v>38</v>
      </c>
      <c r="BJ43" s="1" t="str">
        <f>IFERROR(SEARCH(";",Table4[[#This Row],[reference/s]],Table4[[#This Row],[Column5]]+1),"")</f>
        <v/>
      </c>
      <c r="BK43" s="1" t="str">
        <f>IFERROR(SEARCH(";",Table4[[#This Row],[reference/s]],Table4[[#This Row],[Column6]]+1),"")</f>
        <v/>
      </c>
      <c r="BL43" s="1" t="str">
        <f>IFERROR(SEARCH(";",Table4[[#This Row],[reference/s]],Table4[[#This Row],[Column7]]+1),"")</f>
        <v/>
      </c>
      <c r="BM43" s="1" t="str">
        <f>IFERROR(SEARCH(";",Table4[[#This Row],[reference/s]],Table4[[#This Row],[Column8]]+1),"")</f>
        <v/>
      </c>
      <c r="BN43" s="1" t="str">
        <f>IFERROR(SEARCH(";",Table4[[#This Row],[reference/s]],Table4[[#This Row],[Column9]]+1),"")</f>
        <v/>
      </c>
      <c r="BO43" s="1" t="str">
        <f>IFERROR(SEARCH(";",Table4[[#This Row],[reference/s]],Table4[[#This Row],[Column10]]+1),"")</f>
        <v/>
      </c>
      <c r="BP43" s="1" t="str">
        <f>IFERROR(SEARCH(";",Table4[[#This Row],[reference/s]],Table4[[#This Row],[Column11]]+1),"")</f>
        <v/>
      </c>
      <c r="BQ43" s="1" t="str">
        <f>IFERROR(MID(Table4[[#This Row],[reference/s]],Table4[[#This Row],[Column3]]+2,Table4[[#This Row],[Column4]]-Table4[[#This Row],[Column3]]-2),"")</f>
        <v>EM-Track</v>
      </c>
      <c r="BR43" s="1" t="str">
        <f>IFERROR(MID(Table4[[#This Row],[reference/s]],Table4[[#This Row],[Column4]]+2,Table4[[#This Row],[Column5]]-Table4[[#This Row],[Column4]]-2),"")</f>
        <v>PDF newspaper</v>
      </c>
      <c r="BS43" s="1" t="str">
        <f>IFERROR(MID(Table4[[#This Row],[reference/s]],Table4[[#This Row],[Column5]]+2,Table4[[#This Row],[Column6]]-Table4[[#This Row],[Column5]]-2),"")</f>
        <v/>
      </c>
    </row>
    <row r="44" spans="1:71">
      <c r="A44">
        <v>328</v>
      </c>
      <c r="B44" t="s">
        <v>622</v>
      </c>
      <c r="C44" t="s">
        <v>732</v>
      </c>
      <c r="D44" t="s">
        <v>225</v>
      </c>
      <c r="E44" s="4">
        <v>27463</v>
      </c>
      <c r="F44" s="4">
        <v>27464</v>
      </c>
      <c r="G44" t="s">
        <v>685</v>
      </c>
      <c r="H44" s="41">
        <v>1975</v>
      </c>
      <c r="I44" t="s">
        <v>554</v>
      </c>
      <c r="J44" t="s">
        <v>37</v>
      </c>
      <c r="K44" t="s">
        <v>37</v>
      </c>
      <c r="L44" t="s">
        <v>773</v>
      </c>
      <c r="M44" t="s">
        <v>1232</v>
      </c>
      <c r="N44" s="41">
        <f>IFERROR(SEARCH("EM-DAT",Table4[[#This Row],[reference/s]]),"")</f>
        <v>1</v>
      </c>
      <c r="O44" s="41">
        <v>0</v>
      </c>
      <c r="P44" s="41">
        <v>2</v>
      </c>
      <c r="Q44" s="41">
        <v>3</v>
      </c>
      <c r="R44" s="41">
        <v>0</v>
      </c>
      <c r="S44" s="41">
        <v>4</v>
      </c>
      <c r="T44" s="41" t="str">
        <f>IF(AND(Table4[[#This Row],[Deaths]]="",Table4[[#This Row],[Reported cost]]="",Table4[[#This Row],[Insured Cost]]=""),1,IF(OR(Table4[[#This Row],[Reported cost]]="",Table4[[#This Row],[Insured Cost]]=""),2,IF(AND(Table4[[#This Row],[Deaths]]="",OR(Table4[[#This Row],[Reported cost]]="",Table4[[#This Row],[Insured Cost]]="")),3,"")))</f>
        <v/>
      </c>
      <c r="U44" s="41"/>
      <c r="V44" s="41">
        <v>12000</v>
      </c>
      <c r="W44" s="41">
        <v>700</v>
      </c>
      <c r="X44" s="41">
        <v>7</v>
      </c>
      <c r="Y44" s="41">
        <v>1</v>
      </c>
      <c r="Z44" s="2">
        <v>15000000</v>
      </c>
      <c r="AA44" s="2">
        <v>20000000</v>
      </c>
      <c r="AB44" s="41"/>
      <c r="AC44" s="41"/>
      <c r="AD44" s="41"/>
      <c r="AE44" s="41"/>
      <c r="AF44" s="41"/>
      <c r="AG44" s="41"/>
      <c r="AH44" s="41"/>
      <c r="AI44" s="41"/>
      <c r="AJ44" s="41"/>
      <c r="AK44" s="41"/>
      <c r="AL44" s="41"/>
      <c r="AM44" s="41"/>
      <c r="AN44" s="41"/>
      <c r="AO44" s="41"/>
      <c r="AP44" s="41"/>
      <c r="AQ44" s="41"/>
      <c r="AR44" s="41"/>
      <c r="AS44" s="41"/>
      <c r="AT44" s="41"/>
      <c r="BC44" t="s">
        <v>226</v>
      </c>
      <c r="BD44" t="str">
        <f>IFERROR(LEFT(Table4[[#This Row],[reference/s]],SEARCH(";",Table4[[#This Row],[reference/s]])-1),"")</f>
        <v>EM-DAT</v>
      </c>
      <c r="BE44" t="str">
        <f>IFERROR(MID(Table4[[#This Row],[reference/s]],SEARCH(";",Table4[[#This Row],[reference/s]])+2,SEARCH(";",Table4[[#This Row],[reference/s]],SEARCH(";",Table4[[#This Row],[reference/s]])+1)-SEARCH(";",Table4[[#This Row],[reference/s]])-2),"")</f>
        <v>EM-Track</v>
      </c>
      <c r="BF44">
        <f>IFERROR(SEARCH(";",Table4[[#This Row],[reference/s]]),"")</f>
        <v>7</v>
      </c>
      <c r="BG44" s="1">
        <f>IFERROR(SEARCH(";",Table4[[#This Row],[reference/s]],Table4[[#This Row],[Column2]]+1),"")</f>
        <v>17</v>
      </c>
      <c r="BH44" s="1">
        <f>IFERROR(SEARCH(";",Table4[[#This Row],[reference/s]],Table4[[#This Row],[Column3]]+1),"")</f>
        <v>22</v>
      </c>
      <c r="BI44" s="1">
        <f>IFERROR(SEARCH(";",Table4[[#This Row],[reference/s]],Table4[[#This Row],[Column4]]+1),"")</f>
        <v>39</v>
      </c>
      <c r="BJ44" s="1">
        <f>IFERROR(SEARCH(";",Table4[[#This Row],[reference/s]],Table4[[#This Row],[Column5]]+1),"")</f>
        <v>54</v>
      </c>
      <c r="BK44" s="1" t="str">
        <f>IFERROR(SEARCH(";",Table4[[#This Row],[reference/s]],Table4[[#This Row],[Column6]]+1),"")</f>
        <v/>
      </c>
      <c r="BL44" s="1" t="str">
        <f>IFERROR(SEARCH(";",Table4[[#This Row],[reference/s]],Table4[[#This Row],[Column7]]+1),"")</f>
        <v/>
      </c>
      <c r="BM44" s="1" t="str">
        <f>IFERROR(SEARCH(";",Table4[[#This Row],[reference/s]],Table4[[#This Row],[Column8]]+1),"")</f>
        <v/>
      </c>
      <c r="BN44" s="1" t="str">
        <f>IFERROR(SEARCH(";",Table4[[#This Row],[reference/s]],Table4[[#This Row],[Column9]]+1),"")</f>
        <v/>
      </c>
      <c r="BO44" s="1" t="str">
        <f>IFERROR(SEARCH(";",Table4[[#This Row],[reference/s]],Table4[[#This Row],[Column10]]+1),"")</f>
        <v/>
      </c>
      <c r="BP44" s="1" t="str">
        <f>IFERROR(SEARCH(";",Table4[[#This Row],[reference/s]],Table4[[#This Row],[Column11]]+1),"")</f>
        <v/>
      </c>
      <c r="BQ44" s="1" t="str">
        <f>IFERROR(MID(Table4[[#This Row],[reference/s]],Table4[[#This Row],[Column3]]+2,Table4[[#This Row],[Column4]]-Table4[[#This Row],[Column3]]-2),"")</f>
        <v>ICA</v>
      </c>
      <c r="BR44" s="1" t="str">
        <f>IFERROR(MID(Table4[[#This Row],[reference/s]],Table4[[#This Row],[Column4]]+2,Table4[[#This Row],[Column5]]-Table4[[#This Row],[Column4]]-2),"")</f>
        <v>PDF - newspaper</v>
      </c>
      <c r="BS44" s="1" t="str">
        <f>IFERROR(MID(Table4[[#This Row],[reference/s]],Table4[[#This Row],[Column5]]+2,Table4[[#This Row],[Column6]]-Table4[[#This Row],[Column5]]-2),"")</f>
        <v>Rasuli (1996)</v>
      </c>
    </row>
    <row r="45" spans="1:71">
      <c r="B45" t="s">
        <v>483</v>
      </c>
      <c r="C45" t="s">
        <v>735</v>
      </c>
      <c r="D45" t="s">
        <v>879</v>
      </c>
      <c r="E45" s="4">
        <v>27772</v>
      </c>
      <c r="F45" s="4">
        <v>27778</v>
      </c>
      <c r="G45" t="s">
        <v>684</v>
      </c>
      <c r="H45" s="41">
        <v>1976</v>
      </c>
      <c r="I45" t="s">
        <v>736</v>
      </c>
      <c r="J45" t="s">
        <v>50</v>
      </c>
      <c r="K45" t="s">
        <v>50</v>
      </c>
      <c r="L45" t="s">
        <v>773</v>
      </c>
      <c r="M45" t="s">
        <v>1240</v>
      </c>
      <c r="N45" s="41">
        <f>IFERROR(SEARCH("EM-DAT",Table4[[#This Row],[reference/s]]),"")</f>
        <v>1</v>
      </c>
      <c r="O45" s="41">
        <v>0</v>
      </c>
      <c r="P45" s="41">
        <v>0</v>
      </c>
      <c r="Q45" s="41">
        <v>1</v>
      </c>
      <c r="R45" s="41">
        <v>1</v>
      </c>
      <c r="S45" s="41">
        <v>4</v>
      </c>
      <c r="T45" s="41">
        <f>IF(AND(Table4[[#This Row],[Deaths]]="",Table4[[#This Row],[Reported cost]]="",Table4[[#This Row],[Insured Cost]]=""),1,IF(OR(Table4[[#This Row],[Reported cost]]="",Table4[[#This Row],[Insured Cost]]=""),2,IF(AND(Table4[[#This Row],[Deaths]]="",OR(Table4[[#This Row],[Reported cost]]="",Table4[[#This Row],[Insured Cost]]="")),3,"")))</f>
        <v>2</v>
      </c>
      <c r="U45" s="41">
        <v>70</v>
      </c>
      <c r="V45" s="41"/>
      <c r="W45" s="41"/>
      <c r="X45" s="41"/>
      <c r="Y45" s="41"/>
      <c r="Z45" s="2"/>
      <c r="AA45" s="2">
        <v>6000000</v>
      </c>
      <c r="AB45" s="41"/>
      <c r="AC45" s="41"/>
      <c r="AD45" s="41"/>
      <c r="AE45" s="41"/>
      <c r="AF45" s="41"/>
      <c r="AG45" s="41"/>
      <c r="AH45" s="41"/>
      <c r="AI45" s="41"/>
      <c r="AJ45" s="41"/>
      <c r="AK45" s="41"/>
      <c r="AL45" s="41"/>
      <c r="AM45" s="41"/>
      <c r="AN45" s="41"/>
      <c r="AO45" s="41"/>
      <c r="AP45" s="41"/>
      <c r="AQ45" s="41"/>
      <c r="AR45" s="41"/>
      <c r="AS45" s="41"/>
      <c r="AT45" s="41"/>
      <c r="BD45" t="str">
        <f>IFERROR(LEFT(Table4[[#This Row],[reference/s]],SEARCH(";",Table4[[#This Row],[reference/s]])-1),"")</f>
        <v>EM-DAT</v>
      </c>
      <c r="BE45" t="str">
        <f>IFERROR(MID(Table4[[#This Row],[reference/s]],SEARCH(";",Table4[[#This Row],[reference/s]])+2,SEARCH(";",Table4[[#This Row],[reference/s]],SEARCH(";",Table4[[#This Row],[reference/s]])+1)-SEARCH(";",Table4[[#This Row],[reference/s]])-2),"")</f>
        <v>PDF - newspaper</v>
      </c>
      <c r="BF45">
        <f>IFERROR(SEARCH(";",Table4[[#This Row],[reference/s]]),"")</f>
        <v>7</v>
      </c>
      <c r="BG45" s="1">
        <f>IFERROR(SEARCH(";",Table4[[#This Row],[reference/s]],Table4[[#This Row],[Column2]]+1),"")</f>
        <v>24</v>
      </c>
      <c r="BH45" s="1" t="str">
        <f>IFERROR(SEARCH(";",Table4[[#This Row],[reference/s]],Table4[[#This Row],[Column3]]+1),"")</f>
        <v/>
      </c>
      <c r="BI45" s="1" t="str">
        <f>IFERROR(SEARCH(";",Table4[[#This Row],[reference/s]],Table4[[#This Row],[Column4]]+1),"")</f>
        <v/>
      </c>
      <c r="BJ45" s="1" t="str">
        <f>IFERROR(SEARCH(";",Table4[[#This Row],[reference/s]],Table4[[#This Row],[Column5]]+1),"")</f>
        <v/>
      </c>
      <c r="BK45" s="1" t="str">
        <f>IFERROR(SEARCH(";",Table4[[#This Row],[reference/s]],Table4[[#This Row],[Column6]]+1),"")</f>
        <v/>
      </c>
      <c r="BL45" s="1" t="str">
        <f>IFERROR(SEARCH(";",Table4[[#This Row],[reference/s]],Table4[[#This Row],[Column7]]+1),"")</f>
        <v/>
      </c>
      <c r="BM45" s="1" t="str">
        <f>IFERROR(SEARCH(";",Table4[[#This Row],[reference/s]],Table4[[#This Row],[Column8]]+1),"")</f>
        <v/>
      </c>
      <c r="BN45" s="1" t="str">
        <f>IFERROR(SEARCH(";",Table4[[#This Row],[reference/s]],Table4[[#This Row],[Column9]]+1),"")</f>
        <v/>
      </c>
      <c r="BO45" s="1" t="str">
        <f>IFERROR(SEARCH(";",Table4[[#This Row],[reference/s]],Table4[[#This Row],[Column10]]+1),"")</f>
        <v/>
      </c>
      <c r="BP45" s="1" t="str">
        <f>IFERROR(SEARCH(";",Table4[[#This Row],[reference/s]],Table4[[#This Row],[Column11]]+1),"")</f>
        <v/>
      </c>
      <c r="BQ45" s="1" t="str">
        <f>IFERROR(MID(Table4[[#This Row],[reference/s]],Table4[[#This Row],[Column3]]+2,Table4[[#This Row],[Column4]]-Table4[[#This Row],[Column3]]-2),"")</f>
        <v/>
      </c>
      <c r="BR45" s="1" t="str">
        <f>IFERROR(MID(Table4[[#This Row],[reference/s]],Table4[[#This Row],[Column4]]+2,Table4[[#This Row],[Column5]]-Table4[[#This Row],[Column4]]-2),"")</f>
        <v/>
      </c>
      <c r="BS45" s="1" t="str">
        <f>IFERROR(MID(Table4[[#This Row],[reference/s]],Table4[[#This Row],[Column5]]+2,Table4[[#This Row],[Column6]]-Table4[[#This Row],[Column5]]-2),"")</f>
        <v/>
      </c>
    </row>
    <row r="46" spans="1:71">
      <c r="B46" t="s">
        <v>483</v>
      </c>
      <c r="C46" t="s">
        <v>597</v>
      </c>
      <c r="D46" t="s">
        <v>878</v>
      </c>
      <c r="E46" s="4">
        <v>28110</v>
      </c>
      <c r="F46" s="4">
        <v>27780</v>
      </c>
      <c r="G46" t="s">
        <v>687</v>
      </c>
      <c r="H46" s="41">
        <v>1976</v>
      </c>
      <c r="I46" t="s">
        <v>634</v>
      </c>
      <c r="J46" t="s">
        <v>635</v>
      </c>
      <c r="K46" t="s">
        <v>50</v>
      </c>
      <c r="L46" t="s">
        <v>165</v>
      </c>
      <c r="M46" t="s">
        <v>1241</v>
      </c>
      <c r="N46" s="41">
        <f>IFERROR(SEARCH("EM-DAT",Table4[[#This Row],[reference/s]]),"")</f>
        <v>1</v>
      </c>
      <c r="O46" s="41">
        <v>1</v>
      </c>
      <c r="P46" s="41">
        <v>0</v>
      </c>
      <c r="Q46" s="41">
        <v>1</v>
      </c>
      <c r="R46" s="41">
        <v>1</v>
      </c>
      <c r="S46" s="41">
        <v>6</v>
      </c>
      <c r="T46" s="41">
        <f>IF(AND(Table4[[#This Row],[Deaths]]="",Table4[[#This Row],[Reported cost]]="",Table4[[#This Row],[Insured Cost]]=""),1,IF(OR(Table4[[#This Row],[Reported cost]]="",Table4[[#This Row],[Insured Cost]]=""),2,IF(AND(Table4[[#This Row],[Deaths]]="",OR(Table4[[#This Row],[Reported cost]]="",Table4[[#This Row],[Insured Cost]]="")),3,"")))</f>
        <v>2</v>
      </c>
      <c r="U46" s="41"/>
      <c r="V46" s="41">
        <v>6000</v>
      </c>
      <c r="W46" s="41">
        <v>1000</v>
      </c>
      <c r="X46" s="41">
        <v>2</v>
      </c>
      <c r="Y46" s="41"/>
      <c r="Z46" s="2"/>
      <c r="AA46" s="2">
        <v>49000000</v>
      </c>
      <c r="AB46" s="41"/>
      <c r="AC46" s="41"/>
      <c r="AD46" s="41"/>
      <c r="AE46" s="41"/>
      <c r="AF46" s="41"/>
      <c r="AG46" s="41"/>
      <c r="AH46" s="41"/>
      <c r="AI46" s="41"/>
      <c r="AJ46" s="41"/>
      <c r="AK46" s="41"/>
      <c r="AL46" s="41"/>
      <c r="AM46" s="41"/>
      <c r="AN46" s="41"/>
      <c r="AO46" s="41"/>
      <c r="AP46" s="41"/>
      <c r="AQ46" s="41"/>
      <c r="AR46" s="41"/>
      <c r="AS46" s="41"/>
      <c r="AT46" s="41">
        <v>250000</v>
      </c>
      <c r="BD46" t="str">
        <f>IFERROR(LEFT(Table4[[#This Row],[reference/s]],SEARCH(";",Table4[[#This Row],[reference/s]])-1),"")</f>
        <v>EM-DAT</v>
      </c>
      <c r="BE46" t="str">
        <f>IFERROR(MID(Table4[[#This Row],[reference/s]],SEARCH(";",Table4[[#This Row],[reference/s]])+2,SEARCH(";",Table4[[#This Row],[reference/s]],SEARCH(";",Table4[[#This Row],[reference/s]])+1)-SEARCH(";",Table4[[#This Row],[reference/s]])-2),"")</f>
        <v>Callaghan - cyclone impacts gulf</v>
      </c>
      <c r="BF46">
        <f>IFERROR(SEARCH(";",Table4[[#This Row],[reference/s]]),"")</f>
        <v>7</v>
      </c>
      <c r="BG46" s="1">
        <f>IFERROR(SEARCH(";",Table4[[#This Row],[reference/s]],Table4[[#This Row],[Column2]]+1),"")</f>
        <v>41</v>
      </c>
      <c r="BH46" s="1" t="str">
        <f>IFERROR(SEARCH(";",Table4[[#This Row],[reference/s]],Table4[[#This Row],[Column3]]+1),"")</f>
        <v/>
      </c>
      <c r="BI46" s="1" t="str">
        <f>IFERROR(SEARCH(";",Table4[[#This Row],[reference/s]],Table4[[#This Row],[Column4]]+1),"")</f>
        <v/>
      </c>
      <c r="BJ46" s="1" t="str">
        <f>IFERROR(SEARCH(";",Table4[[#This Row],[reference/s]],Table4[[#This Row],[Column5]]+1),"")</f>
        <v/>
      </c>
      <c r="BK46" s="1" t="str">
        <f>IFERROR(SEARCH(";",Table4[[#This Row],[reference/s]],Table4[[#This Row],[Column6]]+1),"")</f>
        <v/>
      </c>
      <c r="BL46" s="1" t="str">
        <f>IFERROR(SEARCH(";",Table4[[#This Row],[reference/s]],Table4[[#This Row],[Column7]]+1),"")</f>
        <v/>
      </c>
      <c r="BM46" s="1" t="str">
        <f>IFERROR(SEARCH(";",Table4[[#This Row],[reference/s]],Table4[[#This Row],[Column8]]+1),"")</f>
        <v/>
      </c>
      <c r="BN46" s="1" t="str">
        <f>IFERROR(SEARCH(";",Table4[[#This Row],[reference/s]],Table4[[#This Row],[Column9]]+1),"")</f>
        <v/>
      </c>
      <c r="BO46" s="1" t="str">
        <f>IFERROR(SEARCH(";",Table4[[#This Row],[reference/s]],Table4[[#This Row],[Column10]]+1),"")</f>
        <v/>
      </c>
      <c r="BP46" s="1" t="str">
        <f>IFERROR(SEARCH(";",Table4[[#This Row],[reference/s]],Table4[[#This Row],[Column11]]+1),"")</f>
        <v/>
      </c>
      <c r="BQ46" s="1" t="str">
        <f>IFERROR(MID(Table4[[#This Row],[reference/s]],Table4[[#This Row],[Column3]]+2,Table4[[#This Row],[Column4]]-Table4[[#This Row],[Column3]]-2),"")</f>
        <v/>
      </c>
      <c r="BR46" s="1" t="str">
        <f>IFERROR(MID(Table4[[#This Row],[reference/s]],Table4[[#This Row],[Column4]]+2,Table4[[#This Row],[Column5]]-Table4[[#This Row],[Column4]]-2),"")</f>
        <v/>
      </c>
      <c r="BS46" s="1" t="str">
        <f>IFERROR(MID(Table4[[#This Row],[reference/s]],Table4[[#This Row],[Column5]]+2,Table4[[#This Row],[Column6]]-Table4[[#This Row],[Column5]]-2),"")</f>
        <v/>
      </c>
    </row>
    <row r="47" spans="1:71" ht="15" thickBot="1">
      <c r="B47" t="s">
        <v>483</v>
      </c>
      <c r="C47" t="s">
        <v>596</v>
      </c>
      <c r="D47" t="s">
        <v>880</v>
      </c>
      <c r="E47" s="4">
        <v>27803</v>
      </c>
      <c r="F47" s="4">
        <v>27812</v>
      </c>
      <c r="G47" t="s">
        <v>688</v>
      </c>
      <c r="H47" s="41">
        <v>1976</v>
      </c>
      <c r="I47" t="s">
        <v>636</v>
      </c>
      <c r="J47" t="s">
        <v>50</v>
      </c>
      <c r="K47" t="s">
        <v>50</v>
      </c>
      <c r="L47" t="s">
        <v>773</v>
      </c>
      <c r="M47" t="s">
        <v>1242</v>
      </c>
      <c r="N47" s="41">
        <f>IFERROR(SEARCH("EM-DAT",Table4[[#This Row],[reference/s]]),"")</f>
        <v>1</v>
      </c>
      <c r="O47" s="41">
        <v>1</v>
      </c>
      <c r="P47" s="41">
        <v>0</v>
      </c>
      <c r="Q47" s="41">
        <v>2</v>
      </c>
      <c r="R47" s="41">
        <v>1</v>
      </c>
      <c r="S47" s="41">
        <v>1</v>
      </c>
      <c r="T47" s="41" t="str">
        <f>IF(AND(Table4[[#This Row],[Deaths]]="",Table4[[#This Row],[Reported cost]]="",Table4[[#This Row],[Insured Cost]]=""),1,IF(OR(Table4[[#This Row],[Reported cost]]="",Table4[[#This Row],[Insured Cost]]=""),2,IF(AND(Table4[[#This Row],[Deaths]]="",OR(Table4[[#This Row],[Reported cost]]="",Table4[[#This Row],[Insured Cost]]="")),3,"")))</f>
        <v/>
      </c>
      <c r="U47" s="41"/>
      <c r="V47" s="41"/>
      <c r="W47" s="41"/>
      <c r="X47" s="41">
        <v>1</v>
      </c>
      <c r="Y47" s="41">
        <v>1</v>
      </c>
      <c r="Z47" s="2">
        <v>3000000</v>
      </c>
      <c r="AA47" s="2">
        <v>8257000</v>
      </c>
      <c r="AB47" s="41"/>
      <c r="AC47" s="41"/>
      <c r="AD47" s="41"/>
      <c r="AE47" s="41">
        <v>150</v>
      </c>
      <c r="AF47" s="41">
        <v>200</v>
      </c>
      <c r="AG47" s="41"/>
      <c r="AH47" s="41"/>
      <c r="AI47" s="41"/>
      <c r="AJ47" s="41"/>
      <c r="AK47" s="41"/>
      <c r="AL47" s="41"/>
      <c r="AM47" s="41"/>
      <c r="AN47" s="41"/>
      <c r="AO47" s="41"/>
      <c r="AP47" s="41"/>
      <c r="AQ47" s="41"/>
      <c r="AR47" s="41"/>
      <c r="AS47" s="41"/>
      <c r="AT47" s="41"/>
      <c r="BD47" t="str">
        <f>IFERROR(LEFT(Table4[[#This Row],[reference/s]],SEARCH(";",Table4[[#This Row],[reference/s]])-1),"")</f>
        <v>EM-DAT</v>
      </c>
      <c r="BE47" t="str">
        <f>IFERROR(MID(Table4[[#This Row],[reference/s]],SEARCH(";",Table4[[#This Row],[reference/s]])+2,SEARCH(";",Table4[[#This Row],[reference/s]],SEARCH(";",Table4[[#This Row],[reference/s]])+1)-SEARCH(";",Table4[[#This Row],[reference/s]])-2),"")</f>
        <v>PDF - newspaper</v>
      </c>
      <c r="BF47">
        <f>IFERROR(SEARCH(";",Table4[[#This Row],[reference/s]]),"")</f>
        <v>7</v>
      </c>
      <c r="BG47" s="1">
        <f>IFERROR(SEARCH(";",Table4[[#This Row],[reference/s]],Table4[[#This Row],[Column2]]+1),"")</f>
        <v>24</v>
      </c>
      <c r="BH47" s="1">
        <f>IFERROR(SEARCH(";",Table4[[#This Row],[reference/s]],Table4[[#This Row],[Column3]]+1),"")</f>
        <v>35</v>
      </c>
      <c r="BI47" s="1">
        <f>IFERROR(SEARCH(";",Table4[[#This Row],[reference/s]],Table4[[#This Row],[Column4]]+1),"")</f>
        <v>40</v>
      </c>
      <c r="BJ47" s="1" t="str">
        <f>IFERROR(SEARCH(";",Table4[[#This Row],[reference/s]],Table4[[#This Row],[Column5]]+1),"")</f>
        <v/>
      </c>
      <c r="BK47" s="1" t="str">
        <f>IFERROR(SEARCH(";",Table4[[#This Row],[reference/s]],Table4[[#This Row],[Column6]]+1),"")</f>
        <v/>
      </c>
      <c r="BL47" s="1" t="str">
        <f>IFERROR(SEARCH(";",Table4[[#This Row],[reference/s]],Table4[[#This Row],[Column7]]+1),"")</f>
        <v/>
      </c>
      <c r="BM47" s="1" t="str">
        <f>IFERROR(SEARCH(";",Table4[[#This Row],[reference/s]],Table4[[#This Row],[Column8]]+1),"")</f>
        <v/>
      </c>
      <c r="BN47" s="1" t="str">
        <f>IFERROR(SEARCH(";",Table4[[#This Row],[reference/s]],Table4[[#This Row],[Column9]]+1),"")</f>
        <v/>
      </c>
      <c r="BO47" s="1" t="str">
        <f>IFERROR(SEARCH(";",Table4[[#This Row],[reference/s]],Table4[[#This Row],[Column10]]+1),"")</f>
        <v/>
      </c>
      <c r="BP47" s="1" t="str">
        <f>IFERROR(SEARCH(";",Table4[[#This Row],[reference/s]],Table4[[#This Row],[Column11]]+1),"")</f>
        <v/>
      </c>
      <c r="BQ47" s="1" t="str">
        <f>IFERROR(MID(Table4[[#This Row],[reference/s]],Table4[[#This Row],[Column3]]+2,Table4[[#This Row],[Column4]]-Table4[[#This Row],[Column3]]-2),"")</f>
        <v>PDF - BoM</v>
      </c>
      <c r="BR47" s="1" t="str">
        <f>IFERROR(MID(Table4[[#This Row],[reference/s]],Table4[[#This Row],[Column4]]+2,Table4[[#This Row],[Column5]]-Table4[[#This Row],[Column4]]-2),"")</f>
        <v>ICA</v>
      </c>
      <c r="BS47" s="1" t="str">
        <f>IFERROR(MID(Table4[[#This Row],[reference/s]],Table4[[#This Row],[Column5]]+2,Table4[[#This Row],[Column6]]-Table4[[#This Row],[Column5]]-2),"")</f>
        <v/>
      </c>
    </row>
    <row r="48" spans="1:71" ht="16" thickTop="1" thickBot="1">
      <c r="C48" t="s">
        <v>1234</v>
      </c>
      <c r="E48" s="16">
        <v>28109</v>
      </c>
      <c r="F48" s="16">
        <v>28115</v>
      </c>
      <c r="G48" t="s">
        <v>687</v>
      </c>
      <c r="H48" s="41">
        <v>1976</v>
      </c>
      <c r="M48" s="9" t="s">
        <v>616</v>
      </c>
      <c r="N48" s="43" t="str">
        <f>IFERROR(SEARCH("EM-DAT",Table4[[#This Row],[reference/s]]),"")</f>
        <v/>
      </c>
      <c r="O48" s="41"/>
      <c r="P48" s="41"/>
      <c r="Q48" s="41"/>
      <c r="R48" s="41"/>
      <c r="S48" s="41"/>
      <c r="T48" s="41">
        <f>IF(AND(Table4[[#This Row],[Deaths]]="",Table4[[#This Row],[Reported cost]]="",Table4[[#This Row],[Insured Cost]]=""),1,IF(OR(Table4[[#This Row],[Reported cost]]="",Table4[[#This Row],[Insured Cost]]=""),2,IF(AND(Table4[[#This Row],[Deaths]]="",OR(Table4[[#This Row],[Reported cost]]="",Table4[[#This Row],[Insured Cost]]="")),3,"")))</f>
        <v>1</v>
      </c>
      <c r="U48" s="41"/>
      <c r="V48" s="41"/>
      <c r="W48" s="41"/>
      <c r="X48" s="41"/>
      <c r="Y48" s="41"/>
      <c r="Z48" s="2"/>
      <c r="AB48" s="41"/>
      <c r="AC48" s="41"/>
      <c r="AD48" s="41"/>
      <c r="AE48" s="41"/>
      <c r="AF48" s="41"/>
      <c r="AG48" s="41"/>
      <c r="AH48" s="41"/>
      <c r="AI48" s="41"/>
      <c r="AJ48" s="41"/>
      <c r="AK48" s="41"/>
      <c r="AL48" s="41"/>
      <c r="AM48" s="41"/>
      <c r="AN48" s="41"/>
      <c r="AO48" s="41"/>
      <c r="AP48" s="41"/>
      <c r="AQ48" s="41"/>
      <c r="AR48" s="41"/>
      <c r="AS48" s="41"/>
      <c r="AT48" s="41"/>
      <c r="BD48" t="str">
        <f>IFERROR(LEFT(Table4[[#This Row],[reference/s]],SEARCH(";",Table4[[#This Row],[reference/s]])-1),"")</f>
        <v/>
      </c>
      <c r="BE48" t="str">
        <f>IFERROR(MID(Table4[[#This Row],[reference/s]],SEARCH(";",Table4[[#This Row],[reference/s]])+2,SEARCH(";",Table4[[#This Row],[reference/s]],SEARCH(";",Table4[[#This Row],[reference/s]])+1)-SEARCH(";",Table4[[#This Row],[reference/s]])-2),"")</f>
        <v/>
      </c>
      <c r="BF48" t="str">
        <f>IFERROR(SEARCH(";",Table4[[#This Row],[reference/s]]),"")</f>
        <v/>
      </c>
      <c r="BG48" s="1" t="str">
        <f>IFERROR(SEARCH(";",Table4[[#This Row],[reference/s]],Table4[[#This Row],[Column2]]+1),"")</f>
        <v/>
      </c>
      <c r="BH48" s="1" t="str">
        <f>IFERROR(SEARCH(";",Table4[[#This Row],[reference/s]],Table4[[#This Row],[Column3]]+1),"")</f>
        <v/>
      </c>
      <c r="BI48" s="1" t="str">
        <f>IFERROR(SEARCH(";",Table4[[#This Row],[reference/s]],Table4[[#This Row],[Column4]]+1),"")</f>
        <v/>
      </c>
      <c r="BJ48" s="1" t="str">
        <f>IFERROR(SEARCH(";",Table4[[#This Row],[reference/s]],Table4[[#This Row],[Column5]]+1),"")</f>
        <v/>
      </c>
      <c r="BK48" s="1" t="str">
        <f>IFERROR(SEARCH(";",Table4[[#This Row],[reference/s]],Table4[[#This Row],[Column6]]+1),"")</f>
        <v/>
      </c>
      <c r="BL48" s="1" t="str">
        <f>IFERROR(SEARCH(";",Table4[[#This Row],[reference/s]],Table4[[#This Row],[Column7]]+1),"")</f>
        <v/>
      </c>
      <c r="BM48" s="1" t="str">
        <f>IFERROR(SEARCH(";",Table4[[#This Row],[reference/s]],Table4[[#This Row],[Column8]]+1),"")</f>
        <v/>
      </c>
      <c r="BN48" s="1" t="str">
        <f>IFERROR(SEARCH(";",Table4[[#This Row],[reference/s]],Table4[[#This Row],[Column9]]+1),"")</f>
        <v/>
      </c>
      <c r="BO48" s="1" t="str">
        <f>IFERROR(SEARCH(";",Table4[[#This Row],[reference/s]],Table4[[#This Row],[Column10]]+1),"")</f>
        <v/>
      </c>
      <c r="BP48" s="1" t="str">
        <f>IFERROR(SEARCH(";",Table4[[#This Row],[reference/s]],Table4[[#This Row],[Column11]]+1),"")</f>
        <v/>
      </c>
      <c r="BQ48" s="1" t="str">
        <f>IFERROR(MID(Table4[[#This Row],[reference/s]],Table4[[#This Row],[Column3]]+2,Table4[[#This Row],[Column4]]-Table4[[#This Row],[Column3]]-2),"")</f>
        <v/>
      </c>
      <c r="BR48" s="1" t="str">
        <f>IFERROR(MID(Table4[[#This Row],[reference/s]],Table4[[#This Row],[Column4]]+2,Table4[[#This Row],[Column5]]-Table4[[#This Row],[Column4]]-2),"")</f>
        <v/>
      </c>
      <c r="BS48" s="1" t="str">
        <f>IFERROR(MID(Table4[[#This Row],[reference/s]],Table4[[#This Row],[Column5]]+2,Table4[[#This Row],[Column6]]-Table4[[#This Row],[Column5]]-2),"")</f>
        <v/>
      </c>
    </row>
    <row r="49" spans="1:71" ht="16" thickTop="1" thickBot="1">
      <c r="C49" t="s">
        <v>1238</v>
      </c>
      <c r="E49" s="16"/>
      <c r="F49" s="16"/>
      <c r="G49" t="s">
        <v>690</v>
      </c>
      <c r="H49" s="41">
        <v>1976</v>
      </c>
      <c r="M49" s="9" t="s">
        <v>1239</v>
      </c>
      <c r="N49" s="43">
        <f>IFERROR(SEARCH("EM-DAT",Table4[[#This Row],[reference/s]]),"")</f>
        <v>6</v>
      </c>
      <c r="O49" s="41"/>
      <c r="P49" s="41"/>
      <c r="Q49" s="41"/>
      <c r="R49" s="41"/>
      <c r="S49" s="41"/>
      <c r="T49" s="41">
        <f>IF(AND(Table4[[#This Row],[Deaths]]="",Table4[[#This Row],[Reported cost]]="",Table4[[#This Row],[Insured Cost]]=""),1,IF(OR(Table4[[#This Row],[Reported cost]]="",Table4[[#This Row],[Insured Cost]]=""),2,IF(AND(Table4[[#This Row],[Deaths]]="",OR(Table4[[#This Row],[Reported cost]]="",Table4[[#This Row],[Insured Cost]]="")),3,"")))</f>
        <v>1</v>
      </c>
      <c r="U49" s="41"/>
      <c r="V49" s="41"/>
      <c r="W49" s="41"/>
      <c r="X49" s="41"/>
      <c r="Y49" s="41"/>
      <c r="Z49" s="2"/>
      <c r="AB49" s="41"/>
      <c r="AC49" s="41"/>
      <c r="AD49" s="41"/>
      <c r="AE49" s="41"/>
      <c r="AF49" s="41"/>
      <c r="AG49" s="41"/>
      <c r="AH49" s="41"/>
      <c r="AI49" s="41"/>
      <c r="AJ49" s="41"/>
      <c r="AK49" s="41"/>
      <c r="AL49" s="41"/>
      <c r="AM49" s="41"/>
      <c r="AN49" s="41"/>
      <c r="AO49" s="41"/>
      <c r="AP49" s="41"/>
      <c r="AQ49" s="41"/>
      <c r="AR49" s="41"/>
      <c r="AS49" s="41"/>
      <c r="AT49" s="41"/>
      <c r="BD49" t="str">
        <f>IFERROR(LEFT(Table4[[#This Row],[reference/s]],SEARCH(";",Table4[[#This Row],[reference/s]])-1),"")</f>
        <v>ICA</v>
      </c>
      <c r="BE49" t="str">
        <f>IFERROR(MID(Table4[[#This Row],[reference/s]],SEARCH(";",Table4[[#This Row],[reference/s]])+2,SEARCH(";",Table4[[#This Row],[reference/s]],SEARCH(";",Table4[[#This Row],[reference/s]])+1)-SEARCH(";",Table4[[#This Row],[reference/s]])-2),"")</f>
        <v/>
      </c>
      <c r="BF49">
        <f>IFERROR(SEARCH(";",Table4[[#This Row],[reference/s]]),"")</f>
        <v>4</v>
      </c>
      <c r="BG49" s="1" t="str">
        <f>IFERROR(SEARCH(";",Table4[[#This Row],[reference/s]],Table4[[#This Row],[Column2]]+1),"")</f>
        <v/>
      </c>
      <c r="BH49" s="1" t="str">
        <f>IFERROR(SEARCH(";",Table4[[#This Row],[reference/s]],Table4[[#This Row],[Column3]]+1),"")</f>
        <v/>
      </c>
      <c r="BI49" s="1" t="str">
        <f>IFERROR(SEARCH(";",Table4[[#This Row],[reference/s]],Table4[[#This Row],[Column4]]+1),"")</f>
        <v/>
      </c>
      <c r="BJ49" s="1" t="str">
        <f>IFERROR(SEARCH(";",Table4[[#This Row],[reference/s]],Table4[[#This Row],[Column5]]+1),"")</f>
        <v/>
      </c>
      <c r="BK49" s="1" t="str">
        <f>IFERROR(SEARCH(";",Table4[[#This Row],[reference/s]],Table4[[#This Row],[Column6]]+1),"")</f>
        <v/>
      </c>
      <c r="BL49" s="1" t="str">
        <f>IFERROR(SEARCH(";",Table4[[#This Row],[reference/s]],Table4[[#This Row],[Column7]]+1),"")</f>
        <v/>
      </c>
      <c r="BM49" s="1" t="str">
        <f>IFERROR(SEARCH(";",Table4[[#This Row],[reference/s]],Table4[[#This Row],[Column8]]+1),"")</f>
        <v/>
      </c>
      <c r="BN49" s="1" t="str">
        <f>IFERROR(SEARCH(";",Table4[[#This Row],[reference/s]],Table4[[#This Row],[Column9]]+1),"")</f>
        <v/>
      </c>
      <c r="BO49" s="1" t="str">
        <f>IFERROR(SEARCH(";",Table4[[#This Row],[reference/s]],Table4[[#This Row],[Column10]]+1),"")</f>
        <v/>
      </c>
      <c r="BP49" s="1" t="str">
        <f>IFERROR(SEARCH(";",Table4[[#This Row],[reference/s]],Table4[[#This Row],[Column11]]+1),"")</f>
        <v/>
      </c>
      <c r="BQ49" s="1" t="str">
        <f>IFERROR(MID(Table4[[#This Row],[reference/s]],Table4[[#This Row],[Column3]]+2,Table4[[#This Row],[Column4]]-Table4[[#This Row],[Column3]]-2),"")</f>
        <v/>
      </c>
      <c r="BR49" s="1" t="str">
        <f>IFERROR(MID(Table4[[#This Row],[reference/s]],Table4[[#This Row],[Column4]]+2,Table4[[#This Row],[Column5]]-Table4[[#This Row],[Column4]]-2),"")</f>
        <v/>
      </c>
      <c r="BS49" s="1" t="str">
        <f>IFERROR(MID(Table4[[#This Row],[reference/s]],Table4[[#This Row],[Column5]]+2,Table4[[#This Row],[Column6]]-Table4[[#This Row],[Column5]]-2),"")</f>
        <v/>
      </c>
    </row>
    <row r="50" spans="1:71" ht="16" thickTop="1" thickBot="1">
      <c r="A50">
        <v>180</v>
      </c>
      <c r="B50" t="s">
        <v>666</v>
      </c>
      <c r="C50" t="s">
        <v>136</v>
      </c>
      <c r="D50" t="s">
        <v>137</v>
      </c>
      <c r="E50" s="4">
        <v>27768</v>
      </c>
      <c r="F50" s="4">
        <v>27768</v>
      </c>
      <c r="G50" t="s">
        <v>684</v>
      </c>
      <c r="H50" s="41">
        <v>1976</v>
      </c>
      <c r="I50" t="s">
        <v>492</v>
      </c>
      <c r="J50" t="s">
        <v>50</v>
      </c>
      <c r="K50" t="s">
        <v>50</v>
      </c>
      <c r="L50" t="s">
        <v>773</v>
      </c>
      <c r="M50" t="s">
        <v>1235</v>
      </c>
      <c r="N50" s="41">
        <f>IFERROR(SEARCH("EM-DAT",Table4[[#This Row],[reference/s]]),"")</f>
        <v>16</v>
      </c>
      <c r="O50" s="41">
        <v>0</v>
      </c>
      <c r="P50" s="41">
        <v>0</v>
      </c>
      <c r="Q50" s="41">
        <v>3</v>
      </c>
      <c r="R50" s="41">
        <v>0</v>
      </c>
      <c r="S50" s="41">
        <v>3</v>
      </c>
      <c r="T50" s="41" t="str">
        <f>IF(AND(Table4[[#This Row],[Deaths]]="",Table4[[#This Row],[Reported cost]]="",Table4[[#This Row],[Insured Cost]]=""),1,IF(OR(Table4[[#This Row],[Reported cost]]="",Table4[[#This Row],[Insured Cost]]=""),2,IF(AND(Table4[[#This Row],[Deaths]]="",OR(Table4[[#This Row],[Reported cost]]="",Table4[[#This Row],[Insured Cost]]="")),3,"")))</f>
        <v/>
      </c>
      <c r="U50" s="41"/>
      <c r="V50" s="41">
        <v>5000</v>
      </c>
      <c r="W50" s="41"/>
      <c r="X50" s="41">
        <v>50</v>
      </c>
      <c r="Y50" s="41"/>
      <c r="Z50" s="2">
        <v>5000000</v>
      </c>
      <c r="AA50" s="2">
        <v>12000000</v>
      </c>
      <c r="AB50" s="41"/>
      <c r="AC50" s="41"/>
      <c r="AD50" s="41"/>
      <c r="AE50" s="41">
        <v>1500</v>
      </c>
      <c r="AF50" s="41"/>
      <c r="AG50" s="41"/>
      <c r="AH50" s="41"/>
      <c r="AI50" s="41"/>
      <c r="AJ50" s="41"/>
      <c r="AK50" s="41"/>
      <c r="AL50" s="41"/>
      <c r="AM50" s="41"/>
      <c r="AN50" s="41"/>
      <c r="AO50" s="41"/>
      <c r="AP50" s="41"/>
      <c r="AQ50" s="41"/>
      <c r="AR50" s="41"/>
      <c r="AS50" s="41"/>
      <c r="AT50" s="41"/>
      <c r="BC50" t="s">
        <v>138</v>
      </c>
      <c r="BD50" t="str">
        <f>IFERROR(LEFT(Table4[[#This Row],[reference/s]],SEARCH(";",Table4[[#This Row],[reference/s]])-1),"")</f>
        <v>EM-Track</v>
      </c>
      <c r="BE50" t="str">
        <f>IFERROR(MID(Table4[[#This Row],[reference/s]],SEARCH(";",Table4[[#This Row],[reference/s]])+2,SEARCH(";",Table4[[#This Row],[reference/s]],SEARCH(";",Table4[[#This Row],[reference/s]])+1)-SEARCH(";",Table4[[#This Row],[reference/s]])-2),"")</f>
        <v>ICA</v>
      </c>
      <c r="BF50">
        <f>IFERROR(SEARCH(";",Table4[[#This Row],[reference/s]]),"")</f>
        <v>9</v>
      </c>
      <c r="BG50" s="1">
        <f>IFERROR(SEARCH(";",Table4[[#This Row],[reference/s]],Table4[[#This Row],[Column2]]+1),"")</f>
        <v>14</v>
      </c>
      <c r="BH50" s="1">
        <f>IFERROR(SEARCH(";",Table4[[#This Row],[reference/s]],Table4[[#This Row],[Column3]]+1),"")</f>
        <v>22</v>
      </c>
      <c r="BI50" s="1" t="str">
        <f>IFERROR(SEARCH(";",Table4[[#This Row],[reference/s]],Table4[[#This Row],[Column4]]+1),"")</f>
        <v/>
      </c>
      <c r="BJ50" s="1" t="str">
        <f>IFERROR(SEARCH(";",Table4[[#This Row],[reference/s]],Table4[[#This Row],[Column5]]+1),"")</f>
        <v/>
      </c>
      <c r="BK50" s="1" t="str">
        <f>IFERROR(SEARCH(";",Table4[[#This Row],[reference/s]],Table4[[#This Row],[Column6]]+1),"")</f>
        <v/>
      </c>
      <c r="BL50" s="1" t="str">
        <f>IFERROR(SEARCH(";",Table4[[#This Row],[reference/s]],Table4[[#This Row],[Column7]]+1),"")</f>
        <v/>
      </c>
      <c r="BM50" s="1" t="str">
        <f>IFERROR(SEARCH(";",Table4[[#This Row],[reference/s]],Table4[[#This Row],[Column8]]+1),"")</f>
        <v/>
      </c>
      <c r="BN50" s="1" t="str">
        <f>IFERROR(SEARCH(";",Table4[[#This Row],[reference/s]],Table4[[#This Row],[Column9]]+1),"")</f>
        <v/>
      </c>
      <c r="BO50" s="1" t="str">
        <f>IFERROR(SEARCH(";",Table4[[#This Row],[reference/s]],Table4[[#This Row],[Column10]]+1),"")</f>
        <v/>
      </c>
      <c r="BP50" s="1" t="str">
        <f>IFERROR(SEARCH(";",Table4[[#This Row],[reference/s]],Table4[[#This Row],[Column11]]+1),"")</f>
        <v/>
      </c>
      <c r="BQ50" s="1" t="str">
        <f>IFERROR(MID(Table4[[#This Row],[reference/s]],Table4[[#This Row],[Column3]]+2,Table4[[#This Row],[Column4]]-Table4[[#This Row],[Column3]]-2),"")</f>
        <v>EM-DAT</v>
      </c>
      <c r="BR50" s="1" t="str">
        <f>IFERROR(MID(Table4[[#This Row],[reference/s]],Table4[[#This Row],[Column4]]+2,Table4[[#This Row],[Column5]]-Table4[[#This Row],[Column4]]-2),"")</f>
        <v/>
      </c>
      <c r="BS50" s="1" t="str">
        <f>IFERROR(MID(Table4[[#This Row],[reference/s]],Table4[[#This Row],[Column5]]+2,Table4[[#This Row],[Column6]]-Table4[[#This Row],[Column5]]-2),"")</f>
        <v/>
      </c>
    </row>
    <row r="51" spans="1:71" ht="16" thickTop="1" thickBot="1">
      <c r="A51">
        <v>191</v>
      </c>
      <c r="B51" t="s">
        <v>666</v>
      </c>
      <c r="C51" t="s">
        <v>145</v>
      </c>
      <c r="D51" t="s">
        <v>146</v>
      </c>
      <c r="E51" s="4">
        <v>28073</v>
      </c>
      <c r="F51" s="4">
        <v>28074</v>
      </c>
      <c r="G51" t="s">
        <v>686</v>
      </c>
      <c r="H51" s="41">
        <v>1976</v>
      </c>
      <c r="I51" t="s">
        <v>489</v>
      </c>
      <c r="J51" t="s">
        <v>37</v>
      </c>
      <c r="K51" t="s">
        <v>37</v>
      </c>
      <c r="L51" t="s">
        <v>773</v>
      </c>
      <c r="M51" s="9" t="s">
        <v>1237</v>
      </c>
      <c r="N51" s="43">
        <f>IFERROR(SEARCH("EM-DAT",Table4[[#This Row],[reference/s]]),"")</f>
        <v>16</v>
      </c>
      <c r="O51" s="41">
        <v>1</v>
      </c>
      <c r="P51" s="41">
        <v>1</v>
      </c>
      <c r="Q51" s="41">
        <v>3</v>
      </c>
      <c r="R51" s="41">
        <v>2</v>
      </c>
      <c r="S51" s="41">
        <v>0</v>
      </c>
      <c r="T51" s="41" t="str">
        <f>IF(AND(Table4[[#This Row],[Deaths]]="",Table4[[#This Row],[Reported cost]]="",Table4[[#This Row],[Insured Cost]]=""),1,IF(OR(Table4[[#This Row],[Reported cost]]="",Table4[[#This Row],[Insured Cost]]=""),2,IF(AND(Table4[[#This Row],[Deaths]]="",OR(Table4[[#This Row],[Reported cost]]="",Table4[[#This Row],[Insured Cost]]="")),3,"")))</f>
        <v/>
      </c>
      <c r="U51" s="41"/>
      <c r="V51" s="41">
        <v>5000</v>
      </c>
      <c r="W51" s="41">
        <v>40</v>
      </c>
      <c r="X51" s="41">
        <v>10</v>
      </c>
      <c r="Y51" s="41"/>
      <c r="Z51" s="2">
        <v>40000000</v>
      </c>
      <c r="AA51" s="2">
        <v>131000000</v>
      </c>
      <c r="AB51" s="41"/>
      <c r="AC51" s="41"/>
      <c r="AD51" s="41"/>
      <c r="AE51" s="41"/>
      <c r="AF51" s="41"/>
      <c r="AG51" s="41"/>
      <c r="AH51" s="41"/>
      <c r="AI51" s="41"/>
      <c r="AJ51" s="41"/>
      <c r="AK51" s="41"/>
      <c r="AL51" s="41"/>
      <c r="AM51" s="41"/>
      <c r="AN51" s="41"/>
      <c r="AO51" s="41"/>
      <c r="AP51" s="41"/>
      <c r="AQ51" s="41"/>
      <c r="AR51" s="41"/>
      <c r="AS51" s="41"/>
      <c r="AT51" s="41"/>
      <c r="BC51" t="s">
        <v>147</v>
      </c>
      <c r="BD51" t="str">
        <f>IFERROR(LEFT(Table4[[#This Row],[reference/s]],SEARCH(";",Table4[[#This Row],[reference/s]])-1),"")</f>
        <v>EM-Track</v>
      </c>
      <c r="BE51" t="str">
        <f>IFERROR(MID(Table4[[#This Row],[reference/s]],SEARCH(";",Table4[[#This Row],[reference/s]])+2,SEARCH(";",Table4[[#This Row],[reference/s]],SEARCH(";",Table4[[#This Row],[reference/s]])+1)-SEARCH(";",Table4[[#This Row],[reference/s]])-2),"")</f>
        <v>ICA</v>
      </c>
      <c r="BF51">
        <f>IFERROR(SEARCH(";",Table4[[#This Row],[reference/s]]),"")</f>
        <v>9</v>
      </c>
      <c r="BG51" s="1">
        <f>IFERROR(SEARCH(";",Table4[[#This Row],[reference/s]],Table4[[#This Row],[Column2]]+1),"")</f>
        <v>14</v>
      </c>
      <c r="BH51" s="1">
        <f>IFERROR(SEARCH(";",Table4[[#This Row],[reference/s]],Table4[[#This Row],[Column3]]+1),"")</f>
        <v>22</v>
      </c>
      <c r="BI51" s="1">
        <f>IFERROR(SEARCH(";",Table4[[#This Row],[reference/s]],Table4[[#This Row],[Column4]]+1),"")</f>
        <v>46</v>
      </c>
      <c r="BJ51" s="1">
        <f>IFERROR(SEARCH(";",Table4[[#This Row],[reference/s]],Table4[[#This Row],[Column5]]+1),"")</f>
        <v>52</v>
      </c>
      <c r="BK51" s="1">
        <f>IFERROR(SEARCH(";",Table4[[#This Row],[reference/s]],Table4[[#This Row],[Column6]]+1),"")</f>
        <v>100</v>
      </c>
      <c r="BL51" s="1" t="str">
        <f>IFERROR(SEARCH(";",Table4[[#This Row],[reference/s]],Table4[[#This Row],[Column7]]+1),"")</f>
        <v/>
      </c>
      <c r="BM51" s="1" t="str">
        <f>IFERROR(SEARCH(";",Table4[[#This Row],[reference/s]],Table4[[#This Row],[Column8]]+1),"")</f>
        <v/>
      </c>
      <c r="BN51" s="1" t="str">
        <f>IFERROR(SEARCH(";",Table4[[#This Row],[reference/s]],Table4[[#This Row],[Column9]]+1),"")</f>
        <v/>
      </c>
      <c r="BO51" s="1" t="str">
        <f>IFERROR(SEARCH(";",Table4[[#This Row],[reference/s]],Table4[[#This Row],[Column10]]+1),"")</f>
        <v/>
      </c>
      <c r="BP51" s="1" t="str">
        <f>IFERROR(SEARCH(";",Table4[[#This Row],[reference/s]],Table4[[#This Row],[Column11]]+1),"")</f>
        <v/>
      </c>
      <c r="BQ51" s="1" t="str">
        <f>IFERROR(MID(Table4[[#This Row],[reference/s]],Table4[[#This Row],[Column3]]+2,Table4[[#This Row],[Column4]]-Table4[[#This Row],[Column3]]-2),"")</f>
        <v>EM-DAT</v>
      </c>
      <c r="BR51" s="1" t="str">
        <f>IFERROR(MID(Table4[[#This Row],[reference/s]],Table4[[#This Row],[Column4]]+2,Table4[[#This Row],[Column5]]-Table4[[#This Row],[Column4]]-2),"")</f>
        <v>Rasuli (1996) - thesis</v>
      </c>
      <c r="BS51" s="1" t="str">
        <f>IFERROR(MID(Table4[[#This Row],[reference/s]],Table4[[#This Row],[Column5]]+2,Table4[[#This Row],[Column6]]-Table4[[#This Row],[Column5]]-2),"")</f>
        <v>wiki</v>
      </c>
    </row>
    <row r="52" spans="1:71" ht="16" thickTop="1" thickBot="1">
      <c r="B52" t="s">
        <v>666</v>
      </c>
      <c r="C52" t="s">
        <v>672</v>
      </c>
      <c r="E52" s="4">
        <v>28080</v>
      </c>
      <c r="F52" s="4">
        <v>28080</v>
      </c>
      <c r="G52" t="s">
        <v>686</v>
      </c>
      <c r="H52" s="41">
        <v>1976</v>
      </c>
      <c r="I52" t="s">
        <v>673</v>
      </c>
      <c r="J52" t="s">
        <v>30</v>
      </c>
      <c r="K52" t="s">
        <v>30</v>
      </c>
      <c r="L52" t="s">
        <v>773</v>
      </c>
      <c r="M52" t="s">
        <v>1236</v>
      </c>
      <c r="N52" s="41">
        <f>IFERROR(SEARCH("EM-DAT",Table4[[#This Row],[reference/s]]),"")</f>
        <v>1</v>
      </c>
      <c r="O52" s="41">
        <v>1</v>
      </c>
      <c r="P52" s="41">
        <v>0</v>
      </c>
      <c r="Q52" s="41">
        <v>1</v>
      </c>
      <c r="R52" s="41">
        <v>1</v>
      </c>
      <c r="S52" s="41">
        <v>3</v>
      </c>
      <c r="T52" s="41" t="str">
        <f>IF(AND(Table4[[#This Row],[Deaths]]="",Table4[[#This Row],[Reported cost]]="",Table4[[#This Row],[Insured Cost]]=""),1,IF(OR(Table4[[#This Row],[Reported cost]]="",Table4[[#This Row],[Insured Cost]]=""),2,IF(AND(Table4[[#This Row],[Deaths]]="",OR(Table4[[#This Row],[Reported cost]]="",Table4[[#This Row],[Insured Cost]]="")),3,"")))</f>
        <v/>
      </c>
      <c r="U52" s="41"/>
      <c r="V52" s="41">
        <v>500</v>
      </c>
      <c r="W52" s="41">
        <v>20</v>
      </c>
      <c r="X52" s="41">
        <v>4</v>
      </c>
      <c r="Y52" s="41">
        <v>2</v>
      </c>
      <c r="Z52" s="2">
        <v>10500000</v>
      </c>
      <c r="AA52" s="2">
        <v>7279000</v>
      </c>
      <c r="AB52" s="41"/>
      <c r="AC52" s="41"/>
      <c r="AD52" s="41"/>
      <c r="AE52" s="41">
        <v>2</v>
      </c>
      <c r="AF52" s="41">
        <v>2</v>
      </c>
      <c r="AG52" s="41"/>
      <c r="AH52" s="41"/>
      <c r="AI52" s="41">
        <v>4</v>
      </c>
      <c r="AJ52" s="41"/>
      <c r="AK52" s="41"/>
      <c r="AL52" s="41"/>
      <c r="AM52" s="41">
        <v>5</v>
      </c>
      <c r="AN52" s="41">
        <v>2</v>
      </c>
      <c r="AO52" s="41"/>
      <c r="AP52" s="41"/>
      <c r="AQ52" s="41"/>
      <c r="AR52" s="41"/>
      <c r="AS52" s="41"/>
      <c r="AT52" s="41"/>
      <c r="BD52" t="str">
        <f>IFERROR(LEFT(Table4[[#This Row],[reference/s]],SEARCH(";",Table4[[#This Row],[reference/s]])-1),"")</f>
        <v>EM-DAT</v>
      </c>
      <c r="BE52" t="str">
        <f>IFERROR(MID(Table4[[#This Row],[reference/s]],SEARCH(";",Table4[[#This Row],[reference/s]])+2,SEARCH(";",Table4[[#This Row],[reference/s]],SEARCH(";",Table4[[#This Row],[reference/s]])+1)-SEARCH(";",Table4[[#This Row],[reference/s]])-2),"")</f>
        <v>Plukkss, BoM (1979)</v>
      </c>
      <c r="BF52">
        <f>IFERROR(SEARCH(";",Table4[[#This Row],[reference/s]]),"")</f>
        <v>7</v>
      </c>
      <c r="BG52" s="1">
        <f>IFERROR(SEARCH(";",Table4[[#This Row],[reference/s]],Table4[[#This Row],[Column2]]+1),"")</f>
        <v>28</v>
      </c>
      <c r="BH52" s="1">
        <f>IFERROR(SEARCH(";",Table4[[#This Row],[reference/s]],Table4[[#This Row],[Column3]]+1),"")</f>
        <v>34</v>
      </c>
      <c r="BI52" s="1" t="str">
        <f>IFERROR(SEARCH(";",Table4[[#This Row],[reference/s]],Table4[[#This Row],[Column4]]+1),"")</f>
        <v/>
      </c>
      <c r="BJ52" s="1" t="str">
        <f>IFERROR(SEARCH(";",Table4[[#This Row],[reference/s]],Table4[[#This Row],[Column5]]+1),"")</f>
        <v/>
      </c>
      <c r="BK52" s="1" t="str">
        <f>IFERROR(SEARCH(";",Table4[[#This Row],[reference/s]],Table4[[#This Row],[Column6]]+1),"")</f>
        <v/>
      </c>
      <c r="BL52" s="1" t="str">
        <f>IFERROR(SEARCH(";",Table4[[#This Row],[reference/s]],Table4[[#This Row],[Column7]]+1),"")</f>
        <v/>
      </c>
      <c r="BM52" s="1" t="str">
        <f>IFERROR(SEARCH(";",Table4[[#This Row],[reference/s]],Table4[[#This Row],[Column8]]+1),"")</f>
        <v/>
      </c>
      <c r="BN52" s="1" t="str">
        <f>IFERROR(SEARCH(";",Table4[[#This Row],[reference/s]],Table4[[#This Row],[Column9]]+1),"")</f>
        <v/>
      </c>
      <c r="BO52" s="1" t="str">
        <f>IFERROR(SEARCH(";",Table4[[#This Row],[reference/s]],Table4[[#This Row],[Column10]]+1),"")</f>
        <v/>
      </c>
      <c r="BP52" s="1" t="str">
        <f>IFERROR(SEARCH(";",Table4[[#This Row],[reference/s]],Table4[[#This Row],[Column11]]+1),"")</f>
        <v/>
      </c>
      <c r="BQ52" s="1" t="str">
        <f>IFERROR(MID(Table4[[#This Row],[reference/s]],Table4[[#This Row],[Column3]]+2,Table4[[#This Row],[Column4]]-Table4[[#This Row],[Column3]]-2),"")</f>
        <v>wiki</v>
      </c>
      <c r="BR52" s="1" t="str">
        <f>IFERROR(MID(Table4[[#This Row],[reference/s]],Table4[[#This Row],[Column4]]+2,Table4[[#This Row],[Column5]]-Table4[[#This Row],[Column4]]-2),"")</f>
        <v/>
      </c>
      <c r="BS52" s="1" t="str">
        <f>IFERROR(MID(Table4[[#This Row],[reference/s]],Table4[[#This Row],[Column5]]+2,Table4[[#This Row],[Column6]]-Table4[[#This Row],[Column5]]-2),"")</f>
        <v/>
      </c>
    </row>
    <row r="53" spans="1:71" ht="16" thickTop="1" thickBot="1">
      <c r="A53">
        <v>309</v>
      </c>
      <c r="B53" t="s">
        <v>600</v>
      </c>
      <c r="C53" t="s">
        <v>214</v>
      </c>
      <c r="D53" t="s">
        <v>215</v>
      </c>
      <c r="E53" s="4">
        <v>28168</v>
      </c>
      <c r="F53" s="4">
        <v>28168</v>
      </c>
      <c r="G53" t="s">
        <v>688</v>
      </c>
      <c r="H53" s="41">
        <v>1977</v>
      </c>
      <c r="I53" t="s">
        <v>493</v>
      </c>
      <c r="J53" t="s">
        <v>30</v>
      </c>
      <c r="K53" t="s">
        <v>30</v>
      </c>
      <c r="L53" t="s">
        <v>773</v>
      </c>
      <c r="M53" s="9" t="s">
        <v>1243</v>
      </c>
      <c r="N53" s="43">
        <f>IFERROR(SEARCH("EM-DAT",Table4[[#This Row],[reference/s]]),"")</f>
        <v>67</v>
      </c>
      <c r="O53" s="41">
        <v>0</v>
      </c>
      <c r="P53" s="41">
        <v>0</v>
      </c>
      <c r="Q53" s="41">
        <v>1</v>
      </c>
      <c r="R53" s="41">
        <v>1</v>
      </c>
      <c r="S53" s="41">
        <v>4</v>
      </c>
      <c r="T53" s="41" t="str">
        <f>IF(AND(Table4[[#This Row],[Deaths]]="",Table4[[#This Row],[Reported cost]]="",Table4[[#This Row],[Insured Cost]]=""),1,IF(OR(Table4[[#This Row],[Reported cost]]="",Table4[[#This Row],[Insured Cost]]=""),2,IF(AND(Table4[[#This Row],[Deaths]]="",OR(Table4[[#This Row],[Reported cost]]="",Table4[[#This Row],[Insured Cost]]="")),3,"")))</f>
        <v/>
      </c>
      <c r="U53" s="41"/>
      <c r="V53" s="41">
        <v>3000</v>
      </c>
      <c r="W53" s="41">
        <v>350</v>
      </c>
      <c r="X53" s="41">
        <v>60</v>
      </c>
      <c r="Y53" s="41">
        <v>8</v>
      </c>
      <c r="Z53" s="2">
        <v>9000000</v>
      </c>
      <c r="AA53" s="2">
        <v>40000000</v>
      </c>
      <c r="AB53" s="41"/>
      <c r="AC53" s="41"/>
      <c r="AD53" s="41"/>
      <c r="AE53" s="41"/>
      <c r="AF53" s="41">
        <v>116</v>
      </c>
      <c r="AG53" s="41"/>
      <c r="AH53" s="41">
        <v>340</v>
      </c>
      <c r="AI53" s="41"/>
      <c r="AJ53" s="41"/>
      <c r="AK53" s="41"/>
      <c r="AL53" s="41"/>
      <c r="AM53" s="41"/>
      <c r="AN53" s="41"/>
      <c r="AO53" s="41"/>
      <c r="AP53" s="41"/>
      <c r="AQ53" s="41"/>
      <c r="AR53" s="41"/>
      <c r="AS53" s="41"/>
      <c r="AT53" s="41">
        <v>1000000</v>
      </c>
      <c r="BC53" s="3" t="s">
        <v>216</v>
      </c>
      <c r="BD53" t="str">
        <f>IFERROR(LEFT(Table4[[#This Row],[reference/s]],SEARCH(";",Table4[[#This Row],[reference/s]])-1),"")</f>
        <v>wiki - 8 deaths</v>
      </c>
      <c r="BE53" t="str">
        <f>IFERROR(MID(Table4[[#This Row],[reference/s]],SEARCH(";",Table4[[#This Row],[reference/s]])+2,SEARCH(";",Table4[[#This Row],[reference/s]],SEARCH(";",Table4[[#This Row],[reference/s]])+1)-SEARCH(";",Table4[[#This Row],[reference/s]])-2),"")</f>
        <v>PDF - newspaper - 5 deaths</v>
      </c>
      <c r="BF53">
        <f>IFERROR(SEARCH(";",Table4[[#This Row],[reference/s]]),"")</f>
        <v>16</v>
      </c>
      <c r="BG53" s="1">
        <f>IFERROR(SEARCH(";",Table4[[#This Row],[reference/s]],Table4[[#This Row],[Column2]]+1),"")</f>
        <v>44</v>
      </c>
      <c r="BH53" s="1">
        <f>IFERROR(SEARCH(";",Table4[[#This Row],[reference/s]],Table4[[#This Row],[Column3]]+1),"")</f>
        <v>65</v>
      </c>
      <c r="BI53" s="1" t="str">
        <f>IFERROR(SEARCH(";",Table4[[#This Row],[reference/s]],Table4[[#This Row],[Column4]]+1),"")</f>
        <v/>
      </c>
      <c r="BJ53" s="1" t="str">
        <f>IFERROR(SEARCH(";",Table4[[#This Row],[reference/s]],Table4[[#This Row],[Column5]]+1),"")</f>
        <v/>
      </c>
      <c r="BK53" s="1" t="str">
        <f>IFERROR(SEARCH(";",Table4[[#This Row],[reference/s]],Table4[[#This Row],[Column6]]+1),"")</f>
        <v/>
      </c>
      <c r="BL53" s="1" t="str">
        <f>IFERROR(SEARCH(";",Table4[[#This Row],[reference/s]],Table4[[#This Row],[Column7]]+1),"")</f>
        <v/>
      </c>
      <c r="BM53" s="1" t="str">
        <f>IFERROR(SEARCH(";",Table4[[#This Row],[reference/s]],Table4[[#This Row],[Column8]]+1),"")</f>
        <v/>
      </c>
      <c r="BN53" s="1" t="str">
        <f>IFERROR(SEARCH(";",Table4[[#This Row],[reference/s]],Table4[[#This Row],[Column9]]+1),"")</f>
        <v/>
      </c>
      <c r="BO53" s="1" t="str">
        <f>IFERROR(SEARCH(";",Table4[[#This Row],[reference/s]],Table4[[#This Row],[Column10]]+1),"")</f>
        <v/>
      </c>
      <c r="BP53" s="1" t="str">
        <f>IFERROR(SEARCH(";",Table4[[#This Row],[reference/s]],Table4[[#This Row],[Column11]]+1),"")</f>
        <v/>
      </c>
      <c r="BQ53" s="1" t="str">
        <f>IFERROR(MID(Table4[[#This Row],[reference/s]],Table4[[#This Row],[Column3]]+2,Table4[[#This Row],[Column4]]-Table4[[#This Row],[Column3]]-2),"")</f>
        <v>em-track - 4 deaths</v>
      </c>
      <c r="BR53" s="1" t="str">
        <f>IFERROR(MID(Table4[[#This Row],[reference/s]],Table4[[#This Row],[Column4]]+2,Table4[[#This Row],[Column5]]-Table4[[#This Row],[Column4]]-2),"")</f>
        <v/>
      </c>
      <c r="BS53" s="1" t="str">
        <f>IFERROR(MID(Table4[[#This Row],[reference/s]],Table4[[#This Row],[Column5]]+2,Table4[[#This Row],[Column6]]-Table4[[#This Row],[Column5]]-2),"")</f>
        <v/>
      </c>
    </row>
    <row r="54" spans="1:71" ht="16" thickTop="1" thickBot="1">
      <c r="B54" t="s">
        <v>600</v>
      </c>
      <c r="C54" t="s">
        <v>600</v>
      </c>
      <c r="E54" s="4">
        <v>28469</v>
      </c>
      <c r="F54" s="4">
        <v>28488</v>
      </c>
      <c r="G54" t="s">
        <v>687</v>
      </c>
      <c r="H54" s="41">
        <v>1977</v>
      </c>
      <c r="I54" t="s">
        <v>601</v>
      </c>
      <c r="J54" t="s">
        <v>37</v>
      </c>
      <c r="K54" t="s">
        <v>37</v>
      </c>
      <c r="L54" t="s">
        <v>773</v>
      </c>
      <c r="M54" t="s">
        <v>1244</v>
      </c>
      <c r="N54" s="41">
        <f>IFERROR(SEARCH("EM-DAT",Table4[[#This Row],[reference/s]]),"")</f>
        <v>1</v>
      </c>
      <c r="O54" s="41">
        <v>0</v>
      </c>
      <c r="P54" s="41">
        <v>0</v>
      </c>
      <c r="Q54" s="41">
        <v>2</v>
      </c>
      <c r="R54" s="41">
        <v>1</v>
      </c>
      <c r="S54" s="41">
        <v>2</v>
      </c>
      <c r="T54" s="41" t="str">
        <f>IF(AND(Table4[[#This Row],[Deaths]]="",Table4[[#This Row],[Reported cost]]="",Table4[[#This Row],[Insured Cost]]=""),1,IF(OR(Table4[[#This Row],[Reported cost]]="",Table4[[#This Row],[Insured Cost]]=""),2,IF(AND(Table4[[#This Row],[Deaths]]="",OR(Table4[[#This Row],[Reported cost]]="",Table4[[#This Row],[Insured Cost]]="")),3,"")))</f>
        <v/>
      </c>
      <c r="U54" s="41"/>
      <c r="V54" s="41"/>
      <c r="W54" s="41">
        <v>70</v>
      </c>
      <c r="X54" s="41"/>
      <c r="Y54" s="41">
        <v>3</v>
      </c>
      <c r="Z54" s="2">
        <v>3500000</v>
      </c>
      <c r="AA54" s="2">
        <v>2168000</v>
      </c>
      <c r="AB54" s="41"/>
      <c r="AC54" s="41"/>
      <c r="AD54" s="41"/>
      <c r="AE54" s="41"/>
      <c r="AF54" s="41"/>
      <c r="AG54" s="41"/>
      <c r="AH54" s="41"/>
      <c r="AI54" s="41"/>
      <c r="AJ54" s="41"/>
      <c r="AK54" s="41"/>
      <c r="AL54" s="41"/>
      <c r="AM54" s="41"/>
      <c r="AN54" s="41"/>
      <c r="AO54" s="41"/>
      <c r="AP54" s="41"/>
      <c r="AQ54" s="41"/>
      <c r="AR54" s="41"/>
      <c r="AS54" s="41"/>
      <c r="AT54" s="41">
        <v>2000</v>
      </c>
      <c r="BD54" t="str">
        <f>IFERROR(LEFT(Table4[[#This Row],[reference/s]],SEARCH(";",Table4[[#This Row],[reference/s]])-1),"")</f>
        <v>EM-DAT</v>
      </c>
      <c r="BE54" t="str">
        <f>IFERROR(MID(Table4[[#This Row],[reference/s]],SEARCH(";",Table4[[#This Row],[reference/s]])+2,SEARCH(";",Table4[[#This Row],[reference/s]],SEARCH(";",Table4[[#This Row],[reference/s]])+1)-SEARCH(";",Table4[[#This Row],[reference/s]])-2),"")</f>
        <v>ICA</v>
      </c>
      <c r="BF54">
        <f>IFERROR(SEARCH(";",Table4[[#This Row],[reference/s]]),"")</f>
        <v>7</v>
      </c>
      <c r="BG54" s="1">
        <f>IFERROR(SEARCH(";",Table4[[#This Row],[reference/s]],Table4[[#This Row],[Column2]]+1),"")</f>
        <v>12</v>
      </c>
      <c r="BH54" s="1">
        <f>IFERROR(SEARCH(";",Table4[[#This Row],[reference/s]],Table4[[#This Row],[Column3]]+1),"")</f>
        <v>18</v>
      </c>
      <c r="BI54" s="1" t="str">
        <f>IFERROR(SEARCH(";",Table4[[#This Row],[reference/s]],Table4[[#This Row],[Column4]]+1),"")</f>
        <v/>
      </c>
      <c r="BJ54" s="1" t="str">
        <f>IFERROR(SEARCH(";",Table4[[#This Row],[reference/s]],Table4[[#This Row],[Column5]]+1),"")</f>
        <v/>
      </c>
      <c r="BK54" s="1" t="str">
        <f>IFERROR(SEARCH(";",Table4[[#This Row],[reference/s]],Table4[[#This Row],[Column6]]+1),"")</f>
        <v/>
      </c>
      <c r="BL54" s="1" t="str">
        <f>IFERROR(SEARCH(";",Table4[[#This Row],[reference/s]],Table4[[#This Row],[Column7]]+1),"")</f>
        <v/>
      </c>
      <c r="BM54" s="1" t="str">
        <f>IFERROR(SEARCH(";",Table4[[#This Row],[reference/s]],Table4[[#This Row],[Column8]]+1),"")</f>
        <v/>
      </c>
      <c r="BN54" s="1" t="str">
        <f>IFERROR(SEARCH(";",Table4[[#This Row],[reference/s]],Table4[[#This Row],[Column9]]+1),"")</f>
        <v/>
      </c>
      <c r="BO54" s="1" t="str">
        <f>IFERROR(SEARCH(";",Table4[[#This Row],[reference/s]],Table4[[#This Row],[Column10]]+1),"")</f>
        <v/>
      </c>
      <c r="BP54" s="1" t="str">
        <f>IFERROR(SEARCH(";",Table4[[#This Row],[reference/s]],Table4[[#This Row],[Column11]]+1),"")</f>
        <v/>
      </c>
      <c r="BQ54" s="1" t="str">
        <f>IFERROR(MID(Table4[[#This Row],[reference/s]],Table4[[#This Row],[Column3]]+2,Table4[[#This Row],[Column4]]-Table4[[#This Row],[Column3]]-2),"")</f>
        <v>wiki</v>
      </c>
      <c r="BR54" s="1" t="str">
        <f>IFERROR(MID(Table4[[#This Row],[reference/s]],Table4[[#This Row],[Column4]]+2,Table4[[#This Row],[Column5]]-Table4[[#This Row],[Column4]]-2),"")</f>
        <v/>
      </c>
      <c r="BS54" s="1" t="str">
        <f>IFERROR(MID(Table4[[#This Row],[reference/s]],Table4[[#This Row],[Column5]]+2,Table4[[#This Row],[Column6]]-Table4[[#This Row],[Column5]]-2),"")</f>
        <v/>
      </c>
    </row>
    <row r="55" spans="1:71" ht="16" thickTop="1" thickBot="1">
      <c r="B55" t="s">
        <v>483</v>
      </c>
      <c r="C55" t="s">
        <v>943</v>
      </c>
      <c r="D55" t="s">
        <v>945</v>
      </c>
      <c r="E55" s="4">
        <v>28190</v>
      </c>
      <c r="F55" s="4">
        <v>28194</v>
      </c>
      <c r="G55" t="s">
        <v>685</v>
      </c>
      <c r="H55" s="41">
        <v>1977</v>
      </c>
      <c r="I55" t="s">
        <v>944</v>
      </c>
      <c r="J55" t="s">
        <v>50</v>
      </c>
      <c r="K55" t="s">
        <v>50</v>
      </c>
      <c r="L55" t="s">
        <v>773</v>
      </c>
      <c r="M55" s="9" t="s">
        <v>1245</v>
      </c>
      <c r="N55" s="43" t="str">
        <f>IFERROR(SEARCH("EM-DAT",Table4[[#This Row],[reference/s]]),"")</f>
        <v/>
      </c>
      <c r="O55" s="41">
        <v>1</v>
      </c>
      <c r="P55" s="41">
        <v>0</v>
      </c>
      <c r="Q55" s="41">
        <v>0</v>
      </c>
      <c r="R55" s="41">
        <v>1</v>
      </c>
      <c r="S55" s="41">
        <v>0</v>
      </c>
      <c r="T55" s="41">
        <f>IF(AND(Table4[[#This Row],[Deaths]]="",Table4[[#This Row],[Reported cost]]="",Table4[[#This Row],[Insured Cost]]=""),1,IF(OR(Table4[[#This Row],[Reported cost]]="",Table4[[#This Row],[Insured Cost]]=""),2,IF(AND(Table4[[#This Row],[Deaths]]="",OR(Table4[[#This Row],[Reported cost]]="",Table4[[#This Row],[Insured Cost]]="")),3,"")))</f>
        <v>2</v>
      </c>
      <c r="U55" s="41"/>
      <c r="V55" s="41"/>
      <c r="W55" s="41"/>
      <c r="X55" s="41"/>
      <c r="Y55" s="41"/>
      <c r="Z55" s="2"/>
      <c r="AA55" s="2">
        <v>6000000</v>
      </c>
      <c r="AB55" s="41"/>
      <c r="AC55" s="41"/>
      <c r="AD55" s="41"/>
      <c r="AE55" s="41"/>
      <c r="AF55" s="41"/>
      <c r="AG55" s="41"/>
      <c r="AH55" s="41"/>
      <c r="AI55" s="41"/>
      <c r="AJ55" s="41"/>
      <c r="AK55" s="41"/>
      <c r="AL55" s="41"/>
      <c r="AM55" s="41"/>
      <c r="AN55" s="41"/>
      <c r="AO55" s="41"/>
      <c r="AP55" s="41"/>
      <c r="AQ55" s="41"/>
      <c r="AR55" s="41"/>
      <c r="AS55" s="41"/>
      <c r="AT55" s="41"/>
      <c r="BD55" t="str">
        <f>IFERROR(LEFT(Table4[[#This Row],[reference/s]],SEARCH(";",Table4[[#This Row],[reference/s]])-1),"")</f>
        <v>BoM - report</v>
      </c>
      <c r="BE55" t="str">
        <f>IFERROR(MID(Table4[[#This Row],[reference/s]],SEARCH(";",Table4[[#This Row],[reference/s]])+2,SEARCH(";",Table4[[#This Row],[reference/s]],SEARCH(";",Table4[[#This Row],[reference/s]])+1)-SEARCH(";",Table4[[#This Row],[reference/s]])-2),"")</f>
        <v>http://www.bom.gov.au/cyclone/history/otto.shtml</v>
      </c>
      <c r="BF55">
        <f>IFERROR(SEARCH(";",Table4[[#This Row],[reference/s]]),"")</f>
        <v>13</v>
      </c>
      <c r="BG55" s="1">
        <f>IFERROR(SEARCH(";",Table4[[#This Row],[reference/s]],Table4[[#This Row],[Column2]]+1),"")</f>
        <v>63</v>
      </c>
      <c r="BH55" s="1" t="str">
        <f>IFERROR(SEARCH(";",Table4[[#This Row],[reference/s]],Table4[[#This Row],[Column3]]+1),"")</f>
        <v/>
      </c>
      <c r="BI55" s="1" t="str">
        <f>IFERROR(SEARCH(";",Table4[[#This Row],[reference/s]],Table4[[#This Row],[Column4]]+1),"")</f>
        <v/>
      </c>
      <c r="BJ55" s="1" t="str">
        <f>IFERROR(SEARCH(";",Table4[[#This Row],[reference/s]],Table4[[#This Row],[Column5]]+1),"")</f>
        <v/>
      </c>
      <c r="BK55" s="1" t="str">
        <f>IFERROR(SEARCH(";",Table4[[#This Row],[reference/s]],Table4[[#This Row],[Column6]]+1),"")</f>
        <v/>
      </c>
      <c r="BL55" s="1" t="str">
        <f>IFERROR(SEARCH(";",Table4[[#This Row],[reference/s]],Table4[[#This Row],[Column7]]+1),"")</f>
        <v/>
      </c>
      <c r="BM55" s="1" t="str">
        <f>IFERROR(SEARCH(";",Table4[[#This Row],[reference/s]],Table4[[#This Row],[Column8]]+1),"")</f>
        <v/>
      </c>
      <c r="BN55" s="1" t="str">
        <f>IFERROR(SEARCH(";",Table4[[#This Row],[reference/s]],Table4[[#This Row],[Column9]]+1),"")</f>
        <v/>
      </c>
      <c r="BO55" s="1" t="str">
        <f>IFERROR(SEARCH(";",Table4[[#This Row],[reference/s]],Table4[[#This Row],[Column10]]+1),"")</f>
        <v/>
      </c>
      <c r="BP55" s="1" t="str">
        <f>IFERROR(SEARCH(";",Table4[[#This Row],[reference/s]],Table4[[#This Row],[Column11]]+1),"")</f>
        <v/>
      </c>
      <c r="BQ55" s="1" t="str">
        <f>IFERROR(MID(Table4[[#This Row],[reference/s]],Table4[[#This Row],[Column3]]+2,Table4[[#This Row],[Column4]]-Table4[[#This Row],[Column3]]-2),"")</f>
        <v/>
      </c>
      <c r="BR55" s="1" t="str">
        <f>IFERROR(MID(Table4[[#This Row],[reference/s]],Table4[[#This Row],[Column4]]+2,Table4[[#This Row],[Column5]]-Table4[[#This Row],[Column4]]-2),"")</f>
        <v/>
      </c>
      <c r="BS55" s="1" t="str">
        <f>IFERROR(MID(Table4[[#This Row],[reference/s]],Table4[[#This Row],[Column5]]+2,Table4[[#This Row],[Column6]]-Table4[[#This Row],[Column5]]-2),"")</f>
        <v/>
      </c>
    </row>
    <row r="56" spans="1:71" ht="15" thickTop="1">
      <c r="B56" t="s">
        <v>622</v>
      </c>
      <c r="C56" t="s">
        <v>598</v>
      </c>
      <c r="E56" s="4">
        <v>28185</v>
      </c>
      <c r="F56" s="4">
        <v>28186</v>
      </c>
      <c r="G56" t="s">
        <v>685</v>
      </c>
      <c r="H56" s="41">
        <v>1977</v>
      </c>
      <c r="I56" t="s">
        <v>598</v>
      </c>
      <c r="J56" t="s">
        <v>37</v>
      </c>
      <c r="K56" t="s">
        <v>37</v>
      </c>
      <c r="L56" t="s">
        <v>773</v>
      </c>
      <c r="M56" t="s">
        <v>1246</v>
      </c>
      <c r="N56" s="41">
        <f>IFERROR(SEARCH("EM-DAT",Table4[[#This Row],[reference/s]]),"")</f>
        <v>1</v>
      </c>
      <c r="O56" s="41">
        <v>0</v>
      </c>
      <c r="P56" s="41">
        <v>1</v>
      </c>
      <c r="Q56" s="41">
        <v>2</v>
      </c>
      <c r="R56" s="41">
        <v>1</v>
      </c>
      <c r="S56" s="41">
        <v>0</v>
      </c>
      <c r="T56" s="41" t="str">
        <f>IF(AND(Table4[[#This Row],[Deaths]]="",Table4[[#This Row],[Reported cost]]="",Table4[[#This Row],[Insured Cost]]=""),1,IF(OR(Table4[[#This Row],[Reported cost]]="",Table4[[#This Row],[Insured Cost]]=""),2,IF(AND(Table4[[#This Row],[Deaths]]="",OR(Table4[[#This Row],[Reported cost]]="",Table4[[#This Row],[Insured Cost]]="")),3,"")))</f>
        <v/>
      </c>
      <c r="U56" s="41"/>
      <c r="V56" s="41">
        <v>1600</v>
      </c>
      <c r="W56" s="41">
        <v>120</v>
      </c>
      <c r="X56" s="41">
        <v>5</v>
      </c>
      <c r="Y56" s="41"/>
      <c r="Z56" s="2">
        <v>7000000</v>
      </c>
      <c r="AA56" s="2">
        <v>23000000</v>
      </c>
      <c r="AB56" s="41"/>
      <c r="AC56" s="41"/>
      <c r="AD56" s="41"/>
      <c r="AE56" s="41"/>
      <c r="AF56" s="41"/>
      <c r="AG56" s="41"/>
      <c r="AH56" s="41"/>
      <c r="AI56" s="41"/>
      <c r="AJ56" s="41"/>
      <c r="AK56" s="41"/>
      <c r="AL56" s="41"/>
      <c r="AM56" s="41"/>
      <c r="AN56" s="41"/>
      <c r="AO56" s="41"/>
      <c r="AP56" s="41"/>
      <c r="AQ56" s="41"/>
      <c r="AR56" s="41"/>
      <c r="AS56" s="41"/>
      <c r="AT56" s="41"/>
      <c r="BD56" t="str">
        <f>IFERROR(LEFT(Table4[[#This Row],[reference/s]],SEARCH(";",Table4[[#This Row],[reference/s]])-1),"")</f>
        <v>EM-DAT</v>
      </c>
      <c r="BE56" t="str">
        <f>IFERROR(MID(Table4[[#This Row],[reference/s]],SEARCH(";",Table4[[#This Row],[reference/s]])+2,SEARCH(";",Table4[[#This Row],[reference/s]],SEARCH(";",Table4[[#This Row],[reference/s]])+1)-SEARCH(";",Table4[[#This Row],[reference/s]])-2),"")</f>
        <v>ICA</v>
      </c>
      <c r="BF56">
        <f>IFERROR(SEARCH(";",Table4[[#This Row],[reference/s]]),"")</f>
        <v>7</v>
      </c>
      <c r="BG56" s="1">
        <f>IFERROR(SEARCH(";",Table4[[#This Row],[reference/s]],Table4[[#This Row],[Column2]]+1),"")</f>
        <v>12</v>
      </c>
      <c r="BH56" s="1">
        <f>IFERROR(SEARCH(";",Table4[[#This Row],[reference/s]],Table4[[#This Row],[Column3]]+1),"")</f>
        <v>18</v>
      </c>
      <c r="BI56" s="1" t="str">
        <f>IFERROR(SEARCH(";",Table4[[#This Row],[reference/s]],Table4[[#This Row],[Column4]]+1),"")</f>
        <v/>
      </c>
      <c r="BJ56" s="1" t="str">
        <f>IFERROR(SEARCH(";",Table4[[#This Row],[reference/s]],Table4[[#This Row],[Column5]]+1),"")</f>
        <v/>
      </c>
      <c r="BK56" s="1" t="str">
        <f>IFERROR(SEARCH(";",Table4[[#This Row],[reference/s]],Table4[[#This Row],[Column6]]+1),"")</f>
        <v/>
      </c>
      <c r="BL56" s="1" t="str">
        <f>IFERROR(SEARCH(";",Table4[[#This Row],[reference/s]],Table4[[#This Row],[Column7]]+1),"")</f>
        <v/>
      </c>
      <c r="BM56" s="1" t="str">
        <f>IFERROR(SEARCH(";",Table4[[#This Row],[reference/s]],Table4[[#This Row],[Column8]]+1),"")</f>
        <v/>
      </c>
      <c r="BN56" s="1" t="str">
        <f>IFERROR(SEARCH(";",Table4[[#This Row],[reference/s]],Table4[[#This Row],[Column9]]+1),"")</f>
        <v/>
      </c>
      <c r="BO56" s="1" t="str">
        <f>IFERROR(SEARCH(";",Table4[[#This Row],[reference/s]],Table4[[#This Row],[Column10]]+1),"")</f>
        <v/>
      </c>
      <c r="BP56" s="1" t="str">
        <f>IFERROR(SEARCH(";",Table4[[#This Row],[reference/s]],Table4[[#This Row],[Column11]]+1),"")</f>
        <v/>
      </c>
      <c r="BQ56" s="1" t="str">
        <f>IFERROR(MID(Table4[[#This Row],[reference/s]],Table4[[#This Row],[Column3]]+2,Table4[[#This Row],[Column4]]-Table4[[#This Row],[Column3]]-2),"")</f>
        <v>wiki</v>
      </c>
      <c r="BR56" s="1" t="str">
        <f>IFERROR(MID(Table4[[#This Row],[reference/s]],Table4[[#This Row],[Column4]]+2,Table4[[#This Row],[Column5]]-Table4[[#This Row],[Column4]]-2),"")</f>
        <v/>
      </c>
      <c r="BS56" s="1" t="str">
        <f>IFERROR(MID(Table4[[#This Row],[reference/s]],Table4[[#This Row],[Column5]]+2,Table4[[#This Row],[Column6]]-Table4[[#This Row],[Column5]]-2),"")</f>
        <v/>
      </c>
    </row>
    <row r="57" spans="1:71">
      <c r="A57">
        <v>415</v>
      </c>
      <c r="B57" t="s">
        <v>666</v>
      </c>
      <c r="C57" t="s">
        <v>296</v>
      </c>
      <c r="D57" t="s">
        <v>297</v>
      </c>
      <c r="E57" s="4">
        <v>28146</v>
      </c>
      <c r="F57" s="4">
        <v>28146</v>
      </c>
      <c r="G57" t="s">
        <v>684</v>
      </c>
      <c r="H57" s="41">
        <v>1977</v>
      </c>
      <c r="I57" t="s">
        <v>738</v>
      </c>
      <c r="J57" t="s">
        <v>37</v>
      </c>
      <c r="K57" t="s">
        <v>37</v>
      </c>
      <c r="L57" t="s">
        <v>773</v>
      </c>
      <c r="M57" t="s">
        <v>1247</v>
      </c>
      <c r="N57" s="41">
        <f>IFERROR(SEARCH("EM-DAT",Table4[[#This Row],[reference/s]]),"")</f>
        <v>11</v>
      </c>
      <c r="O57" s="41">
        <v>0</v>
      </c>
      <c r="P57" s="41">
        <v>0</v>
      </c>
      <c r="Q57" s="41">
        <v>3</v>
      </c>
      <c r="R57" s="41">
        <v>1</v>
      </c>
      <c r="S57" s="41">
        <v>1</v>
      </c>
      <c r="T57" s="41" t="str">
        <f>IF(AND(Table4[[#This Row],[Deaths]]="",Table4[[#This Row],[Reported cost]]="",Table4[[#This Row],[Insured Cost]]=""),1,IF(OR(Table4[[#This Row],[Reported cost]]="",Table4[[#This Row],[Insured Cost]]=""),2,IF(AND(Table4[[#This Row],[Deaths]]="",OR(Table4[[#This Row],[Reported cost]]="",Table4[[#This Row],[Insured Cost]]="")),3,"")))</f>
        <v/>
      </c>
      <c r="U57" s="41"/>
      <c r="V57" s="41">
        <v>500</v>
      </c>
      <c r="W57" s="41">
        <v>20</v>
      </c>
      <c r="X57" s="41">
        <v>4</v>
      </c>
      <c r="Y57" s="41">
        <v>1</v>
      </c>
      <c r="Z57" s="2">
        <v>15000000</v>
      </c>
      <c r="AA57" s="2">
        <v>49000000</v>
      </c>
      <c r="AB57" s="41"/>
      <c r="AC57" s="41"/>
      <c r="AD57" s="41"/>
      <c r="AE57" s="41"/>
      <c r="AF57" s="41"/>
      <c r="AG57" s="41"/>
      <c r="AH57" s="41"/>
      <c r="AI57" s="41"/>
      <c r="AJ57" s="41"/>
      <c r="AK57" s="41"/>
      <c r="AL57" s="41"/>
      <c r="AM57" s="41"/>
      <c r="AN57" s="41"/>
      <c r="AO57" s="41"/>
      <c r="AP57" s="41"/>
      <c r="AQ57" s="41"/>
      <c r="AR57" s="41"/>
      <c r="AS57" s="41"/>
      <c r="AT57" s="41"/>
      <c r="BC57" t="s">
        <v>298</v>
      </c>
      <c r="BD57" t="str">
        <f>IFERROR(LEFT(Table4[[#This Row],[reference/s]],SEARCH(";",Table4[[#This Row],[reference/s]])-1),"")</f>
        <v>EM-Track</v>
      </c>
      <c r="BE57" t="str">
        <f>IFERROR(MID(Table4[[#This Row],[reference/s]],SEARCH(";",Table4[[#This Row],[reference/s]])+2,SEARCH(";",Table4[[#This Row],[reference/s]],SEARCH(";",Table4[[#This Row],[reference/s]])+1)-SEARCH(";",Table4[[#This Row],[reference/s]])-2),"")</f>
        <v>EM-DAT</v>
      </c>
      <c r="BF57">
        <f>IFERROR(SEARCH(";",Table4[[#This Row],[reference/s]]),"")</f>
        <v>9</v>
      </c>
      <c r="BG57" s="1">
        <f>IFERROR(SEARCH(";",Table4[[#This Row],[reference/s]],Table4[[#This Row],[Column2]]+1),"")</f>
        <v>17</v>
      </c>
      <c r="BH57" s="1">
        <f>IFERROR(SEARCH(";",Table4[[#This Row],[reference/s]],Table4[[#This Row],[Column3]]+1),"")</f>
        <v>22</v>
      </c>
      <c r="BI57" s="1">
        <f>IFERROR(SEARCH(";",Table4[[#This Row],[reference/s]],Table4[[#This Row],[Column4]]+1),"")</f>
        <v>28</v>
      </c>
      <c r="BJ57" s="1" t="str">
        <f>IFERROR(SEARCH(";",Table4[[#This Row],[reference/s]],Table4[[#This Row],[Column5]]+1),"")</f>
        <v/>
      </c>
      <c r="BK57" s="1" t="str">
        <f>IFERROR(SEARCH(";",Table4[[#This Row],[reference/s]],Table4[[#This Row],[Column6]]+1),"")</f>
        <v/>
      </c>
      <c r="BL57" s="1" t="str">
        <f>IFERROR(SEARCH(";",Table4[[#This Row],[reference/s]],Table4[[#This Row],[Column7]]+1),"")</f>
        <v/>
      </c>
      <c r="BM57" s="1" t="str">
        <f>IFERROR(SEARCH(";",Table4[[#This Row],[reference/s]],Table4[[#This Row],[Column8]]+1),"")</f>
        <v/>
      </c>
      <c r="BN57" s="1" t="str">
        <f>IFERROR(SEARCH(";",Table4[[#This Row],[reference/s]],Table4[[#This Row],[Column9]]+1),"")</f>
        <v/>
      </c>
      <c r="BO57" s="1" t="str">
        <f>IFERROR(SEARCH(";",Table4[[#This Row],[reference/s]],Table4[[#This Row],[Column10]]+1),"")</f>
        <v/>
      </c>
      <c r="BP57" s="1" t="str">
        <f>IFERROR(SEARCH(";",Table4[[#This Row],[reference/s]],Table4[[#This Row],[Column11]]+1),"")</f>
        <v/>
      </c>
      <c r="BQ57" s="1" t="str">
        <f>IFERROR(MID(Table4[[#This Row],[reference/s]],Table4[[#This Row],[Column3]]+2,Table4[[#This Row],[Column4]]-Table4[[#This Row],[Column3]]-2),"")</f>
        <v>ICA</v>
      </c>
      <c r="BR57" s="1" t="str">
        <f>IFERROR(MID(Table4[[#This Row],[reference/s]],Table4[[#This Row],[Column4]]+2,Table4[[#This Row],[Column5]]-Table4[[#This Row],[Column4]]-2),"")</f>
        <v>wiki</v>
      </c>
      <c r="BS57" s="1" t="str">
        <f>IFERROR(MID(Table4[[#This Row],[reference/s]],Table4[[#This Row],[Column5]]+2,Table4[[#This Row],[Column6]]-Table4[[#This Row],[Column5]]-2),"")</f>
        <v/>
      </c>
    </row>
    <row r="58" spans="1:71">
      <c r="B58" t="s">
        <v>666</v>
      </c>
      <c r="C58" t="s">
        <v>602</v>
      </c>
      <c r="E58" s="4">
        <v>28161</v>
      </c>
      <c r="F58" s="4">
        <v>28161</v>
      </c>
      <c r="G58" t="s">
        <v>688</v>
      </c>
      <c r="H58" s="41">
        <v>1977</v>
      </c>
      <c r="I58" t="s">
        <v>603</v>
      </c>
      <c r="J58" t="s">
        <v>30</v>
      </c>
      <c r="K58" t="s">
        <v>30</v>
      </c>
      <c r="L58" t="s">
        <v>773</v>
      </c>
      <c r="M58" t="s">
        <v>1244</v>
      </c>
      <c r="N58" s="41">
        <f>IFERROR(SEARCH("EM-DAT",Table4[[#This Row],[reference/s]]),"")</f>
        <v>1</v>
      </c>
      <c r="O58" s="41">
        <v>0</v>
      </c>
      <c r="P58" s="41">
        <v>0</v>
      </c>
      <c r="Q58" s="41">
        <v>2</v>
      </c>
      <c r="R58" s="41">
        <v>1</v>
      </c>
      <c r="S58" s="41">
        <v>1</v>
      </c>
      <c r="T58" s="41" t="str">
        <f>IF(AND(Table4[[#This Row],[Deaths]]="",Table4[[#This Row],[Reported cost]]="",Table4[[#This Row],[Insured Cost]]=""),1,IF(OR(Table4[[#This Row],[Reported cost]]="",Table4[[#This Row],[Insured Cost]]=""),2,IF(AND(Table4[[#This Row],[Deaths]]="",OR(Table4[[#This Row],[Reported cost]]="",Table4[[#This Row],[Insured Cost]]="")),3,"")))</f>
        <v/>
      </c>
      <c r="U58" s="41">
        <v>500</v>
      </c>
      <c r="V58" s="41">
        <v>500</v>
      </c>
      <c r="W58" s="41">
        <v>10</v>
      </c>
      <c r="X58" s="41">
        <v>3</v>
      </c>
      <c r="Y58" s="41"/>
      <c r="Z58" s="2">
        <v>4000000</v>
      </c>
      <c r="AA58" s="2">
        <v>13000000</v>
      </c>
      <c r="AB58" s="41"/>
      <c r="AC58" s="41"/>
      <c r="AD58" s="41"/>
      <c r="AE58" s="41"/>
      <c r="AF58" s="41"/>
      <c r="AG58" s="41"/>
      <c r="AH58" s="41"/>
      <c r="AI58" s="41"/>
      <c r="AJ58" s="41"/>
      <c r="AK58" s="41"/>
      <c r="AL58" s="41"/>
      <c r="AM58" s="41"/>
      <c r="AN58" s="41"/>
      <c r="AO58" s="41"/>
      <c r="AP58" s="41"/>
      <c r="AQ58" s="41"/>
      <c r="AR58" s="41"/>
      <c r="AS58" s="41"/>
      <c r="AT58" s="41"/>
      <c r="BD58" t="str">
        <f>IFERROR(LEFT(Table4[[#This Row],[reference/s]],SEARCH(";",Table4[[#This Row],[reference/s]])-1),"")</f>
        <v>EM-DAT</v>
      </c>
      <c r="BE58" t="str">
        <f>IFERROR(MID(Table4[[#This Row],[reference/s]],SEARCH(";",Table4[[#This Row],[reference/s]])+2,SEARCH(";",Table4[[#This Row],[reference/s]],SEARCH(";",Table4[[#This Row],[reference/s]])+1)-SEARCH(";",Table4[[#This Row],[reference/s]])-2),"")</f>
        <v>ICA</v>
      </c>
      <c r="BF58">
        <f>IFERROR(SEARCH(";",Table4[[#This Row],[reference/s]]),"")</f>
        <v>7</v>
      </c>
      <c r="BG58" s="1">
        <f>IFERROR(SEARCH(";",Table4[[#This Row],[reference/s]],Table4[[#This Row],[Column2]]+1),"")</f>
        <v>12</v>
      </c>
      <c r="BH58" s="1">
        <f>IFERROR(SEARCH(";",Table4[[#This Row],[reference/s]],Table4[[#This Row],[Column3]]+1),"")</f>
        <v>18</v>
      </c>
      <c r="BI58" s="1" t="str">
        <f>IFERROR(SEARCH(";",Table4[[#This Row],[reference/s]],Table4[[#This Row],[Column4]]+1),"")</f>
        <v/>
      </c>
      <c r="BJ58" s="1" t="str">
        <f>IFERROR(SEARCH(";",Table4[[#This Row],[reference/s]],Table4[[#This Row],[Column5]]+1),"")</f>
        <v/>
      </c>
      <c r="BK58" s="1" t="str">
        <f>IFERROR(SEARCH(";",Table4[[#This Row],[reference/s]],Table4[[#This Row],[Column6]]+1),"")</f>
        <v/>
      </c>
      <c r="BL58" s="1" t="str">
        <f>IFERROR(SEARCH(";",Table4[[#This Row],[reference/s]],Table4[[#This Row],[Column7]]+1),"")</f>
        <v/>
      </c>
      <c r="BM58" s="1" t="str">
        <f>IFERROR(SEARCH(";",Table4[[#This Row],[reference/s]],Table4[[#This Row],[Column8]]+1),"")</f>
        <v/>
      </c>
      <c r="BN58" s="1" t="str">
        <f>IFERROR(SEARCH(";",Table4[[#This Row],[reference/s]],Table4[[#This Row],[Column9]]+1),"")</f>
        <v/>
      </c>
      <c r="BO58" s="1" t="str">
        <f>IFERROR(SEARCH(";",Table4[[#This Row],[reference/s]],Table4[[#This Row],[Column10]]+1),"")</f>
        <v/>
      </c>
      <c r="BP58" s="1" t="str">
        <f>IFERROR(SEARCH(";",Table4[[#This Row],[reference/s]],Table4[[#This Row],[Column11]]+1),"")</f>
        <v/>
      </c>
      <c r="BQ58" s="1" t="str">
        <f>IFERROR(MID(Table4[[#This Row],[reference/s]],Table4[[#This Row],[Column3]]+2,Table4[[#This Row],[Column4]]-Table4[[#This Row],[Column3]]-2),"")</f>
        <v>wiki</v>
      </c>
      <c r="BR58" s="1" t="str">
        <f>IFERROR(MID(Table4[[#This Row],[reference/s]],Table4[[#This Row],[Column4]]+2,Table4[[#This Row],[Column5]]-Table4[[#This Row],[Column4]]-2),"")</f>
        <v/>
      </c>
      <c r="BS58" s="1" t="str">
        <f>IFERROR(MID(Table4[[#This Row],[reference/s]],Table4[[#This Row],[Column5]]+2,Table4[[#This Row],[Column6]]-Table4[[#This Row],[Column5]]-2),"")</f>
        <v/>
      </c>
    </row>
    <row r="59" spans="1:71" ht="15" thickBot="1">
      <c r="A59">
        <v>458</v>
      </c>
      <c r="B59" t="s">
        <v>483</v>
      </c>
      <c r="C59" t="s">
        <v>320</v>
      </c>
      <c r="D59" t="s">
        <v>321</v>
      </c>
      <c r="E59" s="4">
        <v>28576</v>
      </c>
      <c r="F59" s="4">
        <v>28584</v>
      </c>
      <c r="G59" t="s">
        <v>685</v>
      </c>
      <c r="H59" s="41">
        <v>1978</v>
      </c>
      <c r="I59" t="s">
        <v>901</v>
      </c>
      <c r="J59" t="s">
        <v>33</v>
      </c>
      <c r="K59" t="s">
        <v>33</v>
      </c>
      <c r="L59" t="s">
        <v>773</v>
      </c>
      <c r="M59" t="s">
        <v>1251</v>
      </c>
      <c r="N59" s="41">
        <f>IFERROR(SEARCH("EM-DAT",Table4[[#This Row],[reference/s]]),"")</f>
        <v>11</v>
      </c>
      <c r="O59" s="41">
        <v>0</v>
      </c>
      <c r="P59" s="41">
        <v>1</v>
      </c>
      <c r="Q59" s="41">
        <v>3</v>
      </c>
      <c r="R59" s="41">
        <v>2</v>
      </c>
      <c r="S59" s="41">
        <v>1</v>
      </c>
      <c r="T59" s="41" t="str">
        <f>IF(AND(Table4[[#This Row],[Deaths]]="",Table4[[#This Row],[Reported cost]]="",Table4[[#This Row],[Insured Cost]]=""),1,IF(OR(Table4[[#This Row],[Reported cost]]="",Table4[[#This Row],[Insured Cost]]=""),2,IF(AND(Table4[[#This Row],[Deaths]]="",OR(Table4[[#This Row],[Reported cost]]="",Table4[[#This Row],[Insured Cost]]="")),3,"")))</f>
        <v/>
      </c>
      <c r="U59" s="41"/>
      <c r="V59" s="41">
        <v>4000</v>
      </c>
      <c r="W59" s="41">
        <v>20</v>
      </c>
      <c r="X59" s="41">
        <v>10</v>
      </c>
      <c r="Y59" s="41">
        <v>5</v>
      </c>
      <c r="Z59" s="2">
        <v>13000000</v>
      </c>
      <c r="AA59" s="2">
        <v>20000000</v>
      </c>
      <c r="AB59" s="41"/>
      <c r="AC59" s="41"/>
      <c r="AD59" s="41"/>
      <c r="AE59" s="41"/>
      <c r="AF59" s="41"/>
      <c r="AG59" s="41"/>
      <c r="AH59" s="41"/>
      <c r="AI59" s="41"/>
      <c r="AJ59" s="41"/>
      <c r="AK59" s="41"/>
      <c r="AL59" s="41"/>
      <c r="AM59" s="41"/>
      <c r="AN59" s="41"/>
      <c r="AO59" s="41"/>
      <c r="AP59" s="41"/>
      <c r="AQ59" s="41"/>
      <c r="AR59" s="41"/>
      <c r="AS59" s="41"/>
      <c r="AT59" s="41"/>
      <c r="AX59">
        <v>4</v>
      </c>
      <c r="AY59">
        <v>1</v>
      </c>
      <c r="BA59">
        <v>5</v>
      </c>
      <c r="BC59" t="s">
        <v>322</v>
      </c>
      <c r="BD59" t="str">
        <f>IFERROR(LEFT(Table4[[#This Row],[reference/s]],SEARCH(";",Table4[[#This Row],[reference/s]])-1),"")</f>
        <v>EM-Track</v>
      </c>
      <c r="BE59" t="str">
        <f>IFERROR(MID(Table4[[#This Row],[reference/s]],SEARCH(";",Table4[[#This Row],[reference/s]])+2,SEARCH(";",Table4[[#This Row],[reference/s]],SEARCH(";",Table4[[#This Row],[reference/s]])+1)-SEARCH(";",Table4[[#This Row],[reference/s]])-2),"")</f>
        <v>EM-DAT</v>
      </c>
      <c r="BF59">
        <f>IFERROR(SEARCH(";",Table4[[#This Row],[reference/s]]),"")</f>
        <v>9</v>
      </c>
      <c r="BG59" s="1">
        <f>IFERROR(SEARCH(";",Table4[[#This Row],[reference/s]],Table4[[#This Row],[Column2]]+1),"")</f>
        <v>17</v>
      </c>
      <c r="BH59" s="1">
        <f>IFERROR(SEARCH(";",Table4[[#This Row],[reference/s]],Table4[[#This Row],[Column3]]+1),"")</f>
        <v>22</v>
      </c>
      <c r="BI59" s="1">
        <f>IFERROR(SEARCH(";",Table4[[#This Row],[reference/s]],Table4[[#This Row],[Column4]]+1),"")</f>
        <v>52</v>
      </c>
      <c r="BJ59" s="1">
        <f>IFERROR(SEARCH(";",Table4[[#This Row],[reference/s]],Table4[[#This Row],[Column5]]+1),"")</f>
        <v>105</v>
      </c>
      <c r="BK59" s="1">
        <f>IFERROR(SEARCH(";",Table4[[#This Row],[reference/s]],Table4[[#This Row],[Column6]]+1),"")</f>
        <v>165</v>
      </c>
      <c r="BL59" s="1" t="str">
        <f>IFERROR(SEARCH(";",Table4[[#This Row],[reference/s]],Table4[[#This Row],[Column7]]+1),"")</f>
        <v/>
      </c>
      <c r="BM59" s="1" t="str">
        <f>IFERROR(SEARCH(";",Table4[[#This Row],[reference/s]],Table4[[#This Row],[Column8]]+1),"")</f>
        <v/>
      </c>
      <c r="BN59" s="1" t="str">
        <f>IFERROR(SEARCH(";",Table4[[#This Row],[reference/s]],Table4[[#This Row],[Column9]]+1),"")</f>
        <v/>
      </c>
      <c r="BO59" s="1" t="str">
        <f>IFERROR(SEARCH(";",Table4[[#This Row],[reference/s]],Table4[[#This Row],[Column10]]+1),"")</f>
        <v/>
      </c>
      <c r="BP59" s="1" t="str">
        <f>IFERROR(SEARCH(";",Table4[[#This Row],[reference/s]],Table4[[#This Row],[Column11]]+1),"")</f>
        <v/>
      </c>
      <c r="BQ59" s="1" t="str">
        <f>IFERROR(MID(Table4[[#This Row],[reference/s]],Table4[[#This Row],[Column3]]+2,Table4[[#This Row],[Column4]]-Table4[[#This Row],[Column3]]-2),"")</f>
        <v>ICA</v>
      </c>
      <c r="BR59" s="1" t="str">
        <f>IFERROR(MID(Table4[[#This Row],[reference/s]],Table4[[#This Row],[Column4]]+2,Table4[[#This Row],[Column5]]-Table4[[#This Row],[Column4]]-2),"")</f>
        <v>McCready and Hanstrum (1995)</v>
      </c>
      <c r="BS59" s="1" t="str">
        <f>IFERROR(MID(Table4[[#This Row],[reference/s]],Table4[[#This Row],[Column5]]+2,Table4[[#This Row],[Column6]]-Table4[[#This Row],[Column5]]-2),"")</f>
        <v>http://www.bom.gov.au/cyclone/history/wa/alby.shtml</v>
      </c>
    </row>
    <row r="60" spans="1:71" ht="16" thickTop="1" thickBot="1">
      <c r="A60">
        <v>70</v>
      </c>
      <c r="B60" t="s">
        <v>622</v>
      </c>
      <c r="C60" t="s">
        <v>88</v>
      </c>
      <c r="D60" t="s">
        <v>739</v>
      </c>
      <c r="E60" s="15">
        <v>28559</v>
      </c>
      <c r="F60" s="15">
        <v>28559</v>
      </c>
      <c r="G60" t="s">
        <v>685</v>
      </c>
      <c r="H60" s="41">
        <v>1978</v>
      </c>
      <c r="I60" t="s">
        <v>494</v>
      </c>
      <c r="J60" t="s">
        <v>37</v>
      </c>
      <c r="K60" t="s">
        <v>37</v>
      </c>
      <c r="L60" t="s">
        <v>773</v>
      </c>
      <c r="M60" s="9" t="s">
        <v>1249</v>
      </c>
      <c r="N60" s="43">
        <f>IFERROR(SEARCH("EM-DAT",Table4[[#This Row],[reference/s]]),"")</f>
        <v>11</v>
      </c>
      <c r="O60" s="41">
        <v>0</v>
      </c>
      <c r="P60" s="41">
        <v>0</v>
      </c>
      <c r="Q60" s="41">
        <v>2</v>
      </c>
      <c r="R60" s="41">
        <v>1</v>
      </c>
      <c r="S60" s="41">
        <v>4</v>
      </c>
      <c r="T60" s="41">
        <f>IF(AND(Table4[[#This Row],[Deaths]]="",Table4[[#This Row],[Reported cost]]="",Table4[[#This Row],[Insured Cost]]=""),1,IF(OR(Table4[[#This Row],[Reported cost]]="",Table4[[#This Row],[Insured Cost]]=""),2,IF(AND(Table4[[#This Row],[Deaths]]="",OR(Table4[[#This Row],[Reported cost]]="",Table4[[#This Row],[Insured Cost]]="")),3,"")))</f>
        <v>2</v>
      </c>
      <c r="U60" s="41"/>
      <c r="V60" s="41">
        <v>10000</v>
      </c>
      <c r="W60" s="41">
        <v>200</v>
      </c>
      <c r="X60" s="41">
        <v>50</v>
      </c>
      <c r="Y60" s="41">
        <v>6</v>
      </c>
      <c r="AA60" s="2">
        <v>15000000</v>
      </c>
      <c r="AB60" s="41"/>
      <c r="AC60" s="41"/>
      <c r="AD60" s="41"/>
      <c r="AE60" s="41"/>
      <c r="AF60" s="41"/>
      <c r="AG60" s="41"/>
      <c r="AH60" s="41"/>
      <c r="AI60" s="41"/>
      <c r="AJ60" s="41"/>
      <c r="AK60" s="41"/>
      <c r="AL60" s="41"/>
      <c r="AM60" s="41"/>
      <c r="AN60" s="41"/>
      <c r="AO60" s="41"/>
      <c r="AP60" s="41"/>
      <c r="AQ60" s="41"/>
      <c r="AR60" s="41"/>
      <c r="AS60" s="41"/>
      <c r="AT60" s="41"/>
      <c r="BC60" t="s">
        <v>89</v>
      </c>
      <c r="BD60" t="str">
        <f>IFERROR(LEFT(Table4[[#This Row],[reference/s]],SEARCH(";",Table4[[#This Row],[reference/s]])-1),"")</f>
        <v>EM-Track</v>
      </c>
      <c r="BE60" t="str">
        <f>IFERROR(MID(Table4[[#This Row],[reference/s]],SEARCH(";",Table4[[#This Row],[reference/s]])+2,SEARCH(";",Table4[[#This Row],[reference/s]],SEARCH(";",Table4[[#This Row],[reference/s]])+1)-SEARCH(";",Table4[[#This Row],[reference/s]])-2),"")</f>
        <v>EM-DAT</v>
      </c>
      <c r="BF60">
        <f>IFERROR(SEARCH(";",Table4[[#This Row],[reference/s]]),"")</f>
        <v>9</v>
      </c>
      <c r="BG60" s="1">
        <f>IFERROR(SEARCH(";",Table4[[#This Row],[reference/s]],Table4[[#This Row],[Column2]]+1),"")</f>
        <v>17</v>
      </c>
      <c r="BH60" s="1">
        <f>IFERROR(SEARCH(";",Table4[[#This Row],[reference/s]],Table4[[#This Row],[Column3]]+1),"")</f>
        <v>23</v>
      </c>
      <c r="BI60" s="1" t="str">
        <f>IFERROR(SEARCH(";",Table4[[#This Row],[reference/s]],Table4[[#This Row],[Column4]]+1),"")</f>
        <v/>
      </c>
      <c r="BJ60" s="1" t="str">
        <f>IFERROR(SEARCH(";",Table4[[#This Row],[reference/s]],Table4[[#This Row],[Column5]]+1),"")</f>
        <v/>
      </c>
      <c r="BK60" s="1" t="str">
        <f>IFERROR(SEARCH(";",Table4[[#This Row],[reference/s]],Table4[[#This Row],[Column6]]+1),"")</f>
        <v/>
      </c>
      <c r="BL60" s="1" t="str">
        <f>IFERROR(SEARCH(";",Table4[[#This Row],[reference/s]],Table4[[#This Row],[Column7]]+1),"")</f>
        <v/>
      </c>
      <c r="BM60" s="1" t="str">
        <f>IFERROR(SEARCH(";",Table4[[#This Row],[reference/s]],Table4[[#This Row],[Column8]]+1),"")</f>
        <v/>
      </c>
      <c r="BN60" s="1" t="str">
        <f>IFERROR(SEARCH(";",Table4[[#This Row],[reference/s]],Table4[[#This Row],[Column9]]+1),"")</f>
        <v/>
      </c>
      <c r="BO60" s="1" t="str">
        <f>IFERROR(SEARCH(";",Table4[[#This Row],[reference/s]],Table4[[#This Row],[Column10]]+1),"")</f>
        <v/>
      </c>
      <c r="BP60" s="1" t="str">
        <f>IFERROR(SEARCH(";",Table4[[#This Row],[reference/s]],Table4[[#This Row],[Column11]]+1),"")</f>
        <v/>
      </c>
      <c r="BQ60" s="1" t="str">
        <f>IFERROR(MID(Table4[[#This Row],[reference/s]],Table4[[#This Row],[Column3]]+2,Table4[[#This Row],[Column4]]-Table4[[#This Row],[Column3]]-2),"")</f>
        <v>wiki</v>
      </c>
      <c r="BR60" s="1" t="str">
        <f>IFERROR(MID(Table4[[#This Row],[reference/s]],Table4[[#This Row],[Column4]]+2,Table4[[#This Row],[Column5]]-Table4[[#This Row],[Column4]]-2),"")</f>
        <v/>
      </c>
      <c r="BS60" s="1" t="str">
        <f>IFERROR(MID(Table4[[#This Row],[reference/s]],Table4[[#This Row],[Column5]]+2,Table4[[#This Row],[Column6]]-Table4[[#This Row],[Column5]]-2),"")</f>
        <v/>
      </c>
    </row>
    <row r="61" spans="1:71" ht="16" thickTop="1" thickBot="1">
      <c r="B61" t="s">
        <v>622</v>
      </c>
      <c r="C61" t="s">
        <v>946</v>
      </c>
      <c r="D61" t="s">
        <v>948</v>
      </c>
      <c r="E61" s="4">
        <v>28491</v>
      </c>
      <c r="F61" s="4">
        <v>28493</v>
      </c>
      <c r="G61" t="s">
        <v>684</v>
      </c>
      <c r="H61" s="41">
        <v>1978</v>
      </c>
      <c r="I61" t="s">
        <v>947</v>
      </c>
      <c r="J61" t="s">
        <v>50</v>
      </c>
      <c r="K61" t="s">
        <v>50</v>
      </c>
      <c r="M61" t="s">
        <v>949</v>
      </c>
      <c r="N61" s="41" t="str">
        <f>IFERROR(SEARCH("EM-DAT",Table4[[#This Row],[reference/s]]),"")</f>
        <v/>
      </c>
      <c r="O61" s="41">
        <v>0</v>
      </c>
      <c r="P61" s="41">
        <v>1</v>
      </c>
      <c r="Q61" s="41">
        <v>0</v>
      </c>
      <c r="R61" s="41">
        <v>1</v>
      </c>
      <c r="S61" s="41">
        <v>0</v>
      </c>
      <c r="T61" s="41">
        <f>IF(AND(Table4[[#This Row],[Deaths]]="",Table4[[#This Row],[Reported cost]]="",Table4[[#This Row],[Insured Cost]]=""),1,IF(OR(Table4[[#This Row],[Reported cost]]="",Table4[[#This Row],[Insured Cost]]=""),2,IF(AND(Table4[[#This Row],[Deaths]]="",OR(Table4[[#This Row],[Reported cost]]="",Table4[[#This Row],[Insured Cost]]="")),3,"")))</f>
        <v>2</v>
      </c>
      <c r="U61" s="41"/>
      <c r="V61" s="41"/>
      <c r="W61" s="41"/>
      <c r="X61" s="41"/>
      <c r="Y61" s="41">
        <v>2</v>
      </c>
      <c r="AA61" s="2">
        <v>10000000</v>
      </c>
      <c r="AB61" s="41"/>
      <c r="AC61" s="41"/>
      <c r="AD61" s="41"/>
      <c r="AE61" s="41"/>
      <c r="AF61" s="41"/>
      <c r="AG61" s="41"/>
      <c r="AH61" s="41"/>
      <c r="AI61" s="41"/>
      <c r="AJ61" s="41"/>
      <c r="AK61" s="41"/>
      <c r="AL61" s="41"/>
      <c r="AM61" s="41"/>
      <c r="AN61" s="41"/>
      <c r="AO61" s="41"/>
      <c r="AP61" s="41"/>
      <c r="AQ61" s="41"/>
      <c r="AR61" s="41"/>
      <c r="AS61" s="41"/>
      <c r="AT61" s="41"/>
      <c r="BD61" t="str">
        <f>IFERROR(LEFT(Table4[[#This Row],[reference/s]],SEARCH(";",Table4[[#This Row],[reference/s]])-1),"")</f>
        <v>Oliver (1979)</v>
      </c>
      <c r="BE61" t="str">
        <f>IFERROR(MID(Table4[[#This Row],[reference/s]],SEARCH(";",Table4[[#This Row],[reference/s]])+2,SEARCH(";",Table4[[#This Row],[reference/s]],SEARCH(";",Table4[[#This Row],[reference/s]])+1)-SEARCH(";",Table4[[#This Row],[reference/s]])-2),"")</f>
        <v/>
      </c>
      <c r="BF61">
        <f>IFERROR(SEARCH(";",Table4[[#This Row],[reference/s]]),"")</f>
        <v>14</v>
      </c>
      <c r="BG61" s="1" t="str">
        <f>IFERROR(SEARCH(";",Table4[[#This Row],[reference/s]],Table4[[#This Row],[Column2]]+1),"")</f>
        <v/>
      </c>
      <c r="BH61" s="1" t="str">
        <f>IFERROR(SEARCH(";",Table4[[#This Row],[reference/s]],Table4[[#This Row],[Column3]]+1),"")</f>
        <v/>
      </c>
      <c r="BI61" s="1" t="str">
        <f>IFERROR(SEARCH(";",Table4[[#This Row],[reference/s]],Table4[[#This Row],[Column4]]+1),"")</f>
        <v/>
      </c>
      <c r="BJ61" s="1" t="str">
        <f>IFERROR(SEARCH(";",Table4[[#This Row],[reference/s]],Table4[[#This Row],[Column5]]+1),"")</f>
        <v/>
      </c>
      <c r="BK61" s="1" t="str">
        <f>IFERROR(SEARCH(";",Table4[[#This Row],[reference/s]],Table4[[#This Row],[Column6]]+1),"")</f>
        <v/>
      </c>
      <c r="BL61" s="1" t="str">
        <f>IFERROR(SEARCH(";",Table4[[#This Row],[reference/s]],Table4[[#This Row],[Column7]]+1),"")</f>
        <v/>
      </c>
      <c r="BM61" s="1" t="str">
        <f>IFERROR(SEARCH(";",Table4[[#This Row],[reference/s]],Table4[[#This Row],[Column8]]+1),"")</f>
        <v/>
      </c>
      <c r="BN61" s="1" t="str">
        <f>IFERROR(SEARCH(";",Table4[[#This Row],[reference/s]],Table4[[#This Row],[Column9]]+1),"")</f>
        <v/>
      </c>
      <c r="BO61" s="1" t="str">
        <f>IFERROR(SEARCH(";",Table4[[#This Row],[reference/s]],Table4[[#This Row],[Column10]]+1),"")</f>
        <v/>
      </c>
      <c r="BP61" s="1" t="str">
        <f>IFERROR(SEARCH(";",Table4[[#This Row],[reference/s]],Table4[[#This Row],[Column11]]+1),"")</f>
        <v/>
      </c>
      <c r="BQ61" s="1" t="str">
        <f>IFERROR(MID(Table4[[#This Row],[reference/s]],Table4[[#This Row],[Column3]]+2,Table4[[#This Row],[Column4]]-Table4[[#This Row],[Column3]]-2),"")</f>
        <v/>
      </c>
      <c r="BR61" s="1" t="str">
        <f>IFERROR(MID(Table4[[#This Row],[reference/s]],Table4[[#This Row],[Column4]]+2,Table4[[#This Row],[Column5]]-Table4[[#This Row],[Column4]]-2),"")</f>
        <v/>
      </c>
      <c r="BS61" s="1" t="str">
        <f>IFERROR(MID(Table4[[#This Row],[reference/s]],Table4[[#This Row],[Column5]]+2,Table4[[#This Row],[Column6]]-Table4[[#This Row],[Column5]]-2),"")</f>
        <v/>
      </c>
    </row>
    <row r="62" spans="1:71" ht="16" thickTop="1" thickBot="1">
      <c r="B62" t="s">
        <v>622</v>
      </c>
      <c r="E62" s="16">
        <v>28611</v>
      </c>
      <c r="F62" s="16">
        <v>28640</v>
      </c>
      <c r="G62" t="s">
        <v>702</v>
      </c>
      <c r="H62" s="41">
        <v>1978</v>
      </c>
      <c r="I62" t="s">
        <v>659</v>
      </c>
      <c r="J62" t="s">
        <v>30</v>
      </c>
      <c r="K62" t="s">
        <v>30</v>
      </c>
      <c r="M62" s="9" t="s">
        <v>1711</v>
      </c>
      <c r="N62" s="41">
        <f>IFERROR(SEARCH("EM-DAT",Table4[[#This Row],[reference/s]]),"")</f>
        <v>1</v>
      </c>
      <c r="O62" s="41">
        <v>1</v>
      </c>
      <c r="P62" s="41">
        <v>1</v>
      </c>
      <c r="Q62" s="41">
        <v>1</v>
      </c>
      <c r="R62" s="41">
        <v>0</v>
      </c>
      <c r="S62" s="41">
        <v>6</v>
      </c>
      <c r="T62" s="41">
        <f>IF(AND(Table4[[#This Row],[Deaths]]="",Table4[[#This Row],[Reported cost]]="",Table4[[#This Row],[Insured Cost]]=""),1,IF(OR(Table4[[#This Row],[Reported cost]]="",Table4[[#This Row],[Insured Cost]]=""),2,IF(AND(Table4[[#This Row],[Deaths]]="",OR(Table4[[#This Row],[Reported cost]]="",Table4[[#This Row],[Insured Cost]]="")),3,"")))</f>
        <v>2</v>
      </c>
      <c r="U62" s="41">
        <v>50</v>
      </c>
      <c r="V62" s="41"/>
      <c r="W62" s="41"/>
      <c r="X62" s="41"/>
      <c r="Y62" s="41">
        <v>1</v>
      </c>
      <c r="AA62" s="2">
        <v>3452000</v>
      </c>
      <c r="AB62" s="41"/>
      <c r="AC62" s="41"/>
      <c r="AD62" s="41"/>
      <c r="AE62" s="41"/>
      <c r="AF62" s="41"/>
      <c r="AG62" s="41"/>
      <c r="AH62" s="41"/>
      <c r="AI62" s="41"/>
      <c r="AJ62" s="41"/>
      <c r="AK62" s="41"/>
      <c r="AL62" s="41"/>
      <c r="AM62" s="41"/>
      <c r="AN62" s="41"/>
      <c r="AO62" s="41"/>
      <c r="AP62" s="41"/>
      <c r="AQ62" s="41"/>
      <c r="AR62" s="41"/>
      <c r="AS62" s="41"/>
      <c r="AT62" s="41"/>
      <c r="BD62" s="1" t="str">
        <f>IFERROR(LEFT(Table4[[#This Row],[reference/s]],SEARCH(";",Table4[[#This Row],[reference/s]])-1),"")</f>
        <v>EM-DAT</v>
      </c>
      <c r="BE62" s="1" t="str">
        <f>IFERROR(MID(Table4[[#This Row],[reference/s]],SEARCH(";",Table4[[#This Row],[reference/s]])+2,SEARCH(";",Table4[[#This Row],[reference/s]],SEARCH(";",Table4[[#This Row],[reference/s]])+1)-SEARCH(";",Table4[[#This Row],[reference/s]])-2),"")</f>
        <v>newspaper</v>
      </c>
      <c r="BF62" s="1">
        <f>IFERROR(SEARCH(";",Table4[[#This Row],[reference/s]]),"")</f>
        <v>7</v>
      </c>
      <c r="BG62" s="1">
        <f>IFERROR(SEARCH(";",Table4[[#This Row],[reference/s]],Table4[[#This Row],[Column2]]+1),"")</f>
        <v>18</v>
      </c>
      <c r="BH62" s="1">
        <f>IFERROR(SEARCH(";",Table4[[#This Row],[reference/s]],Table4[[#This Row],[Column3]]+1),"")</f>
        <v>54</v>
      </c>
      <c r="BI62" s="1">
        <f>IFERROR(SEARCH(";",Table4[[#This Row],[reference/s]],Table4[[#This Row],[Column4]]+1),"")</f>
        <v>79</v>
      </c>
      <c r="BJ62" s="1" t="str">
        <f>IFERROR(SEARCH(";",Table4[[#This Row],[reference/s]],Table4[[#This Row],[Column5]]+1),"")</f>
        <v/>
      </c>
      <c r="BK62" s="1" t="str">
        <f>IFERROR(SEARCH(";",Table4[[#This Row],[reference/s]],Table4[[#This Row],[Column6]]+1),"")</f>
        <v/>
      </c>
      <c r="BL62" s="1" t="str">
        <f>IFERROR(SEARCH(";",Table4[[#This Row],[reference/s]],Table4[[#This Row],[Column7]]+1),"")</f>
        <v/>
      </c>
      <c r="BM62" s="1" t="str">
        <f>IFERROR(SEARCH(";",Table4[[#This Row],[reference/s]],Table4[[#This Row],[Column8]]+1),"")</f>
        <v/>
      </c>
      <c r="BN62" s="1" t="str">
        <f>IFERROR(SEARCH(";",Table4[[#This Row],[reference/s]],Table4[[#This Row],[Column9]]+1),"")</f>
        <v/>
      </c>
      <c r="BO62" s="1" t="str">
        <f>IFERROR(SEARCH(";",Table4[[#This Row],[reference/s]],Table4[[#This Row],[Column10]]+1),"")</f>
        <v/>
      </c>
      <c r="BP62" s="1" t="str">
        <f>IFERROR(SEARCH(";",Table4[[#This Row],[reference/s]],Table4[[#This Row],[Column11]]+1),"")</f>
        <v/>
      </c>
      <c r="BQ62" s="1" t="str">
        <f>IFERROR(MID(Table4[[#This Row],[reference/s]],Table4[[#This Row],[Column3]]+2,Table4[[#This Row],[Column4]]-Table4[[#This Row],[Column3]]-2),"")</f>
        <v>Bradbury (1978) *report requested*</v>
      </c>
      <c r="BR62" s="1" t="str">
        <f>IFERROR(MID(Table4[[#This Row],[reference/s]],Table4[[#This Row],[Column4]]+2,Table4[[#This Row],[Column5]]-Table4[[#This Row],[Column4]]-2),"")</f>
        <v>Historical flood report</v>
      </c>
      <c r="BS62" s="1" t="str">
        <f>IFERROR(MID(Table4[[#This Row],[reference/s]],Table4[[#This Row],[Column5]]+2,Table4[[#This Row],[Column6]]-Table4[[#This Row],[Column5]]-2),"")</f>
        <v/>
      </c>
    </row>
    <row r="63" spans="1:71" ht="16" thickTop="1" thickBot="1">
      <c r="A63">
        <v>48</v>
      </c>
      <c r="B63" t="s">
        <v>666</v>
      </c>
      <c r="C63" t="s">
        <v>68</v>
      </c>
      <c r="D63" t="s">
        <v>69</v>
      </c>
      <c r="E63" s="4">
        <v>28531</v>
      </c>
      <c r="F63" s="4">
        <v>28532</v>
      </c>
      <c r="G63" t="s">
        <v>688</v>
      </c>
      <c r="H63" s="41">
        <v>1978</v>
      </c>
      <c r="I63" t="s">
        <v>495</v>
      </c>
      <c r="J63" t="s">
        <v>37</v>
      </c>
      <c r="K63" t="s">
        <v>37</v>
      </c>
      <c r="L63" t="s">
        <v>773</v>
      </c>
      <c r="M63" t="s">
        <v>1248</v>
      </c>
      <c r="N63" s="41">
        <f>IFERROR(SEARCH("EM-DAT",Table4[[#This Row],[reference/s]]),"")</f>
        <v>11</v>
      </c>
      <c r="O63" s="41">
        <v>0</v>
      </c>
      <c r="P63" s="41">
        <v>1</v>
      </c>
      <c r="Q63" s="41">
        <v>3</v>
      </c>
      <c r="R63" s="41">
        <v>0</v>
      </c>
      <c r="S63" s="41">
        <v>0</v>
      </c>
      <c r="T63" s="41">
        <f>IF(AND(Table4[[#This Row],[Deaths]]="",Table4[[#This Row],[Reported cost]]="",Table4[[#This Row],[Insured Cost]]=""),1,IF(OR(Table4[[#This Row],[Reported cost]]="",Table4[[#This Row],[Insured Cost]]=""),2,IF(AND(Table4[[#This Row],[Deaths]]="",OR(Table4[[#This Row],[Reported cost]]="",Table4[[#This Row],[Insured Cost]]="")),3,"")))</f>
        <v>2</v>
      </c>
      <c r="U63" s="41"/>
      <c r="V63" s="41">
        <v>70000</v>
      </c>
      <c r="W63" s="41">
        <v>50</v>
      </c>
      <c r="X63" s="41">
        <v>8</v>
      </c>
      <c r="Y63" s="41"/>
      <c r="Z63" s="2">
        <v>15000000</v>
      </c>
      <c r="AB63" s="41"/>
      <c r="AC63" s="41"/>
      <c r="AD63" s="41"/>
      <c r="AE63" s="41"/>
      <c r="AF63" s="41"/>
      <c r="AG63" s="41"/>
      <c r="AH63" s="41"/>
      <c r="AI63" s="41"/>
      <c r="AJ63" s="41"/>
      <c r="AK63" s="41"/>
      <c r="AL63" s="41"/>
      <c r="AM63" s="41"/>
      <c r="AN63" s="41"/>
      <c r="AO63" s="41"/>
      <c r="AP63" s="41"/>
      <c r="AQ63" s="41"/>
      <c r="AR63" s="41"/>
      <c r="AS63" s="41"/>
      <c r="AT63" s="41"/>
      <c r="BC63" t="s">
        <v>70</v>
      </c>
      <c r="BD63" t="str">
        <f>IFERROR(LEFT(Table4[[#This Row],[reference/s]],SEARCH(";",Table4[[#This Row],[reference/s]])-1),"")</f>
        <v>EM-Track</v>
      </c>
      <c r="BE63" t="str">
        <f>IFERROR(MID(Table4[[#This Row],[reference/s]],SEARCH(";",Table4[[#This Row],[reference/s]])+2,SEARCH(";",Table4[[#This Row],[reference/s]],SEARCH(";",Table4[[#This Row],[reference/s]])+1)-SEARCH(";",Table4[[#This Row],[reference/s]])-2),"")</f>
        <v>EM-DAT</v>
      </c>
      <c r="BF63">
        <f>IFERROR(SEARCH(";",Table4[[#This Row],[reference/s]]),"")</f>
        <v>9</v>
      </c>
      <c r="BG63" s="1">
        <f>IFERROR(SEARCH(";",Table4[[#This Row],[reference/s]],Table4[[#This Row],[Column2]]+1),"")</f>
        <v>17</v>
      </c>
      <c r="BH63" s="1">
        <f>IFERROR(SEARCH(";",Table4[[#This Row],[reference/s]],Table4[[#This Row],[Column3]]+1),"")</f>
        <v>22</v>
      </c>
      <c r="BI63" s="1" t="str">
        <f>IFERROR(SEARCH(";",Table4[[#This Row],[reference/s]],Table4[[#This Row],[Column4]]+1),"")</f>
        <v/>
      </c>
      <c r="BJ63" s="1" t="str">
        <f>IFERROR(SEARCH(";",Table4[[#This Row],[reference/s]],Table4[[#This Row],[Column5]]+1),"")</f>
        <v/>
      </c>
      <c r="BK63" s="1" t="str">
        <f>IFERROR(SEARCH(";",Table4[[#This Row],[reference/s]],Table4[[#This Row],[Column6]]+1),"")</f>
        <v/>
      </c>
      <c r="BL63" s="1" t="str">
        <f>IFERROR(SEARCH(";",Table4[[#This Row],[reference/s]],Table4[[#This Row],[Column7]]+1),"")</f>
        <v/>
      </c>
      <c r="BM63" s="1" t="str">
        <f>IFERROR(SEARCH(";",Table4[[#This Row],[reference/s]],Table4[[#This Row],[Column8]]+1),"")</f>
        <v/>
      </c>
      <c r="BN63" s="1" t="str">
        <f>IFERROR(SEARCH(";",Table4[[#This Row],[reference/s]],Table4[[#This Row],[Column9]]+1),"")</f>
        <v/>
      </c>
      <c r="BO63" s="1" t="str">
        <f>IFERROR(SEARCH(";",Table4[[#This Row],[reference/s]],Table4[[#This Row],[Column10]]+1),"")</f>
        <v/>
      </c>
      <c r="BP63" s="1" t="str">
        <f>IFERROR(SEARCH(";",Table4[[#This Row],[reference/s]],Table4[[#This Row],[Column11]]+1),"")</f>
        <v/>
      </c>
      <c r="BQ63" s="1" t="str">
        <f>IFERROR(MID(Table4[[#This Row],[reference/s]],Table4[[#This Row],[Column3]]+2,Table4[[#This Row],[Column4]]-Table4[[#This Row],[Column3]]-2),"")</f>
        <v>ICA</v>
      </c>
      <c r="BR63" s="1" t="str">
        <f>IFERROR(MID(Table4[[#This Row],[reference/s]],Table4[[#This Row],[Column4]]+2,Table4[[#This Row],[Column5]]-Table4[[#This Row],[Column4]]-2),"")</f>
        <v/>
      </c>
      <c r="BS63" s="1" t="str">
        <f>IFERROR(MID(Table4[[#This Row],[reference/s]],Table4[[#This Row],[Column5]]+2,Table4[[#This Row],[Column6]]-Table4[[#This Row],[Column5]]-2),"")</f>
        <v/>
      </c>
    </row>
    <row r="64" spans="1:71" ht="16" thickTop="1" thickBot="1">
      <c r="A64" t="s">
        <v>924</v>
      </c>
      <c r="B64" t="s">
        <v>666</v>
      </c>
      <c r="C64" t="s">
        <v>923</v>
      </c>
      <c r="E64" s="4">
        <v>28550</v>
      </c>
      <c r="F64" s="4">
        <v>28551</v>
      </c>
      <c r="G64" t="s">
        <v>685</v>
      </c>
      <c r="H64" s="41">
        <v>1978</v>
      </c>
      <c r="I64" t="s">
        <v>604</v>
      </c>
      <c r="J64" t="s">
        <v>37</v>
      </c>
      <c r="K64" t="s">
        <v>37</v>
      </c>
      <c r="L64" t="s">
        <v>773</v>
      </c>
      <c r="M64" s="9" t="s">
        <v>1250</v>
      </c>
      <c r="N64" s="43">
        <f>IFERROR(SEARCH("EM-DAT",Table4[[#This Row],[reference/s]]),"")</f>
        <v>12</v>
      </c>
      <c r="O64" s="41">
        <v>0</v>
      </c>
      <c r="P64" s="41">
        <v>1</v>
      </c>
      <c r="Q64" s="41">
        <v>2</v>
      </c>
      <c r="R64" s="41">
        <v>1</v>
      </c>
      <c r="S64" s="41">
        <v>0</v>
      </c>
      <c r="T64" s="41" t="str">
        <f>IF(AND(Table4[[#This Row],[Deaths]]="",Table4[[#This Row],[Reported cost]]="",Table4[[#This Row],[Insured Cost]]=""),1,IF(OR(Table4[[#This Row],[Reported cost]]="",Table4[[#This Row],[Insured Cost]]=""),2,IF(AND(Table4[[#This Row],[Deaths]]="",OR(Table4[[#This Row],[Reported cost]]="",Table4[[#This Row],[Insured Cost]]="")),3,"")))</f>
        <v/>
      </c>
      <c r="U64" s="41">
        <v>1500</v>
      </c>
      <c r="V64" s="41"/>
      <c r="W64" s="41">
        <v>15</v>
      </c>
      <c r="X64" s="41">
        <v>2</v>
      </c>
      <c r="Y64" s="41">
        <v>1</v>
      </c>
      <c r="Z64" s="2">
        <v>5000000</v>
      </c>
      <c r="AA64" s="2">
        <v>15000000</v>
      </c>
      <c r="AB64" s="41"/>
      <c r="AC64" s="41"/>
      <c r="AD64" s="41"/>
      <c r="AE64" s="41"/>
      <c r="AF64" s="41"/>
      <c r="AG64" s="41"/>
      <c r="AH64" s="41"/>
      <c r="AI64" s="41"/>
      <c r="AJ64" s="41"/>
      <c r="AK64" s="41"/>
      <c r="AL64" s="41"/>
      <c r="AM64" s="41"/>
      <c r="AN64" s="41"/>
      <c r="AO64" s="41"/>
      <c r="AP64" s="41"/>
      <c r="AQ64" s="41"/>
      <c r="AR64" s="41"/>
      <c r="AS64" s="41"/>
      <c r="AT64" s="41"/>
      <c r="BD64" t="str">
        <f>IFERROR(LEFT(Table4[[#This Row],[reference/s]],SEARCH(";",Table4[[#This Row],[reference/s]])-1),"")</f>
        <v>wiki</v>
      </c>
      <c r="BE64" t="str">
        <f>IFERROR(MID(Table4[[#This Row],[reference/s]],SEARCH(";",Table4[[#This Row],[reference/s]])+2,SEARCH(";",Table4[[#This Row],[reference/s]],SEARCH(";",Table4[[#This Row],[reference/s]])+1)-SEARCH(";",Table4[[#This Row],[reference/s]])-2),"")</f>
        <v>ICA</v>
      </c>
      <c r="BF64">
        <f>IFERROR(SEARCH(";",Table4[[#This Row],[reference/s]]),"")</f>
        <v>5</v>
      </c>
      <c r="BG64" s="1">
        <f>IFERROR(SEARCH(";",Table4[[#This Row],[reference/s]],Table4[[#This Row],[Column2]]+1),"")</f>
        <v>10</v>
      </c>
      <c r="BH64" s="1">
        <f>IFERROR(SEARCH(";",Table4[[#This Row],[reference/s]],Table4[[#This Row],[Column3]]+1),"")</f>
        <v>18</v>
      </c>
      <c r="BI64" s="1" t="str">
        <f>IFERROR(SEARCH(";",Table4[[#This Row],[reference/s]],Table4[[#This Row],[Column4]]+1),"")</f>
        <v/>
      </c>
      <c r="BJ64" s="1" t="str">
        <f>IFERROR(SEARCH(";",Table4[[#This Row],[reference/s]],Table4[[#This Row],[Column5]]+1),"")</f>
        <v/>
      </c>
      <c r="BK64" s="1" t="str">
        <f>IFERROR(SEARCH(";",Table4[[#This Row],[reference/s]],Table4[[#This Row],[Column6]]+1),"")</f>
        <v/>
      </c>
      <c r="BL64" s="1" t="str">
        <f>IFERROR(SEARCH(";",Table4[[#This Row],[reference/s]],Table4[[#This Row],[Column7]]+1),"")</f>
        <v/>
      </c>
      <c r="BM64" s="1" t="str">
        <f>IFERROR(SEARCH(";",Table4[[#This Row],[reference/s]],Table4[[#This Row],[Column8]]+1),"")</f>
        <v/>
      </c>
      <c r="BN64" s="1" t="str">
        <f>IFERROR(SEARCH(";",Table4[[#This Row],[reference/s]],Table4[[#This Row],[Column9]]+1),"")</f>
        <v/>
      </c>
      <c r="BO64" s="1" t="str">
        <f>IFERROR(SEARCH(";",Table4[[#This Row],[reference/s]],Table4[[#This Row],[Column10]]+1),"")</f>
        <v/>
      </c>
      <c r="BP64" s="1" t="str">
        <f>IFERROR(SEARCH(";",Table4[[#This Row],[reference/s]],Table4[[#This Row],[Column11]]+1),"")</f>
        <v/>
      </c>
      <c r="BQ64" s="1" t="str">
        <f>IFERROR(MID(Table4[[#This Row],[reference/s]],Table4[[#This Row],[Column3]]+2,Table4[[#This Row],[Column4]]-Table4[[#This Row],[Column3]]-2),"")</f>
        <v>EM-DAT</v>
      </c>
      <c r="BR64" s="1" t="str">
        <f>IFERROR(MID(Table4[[#This Row],[reference/s]],Table4[[#This Row],[Column4]]+2,Table4[[#This Row],[Column5]]-Table4[[#This Row],[Column4]]-2),"")</f>
        <v/>
      </c>
      <c r="BS64" s="1" t="str">
        <f>IFERROR(MID(Table4[[#This Row],[reference/s]],Table4[[#This Row],[Column5]]+2,Table4[[#This Row],[Column6]]-Table4[[#This Row],[Column5]]-2),"")</f>
        <v/>
      </c>
    </row>
    <row r="65" spans="1:71" ht="15" thickTop="1">
      <c r="B65" t="s">
        <v>666</v>
      </c>
      <c r="C65" t="s">
        <v>670</v>
      </c>
      <c r="E65" s="4">
        <v>28646</v>
      </c>
      <c r="F65" s="4">
        <v>28647</v>
      </c>
      <c r="G65" t="s">
        <v>693</v>
      </c>
      <c r="H65" s="41">
        <v>1978</v>
      </c>
      <c r="I65" t="s">
        <v>554</v>
      </c>
      <c r="J65" t="s">
        <v>37</v>
      </c>
      <c r="K65" t="s">
        <v>37</v>
      </c>
      <c r="L65" t="s">
        <v>773</v>
      </c>
      <c r="M65" t="s">
        <v>1252</v>
      </c>
      <c r="N65" s="41">
        <f>IFERROR(SEARCH("EM-DAT",Table4[[#This Row],[reference/s]]),"")</f>
        <v>7</v>
      </c>
      <c r="O65" s="41">
        <v>0</v>
      </c>
      <c r="P65" s="41">
        <v>0</v>
      </c>
      <c r="Q65" s="41">
        <v>2</v>
      </c>
      <c r="R65" s="41">
        <v>1</v>
      </c>
      <c r="S65" s="41">
        <v>1</v>
      </c>
      <c r="T65" s="41" t="str">
        <f>IF(AND(Table4[[#This Row],[Deaths]]="",Table4[[#This Row],[Reported cost]]="",Table4[[#This Row],[Insured Cost]]=""),1,IF(OR(Table4[[#This Row],[Reported cost]]="",Table4[[#This Row],[Insured Cost]]=""),2,IF(AND(Table4[[#This Row],[Deaths]]="",OR(Table4[[#This Row],[Reported cost]]="",Table4[[#This Row],[Insured Cost]]="")),3,"")))</f>
        <v/>
      </c>
      <c r="U65" s="41"/>
      <c r="V65" s="41">
        <v>25000</v>
      </c>
      <c r="W65" s="41">
        <v>60</v>
      </c>
      <c r="X65" s="41">
        <v>10</v>
      </c>
      <c r="Y65" s="41">
        <v>2</v>
      </c>
      <c r="Z65" s="2">
        <v>21000000</v>
      </c>
      <c r="AA65" s="14">
        <v>16107000</v>
      </c>
      <c r="AB65" s="41"/>
      <c r="AC65" s="41"/>
      <c r="AD65" s="41"/>
      <c r="AE65" s="41"/>
      <c r="AF65" s="41"/>
      <c r="AG65" s="41"/>
      <c r="AH65" s="41"/>
      <c r="AI65" s="41"/>
      <c r="AJ65" s="41"/>
      <c r="AK65" s="41"/>
      <c r="AL65" s="41"/>
      <c r="AM65" s="41"/>
      <c r="AN65" s="41"/>
      <c r="AO65" s="41"/>
      <c r="AP65" s="41"/>
      <c r="AQ65" s="41"/>
      <c r="AR65" s="41"/>
      <c r="AS65" s="41"/>
      <c r="AT65" s="41"/>
      <c r="BD65" t="str">
        <f>IFERROR(LEFT(Table4[[#This Row],[reference/s]],SEARCH(";",Table4[[#This Row],[reference/s]])-1),"")</f>
        <v>wiki</v>
      </c>
      <c r="BE65" t="str">
        <f>IFERROR(MID(Table4[[#This Row],[reference/s]],SEARCH(";",Table4[[#This Row],[reference/s]])+2,SEARCH(";",Table4[[#This Row],[reference/s]],SEARCH(";",Table4[[#This Row],[reference/s]])+1)-SEARCH(";",Table4[[#This Row],[reference/s]])-2),"")</f>
        <v>EM-DAT</v>
      </c>
      <c r="BF65">
        <f>IFERROR(SEARCH(";",Table4[[#This Row],[reference/s]]),"")</f>
        <v>5</v>
      </c>
      <c r="BG65" s="1">
        <f>IFERROR(SEARCH(";",Table4[[#This Row],[reference/s]],Table4[[#This Row],[Column2]]+1),"")</f>
        <v>13</v>
      </c>
      <c r="BH65" s="1">
        <f>IFERROR(SEARCH(";",Table4[[#This Row],[reference/s]],Table4[[#This Row],[Column3]]+1),"")</f>
        <v>18</v>
      </c>
      <c r="BI65" s="1" t="str">
        <f>IFERROR(SEARCH(";",Table4[[#This Row],[reference/s]],Table4[[#This Row],[Column4]]+1),"")</f>
        <v/>
      </c>
      <c r="BJ65" s="1" t="str">
        <f>IFERROR(SEARCH(";",Table4[[#This Row],[reference/s]],Table4[[#This Row],[Column5]]+1),"")</f>
        <v/>
      </c>
      <c r="BK65" s="1" t="str">
        <f>IFERROR(SEARCH(";",Table4[[#This Row],[reference/s]],Table4[[#This Row],[Column6]]+1),"")</f>
        <v/>
      </c>
      <c r="BL65" s="1" t="str">
        <f>IFERROR(SEARCH(";",Table4[[#This Row],[reference/s]],Table4[[#This Row],[Column7]]+1),"")</f>
        <v/>
      </c>
      <c r="BM65" s="1" t="str">
        <f>IFERROR(SEARCH(";",Table4[[#This Row],[reference/s]],Table4[[#This Row],[Column8]]+1),"")</f>
        <v/>
      </c>
      <c r="BN65" s="1" t="str">
        <f>IFERROR(SEARCH(";",Table4[[#This Row],[reference/s]],Table4[[#This Row],[Column9]]+1),"")</f>
        <v/>
      </c>
      <c r="BO65" s="1" t="str">
        <f>IFERROR(SEARCH(";",Table4[[#This Row],[reference/s]],Table4[[#This Row],[Column10]]+1),"")</f>
        <v/>
      </c>
      <c r="BP65" s="1" t="str">
        <f>IFERROR(SEARCH(";",Table4[[#This Row],[reference/s]],Table4[[#This Row],[Column11]]+1),"")</f>
        <v/>
      </c>
      <c r="BQ65" s="1" t="str">
        <f>IFERROR(MID(Table4[[#This Row],[reference/s]],Table4[[#This Row],[Column3]]+2,Table4[[#This Row],[Column4]]-Table4[[#This Row],[Column3]]-2),"")</f>
        <v>ICA</v>
      </c>
      <c r="BR65" s="1" t="str">
        <f>IFERROR(MID(Table4[[#This Row],[reference/s]],Table4[[#This Row],[Column4]]+2,Table4[[#This Row],[Column5]]-Table4[[#This Row],[Column4]]-2),"")</f>
        <v/>
      </c>
      <c r="BS65" s="1" t="str">
        <f>IFERROR(MID(Table4[[#This Row],[reference/s]],Table4[[#This Row],[Column5]]+2,Table4[[#This Row],[Column6]]-Table4[[#This Row],[Column5]]-2),"")</f>
        <v/>
      </c>
    </row>
    <row r="66" spans="1:71">
      <c r="B66" t="s">
        <v>600</v>
      </c>
      <c r="E66" s="16">
        <v>28899</v>
      </c>
      <c r="F66" s="16">
        <v>28914</v>
      </c>
      <c r="G66" t="s">
        <v>688</v>
      </c>
      <c r="H66" s="41">
        <v>1979</v>
      </c>
      <c r="I66" t="s">
        <v>1645</v>
      </c>
      <c r="J66" t="s">
        <v>1644</v>
      </c>
      <c r="K66" t="s">
        <v>37</v>
      </c>
      <c r="L66" t="s">
        <v>964</v>
      </c>
      <c r="M66" t="s">
        <v>1646</v>
      </c>
      <c r="N66" s="41">
        <f>IFERROR(SEARCH("EM-DAT",Table4[[#This Row],[reference/s]]),"")</f>
        <v>1</v>
      </c>
      <c r="O66" s="41">
        <v>0</v>
      </c>
      <c r="P66" s="41">
        <v>0</v>
      </c>
      <c r="Q66" s="41">
        <v>1</v>
      </c>
      <c r="R66" s="41">
        <v>2</v>
      </c>
      <c r="S66" s="41">
        <v>1</v>
      </c>
      <c r="T66" s="41">
        <f>IF(AND(Table4[[#This Row],[Deaths]]="",Table4[[#This Row],[Reported cost]]="",Table4[[#This Row],[Insured Cost]]=""),1,IF(OR(Table4[[#This Row],[Reported cost]]="",Table4[[#This Row],[Insured Cost]]=""),2,IF(AND(Table4[[#This Row],[Deaths]]="",OR(Table4[[#This Row],[Reported cost]]="",Table4[[#This Row],[Insured Cost]]="")),3,"")))</f>
        <v>2</v>
      </c>
      <c r="U66" s="41"/>
      <c r="V66" s="41"/>
      <c r="W66" s="41"/>
      <c r="X66" s="41"/>
      <c r="Y66" s="41"/>
      <c r="Z66" s="2"/>
      <c r="AA66" s="14">
        <v>4090000</v>
      </c>
      <c r="AB66" s="41"/>
      <c r="AC66" s="41"/>
      <c r="AD66" s="41"/>
      <c r="AE66" s="41"/>
      <c r="AF66" s="41"/>
      <c r="AG66" s="41"/>
      <c r="AH66" s="41"/>
      <c r="AI66" s="41"/>
      <c r="AJ66" s="41"/>
      <c r="AK66" s="41"/>
      <c r="AL66" s="41"/>
      <c r="AM66" s="41"/>
      <c r="AN66" s="41"/>
      <c r="AO66" s="41"/>
      <c r="AP66" s="41"/>
      <c r="AQ66" s="41"/>
      <c r="AR66" s="41"/>
      <c r="AS66" s="41"/>
      <c r="AT66" s="41"/>
      <c r="BD66" s="1" t="str">
        <f>IFERROR(LEFT(Table4[[#This Row],[reference/s]],SEARCH(";",Table4[[#This Row],[reference/s]])-1),"")</f>
        <v>EM-DAT</v>
      </c>
      <c r="BE66" s="1" t="str">
        <f>IFERROR(MID(Table4[[#This Row],[reference/s]],SEARCH(";",Table4[[#This Row],[reference/s]])+2,SEARCH(";",Table4[[#This Row],[reference/s]],SEARCH(";",Table4[[#This Row],[reference/s]])+1)-SEARCH(";",Table4[[#This Row],[reference/s]])-2),"")</f>
        <v>newspaper</v>
      </c>
      <c r="BF66" s="1">
        <f>IFERROR(SEARCH(";",Table4[[#This Row],[reference/s]]),"")</f>
        <v>7</v>
      </c>
      <c r="BG66" s="1">
        <f>IFERROR(SEARCH(";",Table4[[#This Row],[reference/s]],Table4[[#This Row],[Column2]]+1),"")</f>
        <v>18</v>
      </c>
      <c r="BH66" s="1">
        <f>IFERROR(SEARCH(";",Table4[[#This Row],[reference/s]],Table4[[#This Row],[Column3]]+1),"")</f>
        <v>61</v>
      </c>
      <c r="BI66" s="1" t="str">
        <f>IFERROR(SEARCH(";",Table4[[#This Row],[reference/s]],Table4[[#This Row],[Column4]]+1),"")</f>
        <v/>
      </c>
      <c r="BJ66" s="1" t="str">
        <f>IFERROR(SEARCH(";",Table4[[#This Row],[reference/s]],Table4[[#This Row],[Column5]]+1),"")</f>
        <v/>
      </c>
      <c r="BK66" s="1" t="str">
        <f>IFERROR(SEARCH(";",Table4[[#This Row],[reference/s]],Table4[[#This Row],[Column6]]+1),"")</f>
        <v/>
      </c>
      <c r="BL66" s="1" t="str">
        <f>IFERROR(SEARCH(";",Table4[[#This Row],[reference/s]],Table4[[#This Row],[Column7]]+1),"")</f>
        <v/>
      </c>
      <c r="BM66" s="1" t="str">
        <f>IFERROR(SEARCH(";",Table4[[#This Row],[reference/s]],Table4[[#This Row],[Column8]]+1),"")</f>
        <v/>
      </c>
      <c r="BN66" s="1" t="str">
        <f>IFERROR(SEARCH(";",Table4[[#This Row],[reference/s]],Table4[[#This Row],[Column9]]+1),"")</f>
        <v/>
      </c>
      <c r="BO66" s="1" t="str">
        <f>IFERROR(SEARCH(";",Table4[[#This Row],[reference/s]],Table4[[#This Row],[Column10]]+1),"")</f>
        <v/>
      </c>
      <c r="BP66" s="1" t="str">
        <f>IFERROR(SEARCH(";",Table4[[#This Row],[reference/s]],Table4[[#This Row],[Column11]]+1),"")</f>
        <v/>
      </c>
      <c r="BQ66" s="1" t="str">
        <f>IFERROR(MID(Table4[[#This Row],[reference/s]],Table4[[#This Row],[Column3]]+2,Table4[[#This Row],[Column4]]-Table4[[#This Row],[Column3]]-2),"")</f>
        <v>http://www.firebreak.com.au/1979fire.html</v>
      </c>
      <c r="BR66" s="1" t="str">
        <f>IFERROR(MID(Table4[[#This Row],[reference/s]],Table4[[#This Row],[Column4]]+2,Table4[[#This Row],[Column5]]-Table4[[#This Row],[Column4]]-2),"")</f>
        <v/>
      </c>
      <c r="BS66" s="1" t="str">
        <f>IFERROR(MID(Table4[[#This Row],[reference/s]],Table4[[#This Row],[Column5]]+2,Table4[[#This Row],[Column6]]-Table4[[#This Row],[Column5]]-2),"")</f>
        <v/>
      </c>
    </row>
    <row r="67" spans="1:71" ht="15" thickBot="1">
      <c r="A67">
        <v>271</v>
      </c>
      <c r="B67" t="s">
        <v>483</v>
      </c>
      <c r="C67" t="s">
        <v>198</v>
      </c>
      <c r="D67" t="s">
        <v>199</v>
      </c>
      <c r="E67" s="4">
        <v>28915</v>
      </c>
      <c r="F67" s="4">
        <v>28915</v>
      </c>
      <c r="G67" t="s">
        <v>685</v>
      </c>
      <c r="H67" s="41">
        <v>1979</v>
      </c>
      <c r="I67" t="s">
        <v>950</v>
      </c>
      <c r="J67" t="s">
        <v>33</v>
      </c>
      <c r="K67" t="s">
        <v>33</v>
      </c>
      <c r="L67" t="s">
        <v>773</v>
      </c>
      <c r="M67" t="s">
        <v>1253</v>
      </c>
      <c r="N67" s="41">
        <f>IFERROR(SEARCH("EM-DAT",Table4[[#This Row],[reference/s]]),"")</f>
        <v>16</v>
      </c>
      <c r="O67" s="41">
        <v>0</v>
      </c>
      <c r="P67" s="41">
        <v>1</v>
      </c>
      <c r="Q67" s="41">
        <v>3</v>
      </c>
      <c r="R67" s="41">
        <v>1</v>
      </c>
      <c r="S67" s="41">
        <v>0</v>
      </c>
      <c r="T67" s="41" t="str">
        <f>IF(AND(Table4[[#This Row],[Deaths]]="",Table4[[#This Row],[Reported cost]]="",Table4[[#This Row],[Insured Cost]]=""),1,IF(OR(Table4[[#This Row],[Reported cost]]="",Table4[[#This Row],[Insured Cost]]=""),2,IF(AND(Table4[[#This Row],[Deaths]]="",OR(Table4[[#This Row],[Reported cost]]="",Table4[[#This Row],[Insured Cost]]="")),3,"")))</f>
        <v/>
      </c>
      <c r="U67" s="41"/>
      <c r="V67" s="41">
        <v>2000</v>
      </c>
      <c r="W67" s="41">
        <v>10</v>
      </c>
      <c r="X67" s="41">
        <v>5</v>
      </c>
      <c r="Y67" s="41">
        <v>15</v>
      </c>
      <c r="Z67" s="2">
        <v>19000000</v>
      </c>
      <c r="AA67" s="2">
        <v>41000000</v>
      </c>
      <c r="AB67" s="41"/>
      <c r="AC67" s="41"/>
      <c r="AD67" s="41"/>
      <c r="AE67" s="41">
        <v>600</v>
      </c>
      <c r="AF67" s="41"/>
      <c r="AG67" s="41"/>
      <c r="AH67" s="41"/>
      <c r="AI67" s="41"/>
      <c r="AJ67" s="41"/>
      <c r="AK67" s="41"/>
      <c r="AL67" s="41"/>
      <c r="AM67" s="41"/>
      <c r="AN67" s="41"/>
      <c r="AO67" s="41"/>
      <c r="AP67" s="41">
        <v>1</v>
      </c>
      <c r="AQ67" s="41"/>
      <c r="AR67" s="41"/>
      <c r="AS67" s="41"/>
      <c r="AT67" s="41"/>
      <c r="BC67" t="s">
        <v>200</v>
      </c>
      <c r="BD67" t="str">
        <f>IFERROR(LEFT(Table4[[#This Row],[reference/s]],SEARCH(";",Table4[[#This Row],[reference/s]])-1),"")</f>
        <v>EM-Track</v>
      </c>
      <c r="BE67" t="str">
        <f>IFERROR(MID(Table4[[#This Row],[reference/s]],SEARCH(";",Table4[[#This Row],[reference/s]])+2,SEARCH(";",Table4[[#This Row],[reference/s]],SEARCH(";",Table4[[#This Row],[reference/s]])+1)-SEARCH(";",Table4[[#This Row],[reference/s]])-2),"")</f>
        <v>ICA</v>
      </c>
      <c r="BF67">
        <f>IFERROR(SEARCH(";",Table4[[#This Row],[reference/s]]),"")</f>
        <v>9</v>
      </c>
      <c r="BG67" s="1">
        <f>IFERROR(SEARCH(";",Table4[[#This Row],[reference/s]],Table4[[#This Row],[Column2]]+1),"")</f>
        <v>14</v>
      </c>
      <c r="BH67" s="1">
        <f>IFERROR(SEARCH(";",Table4[[#This Row],[reference/s]],Table4[[#This Row],[Column3]]+1),"")</f>
        <v>22</v>
      </c>
      <c r="BI67" s="1">
        <f>IFERROR(SEARCH(";",Table4[[#This Row],[reference/s]],Table4[[#This Row],[Column4]]+1),"")</f>
        <v>28</v>
      </c>
      <c r="BJ67" s="1" t="str">
        <f>IFERROR(SEARCH(";",Table4[[#This Row],[reference/s]],Table4[[#This Row],[Column5]]+1),"")</f>
        <v/>
      </c>
      <c r="BK67" s="1" t="str">
        <f>IFERROR(SEARCH(";",Table4[[#This Row],[reference/s]],Table4[[#This Row],[Column6]]+1),"")</f>
        <v/>
      </c>
      <c r="BL67" s="1" t="str">
        <f>IFERROR(SEARCH(";",Table4[[#This Row],[reference/s]],Table4[[#This Row],[Column7]]+1),"")</f>
        <v/>
      </c>
      <c r="BM67" s="1" t="str">
        <f>IFERROR(SEARCH(";",Table4[[#This Row],[reference/s]],Table4[[#This Row],[Column8]]+1),"")</f>
        <v/>
      </c>
      <c r="BN67" s="1" t="str">
        <f>IFERROR(SEARCH(";",Table4[[#This Row],[reference/s]],Table4[[#This Row],[Column9]]+1),"")</f>
        <v/>
      </c>
      <c r="BO67" s="1" t="str">
        <f>IFERROR(SEARCH(";",Table4[[#This Row],[reference/s]],Table4[[#This Row],[Column10]]+1),"")</f>
        <v/>
      </c>
      <c r="BP67" s="1" t="str">
        <f>IFERROR(SEARCH(";",Table4[[#This Row],[reference/s]],Table4[[#This Row],[Column11]]+1),"")</f>
        <v/>
      </c>
      <c r="BQ67" s="1" t="str">
        <f>IFERROR(MID(Table4[[#This Row],[reference/s]],Table4[[#This Row],[Column3]]+2,Table4[[#This Row],[Column4]]-Table4[[#This Row],[Column3]]-2),"")</f>
        <v>EM-DAT</v>
      </c>
      <c r="BR67" s="1" t="str">
        <f>IFERROR(MID(Table4[[#This Row],[reference/s]],Table4[[#This Row],[Column4]]+2,Table4[[#This Row],[Column5]]-Table4[[#This Row],[Column4]]-2),"")</f>
        <v>wiki</v>
      </c>
      <c r="BS67" s="1" t="str">
        <f>IFERROR(MID(Table4[[#This Row],[reference/s]],Table4[[#This Row],[Column5]]+2,Table4[[#This Row],[Column6]]-Table4[[#This Row],[Column5]]-2),"")</f>
        <v/>
      </c>
    </row>
    <row r="68" spans="1:71" ht="16" thickTop="1" thickBot="1">
      <c r="B68" t="s">
        <v>483</v>
      </c>
      <c r="C68" t="s">
        <v>637</v>
      </c>
      <c r="D68" t="s">
        <v>877</v>
      </c>
      <c r="E68" s="4">
        <v>28899</v>
      </c>
      <c r="F68" s="4">
        <v>28920</v>
      </c>
      <c r="G68" t="s">
        <v>685</v>
      </c>
      <c r="H68" s="41">
        <v>1979</v>
      </c>
      <c r="I68" t="s">
        <v>573</v>
      </c>
      <c r="J68" t="s">
        <v>50</v>
      </c>
      <c r="K68" t="s">
        <v>50</v>
      </c>
      <c r="L68" t="s">
        <v>773</v>
      </c>
      <c r="M68" s="9" t="s">
        <v>970</v>
      </c>
      <c r="N68" s="43" t="str">
        <f>IFERROR(SEARCH("EM-DAT",Table4[[#This Row],[reference/s]]),"")</f>
        <v/>
      </c>
      <c r="O68" s="41">
        <v>1</v>
      </c>
      <c r="P68" s="41">
        <v>1</v>
      </c>
      <c r="Q68" s="41">
        <v>0</v>
      </c>
      <c r="R68" s="41">
        <v>2</v>
      </c>
      <c r="S68" s="41">
        <v>1</v>
      </c>
      <c r="T68" s="41">
        <f>IF(AND(Table4[[#This Row],[Deaths]]="",Table4[[#This Row],[Reported cost]]="",Table4[[#This Row],[Insured Cost]]=""),1,IF(OR(Table4[[#This Row],[Reported cost]]="",Table4[[#This Row],[Insured Cost]]=""),2,IF(AND(Table4[[#This Row],[Deaths]]="",OR(Table4[[#This Row],[Reported cost]]="",Table4[[#This Row],[Insured Cost]]="")),3,"")))</f>
        <v>2</v>
      </c>
      <c r="U68" s="41"/>
      <c r="V68" s="41"/>
      <c r="W68" s="41"/>
      <c r="X68" s="41"/>
      <c r="Y68" s="41"/>
      <c r="Z68" s="2"/>
      <c r="AA68" s="2">
        <v>2500000</v>
      </c>
      <c r="AB68" s="41"/>
      <c r="AC68" s="41"/>
      <c r="AD68" s="41"/>
      <c r="AE68" s="41">
        <v>30</v>
      </c>
      <c r="AF68" s="41"/>
      <c r="AG68" s="41"/>
      <c r="AH68" s="41"/>
      <c r="AI68" s="41"/>
      <c r="AJ68" s="41"/>
      <c r="AK68" s="41"/>
      <c r="AL68" s="41"/>
      <c r="AM68" s="41"/>
      <c r="AN68" s="41"/>
      <c r="AO68" s="41"/>
      <c r="AP68" s="41"/>
      <c r="AQ68" s="41"/>
      <c r="AR68" s="41"/>
      <c r="AS68" s="41"/>
      <c r="AT68" s="41"/>
      <c r="BD68" t="str">
        <f>IFERROR(LEFT(Table4[[#This Row],[reference/s]],SEARCH(";",Table4[[#This Row],[reference/s]])-1),"")</f>
        <v>wiki</v>
      </c>
      <c r="BE68" t="str">
        <f>IFERROR(MID(Table4[[#This Row],[reference/s]],SEARCH(";",Table4[[#This Row],[reference/s]])+2,SEARCH(";",Table4[[#This Row],[reference/s]],SEARCH(";",Table4[[#This Row],[reference/s]])+1)-SEARCH(";",Table4[[#This Row],[reference/s]])-2),"")</f>
        <v>Oliver &amp; Walker (1979)</v>
      </c>
      <c r="BF68">
        <f>IFERROR(SEARCH(";",Table4[[#This Row],[reference/s]]),"")</f>
        <v>5</v>
      </c>
      <c r="BG68" s="1">
        <f>IFERROR(SEARCH(";",Table4[[#This Row],[reference/s]],Table4[[#This Row],[Column2]]+1),"")</f>
        <v>29</v>
      </c>
      <c r="BH68" s="1">
        <f>IFERROR(SEARCH(";",Table4[[#This Row],[reference/s]],Table4[[#This Row],[Column3]]+1),"")</f>
        <v>82</v>
      </c>
      <c r="BI68" s="1">
        <f>IFERROR(SEARCH(";",Table4[[#This Row],[reference/s]],Table4[[#This Row],[Column4]]+1),"")</f>
        <v>98</v>
      </c>
      <c r="BJ68" s="1" t="str">
        <f>IFERROR(SEARCH(";",Table4[[#This Row],[reference/s]],Table4[[#This Row],[Column5]]+1),"")</f>
        <v/>
      </c>
      <c r="BK68" s="1" t="str">
        <f>IFERROR(SEARCH(";",Table4[[#This Row],[reference/s]],Table4[[#This Row],[Column6]]+1),"")</f>
        <v/>
      </c>
      <c r="BL68" s="1" t="str">
        <f>IFERROR(SEARCH(";",Table4[[#This Row],[reference/s]],Table4[[#This Row],[Column7]]+1),"")</f>
        <v/>
      </c>
      <c r="BM68" s="1" t="str">
        <f>IFERROR(SEARCH(";",Table4[[#This Row],[reference/s]],Table4[[#This Row],[Column8]]+1),"")</f>
        <v/>
      </c>
      <c r="BN68" s="1" t="str">
        <f>IFERROR(SEARCH(";",Table4[[#This Row],[reference/s]],Table4[[#This Row],[Column9]]+1),"")</f>
        <v/>
      </c>
      <c r="BO68" s="1" t="str">
        <f>IFERROR(SEARCH(";",Table4[[#This Row],[reference/s]],Table4[[#This Row],[Column10]]+1),"")</f>
        <v/>
      </c>
      <c r="BP68" s="1" t="str">
        <f>IFERROR(SEARCH(";",Table4[[#This Row],[reference/s]],Table4[[#This Row],[Column11]]+1),"")</f>
        <v/>
      </c>
      <c r="BQ68" s="1" t="str">
        <f>IFERROR(MID(Table4[[#This Row],[reference/s]],Table4[[#This Row],[Column3]]+2,Table4[[#This Row],[Column4]]-Table4[[#This Row],[Column3]]-2),"")</f>
        <v>http://www.bom.gov.au/cyclone/history/kerry79.shtml</v>
      </c>
      <c r="BR68" s="1" t="str">
        <f>IFERROR(MID(Table4[[#This Row],[reference/s]],Table4[[#This Row],[Column4]]+2,Table4[[#This Row],[Column5]]-Table4[[#This Row],[Column4]]-2),"")</f>
        <v>PDF - newsaper</v>
      </c>
      <c r="BS68" s="1" t="str">
        <f>IFERROR(MID(Table4[[#This Row],[reference/s]],Table4[[#This Row],[Column5]]+2,Table4[[#This Row],[Column6]]-Table4[[#This Row],[Column5]]-2),"")</f>
        <v/>
      </c>
    </row>
    <row r="69" spans="1:71" ht="15" thickTop="1">
      <c r="B69" t="s">
        <v>605</v>
      </c>
      <c r="C69" t="s">
        <v>605</v>
      </c>
      <c r="D69" t="s">
        <v>795</v>
      </c>
      <c r="E69" s="4">
        <v>29008</v>
      </c>
      <c r="F69" s="4">
        <v>29008</v>
      </c>
      <c r="G69" t="s">
        <v>693</v>
      </c>
      <c r="H69" s="41">
        <v>1979</v>
      </c>
      <c r="I69" t="s">
        <v>606</v>
      </c>
      <c r="J69" t="s">
        <v>33</v>
      </c>
      <c r="K69" t="s">
        <v>33</v>
      </c>
      <c r="L69" t="s">
        <v>773</v>
      </c>
      <c r="M69" t="s">
        <v>1254</v>
      </c>
      <c r="N69" s="41">
        <f>IFERROR(SEARCH("EM-DAT",Table4[[#This Row],[reference/s]]),"")</f>
        <v>6</v>
      </c>
      <c r="O69" s="41">
        <v>0</v>
      </c>
      <c r="P69" s="41">
        <v>0</v>
      </c>
      <c r="Q69" s="41">
        <v>2</v>
      </c>
      <c r="R69" s="41">
        <v>2</v>
      </c>
      <c r="S69" s="41">
        <v>0</v>
      </c>
      <c r="T69" s="41" t="str">
        <f>IF(AND(Table4[[#This Row],[Deaths]]="",Table4[[#This Row],[Reported cost]]="",Table4[[#This Row],[Insured Cost]]=""),1,IF(OR(Table4[[#This Row],[Reported cost]]="",Table4[[#This Row],[Insured Cost]]=""),2,IF(AND(Table4[[#This Row],[Deaths]]="",OR(Table4[[#This Row],[Reported cost]]="",Table4[[#This Row],[Insured Cost]]="")),3,"")))</f>
        <v/>
      </c>
      <c r="U69" s="41"/>
      <c r="V69" s="41"/>
      <c r="W69" s="41"/>
      <c r="X69" s="41"/>
      <c r="Y69" s="41"/>
      <c r="Z69" s="2">
        <v>3800000</v>
      </c>
      <c r="AA69" s="2">
        <v>3500000</v>
      </c>
      <c r="AB69" s="41"/>
      <c r="AC69" s="41"/>
      <c r="AD69" s="41"/>
      <c r="AE69" s="41"/>
      <c r="AF69" s="41"/>
      <c r="AG69" s="41"/>
      <c r="AH69" s="41"/>
      <c r="AI69" s="41"/>
      <c r="AJ69" s="41"/>
      <c r="AK69" s="41"/>
      <c r="AL69" s="41"/>
      <c r="AM69" s="41"/>
      <c r="AN69" s="41"/>
      <c r="AO69" s="41"/>
      <c r="AP69" s="41"/>
      <c r="AQ69" s="41"/>
      <c r="AR69" s="41"/>
      <c r="AS69" s="41"/>
      <c r="AT69" s="41"/>
      <c r="BD69" t="str">
        <f>IFERROR(LEFT(Table4[[#This Row],[reference/s]],SEARCH(";",Table4[[#This Row],[reference/s]])-1),"")</f>
        <v>ICA</v>
      </c>
      <c r="BE69" t="str">
        <f>IFERROR(MID(Table4[[#This Row],[reference/s]],SEARCH(";",Table4[[#This Row],[reference/s]])+2,SEARCH(";",Table4[[#This Row],[reference/s]],SEARCH(";",Table4[[#This Row],[reference/s]])+1)-SEARCH(";",Table4[[#This Row],[reference/s]])-2),"")</f>
        <v>EM-DAT</v>
      </c>
      <c r="BF69">
        <f>IFERROR(SEARCH(";",Table4[[#This Row],[reference/s]]),"")</f>
        <v>4</v>
      </c>
      <c r="BG69" s="1">
        <f>IFERROR(SEARCH(";",Table4[[#This Row],[reference/s]],Table4[[#This Row],[Column2]]+1),"")</f>
        <v>12</v>
      </c>
      <c r="BH69" s="1">
        <f>IFERROR(SEARCH(";",Table4[[#This Row],[reference/s]],Table4[[#This Row],[Column3]]+1),"")</f>
        <v>111</v>
      </c>
      <c r="BI69" s="1" t="str">
        <f>IFERROR(SEARCH(";",Table4[[#This Row],[reference/s]],Table4[[#This Row],[Column4]]+1),"")</f>
        <v/>
      </c>
      <c r="BJ69" s="1" t="str">
        <f>IFERROR(SEARCH(";",Table4[[#This Row],[reference/s]],Table4[[#This Row],[Column5]]+1),"")</f>
        <v/>
      </c>
      <c r="BK69" s="1" t="str">
        <f>IFERROR(SEARCH(";",Table4[[#This Row],[reference/s]],Table4[[#This Row],[Column6]]+1),"")</f>
        <v/>
      </c>
      <c r="BL69" s="1" t="str">
        <f>IFERROR(SEARCH(";",Table4[[#This Row],[reference/s]],Table4[[#This Row],[Column7]]+1),"")</f>
        <v/>
      </c>
      <c r="BM69" s="1" t="str">
        <f>IFERROR(SEARCH(";",Table4[[#This Row],[reference/s]],Table4[[#This Row],[Column8]]+1),"")</f>
        <v/>
      </c>
      <c r="BN69" s="1" t="str">
        <f>IFERROR(SEARCH(";",Table4[[#This Row],[reference/s]],Table4[[#This Row],[Column9]]+1),"")</f>
        <v/>
      </c>
      <c r="BO69" s="1" t="str">
        <f>IFERROR(SEARCH(";",Table4[[#This Row],[reference/s]],Table4[[#This Row],[Column10]]+1),"")</f>
        <v/>
      </c>
      <c r="BP69" s="1" t="str">
        <f>IFERROR(SEARCH(";",Table4[[#This Row],[reference/s]],Table4[[#This Row],[Column11]]+1),"")</f>
        <v/>
      </c>
      <c r="BQ69" s="1" t="str">
        <f>IFERROR(MID(Table4[[#This Row],[reference/s]],Table4[[#This Row],[Column3]]+2,Table4[[#This Row],[Column4]]-Table4[[#This Row],[Column3]]-2),"")</f>
        <v>http://www.seismicity.see.uwa.edu.au/welcome/seismicity_of_western_australia/wa_historical/cadoux</v>
      </c>
      <c r="BR69" s="1" t="str">
        <f>IFERROR(MID(Table4[[#This Row],[reference/s]],Table4[[#This Row],[Column4]]+2,Table4[[#This Row],[Column5]]-Table4[[#This Row],[Column4]]-2),"")</f>
        <v/>
      </c>
      <c r="BS69" s="1" t="str">
        <f>IFERROR(MID(Table4[[#This Row],[reference/s]],Table4[[#This Row],[Column5]]+2,Table4[[#This Row],[Column6]]-Table4[[#This Row],[Column5]]-2),"")</f>
        <v/>
      </c>
    </row>
    <row r="70" spans="1:71">
      <c r="A70">
        <v>460</v>
      </c>
      <c r="B70" t="s">
        <v>666</v>
      </c>
      <c r="C70" t="s">
        <v>323</v>
      </c>
      <c r="D70" t="s">
        <v>324</v>
      </c>
      <c r="E70" s="4">
        <v>29173</v>
      </c>
      <c r="F70" s="4">
        <v>29173</v>
      </c>
      <c r="G70" t="s">
        <v>686</v>
      </c>
      <c r="H70" s="41">
        <v>1979</v>
      </c>
      <c r="I70" t="s">
        <v>496</v>
      </c>
      <c r="J70" t="s">
        <v>51</v>
      </c>
      <c r="K70" t="s">
        <v>51</v>
      </c>
      <c r="L70" t="s">
        <v>773</v>
      </c>
      <c r="M70" t="s">
        <v>1255</v>
      </c>
      <c r="N70" s="41">
        <f>IFERROR(SEARCH("EM-DAT",Table4[[#This Row],[reference/s]]),"")</f>
        <v>16</v>
      </c>
      <c r="O70" s="41">
        <v>0</v>
      </c>
      <c r="P70" s="41">
        <v>0</v>
      </c>
      <c r="Q70" s="41">
        <v>3</v>
      </c>
      <c r="R70" s="41">
        <v>1</v>
      </c>
      <c r="S70" s="41">
        <v>0</v>
      </c>
      <c r="T70" s="41">
        <f>IF(AND(Table4[[#This Row],[Deaths]]="",Table4[[#This Row],[Reported cost]]="",Table4[[#This Row],[Insured Cost]]=""),1,IF(OR(Table4[[#This Row],[Reported cost]]="",Table4[[#This Row],[Insured Cost]]=""),2,IF(AND(Table4[[#This Row],[Deaths]]="",OR(Table4[[#This Row],[Reported cost]]="",Table4[[#This Row],[Insured Cost]]="")),3,"")))</f>
        <v>2</v>
      </c>
      <c r="U70" s="41"/>
      <c r="V70" s="41">
        <v>5000</v>
      </c>
      <c r="W70" s="41">
        <v>150</v>
      </c>
      <c r="X70" s="41">
        <v>71</v>
      </c>
      <c r="Y70" s="41"/>
      <c r="Z70" s="2">
        <v>10000000</v>
      </c>
      <c r="AB70" s="41"/>
      <c r="AC70" s="41"/>
      <c r="AD70" s="41"/>
      <c r="AE70" s="41"/>
      <c r="AF70" s="41"/>
      <c r="AG70" s="41"/>
      <c r="AH70" s="41"/>
      <c r="AI70" s="41"/>
      <c r="AJ70" s="41"/>
      <c r="AK70" s="41"/>
      <c r="AL70" s="41"/>
      <c r="AM70" s="41"/>
      <c r="AN70" s="41"/>
      <c r="AO70" s="41"/>
      <c r="AP70" s="41"/>
      <c r="AQ70" s="41"/>
      <c r="AR70" s="41"/>
      <c r="AS70" s="41"/>
      <c r="AT70" s="41"/>
      <c r="BC70" t="s">
        <v>325</v>
      </c>
      <c r="BD70" t="str">
        <f>IFERROR(LEFT(Table4[[#This Row],[reference/s]],SEARCH(";",Table4[[#This Row],[reference/s]])-1),"")</f>
        <v>EM-Track</v>
      </c>
      <c r="BE70" t="str">
        <f>IFERROR(MID(Table4[[#This Row],[reference/s]],SEARCH(";",Table4[[#This Row],[reference/s]])+2,SEARCH(";",Table4[[#This Row],[reference/s]],SEARCH(";",Table4[[#This Row],[reference/s]])+1)-SEARCH(";",Table4[[#This Row],[reference/s]])-2),"")</f>
        <v>ICA</v>
      </c>
      <c r="BF70">
        <f>IFERROR(SEARCH(";",Table4[[#This Row],[reference/s]]),"")</f>
        <v>9</v>
      </c>
      <c r="BG70" s="1">
        <f>IFERROR(SEARCH(";",Table4[[#This Row],[reference/s]],Table4[[#This Row],[Column2]]+1),"")</f>
        <v>14</v>
      </c>
      <c r="BH70" s="1">
        <f>IFERROR(SEARCH(";",Table4[[#This Row],[reference/s]],Table4[[#This Row],[Column3]]+1),"")</f>
        <v>22</v>
      </c>
      <c r="BI70" s="1" t="str">
        <f>IFERROR(SEARCH(";",Table4[[#This Row],[reference/s]],Table4[[#This Row],[Column4]]+1),"")</f>
        <v/>
      </c>
      <c r="BJ70" s="1" t="str">
        <f>IFERROR(SEARCH(";",Table4[[#This Row],[reference/s]],Table4[[#This Row],[Column5]]+1),"")</f>
        <v/>
      </c>
      <c r="BK70" s="1" t="str">
        <f>IFERROR(SEARCH(";",Table4[[#This Row],[reference/s]],Table4[[#This Row],[Column6]]+1),"")</f>
        <v/>
      </c>
      <c r="BL70" s="1" t="str">
        <f>IFERROR(SEARCH(";",Table4[[#This Row],[reference/s]],Table4[[#This Row],[Column7]]+1),"")</f>
        <v/>
      </c>
      <c r="BM70" s="1" t="str">
        <f>IFERROR(SEARCH(";",Table4[[#This Row],[reference/s]],Table4[[#This Row],[Column8]]+1),"")</f>
        <v/>
      </c>
      <c r="BN70" s="1" t="str">
        <f>IFERROR(SEARCH(";",Table4[[#This Row],[reference/s]],Table4[[#This Row],[Column9]]+1),"")</f>
        <v/>
      </c>
      <c r="BO70" s="1" t="str">
        <f>IFERROR(SEARCH(";",Table4[[#This Row],[reference/s]],Table4[[#This Row],[Column10]]+1),"")</f>
        <v/>
      </c>
      <c r="BP70" s="1" t="str">
        <f>IFERROR(SEARCH(";",Table4[[#This Row],[reference/s]],Table4[[#This Row],[Column11]]+1),"")</f>
        <v/>
      </c>
      <c r="BQ70" s="1" t="str">
        <f>IFERROR(MID(Table4[[#This Row],[reference/s]],Table4[[#This Row],[Column3]]+2,Table4[[#This Row],[Column4]]-Table4[[#This Row],[Column3]]-2),"")</f>
        <v>EM-DAT</v>
      </c>
      <c r="BR70" s="1" t="str">
        <f>IFERROR(MID(Table4[[#This Row],[reference/s]],Table4[[#This Row],[Column4]]+2,Table4[[#This Row],[Column5]]-Table4[[#This Row],[Column4]]-2),"")</f>
        <v/>
      </c>
      <c r="BS70" s="1" t="str">
        <f>IFERROR(MID(Table4[[#This Row],[reference/s]],Table4[[#This Row],[Column5]]+2,Table4[[#This Row],[Column6]]-Table4[[#This Row],[Column5]]-2),"")</f>
        <v/>
      </c>
    </row>
    <row r="71" spans="1:71">
      <c r="A71">
        <v>336</v>
      </c>
      <c r="B71" t="s">
        <v>600</v>
      </c>
      <c r="C71" t="s">
        <v>233</v>
      </c>
      <c r="D71" t="s">
        <v>234</v>
      </c>
      <c r="E71" s="4">
        <v>29190</v>
      </c>
      <c r="F71" s="4">
        <v>29252</v>
      </c>
      <c r="G71" t="s">
        <v>688</v>
      </c>
      <c r="H71" s="41">
        <v>1980</v>
      </c>
      <c r="I71" t="s">
        <v>497</v>
      </c>
      <c r="J71" t="s">
        <v>963</v>
      </c>
      <c r="K71" t="s">
        <v>37</v>
      </c>
      <c r="L71" t="s">
        <v>964</v>
      </c>
      <c r="M71" t="s">
        <v>1256</v>
      </c>
      <c r="N71" s="41">
        <f>IFERROR(SEARCH("EM-DAT",Table4[[#This Row],[reference/s]]),"")</f>
        <v>6</v>
      </c>
      <c r="O71" s="41">
        <v>1</v>
      </c>
      <c r="P71" s="41">
        <v>0</v>
      </c>
      <c r="Q71" s="41">
        <v>3</v>
      </c>
      <c r="R71" s="41">
        <v>0</v>
      </c>
      <c r="S71" s="41">
        <v>3</v>
      </c>
      <c r="T71" s="41" t="str">
        <f>IF(AND(Table4[[#This Row],[Deaths]]="",Table4[[#This Row],[Reported cost]]="",Table4[[#This Row],[Insured Cost]]=""),1,IF(OR(Table4[[#This Row],[Reported cost]]="",Table4[[#This Row],[Insured Cost]]=""),2,IF(AND(Table4[[#This Row],[Deaths]]="",OR(Table4[[#This Row],[Reported cost]]="",Table4[[#This Row],[Insured Cost]]="")),3,"")))</f>
        <v/>
      </c>
      <c r="U71" s="41">
        <v>372</v>
      </c>
      <c r="V71" s="41">
        <v>5000</v>
      </c>
      <c r="W71" s="41"/>
      <c r="X71" s="41">
        <v>10</v>
      </c>
      <c r="Y71" s="41">
        <v>5</v>
      </c>
      <c r="Z71" s="8">
        <v>5500000</v>
      </c>
      <c r="AA71" s="2">
        <v>4090000</v>
      </c>
      <c r="AB71" s="41"/>
      <c r="AC71" s="41"/>
      <c r="AD71" s="41"/>
      <c r="AE71" s="41">
        <v>20</v>
      </c>
      <c r="AF71" s="41">
        <v>28</v>
      </c>
      <c r="AG71" s="41"/>
      <c r="AH71" s="41"/>
      <c r="AI71" s="41"/>
      <c r="AJ71" s="41"/>
      <c r="AK71" s="41"/>
      <c r="AL71" s="41"/>
      <c r="AM71" s="41"/>
      <c r="AN71" s="41"/>
      <c r="AO71" s="41"/>
      <c r="AP71" s="41"/>
      <c r="AQ71" s="41"/>
      <c r="AR71" s="41"/>
      <c r="AS71" s="41"/>
      <c r="AT71" s="41"/>
      <c r="BC71" t="s">
        <v>235</v>
      </c>
      <c r="BD71" t="str">
        <f>IFERROR(LEFT(Table4[[#This Row],[reference/s]],SEARCH(";",Table4[[#This Row],[reference/s]])-1),"")</f>
        <v>ICA</v>
      </c>
      <c r="BE71" t="str">
        <f>IFERROR(MID(Table4[[#This Row],[reference/s]],SEARCH(";",Table4[[#This Row],[reference/s]])+2,SEARCH(";",Table4[[#This Row],[reference/s]],SEARCH(";",Table4[[#This Row],[reference/s]])+1)-SEARCH(";",Table4[[#This Row],[reference/s]])-2),"")</f>
        <v>EM-DAT</v>
      </c>
      <c r="BF71">
        <f>IFERROR(SEARCH(";",Table4[[#This Row],[reference/s]]),"")</f>
        <v>4</v>
      </c>
      <c r="BG71" s="1">
        <f>IFERROR(SEARCH(";",Table4[[#This Row],[reference/s]],Table4[[#This Row],[Column2]]+1),"")</f>
        <v>12</v>
      </c>
      <c r="BH71" s="1">
        <f>IFERROR(SEARCH(";",Table4[[#This Row],[reference/s]],Table4[[#This Row],[Column3]]+1),"")</f>
        <v>22</v>
      </c>
      <c r="BI71" s="1">
        <f>IFERROR(SEARCH(";",Table4[[#This Row],[reference/s]],Table4[[#This Row],[Column4]]+1),"")</f>
        <v>39</v>
      </c>
      <c r="BJ71" s="1" t="str">
        <f>IFERROR(SEARCH(";",Table4[[#This Row],[reference/s]],Table4[[#This Row],[Column5]]+1),"")</f>
        <v/>
      </c>
      <c r="BK71" s="1" t="str">
        <f>IFERROR(SEARCH(";",Table4[[#This Row],[reference/s]],Table4[[#This Row],[Column6]]+1),"")</f>
        <v/>
      </c>
      <c r="BL71" s="1" t="str">
        <f>IFERROR(SEARCH(";",Table4[[#This Row],[reference/s]],Table4[[#This Row],[Column7]]+1),"")</f>
        <v/>
      </c>
      <c r="BM71" s="1" t="str">
        <f>IFERROR(SEARCH(";",Table4[[#This Row],[reference/s]],Table4[[#This Row],[Column8]]+1),"")</f>
        <v/>
      </c>
      <c r="BN71" s="1" t="str">
        <f>IFERROR(SEARCH(";",Table4[[#This Row],[reference/s]],Table4[[#This Row],[Column9]]+1),"")</f>
        <v/>
      </c>
      <c r="BO71" s="1" t="str">
        <f>IFERROR(SEARCH(";",Table4[[#This Row],[reference/s]],Table4[[#This Row],[Column10]]+1),"")</f>
        <v/>
      </c>
      <c r="BP71" s="1" t="str">
        <f>IFERROR(SEARCH(";",Table4[[#This Row],[reference/s]],Table4[[#This Row],[Column11]]+1),"")</f>
        <v/>
      </c>
      <c r="BQ71" s="1" t="str">
        <f>IFERROR(MID(Table4[[#This Row],[reference/s]],Table4[[#This Row],[Column3]]+2,Table4[[#This Row],[Column4]]-Table4[[#This Row],[Column3]]-2),"")</f>
        <v>EM-Track</v>
      </c>
      <c r="BR71" s="1" t="str">
        <f>IFERROR(MID(Table4[[#This Row],[reference/s]],Table4[[#This Row],[Column4]]+2,Table4[[#This Row],[Column5]]-Table4[[#This Row],[Column4]]-2),"")</f>
        <v>PDF - newspaper</v>
      </c>
      <c r="BS71" s="1" t="str">
        <f>IFERROR(MID(Table4[[#This Row],[reference/s]],Table4[[#This Row],[Column5]]+2,Table4[[#This Row],[Column6]]-Table4[[#This Row],[Column5]]-2),"")</f>
        <v/>
      </c>
    </row>
    <row r="72" spans="1:71">
      <c r="A72">
        <v>592</v>
      </c>
      <c r="B72" t="s">
        <v>600</v>
      </c>
      <c r="C72" t="s">
        <v>434</v>
      </c>
      <c r="D72" t="s">
        <v>435</v>
      </c>
      <c r="E72" s="4">
        <v>29271</v>
      </c>
      <c r="F72" s="4">
        <v>29271</v>
      </c>
      <c r="G72" t="s">
        <v>688</v>
      </c>
      <c r="H72" s="41">
        <v>1980</v>
      </c>
      <c r="I72" t="s">
        <v>498</v>
      </c>
      <c r="J72" t="s">
        <v>51</v>
      </c>
      <c r="K72" t="s">
        <v>51</v>
      </c>
      <c r="L72" t="s">
        <v>773</v>
      </c>
      <c r="M72" t="s">
        <v>1259</v>
      </c>
      <c r="N72" s="41">
        <f>IFERROR(SEARCH("EM-DAT",Table4[[#This Row],[reference/s]]),"")</f>
        <v>22</v>
      </c>
      <c r="O72" s="41">
        <v>0</v>
      </c>
      <c r="P72" s="41">
        <v>0</v>
      </c>
      <c r="Q72" s="41">
        <v>3</v>
      </c>
      <c r="R72" s="41">
        <v>1</v>
      </c>
      <c r="S72" s="41">
        <v>0</v>
      </c>
      <c r="T72" s="41" t="str">
        <f>IF(AND(Table4[[#This Row],[Deaths]]="",Table4[[#This Row],[Reported cost]]="",Table4[[#This Row],[Insured Cost]]=""),1,IF(OR(Table4[[#This Row],[Reported cost]]="",Table4[[#This Row],[Insured Cost]]=""),2,IF(AND(Table4[[#This Row],[Deaths]]="",OR(Table4[[#This Row],[Reported cost]]="",Table4[[#This Row],[Insured Cost]]="")),3,"")))</f>
        <v/>
      </c>
      <c r="U72" s="41"/>
      <c r="V72" s="41">
        <v>500</v>
      </c>
      <c r="W72" s="41">
        <v>150</v>
      </c>
      <c r="X72" s="41">
        <v>40</v>
      </c>
      <c r="Y72" s="41"/>
      <c r="Z72" s="2">
        <v>13000000</v>
      </c>
      <c r="AA72" s="2">
        <v>34000000</v>
      </c>
      <c r="AB72" s="41"/>
      <c r="AC72" s="41"/>
      <c r="AD72" s="41"/>
      <c r="AE72" s="41"/>
      <c r="AF72" s="41">
        <v>51</v>
      </c>
      <c r="AG72" s="41"/>
      <c r="AH72" s="41">
        <v>1</v>
      </c>
      <c r="AI72" s="41"/>
      <c r="AJ72" s="41"/>
      <c r="AK72" s="41"/>
      <c r="AL72" s="41"/>
      <c r="AM72" s="41"/>
      <c r="AN72" s="41"/>
      <c r="AO72" s="41"/>
      <c r="AP72" s="41"/>
      <c r="AQ72" s="41"/>
      <c r="AR72" s="41">
        <v>75</v>
      </c>
      <c r="AS72" s="41"/>
      <c r="AT72" s="41"/>
      <c r="BC72" t="s">
        <v>436</v>
      </c>
      <c r="BD72" t="str">
        <f>IFERROR(LEFT(Table4[[#This Row],[reference/s]],SEARCH(";",Table4[[#This Row],[reference/s]])-1),"")</f>
        <v>wiki</v>
      </c>
      <c r="BE72" t="str">
        <f>IFERROR(MID(Table4[[#This Row],[reference/s]],SEARCH(";",Table4[[#This Row],[reference/s]])+2,SEARCH(";",Table4[[#This Row],[reference/s]],SEARCH(";",Table4[[#This Row],[reference/s]])+1)-SEARCH(";",Table4[[#This Row],[reference/s]])-2),"")</f>
        <v>EM-Track</v>
      </c>
      <c r="BF72">
        <f>IFERROR(SEARCH(";",Table4[[#This Row],[reference/s]]),"")</f>
        <v>5</v>
      </c>
      <c r="BG72" s="1">
        <f>IFERROR(SEARCH(";",Table4[[#This Row],[reference/s]],Table4[[#This Row],[Column2]]+1),"")</f>
        <v>15</v>
      </c>
      <c r="BH72" s="1">
        <f>IFERROR(SEARCH(";",Table4[[#This Row],[reference/s]],Table4[[#This Row],[Column3]]+1),"")</f>
        <v>20</v>
      </c>
      <c r="BI72" s="1" t="str">
        <f>IFERROR(SEARCH(";",Table4[[#This Row],[reference/s]],Table4[[#This Row],[Column4]]+1),"")</f>
        <v/>
      </c>
      <c r="BJ72" s="1" t="str">
        <f>IFERROR(SEARCH(";",Table4[[#This Row],[reference/s]],Table4[[#This Row],[Column5]]+1),"")</f>
        <v/>
      </c>
      <c r="BK72" s="1" t="str">
        <f>IFERROR(SEARCH(";",Table4[[#This Row],[reference/s]],Table4[[#This Row],[Column6]]+1),"")</f>
        <v/>
      </c>
      <c r="BL72" s="1" t="str">
        <f>IFERROR(SEARCH(";",Table4[[#This Row],[reference/s]],Table4[[#This Row],[Column7]]+1),"")</f>
        <v/>
      </c>
      <c r="BM72" s="1" t="str">
        <f>IFERROR(SEARCH(";",Table4[[#This Row],[reference/s]],Table4[[#This Row],[Column8]]+1),"")</f>
        <v/>
      </c>
      <c r="BN72" s="1" t="str">
        <f>IFERROR(SEARCH(";",Table4[[#This Row],[reference/s]],Table4[[#This Row],[Column9]]+1),"")</f>
        <v/>
      </c>
      <c r="BO72" s="1" t="str">
        <f>IFERROR(SEARCH(";",Table4[[#This Row],[reference/s]],Table4[[#This Row],[Column10]]+1),"")</f>
        <v/>
      </c>
      <c r="BP72" s="1" t="str">
        <f>IFERROR(SEARCH(";",Table4[[#This Row],[reference/s]],Table4[[#This Row],[Column11]]+1),"")</f>
        <v/>
      </c>
      <c r="BQ72" s="1" t="str">
        <f>IFERROR(MID(Table4[[#This Row],[reference/s]],Table4[[#This Row],[Column3]]+2,Table4[[#This Row],[Column4]]-Table4[[#This Row],[Column3]]-2),"")</f>
        <v>ICA</v>
      </c>
      <c r="BR72" s="1" t="str">
        <f>IFERROR(MID(Table4[[#This Row],[reference/s]],Table4[[#This Row],[Column4]]+2,Table4[[#This Row],[Column5]]-Table4[[#This Row],[Column4]]-2),"")</f>
        <v/>
      </c>
      <c r="BS72" s="1" t="str">
        <f>IFERROR(MID(Table4[[#This Row],[reference/s]],Table4[[#This Row],[Column5]]+2,Table4[[#This Row],[Column6]]-Table4[[#This Row],[Column5]]-2),"")</f>
        <v/>
      </c>
    </row>
    <row r="73" spans="1:71">
      <c r="B73" t="s">
        <v>600</v>
      </c>
      <c r="C73" t="s">
        <v>862</v>
      </c>
      <c r="D73" t="s">
        <v>863</v>
      </c>
      <c r="E73" s="4">
        <v>29528</v>
      </c>
      <c r="F73" s="4">
        <v>29528</v>
      </c>
      <c r="G73" t="s">
        <v>686</v>
      </c>
      <c r="H73" s="41">
        <v>1980</v>
      </c>
      <c r="I73" t="s">
        <v>499</v>
      </c>
      <c r="J73" t="s">
        <v>37</v>
      </c>
      <c r="K73" t="s">
        <v>37</v>
      </c>
      <c r="M73" t="s">
        <v>951</v>
      </c>
      <c r="N73" s="41" t="str">
        <f>IFERROR(SEARCH("EM-DAT",Table4[[#This Row],[reference/s]]),"")</f>
        <v/>
      </c>
      <c r="O73" s="41">
        <v>1</v>
      </c>
      <c r="P73" s="41">
        <v>0</v>
      </c>
      <c r="Q73" s="41">
        <v>0</v>
      </c>
      <c r="R73" s="41">
        <v>1</v>
      </c>
      <c r="S73" s="41">
        <v>0</v>
      </c>
      <c r="T73" s="41">
        <f>IF(AND(Table4[[#This Row],[Deaths]]="",Table4[[#This Row],[Reported cost]]="",Table4[[#This Row],[Insured Cost]]=""),1,IF(OR(Table4[[#This Row],[Reported cost]]="",Table4[[#This Row],[Insured Cost]]=""),2,IF(AND(Table4[[#This Row],[Deaths]]="",OR(Table4[[#This Row],[Reported cost]]="",Table4[[#This Row],[Insured Cost]]="")),3,"")))</f>
        <v>2</v>
      </c>
      <c r="U73" s="41"/>
      <c r="V73" s="41"/>
      <c r="W73" s="41"/>
      <c r="X73" s="41"/>
      <c r="Y73" s="41">
        <v>5</v>
      </c>
      <c r="AA73" s="8"/>
      <c r="AB73" s="41"/>
      <c r="AC73" s="41"/>
      <c r="AD73" s="41"/>
      <c r="AE73" s="41"/>
      <c r="AF73" s="41"/>
      <c r="AG73" s="41"/>
      <c r="AH73" s="41"/>
      <c r="AI73" s="41"/>
      <c r="AJ73" s="41"/>
      <c r="AK73" s="41"/>
      <c r="AL73" s="41"/>
      <c r="AM73" s="41"/>
      <c r="AN73" s="41"/>
      <c r="AO73" s="41"/>
      <c r="AP73" s="41"/>
      <c r="AQ73" s="41"/>
      <c r="AR73" s="41"/>
      <c r="AS73" s="41"/>
      <c r="AT73" s="41"/>
      <c r="BD73" t="str">
        <f>IFERROR(LEFT(Table4[[#This Row],[reference/s]],SEARCH(";",Table4[[#This Row],[reference/s]])-1),"")</f>
        <v>bushfire history</v>
      </c>
      <c r="BE73" t="str">
        <f>IFERROR(MID(Table4[[#This Row],[reference/s]],SEARCH(";",Table4[[#This Row],[reference/s]])+2,SEARCH(";",Table4[[#This Row],[reference/s]],SEARCH(";",Table4[[#This Row],[reference/s]])+1)-SEARCH(";",Table4[[#This Row],[reference/s]])-2),"")</f>
        <v/>
      </c>
      <c r="BF73">
        <f>IFERROR(SEARCH(";",Table4[[#This Row],[reference/s]]),"")</f>
        <v>17</v>
      </c>
      <c r="BG73" s="1" t="str">
        <f>IFERROR(SEARCH(";",Table4[[#This Row],[reference/s]],Table4[[#This Row],[Column2]]+1),"")</f>
        <v/>
      </c>
      <c r="BH73" s="1" t="str">
        <f>IFERROR(SEARCH(";",Table4[[#This Row],[reference/s]],Table4[[#This Row],[Column3]]+1),"")</f>
        <v/>
      </c>
      <c r="BI73" s="1" t="str">
        <f>IFERROR(SEARCH(";",Table4[[#This Row],[reference/s]],Table4[[#This Row],[Column4]]+1),"")</f>
        <v/>
      </c>
      <c r="BJ73" s="1" t="str">
        <f>IFERROR(SEARCH(";",Table4[[#This Row],[reference/s]],Table4[[#This Row],[Column5]]+1),"")</f>
        <v/>
      </c>
      <c r="BK73" s="1" t="str">
        <f>IFERROR(SEARCH(";",Table4[[#This Row],[reference/s]],Table4[[#This Row],[Column6]]+1),"")</f>
        <v/>
      </c>
      <c r="BL73" s="1" t="str">
        <f>IFERROR(SEARCH(";",Table4[[#This Row],[reference/s]],Table4[[#This Row],[Column7]]+1),"")</f>
        <v/>
      </c>
      <c r="BM73" s="1" t="str">
        <f>IFERROR(SEARCH(";",Table4[[#This Row],[reference/s]],Table4[[#This Row],[Column8]]+1),"")</f>
        <v/>
      </c>
      <c r="BN73" s="1" t="str">
        <f>IFERROR(SEARCH(";",Table4[[#This Row],[reference/s]],Table4[[#This Row],[Column9]]+1),"")</f>
        <v/>
      </c>
      <c r="BO73" s="1" t="str">
        <f>IFERROR(SEARCH(";",Table4[[#This Row],[reference/s]],Table4[[#This Row],[Column10]]+1),"")</f>
        <v/>
      </c>
      <c r="BP73" s="1" t="str">
        <f>IFERROR(SEARCH(";",Table4[[#This Row],[reference/s]],Table4[[#This Row],[Column11]]+1),"")</f>
        <v/>
      </c>
      <c r="BQ73" s="1" t="str">
        <f>IFERROR(MID(Table4[[#This Row],[reference/s]],Table4[[#This Row],[Column3]]+2,Table4[[#This Row],[Column4]]-Table4[[#This Row],[Column3]]-2),"")</f>
        <v/>
      </c>
      <c r="BR73" s="1" t="str">
        <f>IFERROR(MID(Table4[[#This Row],[reference/s]],Table4[[#This Row],[Column4]]+2,Table4[[#This Row],[Column5]]-Table4[[#This Row],[Column4]]-2),"")</f>
        <v/>
      </c>
      <c r="BS73" s="1" t="str">
        <f>IFERROR(MID(Table4[[#This Row],[reference/s]],Table4[[#This Row],[Column5]]+2,Table4[[#This Row],[Column6]]-Table4[[#This Row],[Column5]]-2),"")</f>
        <v/>
      </c>
    </row>
    <row r="74" spans="1:71">
      <c r="B74" t="s">
        <v>483</v>
      </c>
      <c r="C74" t="s">
        <v>607</v>
      </c>
      <c r="D74" t="s">
        <v>743</v>
      </c>
      <c r="E74" s="4">
        <v>29225</v>
      </c>
      <c r="F74" s="4">
        <v>29231</v>
      </c>
      <c r="G74" t="s">
        <v>684</v>
      </c>
      <c r="H74" s="41">
        <v>1980</v>
      </c>
      <c r="I74" t="s">
        <v>608</v>
      </c>
      <c r="J74" t="s">
        <v>33</v>
      </c>
      <c r="K74" t="s">
        <v>33</v>
      </c>
      <c r="L74" t="s">
        <v>773</v>
      </c>
      <c r="M74" t="s">
        <v>1257</v>
      </c>
      <c r="N74" s="41">
        <f>IFERROR(SEARCH("EM-DAT",Table4[[#This Row],[reference/s]]),"")</f>
        <v>11</v>
      </c>
      <c r="O74" s="41">
        <v>1</v>
      </c>
      <c r="P74" s="41">
        <v>0</v>
      </c>
      <c r="Q74" s="41">
        <v>3</v>
      </c>
      <c r="R74" s="41">
        <v>0</v>
      </c>
      <c r="S74" s="41">
        <v>0</v>
      </c>
      <c r="T74" s="41" t="str">
        <f>IF(AND(Table4[[#This Row],[Deaths]]="",Table4[[#This Row],[Reported cost]]="",Table4[[#This Row],[Insured Cost]]=""),1,IF(OR(Table4[[#This Row],[Reported cost]]="",Table4[[#This Row],[Insured Cost]]=""),2,IF(AND(Table4[[#This Row],[Deaths]]="",OR(Table4[[#This Row],[Reported cost]]="",Table4[[#This Row],[Insured Cost]]="")),3,"")))</f>
        <v/>
      </c>
      <c r="U74" s="41"/>
      <c r="V74" s="41"/>
      <c r="W74" s="41"/>
      <c r="X74" s="41">
        <v>5</v>
      </c>
      <c r="Y74" s="41"/>
      <c r="Z74" s="2">
        <v>2700000</v>
      </c>
      <c r="AA74" s="2">
        <v>3500000</v>
      </c>
      <c r="AB74" s="41"/>
      <c r="AC74" s="41"/>
      <c r="AD74" s="41"/>
      <c r="AE74" s="41"/>
      <c r="AF74" s="41"/>
      <c r="AG74" s="41"/>
      <c r="AH74" s="41"/>
      <c r="AI74" s="41"/>
      <c r="AJ74" s="41"/>
      <c r="AK74" s="41"/>
      <c r="AL74" s="41"/>
      <c r="AM74" s="41"/>
      <c r="AN74" s="41"/>
      <c r="AO74" s="41"/>
      <c r="AP74" s="41"/>
      <c r="AQ74" s="41"/>
      <c r="AR74" s="41"/>
      <c r="AS74" s="41"/>
      <c r="AT74" s="41"/>
      <c r="BD74" t="str">
        <f>IFERROR(LEFT(Table4[[#This Row],[reference/s]],SEARCH(";",Table4[[#This Row],[reference/s]])-1),"")</f>
        <v>PDF</v>
      </c>
      <c r="BE74" t="str">
        <f>IFERROR(MID(Table4[[#This Row],[reference/s]],SEARCH(";",Table4[[#This Row],[reference/s]])+2,SEARCH(";",Table4[[#This Row],[reference/s]],SEARCH(";",Table4[[#This Row],[reference/s]])+1)-SEARCH(";",Table4[[#This Row],[reference/s]])-2),"")</f>
        <v>ICA</v>
      </c>
      <c r="BF74">
        <f>IFERROR(SEARCH(";",Table4[[#This Row],[reference/s]]),"")</f>
        <v>4</v>
      </c>
      <c r="BG74" s="1">
        <f>IFERROR(SEARCH(";",Table4[[#This Row],[reference/s]],Table4[[#This Row],[Column2]]+1),"")</f>
        <v>9</v>
      </c>
      <c r="BH74" s="1">
        <f>IFERROR(SEARCH(";",Table4[[#This Row],[reference/s]],Table4[[#This Row],[Column3]]+1),"")</f>
        <v>17</v>
      </c>
      <c r="BI74" s="1" t="str">
        <f>IFERROR(SEARCH(";",Table4[[#This Row],[reference/s]],Table4[[#This Row],[Column4]]+1),"")</f>
        <v/>
      </c>
      <c r="BJ74" s="1" t="str">
        <f>IFERROR(SEARCH(";",Table4[[#This Row],[reference/s]],Table4[[#This Row],[Column5]]+1),"")</f>
        <v/>
      </c>
      <c r="BK74" s="1" t="str">
        <f>IFERROR(SEARCH(";",Table4[[#This Row],[reference/s]],Table4[[#This Row],[Column6]]+1),"")</f>
        <v/>
      </c>
      <c r="BL74" s="1" t="str">
        <f>IFERROR(SEARCH(";",Table4[[#This Row],[reference/s]],Table4[[#This Row],[Column7]]+1),"")</f>
        <v/>
      </c>
      <c r="BM74" s="1" t="str">
        <f>IFERROR(SEARCH(";",Table4[[#This Row],[reference/s]],Table4[[#This Row],[Column8]]+1),"")</f>
        <v/>
      </c>
      <c r="BN74" s="1" t="str">
        <f>IFERROR(SEARCH(";",Table4[[#This Row],[reference/s]],Table4[[#This Row],[Column9]]+1),"")</f>
        <v/>
      </c>
      <c r="BO74" s="1" t="str">
        <f>IFERROR(SEARCH(";",Table4[[#This Row],[reference/s]],Table4[[#This Row],[Column10]]+1),"")</f>
        <v/>
      </c>
      <c r="BP74" s="1" t="str">
        <f>IFERROR(SEARCH(";",Table4[[#This Row],[reference/s]],Table4[[#This Row],[Column11]]+1),"")</f>
        <v/>
      </c>
      <c r="BQ74" s="1" t="str">
        <f>IFERROR(MID(Table4[[#This Row],[reference/s]],Table4[[#This Row],[Column3]]+2,Table4[[#This Row],[Column4]]-Table4[[#This Row],[Column3]]-2),"")</f>
        <v>EM-DAT</v>
      </c>
      <c r="BR74" s="1" t="str">
        <f>IFERROR(MID(Table4[[#This Row],[reference/s]],Table4[[#This Row],[Column4]]+2,Table4[[#This Row],[Column5]]-Table4[[#This Row],[Column4]]-2),"")</f>
        <v/>
      </c>
      <c r="BS74" s="1" t="str">
        <f>IFERROR(MID(Table4[[#This Row],[reference/s]],Table4[[#This Row],[Column5]]+2,Table4[[#This Row],[Column6]]-Table4[[#This Row],[Column5]]-2),"")</f>
        <v/>
      </c>
    </row>
    <row r="75" spans="1:71">
      <c r="B75" t="s">
        <v>483</v>
      </c>
      <c r="C75" t="s">
        <v>610</v>
      </c>
      <c r="D75" t="s">
        <v>744</v>
      </c>
      <c r="E75" s="4">
        <v>29248</v>
      </c>
      <c r="F75" s="4">
        <v>29256</v>
      </c>
      <c r="G75" t="s">
        <v>688</v>
      </c>
      <c r="H75" s="41">
        <v>1980</v>
      </c>
      <c r="I75" t="s">
        <v>609</v>
      </c>
      <c r="J75" t="s">
        <v>33</v>
      </c>
      <c r="K75" t="s">
        <v>33</v>
      </c>
      <c r="L75" t="s">
        <v>773</v>
      </c>
      <c r="M75" t="s">
        <v>1258</v>
      </c>
      <c r="N75" s="41">
        <f>IFERROR(SEARCH("EM-DAT",Table4[[#This Row],[reference/s]]),"")</f>
        <v>11</v>
      </c>
      <c r="O75" s="41">
        <v>2</v>
      </c>
      <c r="P75" s="41">
        <v>0</v>
      </c>
      <c r="Q75" s="41">
        <v>2</v>
      </c>
      <c r="R75" s="41">
        <v>0</v>
      </c>
      <c r="S75" s="41">
        <v>0</v>
      </c>
      <c r="T75" s="41" t="str">
        <f>IF(AND(Table4[[#This Row],[Deaths]]="",Table4[[#This Row],[Reported cost]]="",Table4[[#This Row],[Insured Cost]]=""),1,IF(OR(Table4[[#This Row],[Reported cost]]="",Table4[[#This Row],[Insured Cost]]=""),2,IF(AND(Table4[[#This Row],[Deaths]]="",OR(Table4[[#This Row],[Reported cost]]="",Table4[[#This Row],[Insured Cost]]="")),3,"")))</f>
        <v/>
      </c>
      <c r="U75" s="41"/>
      <c r="V75" s="41"/>
      <c r="W75" s="41"/>
      <c r="X75" s="41">
        <v>7</v>
      </c>
      <c r="Y75" s="41">
        <v>2</v>
      </c>
      <c r="Z75" s="2">
        <v>2500000</v>
      </c>
      <c r="AA75" s="2">
        <v>11000000</v>
      </c>
      <c r="AB75" s="41"/>
      <c r="AC75" s="41"/>
      <c r="AD75" s="41"/>
      <c r="AE75" s="41"/>
      <c r="AF75" s="41"/>
      <c r="AG75" s="41"/>
      <c r="AH75" s="41"/>
      <c r="AI75" s="41"/>
      <c r="AJ75" s="41"/>
      <c r="AK75" s="41"/>
      <c r="AL75" s="41"/>
      <c r="AM75" s="41"/>
      <c r="AN75" s="41"/>
      <c r="AO75" s="41"/>
      <c r="AP75" s="41">
        <v>1</v>
      </c>
      <c r="AQ75" s="41"/>
      <c r="AR75" s="41"/>
      <c r="AS75" s="41"/>
      <c r="AT75" s="41"/>
      <c r="BD75" t="str">
        <f>IFERROR(LEFT(Table4[[#This Row],[reference/s]],SEARCH(";",Table4[[#This Row],[reference/s]])-1),"")</f>
        <v>BOM</v>
      </c>
      <c r="BE75" t="str">
        <f>IFERROR(MID(Table4[[#This Row],[reference/s]],SEARCH(";",Table4[[#This Row],[reference/s]])+2,SEARCH(";",Table4[[#This Row],[reference/s]],SEARCH(";",Table4[[#This Row],[reference/s]])+1)-SEARCH(";",Table4[[#This Row],[reference/s]])-2),"")</f>
        <v>ICA</v>
      </c>
      <c r="BF75">
        <f>IFERROR(SEARCH(";",Table4[[#This Row],[reference/s]]),"")</f>
        <v>4</v>
      </c>
      <c r="BG75" s="1">
        <f>IFERROR(SEARCH(";",Table4[[#This Row],[reference/s]],Table4[[#This Row],[Column2]]+1),"")</f>
        <v>9</v>
      </c>
      <c r="BH75" s="1">
        <f>IFERROR(SEARCH(";",Table4[[#This Row],[reference/s]],Table4[[#This Row],[Column3]]+1),"")</f>
        <v>17</v>
      </c>
      <c r="BI75" s="1" t="str">
        <f>IFERROR(SEARCH(";",Table4[[#This Row],[reference/s]],Table4[[#This Row],[Column4]]+1),"")</f>
        <v/>
      </c>
      <c r="BJ75" s="1" t="str">
        <f>IFERROR(SEARCH(";",Table4[[#This Row],[reference/s]],Table4[[#This Row],[Column5]]+1),"")</f>
        <v/>
      </c>
      <c r="BK75" s="1" t="str">
        <f>IFERROR(SEARCH(";",Table4[[#This Row],[reference/s]],Table4[[#This Row],[Column6]]+1),"")</f>
        <v/>
      </c>
      <c r="BL75" s="1" t="str">
        <f>IFERROR(SEARCH(";",Table4[[#This Row],[reference/s]],Table4[[#This Row],[Column7]]+1),"")</f>
        <v/>
      </c>
      <c r="BM75" s="1" t="str">
        <f>IFERROR(SEARCH(";",Table4[[#This Row],[reference/s]],Table4[[#This Row],[Column8]]+1),"")</f>
        <v/>
      </c>
      <c r="BN75" s="1" t="str">
        <f>IFERROR(SEARCH(";",Table4[[#This Row],[reference/s]],Table4[[#This Row],[Column9]]+1),"")</f>
        <v/>
      </c>
      <c r="BO75" s="1" t="str">
        <f>IFERROR(SEARCH(";",Table4[[#This Row],[reference/s]],Table4[[#This Row],[Column10]]+1),"")</f>
        <v/>
      </c>
      <c r="BP75" s="1" t="str">
        <f>IFERROR(SEARCH(";",Table4[[#This Row],[reference/s]],Table4[[#This Row],[Column11]]+1),"")</f>
        <v/>
      </c>
      <c r="BQ75" s="1" t="str">
        <f>IFERROR(MID(Table4[[#This Row],[reference/s]],Table4[[#This Row],[Column3]]+2,Table4[[#This Row],[Column4]]-Table4[[#This Row],[Column3]]-2),"")</f>
        <v>EM-DAT</v>
      </c>
      <c r="BR75" s="1" t="str">
        <f>IFERROR(MID(Table4[[#This Row],[reference/s]],Table4[[#This Row],[Column4]]+2,Table4[[#This Row],[Column5]]-Table4[[#This Row],[Column4]]-2),"")</f>
        <v/>
      </c>
      <c r="BS75" s="1" t="str">
        <f>IFERROR(MID(Table4[[#This Row],[reference/s]],Table4[[#This Row],[Column5]]+2,Table4[[#This Row],[Column6]]-Table4[[#This Row],[Column5]]-2),"")</f>
        <v/>
      </c>
    </row>
    <row r="76" spans="1:71">
      <c r="B76" t="s">
        <v>740</v>
      </c>
      <c r="C76" t="s">
        <v>741</v>
      </c>
      <c r="D76" t="s">
        <v>742</v>
      </c>
      <c r="E76" s="4">
        <v>29266</v>
      </c>
      <c r="F76" s="4">
        <v>29269</v>
      </c>
      <c r="G76" t="s">
        <v>688</v>
      </c>
      <c r="H76" s="41">
        <v>1980</v>
      </c>
      <c r="I76" t="s">
        <v>609</v>
      </c>
      <c r="J76" t="s">
        <v>33</v>
      </c>
      <c r="K76" t="s">
        <v>33</v>
      </c>
      <c r="L76" t="s">
        <v>773</v>
      </c>
      <c r="M76" t="s">
        <v>825</v>
      </c>
      <c r="N76" s="41">
        <f>IFERROR(SEARCH("EM-DAT",Table4[[#This Row],[reference/s]]),"")</f>
        <v>6</v>
      </c>
      <c r="O76" s="41">
        <v>1</v>
      </c>
      <c r="P76" s="41">
        <v>0</v>
      </c>
      <c r="Q76" s="41">
        <v>1</v>
      </c>
      <c r="R76" s="41">
        <v>1</v>
      </c>
      <c r="S76" s="41">
        <v>0</v>
      </c>
      <c r="T76" s="41" t="str">
        <f>IF(AND(Table4[[#This Row],[Deaths]]="",Table4[[#This Row],[Reported cost]]="",Table4[[#This Row],[Insured Cost]]=""),1,IF(OR(Table4[[#This Row],[Reported cost]]="",Table4[[#This Row],[Insured Cost]]=""),2,IF(AND(Table4[[#This Row],[Deaths]]="",OR(Table4[[#This Row],[Reported cost]]="",Table4[[#This Row],[Insured Cost]]="")),3,"")))</f>
        <v/>
      </c>
      <c r="U76" s="41"/>
      <c r="V76" s="41"/>
      <c r="W76" s="41"/>
      <c r="X76" s="41"/>
      <c r="Y76" s="41"/>
      <c r="Z76" s="2">
        <v>4605000</v>
      </c>
      <c r="AA76" s="2">
        <v>5500000</v>
      </c>
      <c r="AB76" s="41"/>
      <c r="AC76" s="41"/>
      <c r="AD76" s="41"/>
      <c r="AE76" s="41"/>
      <c r="AF76" s="41"/>
      <c r="AG76" s="41"/>
      <c r="AH76" s="41"/>
      <c r="AI76" s="41"/>
      <c r="AJ76" s="41"/>
      <c r="AK76" s="41"/>
      <c r="AL76" s="41"/>
      <c r="AM76" s="41"/>
      <c r="AN76" s="41"/>
      <c r="AO76" s="41"/>
      <c r="AP76" s="41"/>
      <c r="AQ76" s="41"/>
      <c r="AR76" s="41"/>
      <c r="AS76" s="41"/>
      <c r="AT76" s="41"/>
      <c r="BD76" t="str">
        <f>IFERROR(LEFT(Table4[[#This Row],[reference/s]],SEARCH(";",Table4[[#This Row],[reference/s]])-1),"")</f>
        <v>BOM</v>
      </c>
      <c r="BE76" t="str">
        <f>IFERROR(MID(Table4[[#This Row],[reference/s]],SEARCH(";",Table4[[#This Row],[reference/s]])+2,SEARCH(";",Table4[[#This Row],[reference/s]],SEARCH(";",Table4[[#This Row],[reference/s]])+1)-SEARCH(";",Table4[[#This Row],[reference/s]])-2),"")</f>
        <v>em-dat</v>
      </c>
      <c r="BF76">
        <f>IFERROR(SEARCH(";",Table4[[#This Row],[reference/s]]),"")</f>
        <v>4</v>
      </c>
      <c r="BG76" s="1">
        <f>IFERROR(SEARCH(";",Table4[[#This Row],[reference/s]],Table4[[#This Row],[Column2]]+1),"")</f>
        <v>12</v>
      </c>
      <c r="BH76" s="1" t="str">
        <f>IFERROR(SEARCH(";",Table4[[#This Row],[reference/s]],Table4[[#This Row],[Column3]]+1),"")</f>
        <v/>
      </c>
      <c r="BI76" s="1" t="str">
        <f>IFERROR(SEARCH(";",Table4[[#This Row],[reference/s]],Table4[[#This Row],[Column4]]+1),"")</f>
        <v/>
      </c>
      <c r="BJ76" s="1" t="str">
        <f>IFERROR(SEARCH(";",Table4[[#This Row],[reference/s]],Table4[[#This Row],[Column5]]+1),"")</f>
        <v/>
      </c>
      <c r="BK76" s="1" t="str">
        <f>IFERROR(SEARCH(";",Table4[[#This Row],[reference/s]],Table4[[#This Row],[Column6]]+1),"")</f>
        <v/>
      </c>
      <c r="BL76" s="1" t="str">
        <f>IFERROR(SEARCH(";",Table4[[#This Row],[reference/s]],Table4[[#This Row],[Column7]]+1),"")</f>
        <v/>
      </c>
      <c r="BM76" s="1" t="str">
        <f>IFERROR(SEARCH(";",Table4[[#This Row],[reference/s]],Table4[[#This Row],[Column8]]+1),"")</f>
        <v/>
      </c>
      <c r="BN76" s="1" t="str">
        <f>IFERROR(SEARCH(";",Table4[[#This Row],[reference/s]],Table4[[#This Row],[Column9]]+1),"")</f>
        <v/>
      </c>
      <c r="BO76" s="1" t="str">
        <f>IFERROR(SEARCH(";",Table4[[#This Row],[reference/s]],Table4[[#This Row],[Column10]]+1),"")</f>
        <v/>
      </c>
      <c r="BP76" s="1" t="str">
        <f>IFERROR(SEARCH(";",Table4[[#This Row],[reference/s]],Table4[[#This Row],[Column11]]+1),"")</f>
        <v/>
      </c>
      <c r="BQ76" s="1" t="str">
        <f>IFERROR(MID(Table4[[#This Row],[reference/s]],Table4[[#This Row],[Column3]]+2,Table4[[#This Row],[Column4]]-Table4[[#This Row],[Column3]]-2),"")</f>
        <v/>
      </c>
      <c r="BR76" s="1" t="str">
        <f>IFERROR(MID(Table4[[#This Row],[reference/s]],Table4[[#This Row],[Column4]]+2,Table4[[#This Row],[Column5]]-Table4[[#This Row],[Column4]]-2),"")</f>
        <v/>
      </c>
      <c r="BS76" s="1" t="str">
        <f>IFERROR(MID(Table4[[#This Row],[reference/s]],Table4[[#This Row],[Column5]]+2,Table4[[#This Row],[Column6]]-Table4[[#This Row],[Column5]]-2),"")</f>
        <v/>
      </c>
    </row>
    <row r="77" spans="1:71">
      <c r="A77">
        <v>471</v>
      </c>
      <c r="B77" t="s">
        <v>666</v>
      </c>
      <c r="C77" t="s">
        <v>329</v>
      </c>
      <c r="D77" t="s">
        <v>745</v>
      </c>
      <c r="E77" s="4">
        <v>29571</v>
      </c>
      <c r="F77" s="4">
        <v>29571</v>
      </c>
      <c r="G77" t="s">
        <v>687</v>
      </c>
      <c r="H77" s="41">
        <v>1980</v>
      </c>
      <c r="I77" t="s">
        <v>500</v>
      </c>
      <c r="J77" t="s">
        <v>50</v>
      </c>
      <c r="K77" t="s">
        <v>50</v>
      </c>
      <c r="L77" t="s">
        <v>773</v>
      </c>
      <c r="M77" t="s">
        <v>1260</v>
      </c>
      <c r="N77" s="41">
        <f>IFERROR(SEARCH("EM-DAT",Table4[[#This Row],[reference/s]]),"")</f>
        <v>12</v>
      </c>
      <c r="O77" s="41">
        <v>0</v>
      </c>
      <c r="P77" s="41">
        <v>0</v>
      </c>
      <c r="Q77" s="41">
        <v>3</v>
      </c>
      <c r="R77" s="41">
        <v>1</v>
      </c>
      <c r="S77" s="41">
        <v>3</v>
      </c>
      <c r="T77" s="41">
        <f>IF(AND(Table4[[#This Row],[Deaths]]="",Table4[[#This Row],[Reported cost]]="",Table4[[#This Row],[Insured Cost]]=""),1,IF(OR(Table4[[#This Row],[Reported cost]]="",Table4[[#This Row],[Insured Cost]]=""),2,IF(AND(Table4[[#This Row],[Deaths]]="",OR(Table4[[#This Row],[Reported cost]]="",Table4[[#This Row],[Insured Cost]]="")),3,"")))</f>
        <v>2</v>
      </c>
      <c r="U77" s="41"/>
      <c r="V77" s="41">
        <v>25000</v>
      </c>
      <c r="W77" s="41">
        <v>500</v>
      </c>
      <c r="X77" s="41">
        <v>10</v>
      </c>
      <c r="Y77" s="41"/>
      <c r="Z77" s="2">
        <v>15000000</v>
      </c>
      <c r="AB77" s="41"/>
      <c r="AC77" s="41"/>
      <c r="AD77" s="41"/>
      <c r="AE77" s="41">
        <v>5000</v>
      </c>
      <c r="AF77" s="41"/>
      <c r="AG77" s="41"/>
      <c r="AH77" s="41"/>
      <c r="AI77" s="41"/>
      <c r="AJ77" s="41"/>
      <c r="AK77" s="41">
        <v>15</v>
      </c>
      <c r="AL77" s="41">
        <v>25</v>
      </c>
      <c r="AM77" s="41"/>
      <c r="AN77" s="41"/>
      <c r="AO77" s="41"/>
      <c r="AP77" s="41"/>
      <c r="AQ77" s="41"/>
      <c r="AR77" s="41"/>
      <c r="AS77" s="41"/>
      <c r="AT77" s="41"/>
      <c r="BC77" t="s">
        <v>330</v>
      </c>
      <c r="BD77" t="str">
        <f>IFERROR(LEFT(Table4[[#This Row],[reference/s]],SEARCH(";",Table4[[#This Row],[reference/s]])-1),"")</f>
        <v>ICA</v>
      </c>
      <c r="BE77" t="str">
        <f>IFERROR(MID(Table4[[#This Row],[reference/s]],SEARCH(";",Table4[[#This Row],[reference/s]])+2,SEARCH(";",Table4[[#This Row],[reference/s]],SEARCH(";",Table4[[#This Row],[reference/s]])+1)-SEARCH(";",Table4[[#This Row],[reference/s]])-2),"")</f>
        <v>wiki</v>
      </c>
      <c r="BF77">
        <f>IFERROR(SEARCH(";",Table4[[#This Row],[reference/s]]),"")</f>
        <v>4</v>
      </c>
      <c r="BG77" s="1">
        <f>IFERROR(SEARCH(";",Table4[[#This Row],[reference/s]],Table4[[#This Row],[Column2]]+1),"")</f>
        <v>10</v>
      </c>
      <c r="BH77" s="1">
        <f>IFERROR(SEARCH(";",Table4[[#This Row],[reference/s]],Table4[[#This Row],[Column3]]+1),"")</f>
        <v>18</v>
      </c>
      <c r="BI77" s="1">
        <f>IFERROR(SEARCH(";",Table4[[#This Row],[reference/s]],Table4[[#This Row],[Column4]]+1),"")</f>
        <v>28</v>
      </c>
      <c r="BJ77" s="1" t="str">
        <f>IFERROR(SEARCH(";",Table4[[#This Row],[reference/s]],Table4[[#This Row],[Column5]]+1),"")</f>
        <v/>
      </c>
      <c r="BK77" s="1" t="str">
        <f>IFERROR(SEARCH(";",Table4[[#This Row],[reference/s]],Table4[[#This Row],[Column6]]+1),"")</f>
        <v/>
      </c>
      <c r="BL77" s="1" t="str">
        <f>IFERROR(SEARCH(";",Table4[[#This Row],[reference/s]],Table4[[#This Row],[Column7]]+1),"")</f>
        <v/>
      </c>
      <c r="BM77" s="1" t="str">
        <f>IFERROR(SEARCH(";",Table4[[#This Row],[reference/s]],Table4[[#This Row],[Column8]]+1),"")</f>
        <v/>
      </c>
      <c r="BN77" s="1" t="str">
        <f>IFERROR(SEARCH(";",Table4[[#This Row],[reference/s]],Table4[[#This Row],[Column9]]+1),"")</f>
        <v/>
      </c>
      <c r="BO77" s="1" t="str">
        <f>IFERROR(SEARCH(";",Table4[[#This Row],[reference/s]],Table4[[#This Row],[Column10]]+1),"")</f>
        <v/>
      </c>
      <c r="BP77" s="1" t="str">
        <f>IFERROR(SEARCH(";",Table4[[#This Row],[reference/s]],Table4[[#This Row],[Column11]]+1),"")</f>
        <v/>
      </c>
      <c r="BQ77" s="1" t="str">
        <f>IFERROR(MID(Table4[[#This Row],[reference/s]],Table4[[#This Row],[Column3]]+2,Table4[[#This Row],[Column4]]-Table4[[#This Row],[Column3]]-2),"")</f>
        <v>EM-DAT</v>
      </c>
      <c r="BR77" s="1" t="str">
        <f>IFERROR(MID(Table4[[#This Row],[reference/s]],Table4[[#This Row],[Column4]]+2,Table4[[#This Row],[Column5]]-Table4[[#This Row],[Column4]]-2),"")</f>
        <v>EM-Track</v>
      </c>
      <c r="BS77" s="1" t="str">
        <f>IFERROR(MID(Table4[[#This Row],[reference/s]],Table4[[#This Row],[Column5]]+2,Table4[[#This Row],[Column6]]-Table4[[#This Row],[Column5]]-2),"")</f>
        <v/>
      </c>
    </row>
    <row r="78" spans="1:71">
      <c r="B78" t="s">
        <v>666</v>
      </c>
      <c r="E78" s="4">
        <v>29584</v>
      </c>
      <c r="F78" s="4">
        <v>29584</v>
      </c>
      <c r="G78" t="s">
        <v>687</v>
      </c>
      <c r="H78" s="41">
        <v>1980</v>
      </c>
      <c r="I78" t="s">
        <v>891</v>
      </c>
      <c r="J78" t="s">
        <v>37</v>
      </c>
      <c r="K78" t="s">
        <v>37</v>
      </c>
      <c r="M78" t="s">
        <v>890</v>
      </c>
      <c r="N78" s="41" t="str">
        <f>IFERROR(SEARCH("EM-DAT",Table4[[#This Row],[reference/s]]),"")</f>
        <v/>
      </c>
      <c r="O78" s="41">
        <v>0</v>
      </c>
      <c r="P78" s="41">
        <v>1</v>
      </c>
      <c r="Q78" s="41">
        <v>0</v>
      </c>
      <c r="R78" s="41">
        <v>0</v>
      </c>
      <c r="S78" s="41">
        <v>1</v>
      </c>
      <c r="T78" s="41">
        <f>IF(AND(Table4[[#This Row],[Deaths]]="",Table4[[#This Row],[Reported cost]]="",Table4[[#This Row],[Insured Cost]]=""),1,IF(OR(Table4[[#This Row],[Reported cost]]="",Table4[[#This Row],[Insured Cost]]=""),2,IF(AND(Table4[[#This Row],[Deaths]]="",OR(Table4[[#This Row],[Reported cost]]="",Table4[[#This Row],[Insured Cost]]="")),3,"")))</f>
        <v>2</v>
      </c>
      <c r="U78" s="41"/>
      <c r="V78" s="41"/>
      <c r="W78" s="41"/>
      <c r="X78" s="41"/>
      <c r="Y78" s="41"/>
      <c r="Z78" s="2"/>
      <c r="AA78" s="2">
        <v>50000000</v>
      </c>
      <c r="AB78" s="41"/>
      <c r="AC78" s="41"/>
      <c r="AD78" s="41"/>
      <c r="AE78" s="41"/>
      <c r="AF78" s="41"/>
      <c r="AG78" s="41"/>
      <c r="AH78" s="41"/>
      <c r="AI78" s="41"/>
      <c r="AJ78" s="41"/>
      <c r="AK78" s="41"/>
      <c r="AL78" s="41"/>
      <c r="AM78" s="41"/>
      <c r="AN78" s="41"/>
      <c r="AO78" s="41"/>
      <c r="AP78" s="41"/>
      <c r="AQ78" s="41"/>
      <c r="AR78" s="41"/>
      <c r="AS78" s="41"/>
      <c r="AT78" s="41"/>
      <c r="BD78" t="str">
        <f>IFERROR(LEFT(Table4[[#This Row],[reference/s]],SEARCH(";",Table4[[#This Row],[reference/s]])-1),"")</f>
        <v>PDF - newspaper</v>
      </c>
      <c r="BE78" t="str">
        <f>IFERROR(MID(Table4[[#This Row],[reference/s]],SEARCH(";",Table4[[#This Row],[reference/s]])+2,SEARCH(";",Table4[[#This Row],[reference/s]],SEARCH(";",Table4[[#This Row],[reference/s]])+1)-SEARCH(";",Table4[[#This Row],[reference/s]])-2),"")</f>
        <v/>
      </c>
      <c r="BF78">
        <f>IFERROR(SEARCH(";",Table4[[#This Row],[reference/s]]),"")</f>
        <v>16</v>
      </c>
      <c r="BG78" s="1" t="str">
        <f>IFERROR(SEARCH(";",Table4[[#This Row],[reference/s]],Table4[[#This Row],[Column2]]+1),"")</f>
        <v/>
      </c>
      <c r="BH78" s="1" t="str">
        <f>IFERROR(SEARCH(";",Table4[[#This Row],[reference/s]],Table4[[#This Row],[Column3]]+1),"")</f>
        <v/>
      </c>
      <c r="BI78" s="1" t="str">
        <f>IFERROR(SEARCH(";",Table4[[#This Row],[reference/s]],Table4[[#This Row],[Column4]]+1),"")</f>
        <v/>
      </c>
      <c r="BJ78" s="1" t="str">
        <f>IFERROR(SEARCH(";",Table4[[#This Row],[reference/s]],Table4[[#This Row],[Column5]]+1),"")</f>
        <v/>
      </c>
      <c r="BK78" s="1" t="str">
        <f>IFERROR(SEARCH(";",Table4[[#This Row],[reference/s]],Table4[[#This Row],[Column6]]+1),"")</f>
        <v/>
      </c>
      <c r="BL78" s="1" t="str">
        <f>IFERROR(SEARCH(";",Table4[[#This Row],[reference/s]],Table4[[#This Row],[Column7]]+1),"")</f>
        <v/>
      </c>
      <c r="BM78" s="1" t="str">
        <f>IFERROR(SEARCH(";",Table4[[#This Row],[reference/s]],Table4[[#This Row],[Column8]]+1),"")</f>
        <v/>
      </c>
      <c r="BN78" s="1" t="str">
        <f>IFERROR(SEARCH(";",Table4[[#This Row],[reference/s]],Table4[[#This Row],[Column9]]+1),"")</f>
        <v/>
      </c>
      <c r="BO78" s="1" t="str">
        <f>IFERROR(SEARCH(";",Table4[[#This Row],[reference/s]],Table4[[#This Row],[Column10]]+1),"")</f>
        <v/>
      </c>
      <c r="BP78" s="1" t="str">
        <f>IFERROR(SEARCH(";",Table4[[#This Row],[reference/s]],Table4[[#This Row],[Column11]]+1),"")</f>
        <v/>
      </c>
      <c r="BQ78" s="1" t="str">
        <f>IFERROR(MID(Table4[[#This Row],[reference/s]],Table4[[#This Row],[Column3]]+2,Table4[[#This Row],[Column4]]-Table4[[#This Row],[Column3]]-2),"")</f>
        <v/>
      </c>
      <c r="BR78" s="1" t="str">
        <f>IFERROR(MID(Table4[[#This Row],[reference/s]],Table4[[#This Row],[Column4]]+2,Table4[[#This Row],[Column5]]-Table4[[#This Row],[Column4]]-2),"")</f>
        <v/>
      </c>
      <c r="BS78" s="1" t="str">
        <f>IFERROR(MID(Table4[[#This Row],[reference/s]],Table4[[#This Row],[Column5]]+2,Table4[[#This Row],[Column6]]-Table4[[#This Row],[Column5]]-2),"")</f>
        <v/>
      </c>
    </row>
    <row r="79" spans="1:71">
      <c r="B79" t="s">
        <v>622</v>
      </c>
      <c r="E79" s="4">
        <v>29591</v>
      </c>
      <c r="F79" s="4">
        <v>29601</v>
      </c>
      <c r="G79" t="s">
        <v>684</v>
      </c>
      <c r="H79" s="41">
        <v>1981</v>
      </c>
      <c r="I79" t="s">
        <v>899</v>
      </c>
      <c r="J79" t="s">
        <v>50</v>
      </c>
      <c r="K79" t="s">
        <v>50</v>
      </c>
      <c r="L79" t="s">
        <v>773</v>
      </c>
      <c r="M79" t="s">
        <v>772</v>
      </c>
      <c r="N79" s="41">
        <f>IFERROR(SEARCH("EM-DAT",Table4[[#This Row],[reference/s]]),"")</f>
        <v>1</v>
      </c>
      <c r="O79" s="41">
        <v>0</v>
      </c>
      <c r="P79" s="41">
        <v>0</v>
      </c>
      <c r="Q79" s="41">
        <v>1</v>
      </c>
      <c r="R79" s="41">
        <v>0</v>
      </c>
      <c r="S79" s="41">
        <v>1</v>
      </c>
      <c r="T79" s="41">
        <f>IF(AND(Table4[[#This Row],[Deaths]]="",Table4[[#This Row],[Reported cost]]="",Table4[[#This Row],[Insured Cost]]=""),1,IF(OR(Table4[[#This Row],[Reported cost]]="",Table4[[#This Row],[Insured Cost]]=""),2,IF(AND(Table4[[#This Row],[Deaths]]="",OR(Table4[[#This Row],[Reported cost]]="",Table4[[#This Row],[Insured Cost]]="")),3,"")))</f>
        <v>2</v>
      </c>
      <c r="U79" s="41"/>
      <c r="V79" s="41"/>
      <c r="W79" s="41"/>
      <c r="X79" s="41"/>
      <c r="Y79" s="41">
        <v>2</v>
      </c>
      <c r="Z79" s="2"/>
      <c r="AA79" s="2">
        <v>15000000</v>
      </c>
      <c r="AB79" s="41"/>
      <c r="AC79" s="41"/>
      <c r="AD79" s="41"/>
      <c r="AE79" s="41"/>
      <c r="AF79" s="41"/>
      <c r="AG79" s="41"/>
      <c r="AH79" s="41"/>
      <c r="AI79" s="41"/>
      <c r="AJ79" s="41"/>
      <c r="AK79" s="41"/>
      <c r="AL79" s="41"/>
      <c r="AM79" s="41"/>
      <c r="AN79" s="41"/>
      <c r="AO79" s="41"/>
      <c r="AP79" s="41"/>
      <c r="AQ79" s="41"/>
      <c r="AR79" s="41"/>
      <c r="AS79" s="41" t="s">
        <v>1647</v>
      </c>
      <c r="AT79" s="41"/>
      <c r="BD79" t="str">
        <f>IFERROR(LEFT(Table4[[#This Row],[reference/s]],SEARCH(";",Table4[[#This Row],[reference/s]])-1),"")</f>
        <v>EM-DAT</v>
      </c>
      <c r="BE79" t="str">
        <f>IFERROR(MID(Table4[[#This Row],[reference/s]],SEARCH(";",Table4[[#This Row],[reference/s]])+2,SEARCH(";",Table4[[#This Row],[reference/s]],SEARCH(";",Table4[[#This Row],[reference/s]])+1)-SEARCH(";",Table4[[#This Row],[reference/s]])-2),"")</f>
        <v/>
      </c>
      <c r="BF79">
        <f>IFERROR(SEARCH(";",Table4[[#This Row],[reference/s]]),"")</f>
        <v>7</v>
      </c>
      <c r="BG79" s="1" t="str">
        <f>IFERROR(SEARCH(";",Table4[[#This Row],[reference/s]],Table4[[#This Row],[Column2]]+1),"")</f>
        <v/>
      </c>
      <c r="BH79" s="1" t="str">
        <f>IFERROR(SEARCH(";",Table4[[#This Row],[reference/s]],Table4[[#This Row],[Column3]]+1),"")</f>
        <v/>
      </c>
      <c r="BI79" s="1" t="str">
        <f>IFERROR(SEARCH(";",Table4[[#This Row],[reference/s]],Table4[[#This Row],[Column4]]+1),"")</f>
        <v/>
      </c>
      <c r="BJ79" s="1" t="str">
        <f>IFERROR(SEARCH(";",Table4[[#This Row],[reference/s]],Table4[[#This Row],[Column5]]+1),"")</f>
        <v/>
      </c>
      <c r="BK79" s="1" t="str">
        <f>IFERROR(SEARCH(";",Table4[[#This Row],[reference/s]],Table4[[#This Row],[Column6]]+1),"")</f>
        <v/>
      </c>
      <c r="BL79" s="1" t="str">
        <f>IFERROR(SEARCH(";",Table4[[#This Row],[reference/s]],Table4[[#This Row],[Column7]]+1),"")</f>
        <v/>
      </c>
      <c r="BM79" s="1" t="str">
        <f>IFERROR(SEARCH(";",Table4[[#This Row],[reference/s]],Table4[[#This Row],[Column8]]+1),"")</f>
        <v/>
      </c>
      <c r="BN79" s="1" t="str">
        <f>IFERROR(SEARCH(";",Table4[[#This Row],[reference/s]],Table4[[#This Row],[Column9]]+1),"")</f>
        <v/>
      </c>
      <c r="BO79" s="1" t="str">
        <f>IFERROR(SEARCH(";",Table4[[#This Row],[reference/s]],Table4[[#This Row],[Column10]]+1),"")</f>
        <v/>
      </c>
      <c r="BP79" s="1" t="str">
        <f>IFERROR(SEARCH(";",Table4[[#This Row],[reference/s]],Table4[[#This Row],[Column11]]+1),"")</f>
        <v/>
      </c>
      <c r="BQ79" s="1" t="str">
        <f>IFERROR(MID(Table4[[#This Row],[reference/s]],Table4[[#This Row],[Column3]]+2,Table4[[#This Row],[Column4]]-Table4[[#This Row],[Column3]]-2),"")</f>
        <v/>
      </c>
      <c r="BR79" s="1" t="str">
        <f>IFERROR(MID(Table4[[#This Row],[reference/s]],Table4[[#This Row],[Column4]]+2,Table4[[#This Row],[Column5]]-Table4[[#This Row],[Column4]]-2),"")</f>
        <v/>
      </c>
      <c r="BS79" s="1" t="str">
        <f>IFERROR(MID(Table4[[#This Row],[reference/s]],Table4[[#This Row],[Column5]]+2,Table4[[#This Row],[Column6]]-Table4[[#This Row],[Column5]]-2),"")</f>
        <v/>
      </c>
    </row>
    <row r="80" spans="1:71" ht="15" thickBot="1">
      <c r="A80">
        <v>361</v>
      </c>
      <c r="B80" t="s">
        <v>622</v>
      </c>
      <c r="C80" t="s">
        <v>260</v>
      </c>
      <c r="D80" t="s">
        <v>261</v>
      </c>
      <c r="E80" s="4">
        <v>29618</v>
      </c>
      <c r="F80" s="4">
        <v>29618</v>
      </c>
      <c r="G80" t="s">
        <v>688</v>
      </c>
      <c r="H80" s="41">
        <v>1981</v>
      </c>
      <c r="I80" t="s">
        <v>501</v>
      </c>
      <c r="J80" t="s">
        <v>50</v>
      </c>
      <c r="K80" t="s">
        <v>50</v>
      </c>
      <c r="L80" t="s">
        <v>773</v>
      </c>
      <c r="M80" t="s">
        <v>1326</v>
      </c>
      <c r="N80" s="41">
        <f>IFERROR(SEARCH("EM-DAT",Table4[[#This Row],[reference/s]]),"")</f>
        <v>12</v>
      </c>
      <c r="O80" s="41">
        <v>1</v>
      </c>
      <c r="P80" s="41">
        <v>0</v>
      </c>
      <c r="Q80" s="41">
        <v>3</v>
      </c>
      <c r="R80" s="41">
        <v>1</v>
      </c>
      <c r="S80" s="41">
        <v>4</v>
      </c>
      <c r="T80" s="41" t="str">
        <f>IF(AND(Table4[[#This Row],[Deaths]]="",Table4[[#This Row],[Reported cost]]="",Table4[[#This Row],[Insured Cost]]=""),1,IF(OR(Table4[[#This Row],[Reported cost]]="",Table4[[#This Row],[Insured Cost]]=""),2,IF(AND(Table4[[#This Row],[Deaths]]="",OR(Table4[[#This Row],[Reported cost]]="",Table4[[#This Row],[Insured Cost]]="")),3,"")))</f>
        <v/>
      </c>
      <c r="U80" s="41">
        <v>1500</v>
      </c>
      <c r="V80" s="41">
        <v>10000</v>
      </c>
      <c r="W80" s="41">
        <v>1000</v>
      </c>
      <c r="X80" s="41">
        <v>5</v>
      </c>
      <c r="Y80" s="41">
        <v>1</v>
      </c>
      <c r="Z80" s="2">
        <v>20000000</v>
      </c>
      <c r="AA80" s="2">
        <v>49000000</v>
      </c>
      <c r="AB80" s="41"/>
      <c r="AC80" s="41" t="s">
        <v>954</v>
      </c>
      <c r="AD80" s="41"/>
      <c r="AE80" s="41">
        <v>2000</v>
      </c>
      <c r="AF80" s="41"/>
      <c r="AG80" s="41"/>
      <c r="AH80" s="41"/>
      <c r="AI80" s="41"/>
      <c r="AJ80" s="41"/>
      <c r="AK80" s="41"/>
      <c r="AL80" s="41"/>
      <c r="AM80" s="41"/>
      <c r="AN80" s="41"/>
      <c r="AO80" s="41"/>
      <c r="AP80" s="41"/>
      <c r="AQ80" s="41"/>
      <c r="AR80" s="41"/>
      <c r="AS80" s="41"/>
      <c r="AT80" s="41"/>
      <c r="AX80">
        <v>1</v>
      </c>
      <c r="BB80">
        <v>1</v>
      </c>
      <c r="BC80" t="s">
        <v>262</v>
      </c>
      <c r="BD80" t="str">
        <f>IFERROR(LEFT(Table4[[#This Row],[reference/s]],SEARCH(";",Table4[[#This Row],[reference/s]])-1),"")</f>
        <v>wiki</v>
      </c>
      <c r="BE80" t="str">
        <f>IFERROR(MID(Table4[[#This Row],[reference/s]],SEARCH(";",Table4[[#This Row],[reference/s]])+2,SEARCH(";",Table4[[#This Row],[reference/s]],SEARCH(";",Table4[[#This Row],[reference/s]])+1)-SEARCH(";",Table4[[#This Row],[reference/s]])-2),"")</f>
        <v>ICA</v>
      </c>
      <c r="BF80">
        <f>IFERROR(SEARCH(";",Table4[[#This Row],[reference/s]]),"")</f>
        <v>5</v>
      </c>
      <c r="BG80" s="1">
        <f>IFERROR(SEARCH(";",Table4[[#This Row],[reference/s]],Table4[[#This Row],[Column2]]+1),"")</f>
        <v>10</v>
      </c>
      <c r="BH80" s="1">
        <f>IFERROR(SEARCH(";",Table4[[#This Row],[reference/s]],Table4[[#This Row],[Column3]]+1),"")</f>
        <v>18</v>
      </c>
      <c r="BI80" s="1">
        <f>IFERROR(SEARCH(";",Table4[[#This Row],[reference/s]],Table4[[#This Row],[Column4]]+1),"")</f>
        <v>28</v>
      </c>
      <c r="BJ80" s="1">
        <f>IFERROR(SEARCH(";",Table4[[#This Row],[reference/s]],Table4[[#This Row],[Column5]]+1),"")</f>
        <v>45</v>
      </c>
      <c r="BK80" s="1" t="str">
        <f>IFERROR(SEARCH(";",Table4[[#This Row],[reference/s]],Table4[[#This Row],[Column6]]+1),"")</f>
        <v/>
      </c>
      <c r="BL80" s="1" t="str">
        <f>IFERROR(SEARCH(";",Table4[[#This Row],[reference/s]],Table4[[#This Row],[Column7]]+1),"")</f>
        <v/>
      </c>
      <c r="BM80" s="1" t="str">
        <f>IFERROR(SEARCH(";",Table4[[#This Row],[reference/s]],Table4[[#This Row],[Column8]]+1),"")</f>
        <v/>
      </c>
      <c r="BN80" s="1" t="str">
        <f>IFERROR(SEARCH(";",Table4[[#This Row],[reference/s]],Table4[[#This Row],[Column9]]+1),"")</f>
        <v/>
      </c>
      <c r="BO80" s="1" t="str">
        <f>IFERROR(SEARCH(";",Table4[[#This Row],[reference/s]],Table4[[#This Row],[Column10]]+1),"")</f>
        <v/>
      </c>
      <c r="BP80" s="1" t="str">
        <f>IFERROR(SEARCH(";",Table4[[#This Row],[reference/s]],Table4[[#This Row],[Column11]]+1),"")</f>
        <v/>
      </c>
      <c r="BQ80" s="1" t="str">
        <f>IFERROR(MID(Table4[[#This Row],[reference/s]],Table4[[#This Row],[Column3]]+2,Table4[[#This Row],[Column4]]-Table4[[#This Row],[Column3]]-2),"")</f>
        <v>EM-DAT</v>
      </c>
      <c r="BR80" s="1" t="str">
        <f>IFERROR(MID(Table4[[#This Row],[reference/s]],Table4[[#This Row],[Column4]]+2,Table4[[#This Row],[Column5]]-Table4[[#This Row],[Column4]]-2),"")</f>
        <v>EM-Track</v>
      </c>
      <c r="BS80" s="1" t="str">
        <f>IFERROR(MID(Table4[[#This Row],[reference/s]],Table4[[#This Row],[Column5]]+2,Table4[[#This Row],[Column6]]-Table4[[#This Row],[Column5]]-2),"")</f>
        <v>PDF - newspaper</v>
      </c>
    </row>
    <row r="81" spans="1:71" ht="16" thickTop="1" thickBot="1">
      <c r="B81" t="s">
        <v>622</v>
      </c>
      <c r="E81" s="4">
        <v>29797</v>
      </c>
      <c r="F81" s="4">
        <v>29828</v>
      </c>
      <c r="G81" t="s">
        <v>696</v>
      </c>
      <c r="H81" s="41">
        <v>1981</v>
      </c>
      <c r="I81" t="s">
        <v>898</v>
      </c>
      <c r="J81" t="s">
        <v>30</v>
      </c>
      <c r="K81" t="s">
        <v>30</v>
      </c>
      <c r="L81" t="s">
        <v>773</v>
      </c>
      <c r="M81" s="9" t="s">
        <v>772</v>
      </c>
      <c r="N81" s="43">
        <f>IFERROR(SEARCH("EM-DAT",Table4[[#This Row],[reference/s]]),"")</f>
        <v>1</v>
      </c>
      <c r="O81" s="41">
        <v>0</v>
      </c>
      <c r="P81" s="41">
        <v>0</v>
      </c>
      <c r="Q81" s="41">
        <v>1</v>
      </c>
      <c r="R81" s="41">
        <v>0</v>
      </c>
      <c r="S81" s="41">
        <v>1</v>
      </c>
      <c r="T81" s="41">
        <f>IF(AND(Table4[[#This Row],[Deaths]]="",Table4[[#This Row],[Reported cost]]="",Table4[[#This Row],[Insured Cost]]=""),1,IF(OR(Table4[[#This Row],[Reported cost]]="",Table4[[#This Row],[Insured Cost]]=""),2,IF(AND(Table4[[#This Row],[Deaths]]="",OR(Table4[[#This Row],[Reported cost]]="",Table4[[#This Row],[Insured Cost]]="")),3,"")))</f>
        <v>2</v>
      </c>
      <c r="U81" s="41"/>
      <c r="V81" s="41"/>
      <c r="W81" s="41"/>
      <c r="X81" s="41"/>
      <c r="Y81" s="41"/>
      <c r="Z81" s="2"/>
      <c r="AA81" s="2">
        <v>150000000</v>
      </c>
      <c r="AB81" s="41"/>
      <c r="AC81" s="41"/>
      <c r="AD81" s="41"/>
      <c r="AE81" s="41"/>
      <c r="AF81" s="41"/>
      <c r="AG81" s="41"/>
      <c r="AH81" s="41"/>
      <c r="AI81" s="41"/>
      <c r="AJ81" s="41"/>
      <c r="AK81" s="41"/>
      <c r="AL81" s="41"/>
      <c r="AM81" s="41"/>
      <c r="AN81" s="41"/>
      <c r="AO81" s="41"/>
      <c r="AP81" s="41"/>
      <c r="AQ81" s="41"/>
      <c r="AR81" s="41"/>
      <c r="AS81" s="41"/>
      <c r="AT81" s="41"/>
      <c r="BD81" t="str">
        <f>IFERROR(LEFT(Table4[[#This Row],[reference/s]],SEARCH(";",Table4[[#This Row],[reference/s]])-1),"")</f>
        <v>EM-DAT</v>
      </c>
      <c r="BE81" t="str">
        <f>IFERROR(MID(Table4[[#This Row],[reference/s]],SEARCH(";",Table4[[#This Row],[reference/s]])+2,SEARCH(";",Table4[[#This Row],[reference/s]],SEARCH(";",Table4[[#This Row],[reference/s]])+1)-SEARCH(";",Table4[[#This Row],[reference/s]])-2),"")</f>
        <v/>
      </c>
      <c r="BF81">
        <f>IFERROR(SEARCH(";",Table4[[#This Row],[reference/s]]),"")</f>
        <v>7</v>
      </c>
      <c r="BG81" s="1" t="str">
        <f>IFERROR(SEARCH(";",Table4[[#This Row],[reference/s]],Table4[[#This Row],[Column2]]+1),"")</f>
        <v/>
      </c>
      <c r="BH81" s="1" t="str">
        <f>IFERROR(SEARCH(";",Table4[[#This Row],[reference/s]],Table4[[#This Row],[Column3]]+1),"")</f>
        <v/>
      </c>
      <c r="BI81" s="1" t="str">
        <f>IFERROR(SEARCH(";",Table4[[#This Row],[reference/s]],Table4[[#This Row],[Column4]]+1),"")</f>
        <v/>
      </c>
      <c r="BJ81" s="1" t="str">
        <f>IFERROR(SEARCH(";",Table4[[#This Row],[reference/s]],Table4[[#This Row],[Column5]]+1),"")</f>
        <v/>
      </c>
      <c r="BK81" s="1" t="str">
        <f>IFERROR(SEARCH(";",Table4[[#This Row],[reference/s]],Table4[[#This Row],[Column6]]+1),"")</f>
        <v/>
      </c>
      <c r="BL81" s="1" t="str">
        <f>IFERROR(SEARCH(";",Table4[[#This Row],[reference/s]],Table4[[#This Row],[Column7]]+1),"")</f>
        <v/>
      </c>
      <c r="BM81" s="1" t="str">
        <f>IFERROR(SEARCH(";",Table4[[#This Row],[reference/s]],Table4[[#This Row],[Column8]]+1),"")</f>
        <v/>
      </c>
      <c r="BN81" s="1" t="str">
        <f>IFERROR(SEARCH(";",Table4[[#This Row],[reference/s]],Table4[[#This Row],[Column9]]+1),"")</f>
        <v/>
      </c>
      <c r="BO81" s="1" t="str">
        <f>IFERROR(SEARCH(";",Table4[[#This Row],[reference/s]],Table4[[#This Row],[Column10]]+1),"")</f>
        <v/>
      </c>
      <c r="BP81" s="1" t="str">
        <f>IFERROR(SEARCH(";",Table4[[#This Row],[reference/s]],Table4[[#This Row],[Column11]]+1),"")</f>
        <v/>
      </c>
      <c r="BQ81" s="1" t="str">
        <f>IFERROR(MID(Table4[[#This Row],[reference/s]],Table4[[#This Row],[Column3]]+2,Table4[[#This Row],[Column4]]-Table4[[#This Row],[Column3]]-2),"")</f>
        <v/>
      </c>
      <c r="BR81" s="1" t="str">
        <f>IFERROR(MID(Table4[[#This Row],[reference/s]],Table4[[#This Row],[Column4]]+2,Table4[[#This Row],[Column5]]-Table4[[#This Row],[Column4]]-2),"")</f>
        <v/>
      </c>
      <c r="BS81" s="1" t="str">
        <f>IFERROR(MID(Table4[[#This Row],[reference/s]],Table4[[#This Row],[Column5]]+2,Table4[[#This Row],[Column6]]-Table4[[#This Row],[Column5]]-2),"")</f>
        <v/>
      </c>
    </row>
    <row r="82" spans="1:71" ht="16" thickTop="1" thickBot="1">
      <c r="B82" t="s">
        <v>851</v>
      </c>
      <c r="C82" s="6"/>
      <c r="E82" s="4">
        <v>29618</v>
      </c>
      <c r="F82" s="4">
        <v>29618</v>
      </c>
      <c r="G82" t="s">
        <v>688</v>
      </c>
      <c r="H82" s="41">
        <v>1981</v>
      </c>
      <c r="I82" t="s">
        <v>830</v>
      </c>
      <c r="J82" t="s">
        <v>832</v>
      </c>
      <c r="K82" t="s">
        <v>51</v>
      </c>
      <c r="L82" t="s">
        <v>30</v>
      </c>
      <c r="M82" t="s">
        <v>952</v>
      </c>
      <c r="N82" s="41" t="str">
        <f>IFERROR(SEARCH("EM-DAT",Table4[[#This Row],[reference/s]]),"")</f>
        <v/>
      </c>
      <c r="O82" s="41">
        <v>0</v>
      </c>
      <c r="P82" s="41">
        <v>1</v>
      </c>
      <c r="Q82" s="41">
        <v>0</v>
      </c>
      <c r="R82" s="41">
        <v>1</v>
      </c>
      <c r="S82" s="41">
        <v>0</v>
      </c>
      <c r="T82" s="41">
        <f>IF(AND(Table4[[#This Row],[Deaths]]="",Table4[[#This Row],[Reported cost]]="",Table4[[#This Row],[Insured Cost]]=""),1,IF(OR(Table4[[#This Row],[Reported cost]]="",Table4[[#This Row],[Insured Cost]]=""),2,IF(AND(Table4[[#This Row],[Deaths]]="",OR(Table4[[#This Row],[Reported cost]]="",Table4[[#This Row],[Insured Cost]]="")),3,"")))</f>
        <v>2</v>
      </c>
      <c r="U82" s="41">
        <v>50000</v>
      </c>
      <c r="V82" s="41"/>
      <c r="W82" s="41"/>
      <c r="X82" s="41">
        <v>200</v>
      </c>
      <c r="Y82" s="41">
        <v>15</v>
      </c>
      <c r="Z82" s="2"/>
      <c r="AB82" s="41"/>
      <c r="AC82" s="41"/>
      <c r="AD82" s="41"/>
      <c r="AE82" s="41"/>
      <c r="AF82" s="41"/>
      <c r="AG82" s="41"/>
      <c r="AH82" s="41"/>
      <c r="AI82" s="41"/>
      <c r="AJ82" s="41"/>
      <c r="AK82" s="41"/>
      <c r="AL82" s="41"/>
      <c r="AM82" s="41"/>
      <c r="AN82" s="41"/>
      <c r="AO82" s="41"/>
      <c r="AP82" s="41"/>
      <c r="AQ82" s="41"/>
      <c r="AR82" s="41"/>
      <c r="AS82" s="41"/>
      <c r="AT82" s="41"/>
      <c r="BD82" t="str">
        <f>IFERROR(LEFT(Table4[[#This Row],[reference/s]],SEARCH(";",Table4[[#This Row],[reference/s]])-1),"")</f>
        <v>wiki</v>
      </c>
      <c r="BE82" t="str">
        <f>IFERROR(MID(Table4[[#This Row],[reference/s]],SEARCH(";",Table4[[#This Row],[reference/s]])+2,SEARCH(";",Table4[[#This Row],[reference/s]],SEARCH(";",Table4[[#This Row],[reference/s]])+1)-SEARCH(";",Table4[[#This Row],[reference/s]])-2),"")</f>
        <v/>
      </c>
      <c r="BF82">
        <f>IFERROR(SEARCH(";",Table4[[#This Row],[reference/s]]),"")</f>
        <v>5</v>
      </c>
      <c r="BG82" s="1" t="str">
        <f>IFERROR(SEARCH(";",Table4[[#This Row],[reference/s]],Table4[[#This Row],[Column2]]+1),"")</f>
        <v/>
      </c>
      <c r="BH82" s="1" t="str">
        <f>IFERROR(SEARCH(";",Table4[[#This Row],[reference/s]],Table4[[#This Row],[Column3]]+1),"")</f>
        <v/>
      </c>
      <c r="BI82" s="1" t="str">
        <f>IFERROR(SEARCH(";",Table4[[#This Row],[reference/s]],Table4[[#This Row],[Column4]]+1),"")</f>
        <v/>
      </c>
      <c r="BJ82" s="1" t="str">
        <f>IFERROR(SEARCH(";",Table4[[#This Row],[reference/s]],Table4[[#This Row],[Column5]]+1),"")</f>
        <v/>
      </c>
      <c r="BK82" s="1" t="str">
        <f>IFERROR(SEARCH(";",Table4[[#This Row],[reference/s]],Table4[[#This Row],[Column6]]+1),"")</f>
        <v/>
      </c>
      <c r="BL82" s="1" t="str">
        <f>IFERROR(SEARCH(";",Table4[[#This Row],[reference/s]],Table4[[#This Row],[Column7]]+1),"")</f>
        <v/>
      </c>
      <c r="BM82" s="1" t="str">
        <f>IFERROR(SEARCH(";",Table4[[#This Row],[reference/s]],Table4[[#This Row],[Column8]]+1),"")</f>
        <v/>
      </c>
      <c r="BN82" s="1" t="str">
        <f>IFERROR(SEARCH(";",Table4[[#This Row],[reference/s]],Table4[[#This Row],[Column9]]+1),"")</f>
        <v/>
      </c>
      <c r="BO82" s="1" t="str">
        <f>IFERROR(SEARCH(";",Table4[[#This Row],[reference/s]],Table4[[#This Row],[Column10]]+1),"")</f>
        <v/>
      </c>
      <c r="BP82" s="1" t="str">
        <f>IFERROR(SEARCH(";",Table4[[#This Row],[reference/s]],Table4[[#This Row],[Column11]]+1),"")</f>
        <v/>
      </c>
      <c r="BQ82" s="1" t="str">
        <f>IFERROR(MID(Table4[[#This Row],[reference/s]],Table4[[#This Row],[Column3]]+2,Table4[[#This Row],[Column4]]-Table4[[#This Row],[Column3]]-2),"")</f>
        <v/>
      </c>
      <c r="BR82" s="1" t="str">
        <f>IFERROR(MID(Table4[[#This Row],[reference/s]],Table4[[#This Row],[Column4]]+2,Table4[[#This Row],[Column5]]-Table4[[#This Row],[Column4]]-2),"")</f>
        <v/>
      </c>
      <c r="BS82" s="1" t="str">
        <f>IFERROR(MID(Table4[[#This Row],[reference/s]],Table4[[#This Row],[Column5]]+2,Table4[[#This Row],[Column6]]-Table4[[#This Row],[Column5]]-2),"")</f>
        <v/>
      </c>
    </row>
    <row r="83" spans="1:71" ht="16" thickTop="1" thickBot="1">
      <c r="B83" t="s">
        <v>666</v>
      </c>
      <c r="E83" s="4">
        <v>29919</v>
      </c>
      <c r="F83" s="4">
        <v>29919</v>
      </c>
      <c r="G83" t="s">
        <v>686</v>
      </c>
      <c r="H83" s="41">
        <v>1981</v>
      </c>
      <c r="I83" t="s">
        <v>900</v>
      </c>
      <c r="J83" t="s">
        <v>644</v>
      </c>
      <c r="K83" t="s">
        <v>50</v>
      </c>
      <c r="L83" t="s">
        <v>37</v>
      </c>
      <c r="M83" s="9" t="s">
        <v>772</v>
      </c>
      <c r="N83" s="43">
        <f>IFERROR(SEARCH("EM-DAT",Table4[[#This Row],[reference/s]]),"")</f>
        <v>1</v>
      </c>
      <c r="O83" s="41">
        <v>0</v>
      </c>
      <c r="P83" s="41">
        <v>0</v>
      </c>
      <c r="Q83" s="41">
        <v>1</v>
      </c>
      <c r="R83" s="41">
        <v>0</v>
      </c>
      <c r="S83" s="41">
        <v>2</v>
      </c>
      <c r="T83" s="41">
        <f>IF(AND(Table4[[#This Row],[Deaths]]="",Table4[[#This Row],[Reported cost]]="",Table4[[#This Row],[Insured Cost]]=""),1,IF(OR(Table4[[#This Row],[Reported cost]]="",Table4[[#This Row],[Insured Cost]]=""),2,IF(AND(Table4[[#This Row],[Deaths]]="",OR(Table4[[#This Row],[Reported cost]]="",Table4[[#This Row],[Insured Cost]]="")),3,"")))</f>
        <v>2</v>
      </c>
      <c r="U83" s="41"/>
      <c r="V83" s="41"/>
      <c r="W83" s="41"/>
      <c r="X83" s="41"/>
      <c r="Y83" s="41"/>
      <c r="Z83" s="2"/>
      <c r="AA83" s="2">
        <v>7895000</v>
      </c>
      <c r="AB83" s="41"/>
      <c r="AC83" s="41"/>
      <c r="AD83" s="41"/>
      <c r="AE83" s="41"/>
      <c r="AF83" s="41">
        <v>300</v>
      </c>
      <c r="AG83" s="41"/>
      <c r="AH83" s="41"/>
      <c r="AI83" s="41"/>
      <c r="AJ83" s="41"/>
      <c r="AK83" s="41"/>
      <c r="AL83" s="41"/>
      <c r="AM83" s="41"/>
      <c r="AN83" s="41"/>
      <c r="AO83" s="41"/>
      <c r="AP83" s="41"/>
      <c r="AQ83" s="41"/>
      <c r="AR83" s="41"/>
      <c r="AS83" s="41"/>
      <c r="AT83" s="41"/>
      <c r="BD83" t="str">
        <f>IFERROR(LEFT(Table4[[#This Row],[reference/s]],SEARCH(";",Table4[[#This Row],[reference/s]])-1),"")</f>
        <v>EM-DAT</v>
      </c>
      <c r="BE83" t="str">
        <f>IFERROR(MID(Table4[[#This Row],[reference/s]],SEARCH(";",Table4[[#This Row],[reference/s]])+2,SEARCH(";",Table4[[#This Row],[reference/s]],SEARCH(";",Table4[[#This Row],[reference/s]])+1)-SEARCH(";",Table4[[#This Row],[reference/s]])-2),"")</f>
        <v/>
      </c>
      <c r="BF83">
        <f>IFERROR(SEARCH(";",Table4[[#This Row],[reference/s]]),"")</f>
        <v>7</v>
      </c>
      <c r="BG83" s="1" t="str">
        <f>IFERROR(SEARCH(";",Table4[[#This Row],[reference/s]],Table4[[#This Row],[Column2]]+1),"")</f>
        <v/>
      </c>
      <c r="BH83" s="1" t="str">
        <f>IFERROR(SEARCH(";",Table4[[#This Row],[reference/s]],Table4[[#This Row],[Column3]]+1),"")</f>
        <v/>
      </c>
      <c r="BI83" s="1" t="str">
        <f>IFERROR(SEARCH(";",Table4[[#This Row],[reference/s]],Table4[[#This Row],[Column4]]+1),"")</f>
        <v/>
      </c>
      <c r="BJ83" s="1" t="str">
        <f>IFERROR(SEARCH(";",Table4[[#This Row],[reference/s]],Table4[[#This Row],[Column5]]+1),"")</f>
        <v/>
      </c>
      <c r="BK83" s="1" t="str">
        <f>IFERROR(SEARCH(";",Table4[[#This Row],[reference/s]],Table4[[#This Row],[Column6]]+1),"")</f>
        <v/>
      </c>
      <c r="BL83" s="1" t="str">
        <f>IFERROR(SEARCH(";",Table4[[#This Row],[reference/s]],Table4[[#This Row],[Column7]]+1),"")</f>
        <v/>
      </c>
      <c r="BM83" s="1" t="str">
        <f>IFERROR(SEARCH(";",Table4[[#This Row],[reference/s]],Table4[[#This Row],[Column8]]+1),"")</f>
        <v/>
      </c>
      <c r="BN83" s="1" t="str">
        <f>IFERROR(SEARCH(";",Table4[[#This Row],[reference/s]],Table4[[#This Row],[Column9]]+1),"")</f>
        <v/>
      </c>
      <c r="BO83" s="1" t="str">
        <f>IFERROR(SEARCH(";",Table4[[#This Row],[reference/s]],Table4[[#This Row],[Column10]]+1),"")</f>
        <v/>
      </c>
      <c r="BP83" s="1" t="str">
        <f>IFERROR(SEARCH(";",Table4[[#This Row],[reference/s]],Table4[[#This Row],[Column11]]+1),"")</f>
        <v/>
      </c>
      <c r="BQ83" s="1" t="str">
        <f>IFERROR(MID(Table4[[#This Row],[reference/s]],Table4[[#This Row],[Column3]]+2,Table4[[#This Row],[Column4]]-Table4[[#This Row],[Column3]]-2),"")</f>
        <v/>
      </c>
      <c r="BR83" s="1" t="str">
        <f>IFERROR(MID(Table4[[#This Row],[reference/s]],Table4[[#This Row],[Column4]]+2,Table4[[#This Row],[Column5]]-Table4[[#This Row],[Column4]]-2),"")</f>
        <v/>
      </c>
      <c r="BS83" s="1" t="str">
        <f>IFERROR(MID(Table4[[#This Row],[reference/s]],Table4[[#This Row],[Column5]]+2,Table4[[#This Row],[Column6]]-Table4[[#This Row],[Column5]]-2),"")</f>
        <v/>
      </c>
    </row>
    <row r="84" spans="1:71" ht="15" thickTop="1">
      <c r="B84" t="s">
        <v>600</v>
      </c>
      <c r="D84" t="s">
        <v>750</v>
      </c>
      <c r="E84" s="4">
        <v>29966</v>
      </c>
      <c r="F84" s="4">
        <v>29997</v>
      </c>
      <c r="G84" t="s">
        <v>688</v>
      </c>
      <c r="H84" s="41">
        <v>1982</v>
      </c>
      <c r="I84" t="s">
        <v>902</v>
      </c>
      <c r="J84" t="s">
        <v>44</v>
      </c>
      <c r="K84" t="s">
        <v>44</v>
      </c>
      <c r="L84" t="s">
        <v>773</v>
      </c>
      <c r="M84" t="s">
        <v>957</v>
      </c>
      <c r="N84" s="41" t="str">
        <f>IFERROR(SEARCH("EM-DAT",Table4[[#This Row],[reference/s]]),"")</f>
        <v/>
      </c>
      <c r="O84" s="41">
        <v>1</v>
      </c>
      <c r="P84" s="41">
        <v>1</v>
      </c>
      <c r="Q84" s="41">
        <v>0</v>
      </c>
      <c r="R84" s="41">
        <v>1</v>
      </c>
      <c r="S84" s="41">
        <v>0</v>
      </c>
      <c r="T84" s="41">
        <f>IF(AND(Table4[[#This Row],[Deaths]]="",Table4[[#This Row],[Reported cost]]="",Table4[[#This Row],[Insured Cost]]=""),1,IF(OR(Table4[[#This Row],[Reported cost]]="",Table4[[#This Row],[Insured Cost]]=""),2,IF(AND(Table4[[#This Row],[Deaths]]="",OR(Table4[[#This Row],[Reported cost]]="",Table4[[#This Row],[Insured Cost]]="")),3,"")))</f>
        <v>2</v>
      </c>
      <c r="U84" s="41"/>
      <c r="V84" s="41">
        <v>200</v>
      </c>
      <c r="W84" s="41"/>
      <c r="X84" s="41">
        <v>10</v>
      </c>
      <c r="Y84" s="41">
        <v>1</v>
      </c>
      <c r="Z84" s="2"/>
      <c r="AA84" s="2">
        <v>5350000</v>
      </c>
      <c r="AB84" s="41"/>
      <c r="AC84" s="41"/>
      <c r="AD84" s="41"/>
      <c r="AE84" s="41"/>
      <c r="AF84" s="41">
        <v>8</v>
      </c>
      <c r="AG84" s="41"/>
      <c r="AH84" s="41">
        <v>38</v>
      </c>
      <c r="AI84" s="41"/>
      <c r="AJ84" s="41"/>
      <c r="AK84" s="41"/>
      <c r="AL84" s="41"/>
      <c r="AM84" s="41"/>
      <c r="AN84" s="41"/>
      <c r="AO84" s="41"/>
      <c r="AP84" s="41"/>
      <c r="AQ84" s="41"/>
      <c r="AR84" s="41"/>
      <c r="AS84" s="41"/>
      <c r="AT84" s="41">
        <v>3000</v>
      </c>
      <c r="BD84" t="str">
        <f>IFERROR(LEFT(Table4[[#This Row],[reference/s]],SEARCH(";",Table4[[#This Row],[reference/s]])-1),"")</f>
        <v>PDF - report</v>
      </c>
      <c r="BE84" t="str">
        <f>IFERROR(MID(Table4[[#This Row],[reference/s]],SEARCH(";",Table4[[#This Row],[reference/s]])+2,SEARCH(";",Table4[[#This Row],[reference/s]],SEARCH(";",Table4[[#This Row],[reference/s]])+1)-SEARCH(";",Table4[[#This Row],[reference/s]])-2),"")</f>
        <v>Ellis et al., (2004)</v>
      </c>
      <c r="BF84">
        <f>IFERROR(SEARCH(";",Table4[[#This Row],[reference/s]]),"")</f>
        <v>13</v>
      </c>
      <c r="BG84" s="1">
        <f>IFERROR(SEARCH(";",Table4[[#This Row],[reference/s]],Table4[[#This Row],[Column2]]+1),"")</f>
        <v>35</v>
      </c>
      <c r="BH84" s="1" t="str">
        <f>IFERROR(SEARCH(";",Table4[[#This Row],[reference/s]],Table4[[#This Row],[Column3]]+1),"")</f>
        <v/>
      </c>
      <c r="BI84" s="1" t="str">
        <f>IFERROR(SEARCH(";",Table4[[#This Row],[reference/s]],Table4[[#This Row],[Column4]]+1),"")</f>
        <v/>
      </c>
      <c r="BJ84" s="1" t="str">
        <f>IFERROR(SEARCH(";",Table4[[#This Row],[reference/s]],Table4[[#This Row],[Column5]]+1),"")</f>
        <v/>
      </c>
      <c r="BK84" s="1" t="str">
        <f>IFERROR(SEARCH(";",Table4[[#This Row],[reference/s]],Table4[[#This Row],[Column6]]+1),"")</f>
        <v/>
      </c>
      <c r="BL84" s="1" t="str">
        <f>IFERROR(SEARCH(";",Table4[[#This Row],[reference/s]],Table4[[#This Row],[Column7]]+1),"")</f>
        <v/>
      </c>
      <c r="BM84" s="1" t="str">
        <f>IFERROR(SEARCH(";",Table4[[#This Row],[reference/s]],Table4[[#This Row],[Column8]]+1),"")</f>
        <v/>
      </c>
      <c r="BN84" s="1" t="str">
        <f>IFERROR(SEARCH(";",Table4[[#This Row],[reference/s]],Table4[[#This Row],[Column9]]+1),"")</f>
        <v/>
      </c>
      <c r="BO84" s="1" t="str">
        <f>IFERROR(SEARCH(";",Table4[[#This Row],[reference/s]],Table4[[#This Row],[Column10]]+1),"")</f>
        <v/>
      </c>
      <c r="BP84" s="1" t="str">
        <f>IFERROR(SEARCH(";",Table4[[#This Row],[reference/s]],Table4[[#This Row],[Column11]]+1),"")</f>
        <v/>
      </c>
      <c r="BQ84" s="1" t="str">
        <f>IFERROR(MID(Table4[[#This Row],[reference/s]],Table4[[#This Row],[Column3]]+2,Table4[[#This Row],[Column4]]-Table4[[#This Row],[Column3]]-2),"")</f>
        <v/>
      </c>
      <c r="BR84" s="1" t="str">
        <f>IFERROR(MID(Table4[[#This Row],[reference/s]],Table4[[#This Row],[Column4]]+2,Table4[[#This Row],[Column5]]-Table4[[#This Row],[Column4]]-2),"")</f>
        <v/>
      </c>
      <c r="BS84" s="1" t="str">
        <f>IFERROR(MID(Table4[[#This Row],[reference/s]],Table4[[#This Row],[Column5]]+2,Table4[[#This Row],[Column6]]-Table4[[#This Row],[Column5]]-2),"")</f>
        <v/>
      </c>
    </row>
    <row r="85" spans="1:71">
      <c r="B85" t="s">
        <v>483</v>
      </c>
      <c r="C85" t="s">
        <v>955</v>
      </c>
      <c r="D85" t="s">
        <v>748</v>
      </c>
      <c r="E85" s="4">
        <v>29966</v>
      </c>
      <c r="F85" s="4">
        <v>29971</v>
      </c>
      <c r="G85" t="s">
        <v>684</v>
      </c>
      <c r="H85" s="41">
        <v>1982</v>
      </c>
      <c r="I85" t="s">
        <v>901</v>
      </c>
      <c r="J85" t="s">
        <v>33</v>
      </c>
      <c r="K85" t="s">
        <v>33</v>
      </c>
      <c r="L85" t="s">
        <v>773</v>
      </c>
      <c r="M85" t="s">
        <v>956</v>
      </c>
      <c r="N85" s="41" t="str">
        <f>IFERROR(SEARCH("EM-DAT",Table4[[#This Row],[reference/s]]),"")</f>
        <v/>
      </c>
      <c r="O85" s="41">
        <v>1</v>
      </c>
      <c r="P85" s="41">
        <v>0</v>
      </c>
      <c r="Q85" s="41">
        <v>0</v>
      </c>
      <c r="R85" s="41">
        <v>2</v>
      </c>
      <c r="S85" s="41">
        <v>0</v>
      </c>
      <c r="T85" s="41">
        <f>IF(AND(Table4[[#This Row],[Deaths]]="",Table4[[#This Row],[Reported cost]]="",Table4[[#This Row],[Insured Cost]]=""),1,IF(OR(Table4[[#This Row],[Reported cost]]="",Table4[[#This Row],[Insured Cost]]=""),2,IF(AND(Table4[[#This Row],[Deaths]]="",OR(Table4[[#This Row],[Reported cost]]="",Table4[[#This Row],[Insured Cost]]="")),3,"")))</f>
        <v>2</v>
      </c>
      <c r="U85" s="41"/>
      <c r="V85" s="41"/>
      <c r="W85" s="41"/>
      <c r="X85" s="41"/>
      <c r="Y85" s="41"/>
      <c r="Z85" s="2"/>
      <c r="AA85" s="2">
        <v>10000000</v>
      </c>
      <c r="AB85" s="41"/>
      <c r="AC85" s="41"/>
      <c r="AD85" s="41"/>
      <c r="AE85" s="41">
        <v>75</v>
      </c>
      <c r="AF85" s="41"/>
      <c r="AG85" s="41"/>
      <c r="AH85" s="41"/>
      <c r="AI85" s="41"/>
      <c r="AJ85" s="41"/>
      <c r="AK85" s="41"/>
      <c r="AL85" s="41"/>
      <c r="AM85" s="41"/>
      <c r="AN85" s="41"/>
      <c r="AO85" s="41"/>
      <c r="AP85" s="41"/>
      <c r="AQ85" s="41"/>
      <c r="AR85" s="41"/>
      <c r="AS85" s="41"/>
      <c r="AT85" s="41">
        <v>100000</v>
      </c>
      <c r="BD85" t="str">
        <f>IFERROR(LEFT(Table4[[#This Row],[reference/s]],SEARCH(";",Table4[[#This Row],[reference/s]])-1),"")</f>
        <v>Pearman (1988)</v>
      </c>
      <c r="BE85" t="str">
        <f>IFERROR(MID(Table4[[#This Row],[reference/s]],SEARCH(";",Table4[[#This Row],[reference/s]])+2,SEARCH(";",Table4[[#This Row],[reference/s]],SEARCH(";",Table4[[#This Row],[reference/s]])+1)-SEARCH(";",Table4[[#This Row],[reference/s]])-2),"")</f>
        <v>wiki ($3.6mil)</v>
      </c>
      <c r="BF85">
        <f>IFERROR(SEARCH(";",Table4[[#This Row],[reference/s]]),"")</f>
        <v>15</v>
      </c>
      <c r="BG85" s="1">
        <f>IFERROR(SEARCH(";",Table4[[#This Row],[reference/s]],Table4[[#This Row],[Column2]]+1),"")</f>
        <v>31</v>
      </c>
      <c r="BH85" s="1" t="str">
        <f>IFERROR(SEARCH(";",Table4[[#This Row],[reference/s]],Table4[[#This Row],[Column3]]+1),"")</f>
        <v/>
      </c>
      <c r="BI85" s="1" t="str">
        <f>IFERROR(SEARCH(";",Table4[[#This Row],[reference/s]],Table4[[#This Row],[Column4]]+1),"")</f>
        <v/>
      </c>
      <c r="BJ85" s="1" t="str">
        <f>IFERROR(SEARCH(";",Table4[[#This Row],[reference/s]],Table4[[#This Row],[Column5]]+1),"")</f>
        <v/>
      </c>
      <c r="BK85" s="1" t="str">
        <f>IFERROR(SEARCH(";",Table4[[#This Row],[reference/s]],Table4[[#This Row],[Column6]]+1),"")</f>
        <v/>
      </c>
      <c r="BL85" s="1" t="str">
        <f>IFERROR(SEARCH(";",Table4[[#This Row],[reference/s]],Table4[[#This Row],[Column7]]+1),"")</f>
        <v/>
      </c>
      <c r="BM85" s="1" t="str">
        <f>IFERROR(SEARCH(";",Table4[[#This Row],[reference/s]],Table4[[#This Row],[Column8]]+1),"")</f>
        <v/>
      </c>
      <c r="BN85" s="1" t="str">
        <f>IFERROR(SEARCH(";",Table4[[#This Row],[reference/s]],Table4[[#This Row],[Column9]]+1),"")</f>
        <v/>
      </c>
      <c r="BO85" s="1" t="str">
        <f>IFERROR(SEARCH(";",Table4[[#This Row],[reference/s]],Table4[[#This Row],[Column10]]+1),"")</f>
        <v/>
      </c>
      <c r="BP85" s="1" t="str">
        <f>IFERROR(SEARCH(";",Table4[[#This Row],[reference/s]],Table4[[#This Row],[Column11]]+1),"")</f>
        <v/>
      </c>
      <c r="BQ85" s="1" t="str">
        <f>IFERROR(MID(Table4[[#This Row],[reference/s]],Table4[[#This Row],[Column3]]+2,Table4[[#This Row],[Column4]]-Table4[[#This Row],[Column3]]-2),"")</f>
        <v/>
      </c>
      <c r="BR85" s="1" t="str">
        <f>IFERROR(MID(Table4[[#This Row],[reference/s]],Table4[[#This Row],[Column4]]+2,Table4[[#This Row],[Column5]]-Table4[[#This Row],[Column4]]-2),"")</f>
        <v/>
      </c>
      <c r="BS85" s="1" t="str">
        <f>IFERROR(MID(Table4[[#This Row],[reference/s]],Table4[[#This Row],[Column5]]+2,Table4[[#This Row],[Column6]]-Table4[[#This Row],[Column5]]-2),"")</f>
        <v/>
      </c>
    </row>
    <row r="86" spans="1:71">
      <c r="B86" t="s">
        <v>483</v>
      </c>
      <c r="C86" t="s">
        <v>746</v>
      </c>
      <c r="D86" t="s">
        <v>747</v>
      </c>
      <c r="E86" s="4">
        <v>30046</v>
      </c>
      <c r="F86" s="4">
        <v>30048</v>
      </c>
      <c r="G86" t="s">
        <v>689</v>
      </c>
      <c r="H86" s="41">
        <v>1982</v>
      </c>
      <c r="I86" t="s">
        <v>634</v>
      </c>
      <c r="J86" t="s">
        <v>635</v>
      </c>
      <c r="K86" t="s">
        <v>50</v>
      </c>
      <c r="L86" t="s">
        <v>165</v>
      </c>
      <c r="M86" t="s">
        <v>1262</v>
      </c>
      <c r="N86" s="41">
        <f>IFERROR(SEARCH("EM-DAT",Table4[[#This Row],[reference/s]]),"")</f>
        <v>6</v>
      </c>
      <c r="O86" s="41">
        <v>2</v>
      </c>
      <c r="P86" s="41">
        <v>0</v>
      </c>
      <c r="Q86" s="41">
        <v>1</v>
      </c>
      <c r="R86" s="41">
        <v>0</v>
      </c>
      <c r="S86" s="41">
        <v>1</v>
      </c>
      <c r="T86" s="41">
        <f>IF(AND(Table4[[#This Row],[Deaths]]="",Table4[[#This Row],[Reported cost]]="",Table4[[#This Row],[Insured Cost]]=""),1,IF(OR(Table4[[#This Row],[Reported cost]]="",Table4[[#This Row],[Insured Cost]]=""),2,IF(AND(Table4[[#This Row],[Deaths]]="",OR(Table4[[#This Row],[Reported cost]]="",Table4[[#This Row],[Insured Cost]]="")),3,"")))</f>
        <v>2</v>
      </c>
      <c r="U86" s="41"/>
      <c r="V86" s="41"/>
      <c r="W86" s="41"/>
      <c r="X86" s="41"/>
      <c r="Y86" s="41"/>
      <c r="Z86" s="2"/>
      <c r="AA86" s="2">
        <v>3600000</v>
      </c>
      <c r="AB86" s="41"/>
      <c r="AC86" s="41"/>
      <c r="AD86" s="41"/>
      <c r="AE86" s="41"/>
      <c r="AF86" s="41"/>
      <c r="AG86" s="41"/>
      <c r="AH86" s="41"/>
      <c r="AI86" s="41"/>
      <c r="AJ86" s="41"/>
      <c r="AK86" s="41"/>
      <c r="AL86" s="41"/>
      <c r="AM86" s="41"/>
      <c r="AN86" s="41"/>
      <c r="AO86" s="41"/>
      <c r="AP86" s="41"/>
      <c r="AQ86" s="41"/>
      <c r="AR86" s="41"/>
      <c r="AS86" s="41"/>
      <c r="AT86" s="41"/>
      <c r="BD86" t="str">
        <f>IFERROR(LEFT(Table4[[#This Row],[reference/s]],SEARCH(";",Table4[[#This Row],[reference/s]])-1),"")</f>
        <v>BOM</v>
      </c>
      <c r="BE86" t="str">
        <f>IFERROR(MID(Table4[[#This Row],[reference/s]],SEARCH(";",Table4[[#This Row],[reference/s]])+2,SEARCH(";",Table4[[#This Row],[reference/s]],SEARCH(";",Table4[[#This Row],[reference/s]])+1)-SEARCH(";",Table4[[#This Row],[reference/s]])-2),"")</f>
        <v>EM-DAT</v>
      </c>
      <c r="BF86">
        <f>IFERROR(SEARCH(";",Table4[[#This Row],[reference/s]]),"")</f>
        <v>4</v>
      </c>
      <c r="BG86" s="1">
        <f>IFERROR(SEARCH(";",Table4[[#This Row],[reference/s]],Table4[[#This Row],[Column2]]+1),"")</f>
        <v>12</v>
      </c>
      <c r="BH86" s="1">
        <f>IFERROR(SEARCH(";",Table4[[#This Row],[reference/s]],Table4[[#This Row],[Column3]]+1),"")</f>
        <v>29</v>
      </c>
      <c r="BI86" s="1" t="str">
        <f>IFERROR(SEARCH(";",Table4[[#This Row],[reference/s]],Table4[[#This Row],[Column4]]+1),"")</f>
        <v/>
      </c>
      <c r="BJ86" s="1" t="str">
        <f>IFERROR(SEARCH(";",Table4[[#This Row],[reference/s]],Table4[[#This Row],[Column5]]+1),"")</f>
        <v/>
      </c>
      <c r="BK86" s="1" t="str">
        <f>IFERROR(SEARCH(";",Table4[[#This Row],[reference/s]],Table4[[#This Row],[Column6]]+1),"")</f>
        <v/>
      </c>
      <c r="BL86" s="1" t="str">
        <f>IFERROR(SEARCH(";",Table4[[#This Row],[reference/s]],Table4[[#This Row],[Column7]]+1),"")</f>
        <v/>
      </c>
      <c r="BM86" s="1" t="str">
        <f>IFERROR(SEARCH(";",Table4[[#This Row],[reference/s]],Table4[[#This Row],[Column8]]+1),"")</f>
        <v/>
      </c>
      <c r="BN86" s="1" t="str">
        <f>IFERROR(SEARCH(";",Table4[[#This Row],[reference/s]],Table4[[#This Row],[Column9]]+1),"")</f>
        <v/>
      </c>
      <c r="BO86" s="1" t="str">
        <f>IFERROR(SEARCH(";",Table4[[#This Row],[reference/s]],Table4[[#This Row],[Column10]]+1),"")</f>
        <v/>
      </c>
      <c r="BP86" s="1" t="str">
        <f>IFERROR(SEARCH(";",Table4[[#This Row],[reference/s]],Table4[[#This Row],[Column11]]+1),"")</f>
        <v/>
      </c>
      <c r="BQ86" s="1" t="str">
        <f>IFERROR(MID(Table4[[#This Row],[reference/s]],Table4[[#This Row],[Column3]]+2,Table4[[#This Row],[Column4]]-Table4[[#This Row],[Column3]]-2),"")</f>
        <v>PDF - newspaper</v>
      </c>
      <c r="BR86" s="1" t="str">
        <f>IFERROR(MID(Table4[[#This Row],[reference/s]],Table4[[#This Row],[Column4]]+2,Table4[[#This Row],[Column5]]-Table4[[#This Row],[Column4]]-2),"")</f>
        <v/>
      </c>
      <c r="BS86" s="1" t="str">
        <f>IFERROR(MID(Table4[[#This Row],[reference/s]],Table4[[#This Row],[Column5]]+2,Table4[[#This Row],[Column6]]-Table4[[#This Row],[Column5]]-2),"")</f>
        <v/>
      </c>
    </row>
    <row r="87" spans="1:71">
      <c r="B87" t="s">
        <v>666</v>
      </c>
      <c r="E87" s="4">
        <v>30270</v>
      </c>
      <c r="F87" s="7">
        <v>30270</v>
      </c>
      <c r="G87" t="s">
        <v>686</v>
      </c>
      <c r="H87" s="41">
        <v>1982</v>
      </c>
      <c r="I87" t="s">
        <v>526</v>
      </c>
      <c r="J87" t="s">
        <v>30</v>
      </c>
      <c r="K87" t="s">
        <v>30</v>
      </c>
      <c r="L87" t="s">
        <v>773</v>
      </c>
      <c r="M87" t="s">
        <v>1261</v>
      </c>
      <c r="N87" s="41">
        <f>IFERROR(SEARCH("EM-DAT",Table4[[#This Row],[reference/s]]),"")</f>
        <v>12</v>
      </c>
      <c r="O87" s="41">
        <v>0</v>
      </c>
      <c r="P87" s="41">
        <v>0</v>
      </c>
      <c r="Q87" s="41">
        <v>2</v>
      </c>
      <c r="R87" s="41">
        <v>1</v>
      </c>
      <c r="S87" s="41">
        <v>2</v>
      </c>
      <c r="T87" s="41" t="str">
        <f>IF(AND(Table4[[#This Row],[Deaths]]="",Table4[[#This Row],[Reported cost]]="",Table4[[#This Row],[Insured Cost]]=""),1,IF(OR(Table4[[#This Row],[Reported cost]]="",Table4[[#This Row],[Insured Cost]]=""),2,IF(AND(Table4[[#This Row],[Deaths]]="",OR(Table4[[#This Row],[Reported cost]]="",Table4[[#This Row],[Insured Cost]]="")),3,"")))</f>
        <v/>
      </c>
      <c r="U87" s="41">
        <v>40000</v>
      </c>
      <c r="V87" s="41"/>
      <c r="W87" s="41">
        <v>50</v>
      </c>
      <c r="X87" s="41">
        <v>25</v>
      </c>
      <c r="Y87" s="41">
        <v>2</v>
      </c>
      <c r="Z87" s="2">
        <v>10000000</v>
      </c>
      <c r="AA87" s="2">
        <v>19000000</v>
      </c>
      <c r="AB87" s="41"/>
      <c r="AC87" s="41"/>
      <c r="AD87" s="41"/>
      <c r="AE87" s="41"/>
      <c r="AF87" s="41"/>
      <c r="AG87" s="41"/>
      <c r="AH87" s="41"/>
      <c r="AI87" s="41"/>
      <c r="AJ87" s="41"/>
      <c r="AK87" s="41"/>
      <c r="AL87" s="41"/>
      <c r="AM87" s="41"/>
      <c r="AN87" s="41"/>
      <c r="AO87" s="41"/>
      <c r="AP87" s="41"/>
      <c r="AQ87" s="41"/>
      <c r="AR87" s="41"/>
      <c r="AS87" s="41"/>
      <c r="AT87" s="41"/>
      <c r="BD87" t="str">
        <f>IFERROR(LEFT(Table4[[#This Row],[reference/s]],SEARCH(";",Table4[[#This Row],[reference/s]])-1),"")</f>
        <v>wiki</v>
      </c>
      <c r="BE87" t="str">
        <f>IFERROR(MID(Table4[[#This Row],[reference/s]],SEARCH(";",Table4[[#This Row],[reference/s]])+2,SEARCH(";",Table4[[#This Row],[reference/s]],SEARCH(";",Table4[[#This Row],[reference/s]])+1)-SEARCH(";",Table4[[#This Row],[reference/s]])-2),"")</f>
        <v>ICA</v>
      </c>
      <c r="BF87">
        <f>IFERROR(SEARCH(";",Table4[[#This Row],[reference/s]]),"")</f>
        <v>5</v>
      </c>
      <c r="BG87" s="1">
        <f>IFERROR(SEARCH(";",Table4[[#This Row],[reference/s]],Table4[[#This Row],[Column2]]+1),"")</f>
        <v>10</v>
      </c>
      <c r="BH87" s="1">
        <f>IFERROR(SEARCH(";",Table4[[#This Row],[reference/s]],Table4[[#This Row],[Column3]]+1),"")</f>
        <v>18</v>
      </c>
      <c r="BI87" s="1" t="str">
        <f>IFERROR(SEARCH(";",Table4[[#This Row],[reference/s]],Table4[[#This Row],[Column4]]+1),"")</f>
        <v/>
      </c>
      <c r="BJ87" s="1" t="str">
        <f>IFERROR(SEARCH(";",Table4[[#This Row],[reference/s]],Table4[[#This Row],[Column5]]+1),"")</f>
        <v/>
      </c>
      <c r="BK87" s="1" t="str">
        <f>IFERROR(SEARCH(";",Table4[[#This Row],[reference/s]],Table4[[#This Row],[Column6]]+1),"")</f>
        <v/>
      </c>
      <c r="BL87" s="1" t="str">
        <f>IFERROR(SEARCH(";",Table4[[#This Row],[reference/s]],Table4[[#This Row],[Column7]]+1),"")</f>
        <v/>
      </c>
      <c r="BM87" s="1" t="str">
        <f>IFERROR(SEARCH(";",Table4[[#This Row],[reference/s]],Table4[[#This Row],[Column8]]+1),"")</f>
        <v/>
      </c>
      <c r="BN87" s="1" t="str">
        <f>IFERROR(SEARCH(";",Table4[[#This Row],[reference/s]],Table4[[#This Row],[Column9]]+1),"")</f>
        <v/>
      </c>
      <c r="BO87" s="1" t="str">
        <f>IFERROR(SEARCH(";",Table4[[#This Row],[reference/s]],Table4[[#This Row],[Column10]]+1),"")</f>
        <v/>
      </c>
      <c r="BP87" s="1" t="str">
        <f>IFERROR(SEARCH(";",Table4[[#This Row],[reference/s]],Table4[[#This Row],[Column11]]+1),"")</f>
        <v/>
      </c>
      <c r="BQ87" s="1" t="str">
        <f>IFERROR(MID(Table4[[#This Row],[reference/s]],Table4[[#This Row],[Column3]]+2,Table4[[#This Row],[Column4]]-Table4[[#This Row],[Column3]]-2),"")</f>
        <v>EM-DAT</v>
      </c>
      <c r="BR87" s="1" t="str">
        <f>IFERROR(MID(Table4[[#This Row],[reference/s]],Table4[[#This Row],[Column4]]+2,Table4[[#This Row],[Column5]]-Table4[[#This Row],[Column4]]-2),"")</f>
        <v/>
      </c>
      <c r="BS87" s="1" t="str">
        <f>IFERROR(MID(Table4[[#This Row],[reference/s]],Table4[[#This Row],[Column5]]+2,Table4[[#This Row],[Column6]]-Table4[[#This Row],[Column5]]-2),"")</f>
        <v/>
      </c>
    </row>
    <row r="88" spans="1:71" ht="15" thickBot="1">
      <c r="B88" t="s">
        <v>666</v>
      </c>
      <c r="D88" t="s">
        <v>751</v>
      </c>
      <c r="E88" s="4">
        <v>30314</v>
      </c>
      <c r="F88" s="4">
        <v>30314</v>
      </c>
      <c r="G88" t="s">
        <v>687</v>
      </c>
      <c r="H88" s="41">
        <v>1982</v>
      </c>
      <c r="I88" t="s">
        <v>906</v>
      </c>
      <c r="J88" t="s">
        <v>37</v>
      </c>
      <c r="K88" t="s">
        <v>37</v>
      </c>
      <c r="M88" t="s">
        <v>1263</v>
      </c>
      <c r="N88" s="41" t="str">
        <f>IFERROR(SEARCH("EM-DAT",Table4[[#This Row],[reference/s]]),"")</f>
        <v/>
      </c>
      <c r="O88" s="41">
        <v>0</v>
      </c>
      <c r="P88" s="41">
        <v>0</v>
      </c>
      <c r="Q88" s="41">
        <v>0</v>
      </c>
      <c r="R88" s="41">
        <v>1</v>
      </c>
      <c r="S88" s="41">
        <v>0</v>
      </c>
      <c r="T88" s="41">
        <f>IF(AND(Table4[[#This Row],[Deaths]]="",Table4[[#This Row],[Reported cost]]="",Table4[[#This Row],[Insured Cost]]=""),1,IF(OR(Table4[[#This Row],[Reported cost]]="",Table4[[#This Row],[Insured Cost]]=""),2,IF(AND(Table4[[#This Row],[Deaths]]="",OR(Table4[[#This Row],[Reported cost]]="",Table4[[#This Row],[Insured Cost]]="")),3,"")))</f>
        <v>2</v>
      </c>
      <c r="U88" s="41"/>
      <c r="V88" s="41"/>
      <c r="W88" s="41"/>
      <c r="X88" s="41"/>
      <c r="Y88" s="41"/>
      <c r="Z88" s="2"/>
      <c r="AA88" s="2">
        <v>3700000</v>
      </c>
      <c r="AB88" s="41"/>
      <c r="AC88" s="41"/>
      <c r="AD88" s="41"/>
      <c r="AE88" s="41"/>
      <c r="AF88" s="41"/>
      <c r="AG88" s="41">
        <v>250</v>
      </c>
      <c r="AH88" s="41"/>
      <c r="AI88" s="41"/>
      <c r="AJ88" s="41"/>
      <c r="AK88" s="41"/>
      <c r="AL88" s="41"/>
      <c r="AM88" s="41"/>
      <c r="AN88" s="41"/>
      <c r="AO88" s="41"/>
      <c r="AP88" s="41"/>
      <c r="AQ88" s="41"/>
      <c r="AR88" s="41"/>
      <c r="AS88" s="41"/>
      <c r="AT88" s="41"/>
      <c r="BD88" t="str">
        <f>IFERROR(LEFT(Table4[[#This Row],[reference/s]],SEARCH(";",Table4[[#This Row],[reference/s]])-1),"")</f>
        <v/>
      </c>
      <c r="BE88" t="str">
        <f>IFERROR(MID(Table4[[#This Row],[reference/s]],SEARCH(";",Table4[[#This Row],[reference/s]])+2,SEARCH(";",Table4[[#This Row],[reference/s]],SEARCH(";",Table4[[#This Row],[reference/s]])+1)-SEARCH(";",Table4[[#This Row],[reference/s]])-2),"")</f>
        <v/>
      </c>
      <c r="BF88" t="str">
        <f>IFERROR(SEARCH(";",Table4[[#This Row],[reference/s]]),"")</f>
        <v/>
      </c>
      <c r="BG88" s="1" t="str">
        <f>IFERROR(SEARCH(";",Table4[[#This Row],[reference/s]],Table4[[#This Row],[Column2]]+1),"")</f>
        <v/>
      </c>
      <c r="BH88" s="1" t="str">
        <f>IFERROR(SEARCH(";",Table4[[#This Row],[reference/s]],Table4[[#This Row],[Column3]]+1),"")</f>
        <v/>
      </c>
      <c r="BI88" s="1" t="str">
        <f>IFERROR(SEARCH(";",Table4[[#This Row],[reference/s]],Table4[[#This Row],[Column4]]+1),"")</f>
        <v/>
      </c>
      <c r="BJ88" s="1" t="str">
        <f>IFERROR(SEARCH(";",Table4[[#This Row],[reference/s]],Table4[[#This Row],[Column5]]+1),"")</f>
        <v/>
      </c>
      <c r="BK88" s="1" t="str">
        <f>IFERROR(SEARCH(";",Table4[[#This Row],[reference/s]],Table4[[#This Row],[Column6]]+1),"")</f>
        <v/>
      </c>
      <c r="BL88" s="1" t="str">
        <f>IFERROR(SEARCH(";",Table4[[#This Row],[reference/s]],Table4[[#This Row],[Column7]]+1),"")</f>
        <v/>
      </c>
      <c r="BM88" s="1" t="str">
        <f>IFERROR(SEARCH(";",Table4[[#This Row],[reference/s]],Table4[[#This Row],[Column8]]+1),"")</f>
        <v/>
      </c>
      <c r="BN88" s="1" t="str">
        <f>IFERROR(SEARCH(";",Table4[[#This Row],[reference/s]],Table4[[#This Row],[Column9]]+1),"")</f>
        <v/>
      </c>
      <c r="BO88" s="1" t="str">
        <f>IFERROR(SEARCH(";",Table4[[#This Row],[reference/s]],Table4[[#This Row],[Column10]]+1),"")</f>
        <v/>
      </c>
      <c r="BP88" s="1" t="str">
        <f>IFERROR(SEARCH(";",Table4[[#This Row],[reference/s]],Table4[[#This Row],[Column11]]+1),"")</f>
        <v/>
      </c>
      <c r="BQ88" s="1" t="str">
        <f>IFERROR(MID(Table4[[#This Row],[reference/s]],Table4[[#This Row],[Column3]]+2,Table4[[#This Row],[Column4]]-Table4[[#This Row],[Column3]]-2),"")</f>
        <v/>
      </c>
      <c r="BR88" s="1" t="str">
        <f>IFERROR(MID(Table4[[#This Row],[reference/s]],Table4[[#This Row],[Column4]]+2,Table4[[#This Row],[Column5]]-Table4[[#This Row],[Column4]]-2),"")</f>
        <v/>
      </c>
      <c r="BS88" s="1" t="str">
        <f>IFERROR(MID(Table4[[#This Row],[reference/s]],Table4[[#This Row],[Column5]]+2,Table4[[#This Row],[Column6]]-Table4[[#This Row],[Column5]]-2),"")</f>
        <v/>
      </c>
    </row>
    <row r="89" spans="1:71" ht="16" thickTop="1" thickBot="1">
      <c r="B89" t="s">
        <v>666</v>
      </c>
      <c r="E89" s="16">
        <v>30300</v>
      </c>
      <c r="F89" s="16"/>
      <c r="G89" t="s">
        <v>687</v>
      </c>
      <c r="H89" s="41">
        <v>1982</v>
      </c>
      <c r="I89" t="s">
        <v>1264</v>
      </c>
      <c r="J89" t="s">
        <v>50</v>
      </c>
      <c r="M89" s="9" t="s">
        <v>1648</v>
      </c>
      <c r="N89" s="43">
        <f>IFERROR(SEARCH("EM-DAT",Table4[[#This Row],[reference/s]]),"")</f>
        <v>1</v>
      </c>
      <c r="O89" s="41">
        <v>0</v>
      </c>
      <c r="P89" s="41">
        <v>0</v>
      </c>
      <c r="Q89" s="41">
        <v>1</v>
      </c>
      <c r="R89" s="41">
        <v>1</v>
      </c>
      <c r="S89" s="41">
        <v>0</v>
      </c>
      <c r="T89" s="41">
        <f>IF(AND(Table4[[#This Row],[Deaths]]="",Table4[[#This Row],[Reported cost]]="",Table4[[#This Row],[Insured Cost]]=""),1,IF(OR(Table4[[#This Row],[Reported cost]]="",Table4[[#This Row],[Insured Cost]]=""),2,IF(AND(Table4[[#This Row],[Deaths]]="",OR(Table4[[#This Row],[Reported cost]]="",Table4[[#This Row],[Insured Cost]]="")),3,"")))</f>
        <v>2</v>
      </c>
      <c r="U89" s="41"/>
      <c r="V89" s="41"/>
      <c r="W89" s="41"/>
      <c r="X89" s="41"/>
      <c r="Y89" s="41"/>
      <c r="Z89" s="2"/>
      <c r="AA89" s="2">
        <v>11767000</v>
      </c>
      <c r="AB89" s="41"/>
      <c r="AC89" s="41"/>
      <c r="AD89" s="41"/>
      <c r="AE89" s="41"/>
      <c r="AF89" s="41"/>
      <c r="AG89" s="41"/>
      <c r="AH89" s="41"/>
      <c r="AI89" s="41"/>
      <c r="AJ89" s="41"/>
      <c r="AK89" s="41"/>
      <c r="AL89" s="41"/>
      <c r="AM89" s="41"/>
      <c r="AN89" s="41"/>
      <c r="AO89" s="41"/>
      <c r="AP89" s="41"/>
      <c r="AQ89" s="41"/>
      <c r="AR89" s="41"/>
      <c r="AS89" s="41"/>
      <c r="AT89" s="41"/>
      <c r="BD89" t="str">
        <f>IFERROR(LEFT(Table4[[#This Row],[reference/s]],SEARCH(";",Table4[[#This Row],[reference/s]])-1),"")</f>
        <v>EM-DAT</v>
      </c>
      <c r="BE89" t="str">
        <f>IFERROR(MID(Table4[[#This Row],[reference/s]],SEARCH(";",Table4[[#This Row],[reference/s]])+2,SEARCH(";",Table4[[#This Row],[reference/s]],SEARCH(";",Table4[[#This Row],[reference/s]])+1)-SEARCH(";",Table4[[#This Row],[reference/s]])-2),"")</f>
        <v/>
      </c>
      <c r="BF89">
        <f>IFERROR(SEARCH(";",Table4[[#This Row],[reference/s]]),"")</f>
        <v>7</v>
      </c>
      <c r="BG89" s="1" t="str">
        <f>IFERROR(SEARCH(";",Table4[[#This Row],[reference/s]],Table4[[#This Row],[Column2]]+1),"")</f>
        <v/>
      </c>
      <c r="BH89" s="1" t="str">
        <f>IFERROR(SEARCH(";",Table4[[#This Row],[reference/s]],Table4[[#This Row],[Column3]]+1),"")</f>
        <v/>
      </c>
      <c r="BI89" s="1" t="str">
        <f>IFERROR(SEARCH(";",Table4[[#This Row],[reference/s]],Table4[[#This Row],[Column4]]+1),"")</f>
        <v/>
      </c>
      <c r="BJ89" s="1" t="str">
        <f>IFERROR(SEARCH(";",Table4[[#This Row],[reference/s]],Table4[[#This Row],[Column5]]+1),"")</f>
        <v/>
      </c>
      <c r="BK89" s="1" t="str">
        <f>IFERROR(SEARCH(";",Table4[[#This Row],[reference/s]],Table4[[#This Row],[Column6]]+1),"")</f>
        <v/>
      </c>
      <c r="BL89" s="1" t="str">
        <f>IFERROR(SEARCH(";",Table4[[#This Row],[reference/s]],Table4[[#This Row],[Column7]]+1),"")</f>
        <v/>
      </c>
      <c r="BM89" s="1" t="str">
        <f>IFERROR(SEARCH(";",Table4[[#This Row],[reference/s]],Table4[[#This Row],[Column8]]+1),"")</f>
        <v/>
      </c>
      <c r="BN89" s="1" t="str">
        <f>IFERROR(SEARCH(";",Table4[[#This Row],[reference/s]],Table4[[#This Row],[Column9]]+1),"")</f>
        <v/>
      </c>
      <c r="BO89" s="1" t="str">
        <f>IFERROR(SEARCH(";",Table4[[#This Row],[reference/s]],Table4[[#This Row],[Column10]]+1),"")</f>
        <v/>
      </c>
      <c r="BP89" s="1" t="str">
        <f>IFERROR(SEARCH(";",Table4[[#This Row],[reference/s]],Table4[[#This Row],[Column11]]+1),"")</f>
        <v/>
      </c>
      <c r="BQ89" s="1" t="str">
        <f>IFERROR(MID(Table4[[#This Row],[reference/s]],Table4[[#This Row],[Column3]]+2,Table4[[#This Row],[Column4]]-Table4[[#This Row],[Column3]]-2),"")</f>
        <v/>
      </c>
      <c r="BR89" s="1" t="str">
        <f>IFERROR(MID(Table4[[#This Row],[reference/s]],Table4[[#This Row],[Column4]]+2,Table4[[#This Row],[Column5]]-Table4[[#This Row],[Column4]]-2),"")</f>
        <v/>
      </c>
      <c r="BS89" s="1" t="str">
        <f>IFERROR(MID(Table4[[#This Row],[reference/s]],Table4[[#This Row],[Column5]]+2,Table4[[#This Row],[Column6]]-Table4[[#This Row],[Column5]]-2),"")</f>
        <v/>
      </c>
    </row>
    <row r="90" spans="1:71" ht="15" thickTop="1">
      <c r="A90">
        <v>347</v>
      </c>
      <c r="B90" t="s">
        <v>600</v>
      </c>
      <c r="C90" t="s">
        <v>248</v>
      </c>
      <c r="D90" t="s">
        <v>749</v>
      </c>
      <c r="E90" s="4">
        <v>30317</v>
      </c>
      <c r="F90" s="7">
        <v>30347</v>
      </c>
      <c r="G90" t="s">
        <v>684</v>
      </c>
      <c r="H90" s="41">
        <v>1983</v>
      </c>
      <c r="I90" t="s">
        <v>502</v>
      </c>
      <c r="J90" t="s">
        <v>37</v>
      </c>
      <c r="K90" t="s">
        <v>37</v>
      </c>
      <c r="L90" t="s">
        <v>773</v>
      </c>
      <c r="M90" t="s">
        <v>1266</v>
      </c>
      <c r="N90" s="41" t="str">
        <f>IFERROR(SEARCH("EM-DAT",Table4[[#This Row],[reference/s]]),"")</f>
        <v/>
      </c>
      <c r="O90" s="41">
        <v>0</v>
      </c>
      <c r="P90" s="41">
        <v>1</v>
      </c>
      <c r="Q90" s="41">
        <v>1</v>
      </c>
      <c r="R90" s="41">
        <v>1</v>
      </c>
      <c r="S90" s="41">
        <v>0</v>
      </c>
      <c r="T90" s="41">
        <f>IF(AND(Table4[[#This Row],[Deaths]]="",Table4[[#This Row],[Reported cost]]="",Table4[[#This Row],[Insured Cost]]=""),1,IF(OR(Table4[[#This Row],[Reported cost]]="",Table4[[#This Row],[Insured Cost]]=""),2,IF(AND(Table4[[#This Row],[Deaths]]="",OR(Table4[[#This Row],[Reported cost]]="",Table4[[#This Row],[Insured Cost]]="")),3,"")))</f>
        <v>2</v>
      </c>
      <c r="U90" s="41"/>
      <c r="V90" s="41"/>
      <c r="W90" s="41"/>
      <c r="X90" s="41">
        <v>6</v>
      </c>
      <c r="Y90" s="41">
        <v>3</v>
      </c>
      <c r="Z90" s="2"/>
      <c r="AA90" s="2">
        <v>12000000</v>
      </c>
      <c r="AB90" s="41"/>
      <c r="AC90" s="41"/>
      <c r="AD90" s="41"/>
      <c r="AE90" s="41"/>
      <c r="AF90" s="41">
        <v>2</v>
      </c>
      <c r="AG90" s="41"/>
      <c r="AH90" s="41"/>
      <c r="AI90" s="41"/>
      <c r="AJ90" s="41"/>
      <c r="AK90" s="41"/>
      <c r="AL90" s="41"/>
      <c r="AM90" s="41"/>
      <c r="AN90" s="41"/>
      <c r="AO90" s="41"/>
      <c r="AP90" s="41"/>
      <c r="AQ90" s="41"/>
      <c r="AR90" s="41"/>
      <c r="AS90" s="41"/>
      <c r="AT90" s="41"/>
      <c r="BC90" t="s">
        <v>249</v>
      </c>
      <c r="BD90" t="str">
        <f>IFERROR(LEFT(Table4[[#This Row],[reference/s]],SEARCH(";",Table4[[#This Row],[reference/s]])-1),"")</f>
        <v>EM-Track</v>
      </c>
      <c r="BE90" t="str">
        <f>IFERROR(MID(Table4[[#This Row],[reference/s]],SEARCH(";",Table4[[#This Row],[reference/s]])+2,SEARCH(";",Table4[[#This Row],[reference/s]],SEARCH(";",Table4[[#This Row],[reference/s]])+1)-SEARCH(";",Table4[[#This Row],[reference/s]])-2),"")</f>
        <v>http://www.theleader.com.au/story/1234238/heat-stirs-memory-of-tragic-bushfires/</v>
      </c>
      <c r="BF90">
        <f>IFERROR(SEARCH(";",Table4[[#This Row],[reference/s]]),"")</f>
        <v>9</v>
      </c>
      <c r="BG90" s="1">
        <f>IFERROR(SEARCH(";",Table4[[#This Row],[reference/s]],Table4[[#This Row],[Column2]]+1),"")</f>
        <v>91</v>
      </c>
      <c r="BH90" s="1" t="str">
        <f>IFERROR(SEARCH(";",Table4[[#This Row],[reference/s]],Table4[[#This Row],[Column3]]+1),"")</f>
        <v/>
      </c>
      <c r="BI90" s="1" t="str">
        <f>IFERROR(SEARCH(";",Table4[[#This Row],[reference/s]],Table4[[#This Row],[Column4]]+1),"")</f>
        <v/>
      </c>
      <c r="BJ90" s="1" t="str">
        <f>IFERROR(SEARCH(";",Table4[[#This Row],[reference/s]],Table4[[#This Row],[Column5]]+1),"")</f>
        <v/>
      </c>
      <c r="BK90" s="1" t="str">
        <f>IFERROR(SEARCH(";",Table4[[#This Row],[reference/s]],Table4[[#This Row],[Column6]]+1),"")</f>
        <v/>
      </c>
      <c r="BL90" s="1" t="str">
        <f>IFERROR(SEARCH(";",Table4[[#This Row],[reference/s]],Table4[[#This Row],[Column7]]+1),"")</f>
        <v/>
      </c>
      <c r="BM90" s="1" t="str">
        <f>IFERROR(SEARCH(";",Table4[[#This Row],[reference/s]],Table4[[#This Row],[Column8]]+1),"")</f>
        <v/>
      </c>
      <c r="BN90" s="1" t="str">
        <f>IFERROR(SEARCH(";",Table4[[#This Row],[reference/s]],Table4[[#This Row],[Column9]]+1),"")</f>
        <v/>
      </c>
      <c r="BO90" s="1" t="str">
        <f>IFERROR(SEARCH(";",Table4[[#This Row],[reference/s]],Table4[[#This Row],[Column10]]+1),"")</f>
        <v/>
      </c>
      <c r="BP90" s="1" t="str">
        <f>IFERROR(SEARCH(";",Table4[[#This Row],[reference/s]],Table4[[#This Row],[Column11]]+1),"")</f>
        <v/>
      </c>
      <c r="BQ90" s="1" t="str">
        <f>IFERROR(MID(Table4[[#This Row],[reference/s]],Table4[[#This Row],[Column3]]+2,Table4[[#This Row],[Column4]]-Table4[[#This Row],[Column3]]-2),"")</f>
        <v/>
      </c>
      <c r="BR90" s="1" t="str">
        <f>IFERROR(MID(Table4[[#This Row],[reference/s]],Table4[[#This Row],[Column4]]+2,Table4[[#This Row],[Column5]]-Table4[[#This Row],[Column4]]-2),"")</f>
        <v/>
      </c>
      <c r="BS90" s="1" t="str">
        <f>IFERROR(MID(Table4[[#This Row],[reference/s]],Table4[[#This Row],[Column5]]+2,Table4[[#This Row],[Column6]]-Table4[[#This Row],[Column5]]-2),"")</f>
        <v/>
      </c>
    </row>
    <row r="91" spans="1:71">
      <c r="A91">
        <v>131</v>
      </c>
      <c r="B91" t="s">
        <v>600</v>
      </c>
      <c r="C91" t="s">
        <v>116</v>
      </c>
      <c r="D91" t="s">
        <v>117</v>
      </c>
      <c r="E91" s="4">
        <v>30363</v>
      </c>
      <c r="F91" s="7">
        <v>30365</v>
      </c>
      <c r="G91" t="s">
        <v>688</v>
      </c>
      <c r="H91" s="41">
        <v>1983</v>
      </c>
      <c r="I91" t="s">
        <v>1176</v>
      </c>
      <c r="J91" t="s">
        <v>118</v>
      </c>
      <c r="K91" t="s">
        <v>30</v>
      </c>
      <c r="L91" t="s">
        <v>51</v>
      </c>
      <c r="M91" t="s">
        <v>1267</v>
      </c>
      <c r="N91" s="41">
        <f>IFERROR(SEARCH("EM-DAT",Table4[[#This Row],[reference/s]]),"")</f>
        <v>11</v>
      </c>
      <c r="O91" s="41">
        <v>0</v>
      </c>
      <c r="P91" s="41">
        <v>2</v>
      </c>
      <c r="Q91" s="41">
        <v>1</v>
      </c>
      <c r="R91" s="41">
        <v>0</v>
      </c>
      <c r="S91" s="41">
        <v>0</v>
      </c>
      <c r="T91" s="41" t="str">
        <f>IF(AND(Table4[[#This Row],[Deaths]]="",Table4[[#This Row],[Reported cost]]="",Table4[[#This Row],[Insured Cost]]=""),1,IF(OR(Table4[[#This Row],[Reported cost]]="",Table4[[#This Row],[Insured Cost]]=""),2,IF(AND(Table4[[#This Row],[Deaths]]="",OR(Table4[[#This Row],[Reported cost]]="",Table4[[#This Row],[Insured Cost]]="")),3,"")))</f>
        <v/>
      </c>
      <c r="U91" s="41"/>
      <c r="V91" s="41">
        <v>250000</v>
      </c>
      <c r="W91" s="41">
        <v>9000</v>
      </c>
      <c r="X91" s="41">
        <v>1500</v>
      </c>
      <c r="Y91" s="41">
        <v>75</v>
      </c>
      <c r="Z91" s="2">
        <v>176000000</v>
      </c>
      <c r="AA91" s="2">
        <v>324000000</v>
      </c>
      <c r="AB91" s="41"/>
      <c r="AC91" s="41"/>
      <c r="AD91" s="41"/>
      <c r="AE91" s="41"/>
      <c r="AF91" s="41">
        <v>2000</v>
      </c>
      <c r="AG91" s="41"/>
      <c r="AH91" s="41"/>
      <c r="AI91" s="41"/>
      <c r="AJ91" s="41"/>
      <c r="AK91" s="41"/>
      <c r="AL91" s="41"/>
      <c r="AM91" s="41"/>
      <c r="AN91" s="41"/>
      <c r="AO91" s="41"/>
      <c r="AP91" s="41"/>
      <c r="AQ91" s="41"/>
      <c r="AR91" s="41"/>
      <c r="AS91" s="41"/>
      <c r="AT91" s="41">
        <v>30000</v>
      </c>
      <c r="BC91" t="s">
        <v>119</v>
      </c>
      <c r="BD91" t="str">
        <f>IFERROR(LEFT(Table4[[#This Row],[reference/s]],SEARCH(";",Table4[[#This Row],[reference/s]])-1),"")</f>
        <v>EM-Track</v>
      </c>
      <c r="BE91" t="str">
        <f>IFERROR(MID(Table4[[#This Row],[reference/s]],SEARCH(";",Table4[[#This Row],[reference/s]])+2,SEARCH(";",Table4[[#This Row],[reference/s]],SEARCH(";",Table4[[#This Row],[reference/s]])+1)-SEARCH(";",Table4[[#This Row],[reference/s]])-2),"")</f>
        <v>em-dat</v>
      </c>
      <c r="BF91">
        <f>IFERROR(SEARCH(";",Table4[[#This Row],[reference/s]]),"")</f>
        <v>9</v>
      </c>
      <c r="BG91" s="1">
        <f>IFERROR(SEARCH(";",Table4[[#This Row],[reference/s]],Table4[[#This Row],[Column2]]+1),"")</f>
        <v>17</v>
      </c>
      <c r="BH91" s="1">
        <f>IFERROR(SEARCH(";",Table4[[#This Row],[reference/s]],Table4[[#This Row],[Column3]]+1),"")</f>
        <v>22</v>
      </c>
      <c r="BI91" s="1">
        <f>IFERROR(SEARCH(";",Table4[[#This Row],[reference/s]],Table4[[#This Row],[Column4]]+1),"")</f>
        <v>37</v>
      </c>
      <c r="BJ91" s="1" t="str">
        <f>IFERROR(SEARCH(";",Table4[[#This Row],[reference/s]],Table4[[#This Row],[Column5]]+1),"")</f>
        <v/>
      </c>
      <c r="BK91" s="1" t="str">
        <f>IFERROR(SEARCH(";",Table4[[#This Row],[reference/s]],Table4[[#This Row],[Column6]]+1),"")</f>
        <v/>
      </c>
      <c r="BL91" s="1" t="str">
        <f>IFERROR(SEARCH(";",Table4[[#This Row],[reference/s]],Table4[[#This Row],[Column7]]+1),"")</f>
        <v/>
      </c>
      <c r="BM91" s="1" t="str">
        <f>IFERROR(SEARCH(";",Table4[[#This Row],[reference/s]],Table4[[#This Row],[Column8]]+1),"")</f>
        <v/>
      </c>
      <c r="BN91" s="1" t="str">
        <f>IFERROR(SEARCH(";",Table4[[#This Row],[reference/s]],Table4[[#This Row],[Column9]]+1),"")</f>
        <v/>
      </c>
      <c r="BO91" s="1" t="str">
        <f>IFERROR(SEARCH(";",Table4[[#This Row],[reference/s]],Table4[[#This Row],[Column10]]+1),"")</f>
        <v/>
      </c>
      <c r="BP91" s="1" t="str">
        <f>IFERROR(SEARCH(";",Table4[[#This Row],[reference/s]],Table4[[#This Row],[Column11]]+1),"")</f>
        <v/>
      </c>
      <c r="BQ91" s="1" t="str">
        <f>IFERROR(MID(Table4[[#This Row],[reference/s]],Table4[[#This Row],[Column3]]+2,Table4[[#This Row],[Column4]]-Table4[[#This Row],[Column3]]-2),"")</f>
        <v>ICA</v>
      </c>
      <c r="BR91" s="1" t="str">
        <f>IFERROR(MID(Table4[[#This Row],[reference/s]],Table4[[#This Row],[Column4]]+2,Table4[[#This Row],[Column5]]-Table4[[#This Row],[Column4]]-2),"")</f>
        <v>Valent (1984)</v>
      </c>
      <c r="BS91" s="1" t="str">
        <f>IFERROR(MID(Table4[[#This Row],[reference/s]],Table4[[#This Row],[Column5]]+2,Table4[[#This Row],[Column6]]-Table4[[#This Row],[Column5]]-2),"")</f>
        <v/>
      </c>
    </row>
    <row r="92" spans="1:71">
      <c r="B92" t="s">
        <v>483</v>
      </c>
      <c r="C92" t="s">
        <v>639</v>
      </c>
      <c r="D92" t="s">
        <v>754</v>
      </c>
      <c r="E92" s="4">
        <v>30318</v>
      </c>
      <c r="F92" s="4">
        <v>30327</v>
      </c>
      <c r="G92" t="s">
        <v>684</v>
      </c>
      <c r="H92" s="41">
        <v>1983</v>
      </c>
      <c r="I92" t="s">
        <v>903</v>
      </c>
      <c r="J92" t="s">
        <v>33</v>
      </c>
      <c r="K92" t="s">
        <v>33</v>
      </c>
      <c r="L92" t="s">
        <v>773</v>
      </c>
      <c r="M92" t="s">
        <v>958</v>
      </c>
      <c r="N92" s="41" t="str">
        <f>IFERROR(SEARCH("EM-DAT",Table4[[#This Row],[reference/s]]),"")</f>
        <v/>
      </c>
      <c r="O92" s="41">
        <v>1</v>
      </c>
      <c r="P92" s="41">
        <v>0</v>
      </c>
      <c r="Q92" s="41">
        <v>0</v>
      </c>
      <c r="R92" s="41">
        <v>1</v>
      </c>
      <c r="S92" s="41">
        <v>1</v>
      </c>
      <c r="T92" s="41">
        <f>IF(AND(Table4[[#This Row],[Deaths]]="",Table4[[#This Row],[Reported cost]]="",Table4[[#This Row],[Insured Cost]]=""),1,IF(OR(Table4[[#This Row],[Reported cost]]="",Table4[[#This Row],[Insured Cost]]=""),2,IF(AND(Table4[[#This Row],[Deaths]]="",OR(Table4[[#This Row],[Reported cost]]="",Table4[[#This Row],[Insured Cost]]="")),3,"")))</f>
        <v>2</v>
      </c>
      <c r="U92" s="41"/>
      <c r="V92" s="41"/>
      <c r="W92" s="41"/>
      <c r="X92" s="41">
        <v>2</v>
      </c>
      <c r="Y92" s="41"/>
      <c r="Z92" s="2"/>
      <c r="AA92" s="2">
        <v>3000000</v>
      </c>
      <c r="AB92" s="41"/>
      <c r="AC92" s="41"/>
      <c r="AD92" s="41"/>
      <c r="AE92" s="41"/>
      <c r="AF92" s="41"/>
      <c r="AG92" s="41"/>
      <c r="AH92" s="41"/>
      <c r="AI92" s="41"/>
      <c r="AJ92" s="41"/>
      <c r="AK92" s="41"/>
      <c r="AL92" s="41"/>
      <c r="AM92" s="41"/>
      <c r="AN92" s="41"/>
      <c r="AO92" s="41"/>
      <c r="AP92" s="41"/>
      <c r="AQ92" s="41"/>
      <c r="AR92" s="41"/>
      <c r="AS92" s="41"/>
      <c r="AT92" s="41"/>
      <c r="BD92" t="str">
        <f>IFERROR(LEFT(Table4[[#This Row],[reference/s]],SEARCH(";",Table4[[#This Row],[reference/s]])-1),"")</f>
        <v>bom</v>
      </c>
      <c r="BE92" t="str">
        <f>IFERROR(MID(Table4[[#This Row],[reference/s]],SEARCH(";",Table4[[#This Row],[reference/s]])+2,SEARCH(";",Table4[[#This Row],[reference/s]],SEARCH(";",Table4[[#This Row],[reference/s]])+1)-SEARCH(";",Table4[[#This Row],[reference/s]])-2),"")</f>
        <v>PDF - newspaper</v>
      </c>
      <c r="BF92">
        <f>IFERROR(SEARCH(";",Table4[[#This Row],[reference/s]]),"")</f>
        <v>4</v>
      </c>
      <c r="BG92" s="1">
        <f>IFERROR(SEARCH(";",Table4[[#This Row],[reference/s]],Table4[[#This Row],[Column2]]+1),"")</f>
        <v>21</v>
      </c>
      <c r="BH92" s="1" t="str">
        <f>IFERROR(SEARCH(";",Table4[[#This Row],[reference/s]],Table4[[#This Row],[Column3]]+1),"")</f>
        <v/>
      </c>
      <c r="BI92" s="1" t="str">
        <f>IFERROR(SEARCH(";",Table4[[#This Row],[reference/s]],Table4[[#This Row],[Column4]]+1),"")</f>
        <v/>
      </c>
      <c r="BJ92" s="1" t="str">
        <f>IFERROR(SEARCH(";",Table4[[#This Row],[reference/s]],Table4[[#This Row],[Column5]]+1),"")</f>
        <v/>
      </c>
      <c r="BK92" s="1" t="str">
        <f>IFERROR(SEARCH(";",Table4[[#This Row],[reference/s]],Table4[[#This Row],[Column6]]+1),"")</f>
        <v/>
      </c>
      <c r="BL92" s="1" t="str">
        <f>IFERROR(SEARCH(";",Table4[[#This Row],[reference/s]],Table4[[#This Row],[Column7]]+1),"")</f>
        <v/>
      </c>
      <c r="BM92" s="1" t="str">
        <f>IFERROR(SEARCH(";",Table4[[#This Row],[reference/s]],Table4[[#This Row],[Column8]]+1),"")</f>
        <v/>
      </c>
      <c r="BN92" s="1" t="str">
        <f>IFERROR(SEARCH(";",Table4[[#This Row],[reference/s]],Table4[[#This Row],[Column9]]+1),"")</f>
        <v/>
      </c>
      <c r="BO92" s="1" t="str">
        <f>IFERROR(SEARCH(";",Table4[[#This Row],[reference/s]],Table4[[#This Row],[Column10]]+1),"")</f>
        <v/>
      </c>
      <c r="BP92" s="1" t="str">
        <f>IFERROR(SEARCH(";",Table4[[#This Row],[reference/s]],Table4[[#This Row],[Column11]]+1),"")</f>
        <v/>
      </c>
      <c r="BQ92" s="1" t="str">
        <f>IFERROR(MID(Table4[[#This Row],[reference/s]],Table4[[#This Row],[Column3]]+2,Table4[[#This Row],[Column4]]-Table4[[#This Row],[Column3]]-2),"")</f>
        <v/>
      </c>
      <c r="BR92" s="1" t="str">
        <f>IFERROR(MID(Table4[[#This Row],[reference/s]],Table4[[#This Row],[Column4]]+2,Table4[[#This Row],[Column5]]-Table4[[#This Row],[Column4]]-2),"")</f>
        <v/>
      </c>
      <c r="BS92" s="1" t="str">
        <f>IFERROR(MID(Table4[[#This Row],[reference/s]],Table4[[#This Row],[Column5]]+2,Table4[[#This Row],[Column6]]-Table4[[#This Row],[Column5]]-2),"")</f>
        <v/>
      </c>
    </row>
    <row r="93" spans="1:71" ht="15" thickBot="1">
      <c r="B93" t="s">
        <v>622</v>
      </c>
      <c r="E93" s="16">
        <v>30437</v>
      </c>
      <c r="F93" s="16">
        <v>30497</v>
      </c>
      <c r="G93" t="s">
        <v>693</v>
      </c>
      <c r="H93" s="41">
        <v>1983</v>
      </c>
      <c r="J93" t="s">
        <v>50</v>
      </c>
      <c r="K93" t="s">
        <v>50</v>
      </c>
      <c r="M93" t="s">
        <v>960</v>
      </c>
      <c r="N93" s="41" t="str">
        <f>IFERROR(SEARCH("EM-DAT",Table4[[#This Row],[reference/s]]),"")</f>
        <v/>
      </c>
      <c r="O93" s="41">
        <v>0</v>
      </c>
      <c r="P93" s="41">
        <v>0</v>
      </c>
      <c r="Q93" s="41">
        <v>0</v>
      </c>
      <c r="R93" s="41">
        <v>1</v>
      </c>
      <c r="S93" s="41">
        <v>3</v>
      </c>
      <c r="T93" s="41">
        <f>IF(AND(Table4[[#This Row],[Deaths]]="",Table4[[#This Row],[Reported cost]]="",Table4[[#This Row],[Insured Cost]]=""),1,IF(OR(Table4[[#This Row],[Reported cost]]="",Table4[[#This Row],[Insured Cost]]=""),2,IF(AND(Table4[[#This Row],[Deaths]]="",OR(Table4[[#This Row],[Reported cost]]="",Table4[[#This Row],[Insured Cost]]="")),3,"")))</f>
        <v>2</v>
      </c>
      <c r="U93" s="41"/>
      <c r="V93" s="41"/>
      <c r="W93" s="41"/>
      <c r="X93" s="41"/>
      <c r="Y93" s="41"/>
      <c r="Z93" s="2"/>
      <c r="AA93" s="2">
        <v>10000000</v>
      </c>
      <c r="AB93" s="41"/>
      <c r="AC93" s="41"/>
      <c r="AD93" s="41"/>
      <c r="AE93" s="41"/>
      <c r="AF93" s="41"/>
      <c r="AG93" s="41"/>
      <c r="AH93" s="41"/>
      <c r="AI93" s="41"/>
      <c r="AJ93" s="41"/>
      <c r="AK93" s="41"/>
      <c r="AL93" s="41"/>
      <c r="AM93" s="41"/>
      <c r="AN93" s="41"/>
      <c r="AO93" s="41"/>
      <c r="AP93" s="41"/>
      <c r="AQ93" s="41"/>
      <c r="AR93" s="41"/>
      <c r="AS93" s="41"/>
      <c r="AT93" s="41"/>
      <c r="BD93" t="str">
        <f>IFERROR(LEFT(Table4[[#This Row],[reference/s]],SEARCH(";",Table4[[#This Row],[reference/s]])-1),"")</f>
        <v>PDF - newspaper</v>
      </c>
      <c r="BE93" t="str">
        <f>IFERROR(MID(Table4[[#This Row],[reference/s]],SEARCH(";",Table4[[#This Row],[reference/s]])+2,SEARCH(";",Table4[[#This Row],[reference/s]],SEARCH(";",Table4[[#This Row],[reference/s]])+1)-SEARCH(";",Table4[[#This Row],[reference/s]])-2),"")</f>
        <v/>
      </c>
      <c r="BF93">
        <f>IFERROR(SEARCH(";",Table4[[#This Row],[reference/s]]),"")</f>
        <v>16</v>
      </c>
      <c r="BG93" s="1" t="str">
        <f>IFERROR(SEARCH(";",Table4[[#This Row],[reference/s]],Table4[[#This Row],[Column2]]+1),"")</f>
        <v/>
      </c>
      <c r="BH93" s="1" t="str">
        <f>IFERROR(SEARCH(";",Table4[[#This Row],[reference/s]],Table4[[#This Row],[Column3]]+1),"")</f>
        <v/>
      </c>
      <c r="BI93" s="1" t="str">
        <f>IFERROR(SEARCH(";",Table4[[#This Row],[reference/s]],Table4[[#This Row],[Column4]]+1),"")</f>
        <v/>
      </c>
      <c r="BJ93" s="1" t="str">
        <f>IFERROR(SEARCH(";",Table4[[#This Row],[reference/s]],Table4[[#This Row],[Column5]]+1),"")</f>
        <v/>
      </c>
      <c r="BK93" s="1" t="str">
        <f>IFERROR(SEARCH(";",Table4[[#This Row],[reference/s]],Table4[[#This Row],[Column6]]+1),"")</f>
        <v/>
      </c>
      <c r="BL93" s="1" t="str">
        <f>IFERROR(SEARCH(";",Table4[[#This Row],[reference/s]],Table4[[#This Row],[Column7]]+1),"")</f>
        <v/>
      </c>
      <c r="BM93" s="1" t="str">
        <f>IFERROR(SEARCH(";",Table4[[#This Row],[reference/s]],Table4[[#This Row],[Column8]]+1),"")</f>
        <v/>
      </c>
      <c r="BN93" s="1" t="str">
        <f>IFERROR(SEARCH(";",Table4[[#This Row],[reference/s]],Table4[[#This Row],[Column9]]+1),"")</f>
        <v/>
      </c>
      <c r="BO93" s="1" t="str">
        <f>IFERROR(SEARCH(";",Table4[[#This Row],[reference/s]],Table4[[#This Row],[Column10]]+1),"")</f>
        <v/>
      </c>
      <c r="BP93" s="1" t="str">
        <f>IFERROR(SEARCH(";",Table4[[#This Row],[reference/s]],Table4[[#This Row],[Column11]]+1),"")</f>
        <v/>
      </c>
      <c r="BQ93" s="1" t="str">
        <f>IFERROR(MID(Table4[[#This Row],[reference/s]],Table4[[#This Row],[Column3]]+2,Table4[[#This Row],[Column4]]-Table4[[#This Row],[Column3]]-2),"")</f>
        <v/>
      </c>
      <c r="BR93" s="1" t="str">
        <f>IFERROR(MID(Table4[[#This Row],[reference/s]],Table4[[#This Row],[Column4]]+2,Table4[[#This Row],[Column5]]-Table4[[#This Row],[Column4]]-2),"")</f>
        <v/>
      </c>
      <c r="BS93" s="1" t="str">
        <f>IFERROR(MID(Table4[[#This Row],[reference/s]],Table4[[#This Row],[Column5]]+2,Table4[[#This Row],[Column6]]-Table4[[#This Row],[Column5]]-2),"")</f>
        <v/>
      </c>
    </row>
    <row r="94" spans="1:71" ht="16" thickTop="1" thickBot="1">
      <c r="B94" t="s">
        <v>622</v>
      </c>
      <c r="E94" s="4">
        <v>30367</v>
      </c>
      <c r="F94" s="4">
        <v>30379</v>
      </c>
      <c r="G94" t="s">
        <v>685</v>
      </c>
      <c r="H94" s="41">
        <v>1983</v>
      </c>
      <c r="I94" t="s">
        <v>904</v>
      </c>
      <c r="J94" t="s">
        <v>51</v>
      </c>
      <c r="K94" t="s">
        <v>51</v>
      </c>
      <c r="L94" t="s">
        <v>773</v>
      </c>
      <c r="M94" s="9" t="s">
        <v>1650</v>
      </c>
      <c r="N94" s="43">
        <f>IFERROR(SEARCH("EM-DAT",Table4[[#This Row],[reference/s]]),"")</f>
        <v>85</v>
      </c>
      <c r="O94" s="41">
        <v>1</v>
      </c>
      <c r="P94" s="41">
        <v>0</v>
      </c>
      <c r="Q94" s="41">
        <v>0</v>
      </c>
      <c r="R94" s="41">
        <v>1</v>
      </c>
      <c r="S94" s="41">
        <v>1</v>
      </c>
      <c r="T94" s="41">
        <f>IF(AND(Table4[[#This Row],[Deaths]]="",Table4[[#This Row],[Reported cost]]="",Table4[[#This Row],[Insured Cost]]=""),1,IF(OR(Table4[[#This Row],[Reported cost]]="",Table4[[#This Row],[Insured Cost]]=""),2,IF(AND(Table4[[#This Row],[Deaths]]="",OR(Table4[[#This Row],[Reported cost]]="",Table4[[#This Row],[Insured Cost]]="")),3,"")))</f>
        <v>2</v>
      </c>
      <c r="U94" s="41"/>
      <c r="V94" s="41">
        <v>10000</v>
      </c>
      <c r="W94" s="41"/>
      <c r="X94" s="41">
        <v>10</v>
      </c>
      <c r="Y94" s="41"/>
      <c r="Z94" s="2"/>
      <c r="AA94" s="2">
        <v>7000000</v>
      </c>
      <c r="AB94" s="41"/>
      <c r="AC94" s="41"/>
      <c r="AD94" s="41"/>
      <c r="AE94" s="41">
        <v>140</v>
      </c>
      <c r="AF94" s="41"/>
      <c r="AG94" s="41"/>
      <c r="AH94" s="41"/>
      <c r="AI94" s="41"/>
      <c r="AJ94" s="41"/>
      <c r="AK94" s="41"/>
      <c r="AL94" s="41"/>
      <c r="AM94" s="41"/>
      <c r="AN94" s="41"/>
      <c r="AO94" s="41"/>
      <c r="AP94" s="41"/>
      <c r="AQ94" s="41"/>
      <c r="AR94" s="41"/>
      <c r="AS94" s="41"/>
      <c r="AT94" s="41"/>
      <c r="BD94" t="str">
        <f>IFERROR(LEFT(Table4[[#This Row],[reference/s]],SEARCH(";",Table4[[#This Row],[reference/s]])-1),"")</f>
        <v>wiki</v>
      </c>
      <c r="BE94" t="str">
        <f>IFERROR(MID(Table4[[#This Row],[reference/s]],SEARCH(";",Table4[[#This Row],[reference/s]])+2,SEARCH(";",Table4[[#This Row],[reference/s]],SEARCH(";",Table4[[#This Row],[reference/s]])+1)-SEARCH(";",Table4[[#This Row],[reference/s]])-2),"")</f>
        <v>PDF - newspaper</v>
      </c>
      <c r="BF94">
        <f>IFERROR(SEARCH(";",Table4[[#This Row],[reference/s]]),"")</f>
        <v>5</v>
      </c>
      <c r="BG94" s="1">
        <f>IFERROR(SEARCH(";",Table4[[#This Row],[reference/s]],Table4[[#This Row],[Column2]]+1),"")</f>
        <v>22</v>
      </c>
      <c r="BH94" s="1">
        <f>IFERROR(SEARCH(";",Table4[[#This Row],[reference/s]],Table4[[#This Row],[Column3]]+1),"")</f>
        <v>83</v>
      </c>
      <c r="BI94" s="1" t="str">
        <f>IFERROR(SEARCH(";",Table4[[#This Row],[reference/s]],Table4[[#This Row],[Column4]]+1),"")</f>
        <v/>
      </c>
      <c r="BJ94" s="1" t="str">
        <f>IFERROR(SEARCH(";",Table4[[#This Row],[reference/s]],Table4[[#This Row],[Column5]]+1),"")</f>
        <v/>
      </c>
      <c r="BK94" s="1" t="str">
        <f>IFERROR(SEARCH(";",Table4[[#This Row],[reference/s]],Table4[[#This Row],[Column6]]+1),"")</f>
        <v/>
      </c>
      <c r="BL94" s="1" t="str">
        <f>IFERROR(SEARCH(";",Table4[[#This Row],[reference/s]],Table4[[#This Row],[Column7]]+1),"")</f>
        <v/>
      </c>
      <c r="BM94" s="1" t="str">
        <f>IFERROR(SEARCH(";",Table4[[#This Row],[reference/s]],Table4[[#This Row],[Column8]]+1),"")</f>
        <v/>
      </c>
      <c r="BN94" s="1" t="str">
        <f>IFERROR(SEARCH(";",Table4[[#This Row],[reference/s]],Table4[[#This Row],[Column9]]+1),"")</f>
        <v/>
      </c>
      <c r="BO94" s="1" t="str">
        <f>IFERROR(SEARCH(";",Table4[[#This Row],[reference/s]],Table4[[#This Row],[Column10]]+1),"")</f>
        <v/>
      </c>
      <c r="BP94" s="1" t="str">
        <f>IFERROR(SEARCH(";",Table4[[#This Row],[reference/s]],Table4[[#This Row],[Column11]]+1),"")</f>
        <v/>
      </c>
      <c r="BQ94" s="1" t="str">
        <f>IFERROR(MID(Table4[[#This Row],[reference/s]],Table4[[#This Row],[Column3]]+2,Table4[[#This Row],[Column4]]-Table4[[#This Row],[Column3]]-2),"")</f>
        <v>Engineering and Water Supply Dept (1983) *requested report*</v>
      </c>
      <c r="BR94" s="1" t="str">
        <f>IFERROR(MID(Table4[[#This Row],[reference/s]],Table4[[#This Row],[Column4]]+2,Table4[[#This Row],[Column5]]-Table4[[#This Row],[Column4]]-2),"")</f>
        <v/>
      </c>
      <c r="BS94" s="1" t="str">
        <f>IFERROR(MID(Table4[[#This Row],[reference/s]],Table4[[#This Row],[Column5]]+2,Table4[[#This Row],[Column6]]-Table4[[#This Row],[Column5]]-2),"")</f>
        <v/>
      </c>
    </row>
    <row r="95" spans="1:71" ht="15" thickTop="1">
      <c r="B95" t="s">
        <v>666</v>
      </c>
      <c r="E95" s="4">
        <v>30326</v>
      </c>
      <c r="F95" s="4">
        <v>30326</v>
      </c>
      <c r="G95" t="s">
        <v>684</v>
      </c>
      <c r="H95" s="41">
        <v>1983</v>
      </c>
      <c r="I95" t="s">
        <v>753</v>
      </c>
      <c r="J95" t="s">
        <v>50</v>
      </c>
      <c r="K95" t="s">
        <v>50</v>
      </c>
      <c r="L95" t="s">
        <v>773</v>
      </c>
      <c r="M95" t="s">
        <v>1649</v>
      </c>
      <c r="N95" s="41">
        <f>IFERROR(SEARCH("EM-DAT",Table4[[#This Row],[reference/s]]),"")</f>
        <v>46</v>
      </c>
      <c r="O95" s="41">
        <v>2</v>
      </c>
      <c r="P95" s="41">
        <v>0</v>
      </c>
      <c r="Q95" s="41">
        <v>0</v>
      </c>
      <c r="R95" s="41">
        <v>0</v>
      </c>
      <c r="S95" s="41">
        <v>0</v>
      </c>
      <c r="T95" s="41" t="str">
        <f>IF(AND(Table4[[#This Row],[Deaths]]="",Table4[[#This Row],[Reported cost]]="",Table4[[#This Row],[Insured Cost]]=""),1,IF(OR(Table4[[#This Row],[Reported cost]]="",Table4[[#This Row],[Insured Cost]]=""),2,IF(AND(Table4[[#This Row],[Deaths]]="",OR(Table4[[#This Row],[Reported cost]]="",Table4[[#This Row],[Insured Cost]]="")),3,"")))</f>
        <v/>
      </c>
      <c r="U95" s="41"/>
      <c r="V95" s="41"/>
      <c r="W95" s="41"/>
      <c r="X95" s="41"/>
      <c r="Y95" s="41"/>
      <c r="Z95" s="2">
        <v>2000000</v>
      </c>
      <c r="AA95" s="2">
        <v>1984000</v>
      </c>
      <c r="AB95" s="41"/>
      <c r="AC95" s="41"/>
      <c r="AD95" s="41"/>
      <c r="AE95" s="41"/>
      <c r="AF95" s="41"/>
      <c r="AG95" s="41"/>
      <c r="AH95" s="41"/>
      <c r="AI95" s="41"/>
      <c r="AJ95" s="41"/>
      <c r="AK95" s="41"/>
      <c r="AL95" s="41"/>
      <c r="AM95" s="41"/>
      <c r="AN95" s="41"/>
      <c r="AO95" s="41"/>
      <c r="AP95" s="41"/>
      <c r="AQ95" s="41"/>
      <c r="AR95" s="41"/>
      <c r="AS95" s="41"/>
      <c r="AT95" s="41"/>
      <c r="BD95" t="str">
        <f>IFERROR(LEFT(Table4[[#This Row],[reference/s]],SEARCH(";",Table4[[#This Row],[reference/s]])-1),"")</f>
        <v>Pearman (1988)</v>
      </c>
      <c r="BE95" t="str">
        <f>IFERROR(MID(Table4[[#This Row],[reference/s]],SEARCH(";",Table4[[#This Row],[reference/s]])+2,SEARCH(";",Table4[[#This Row],[reference/s]],SEARCH(";",Table4[[#This Row],[reference/s]])+1)-SEARCH(";",Table4[[#This Row],[reference/s]])-2),"")</f>
        <v>Callaghan and Butler (2011)</v>
      </c>
      <c r="BF95">
        <f>IFERROR(SEARCH(";",Table4[[#This Row],[reference/s]]),"")</f>
        <v>15</v>
      </c>
      <c r="BG95" s="1">
        <f>IFERROR(SEARCH(";",Table4[[#This Row],[reference/s]],Table4[[#This Row],[Column2]]+1),"")</f>
        <v>44</v>
      </c>
      <c r="BH95" s="1" t="str">
        <f>IFERROR(SEARCH(";",Table4[[#This Row],[reference/s]],Table4[[#This Row],[Column3]]+1),"")</f>
        <v/>
      </c>
      <c r="BI95" s="1" t="str">
        <f>IFERROR(SEARCH(";",Table4[[#This Row],[reference/s]],Table4[[#This Row],[Column4]]+1),"")</f>
        <v/>
      </c>
      <c r="BJ95" s="1" t="str">
        <f>IFERROR(SEARCH(";",Table4[[#This Row],[reference/s]],Table4[[#This Row],[Column5]]+1),"")</f>
        <v/>
      </c>
      <c r="BK95" s="1" t="str">
        <f>IFERROR(SEARCH(";",Table4[[#This Row],[reference/s]],Table4[[#This Row],[Column6]]+1),"")</f>
        <v/>
      </c>
      <c r="BL95" s="1" t="str">
        <f>IFERROR(SEARCH(";",Table4[[#This Row],[reference/s]],Table4[[#This Row],[Column7]]+1),"")</f>
        <v/>
      </c>
      <c r="BM95" s="1" t="str">
        <f>IFERROR(SEARCH(";",Table4[[#This Row],[reference/s]],Table4[[#This Row],[Column8]]+1),"")</f>
        <v/>
      </c>
      <c r="BN95" s="1" t="str">
        <f>IFERROR(SEARCH(";",Table4[[#This Row],[reference/s]],Table4[[#This Row],[Column9]]+1),"")</f>
        <v/>
      </c>
      <c r="BO95" s="1" t="str">
        <f>IFERROR(SEARCH(";",Table4[[#This Row],[reference/s]],Table4[[#This Row],[Column10]]+1),"")</f>
        <v/>
      </c>
      <c r="BP95" s="1" t="str">
        <f>IFERROR(SEARCH(";",Table4[[#This Row],[reference/s]],Table4[[#This Row],[Column11]]+1),"")</f>
        <v/>
      </c>
      <c r="BQ95" s="1" t="str">
        <f>IFERROR(MID(Table4[[#This Row],[reference/s]],Table4[[#This Row],[Column3]]+2,Table4[[#This Row],[Column4]]-Table4[[#This Row],[Column3]]-2),"")</f>
        <v/>
      </c>
      <c r="BR95" s="1" t="str">
        <f>IFERROR(MID(Table4[[#This Row],[reference/s]],Table4[[#This Row],[Column4]]+2,Table4[[#This Row],[Column5]]-Table4[[#This Row],[Column4]]-2),"")</f>
        <v/>
      </c>
      <c r="BS95" s="1" t="str">
        <f>IFERROR(MID(Table4[[#This Row],[reference/s]],Table4[[#This Row],[Column5]]+2,Table4[[#This Row],[Column6]]-Table4[[#This Row],[Column5]]-2),"")</f>
        <v/>
      </c>
    </row>
    <row r="96" spans="1:71" ht="15" thickBot="1">
      <c r="B96" t="s">
        <v>666</v>
      </c>
      <c r="E96" s="4">
        <v>30438</v>
      </c>
      <c r="F96" s="4">
        <v>30440</v>
      </c>
      <c r="G96" t="s">
        <v>702</v>
      </c>
      <c r="H96" s="41">
        <v>1983</v>
      </c>
      <c r="I96" t="s">
        <v>526</v>
      </c>
      <c r="J96" t="s">
        <v>30</v>
      </c>
      <c r="K96" t="s">
        <v>30</v>
      </c>
      <c r="L96" t="s">
        <v>773</v>
      </c>
      <c r="M96" t="s">
        <v>907</v>
      </c>
      <c r="N96" s="41" t="str">
        <f>IFERROR(SEARCH("EM-DAT",Table4[[#This Row],[reference/s]]),"")</f>
        <v/>
      </c>
      <c r="O96" s="41">
        <v>2</v>
      </c>
      <c r="P96" s="41">
        <v>0</v>
      </c>
      <c r="Q96" s="41">
        <v>0</v>
      </c>
      <c r="R96" s="41">
        <v>0</v>
      </c>
      <c r="S96" s="41">
        <v>0</v>
      </c>
      <c r="T96" s="41">
        <f>IF(AND(Table4[[#This Row],[Deaths]]="",Table4[[#This Row],[Reported cost]]="",Table4[[#This Row],[Insured Cost]]=""),1,IF(OR(Table4[[#This Row],[Reported cost]]="",Table4[[#This Row],[Insured Cost]]=""),2,IF(AND(Table4[[#This Row],[Deaths]]="",OR(Table4[[#This Row],[Reported cost]]="",Table4[[#This Row],[Insured Cost]]="")),3,"")))</f>
        <v>2</v>
      </c>
      <c r="U96" s="41"/>
      <c r="V96" s="41"/>
      <c r="W96" s="41"/>
      <c r="X96" s="41"/>
      <c r="Y96" s="41"/>
      <c r="Z96" s="2"/>
      <c r="AA96" s="2">
        <v>3000000</v>
      </c>
      <c r="AB96" s="41"/>
      <c r="AC96" s="41"/>
      <c r="AD96" s="41"/>
      <c r="AE96" s="41"/>
      <c r="AF96" s="41"/>
      <c r="AG96" s="41"/>
      <c r="AH96" s="41"/>
      <c r="AI96" s="41"/>
      <c r="AJ96" s="41"/>
      <c r="AK96" s="41"/>
      <c r="AL96" s="41"/>
      <c r="AM96" s="41"/>
      <c r="AN96" s="41"/>
      <c r="AO96" s="41"/>
      <c r="AP96" s="41"/>
      <c r="AQ96" s="41"/>
      <c r="AR96" s="41"/>
      <c r="AS96" s="41"/>
      <c r="AT96" s="41"/>
      <c r="BD96" t="str">
        <f>IFERROR(LEFT(Table4[[#This Row],[reference/s]],SEARCH(";",Table4[[#This Row],[reference/s]])-1),"")</f>
        <v>Pearman (1988)</v>
      </c>
      <c r="BE96" t="str">
        <f>IFERROR(MID(Table4[[#This Row],[reference/s]],SEARCH(";",Table4[[#This Row],[reference/s]])+2,SEARCH(";",Table4[[#This Row],[reference/s]],SEARCH(";",Table4[[#This Row],[reference/s]])+1)-SEARCH(";",Table4[[#This Row],[reference/s]])-2),"")</f>
        <v/>
      </c>
      <c r="BF96">
        <f>IFERROR(SEARCH(";",Table4[[#This Row],[reference/s]]),"")</f>
        <v>15</v>
      </c>
      <c r="BG96" s="1" t="str">
        <f>IFERROR(SEARCH(";",Table4[[#This Row],[reference/s]],Table4[[#This Row],[Column2]]+1),"")</f>
        <v/>
      </c>
      <c r="BH96" s="1" t="str">
        <f>IFERROR(SEARCH(";",Table4[[#This Row],[reference/s]],Table4[[#This Row],[Column3]]+1),"")</f>
        <v/>
      </c>
      <c r="BI96" s="1" t="str">
        <f>IFERROR(SEARCH(";",Table4[[#This Row],[reference/s]],Table4[[#This Row],[Column4]]+1),"")</f>
        <v/>
      </c>
      <c r="BJ96" s="1" t="str">
        <f>IFERROR(SEARCH(";",Table4[[#This Row],[reference/s]],Table4[[#This Row],[Column5]]+1),"")</f>
        <v/>
      </c>
      <c r="BK96" s="1" t="str">
        <f>IFERROR(SEARCH(";",Table4[[#This Row],[reference/s]],Table4[[#This Row],[Column6]]+1),"")</f>
        <v/>
      </c>
      <c r="BL96" s="1" t="str">
        <f>IFERROR(SEARCH(";",Table4[[#This Row],[reference/s]],Table4[[#This Row],[Column7]]+1),"")</f>
        <v/>
      </c>
      <c r="BM96" s="1" t="str">
        <f>IFERROR(SEARCH(";",Table4[[#This Row],[reference/s]],Table4[[#This Row],[Column8]]+1),"")</f>
        <v/>
      </c>
      <c r="BN96" s="1" t="str">
        <f>IFERROR(SEARCH(";",Table4[[#This Row],[reference/s]],Table4[[#This Row],[Column9]]+1),"")</f>
        <v/>
      </c>
      <c r="BO96" s="1" t="str">
        <f>IFERROR(SEARCH(";",Table4[[#This Row],[reference/s]],Table4[[#This Row],[Column10]]+1),"")</f>
        <v/>
      </c>
      <c r="BP96" s="1" t="str">
        <f>IFERROR(SEARCH(";",Table4[[#This Row],[reference/s]],Table4[[#This Row],[Column11]]+1),"")</f>
        <v/>
      </c>
      <c r="BQ96" s="1" t="str">
        <f>IFERROR(MID(Table4[[#This Row],[reference/s]],Table4[[#This Row],[Column3]]+2,Table4[[#This Row],[Column4]]-Table4[[#This Row],[Column3]]-2),"")</f>
        <v/>
      </c>
      <c r="BR96" s="1" t="str">
        <f>IFERROR(MID(Table4[[#This Row],[reference/s]],Table4[[#This Row],[Column4]]+2,Table4[[#This Row],[Column5]]-Table4[[#This Row],[Column4]]-2),"")</f>
        <v/>
      </c>
      <c r="BS96" s="1" t="str">
        <f>IFERROR(MID(Table4[[#This Row],[reference/s]],Table4[[#This Row],[Column5]]+2,Table4[[#This Row],[Column6]]-Table4[[#This Row],[Column5]]-2),"")</f>
        <v/>
      </c>
    </row>
    <row r="97" spans="1:71" ht="16" thickTop="1" thickBot="1">
      <c r="B97" t="s">
        <v>666</v>
      </c>
      <c r="C97" t="s">
        <v>674</v>
      </c>
      <c r="E97" s="4">
        <v>30471</v>
      </c>
      <c r="F97" s="4">
        <v>30563</v>
      </c>
      <c r="G97" t="s">
        <v>727</v>
      </c>
      <c r="H97" s="41">
        <v>1983</v>
      </c>
      <c r="I97" t="s">
        <v>611</v>
      </c>
      <c r="J97" t="s">
        <v>33</v>
      </c>
      <c r="K97" t="s">
        <v>33</v>
      </c>
      <c r="L97" t="s">
        <v>773</v>
      </c>
      <c r="M97" s="9" t="s">
        <v>1268</v>
      </c>
      <c r="N97" s="43">
        <f>IFERROR(SEARCH("EM-DAT",Table4[[#This Row],[reference/s]]),"")</f>
        <v>17</v>
      </c>
      <c r="O97" s="41">
        <v>2</v>
      </c>
      <c r="P97" s="41">
        <v>0</v>
      </c>
      <c r="Q97" s="41">
        <v>2</v>
      </c>
      <c r="R97" s="41">
        <v>0</v>
      </c>
      <c r="S97" s="41">
        <v>1</v>
      </c>
      <c r="T97" s="41">
        <f>IF(AND(Table4[[#This Row],[Deaths]]="",Table4[[#This Row],[Reported cost]]="",Table4[[#This Row],[Insured Cost]]=""),1,IF(OR(Table4[[#This Row],[Reported cost]]="",Table4[[#This Row],[Insured Cost]]=""),2,IF(AND(Table4[[#This Row],[Deaths]]="",OR(Table4[[#This Row],[Reported cost]]="",Table4[[#This Row],[Insured Cost]]="")),3,"")))</f>
        <v>2</v>
      </c>
      <c r="U97" s="41">
        <v>100000</v>
      </c>
      <c r="V97" s="41"/>
      <c r="W97" s="41"/>
      <c r="X97" s="41">
        <v>8</v>
      </c>
      <c r="Y97" s="41"/>
      <c r="Z97" s="2">
        <v>5773000</v>
      </c>
      <c r="AB97" s="41"/>
      <c r="AC97" s="41"/>
      <c r="AD97" s="41"/>
      <c r="AE97" s="41">
        <v>50</v>
      </c>
      <c r="AF97" s="41"/>
      <c r="AG97" s="41"/>
      <c r="AH97" s="41"/>
      <c r="AI97" s="41"/>
      <c r="AJ97" s="41"/>
      <c r="AK97" s="41"/>
      <c r="AL97" s="41"/>
      <c r="AM97" s="41"/>
      <c r="AN97" s="41"/>
      <c r="AO97" s="41"/>
      <c r="AP97" s="41"/>
      <c r="AQ97" s="41"/>
      <c r="AR97" s="41"/>
      <c r="AS97" s="41"/>
      <c r="AT97" s="41"/>
      <c r="BD97" t="str">
        <f>IFERROR(LEFT(Table4[[#This Row],[reference/s]],SEARCH(";",Table4[[#This Row],[reference/s]])-1),"")</f>
        <v>Pearman (1988)</v>
      </c>
      <c r="BE97" t="str">
        <f>IFERROR(MID(Table4[[#This Row],[reference/s]],SEARCH(";",Table4[[#This Row],[reference/s]])+2,SEARCH(";",Table4[[#This Row],[reference/s]],SEARCH(";",Table4[[#This Row],[reference/s]])+1)-SEARCH(";",Table4[[#This Row],[reference/s]])-2),"")</f>
        <v>EM-DAT</v>
      </c>
      <c r="BF97">
        <f>IFERROR(SEARCH(";",Table4[[#This Row],[reference/s]]),"")</f>
        <v>15</v>
      </c>
      <c r="BG97" s="1">
        <f>IFERROR(SEARCH(";",Table4[[#This Row],[reference/s]],Table4[[#This Row],[Column2]]+1),"")</f>
        <v>23</v>
      </c>
      <c r="BH97" s="1">
        <f>IFERROR(SEARCH(";",Table4[[#This Row],[reference/s]],Table4[[#This Row],[Column3]]+1),"")</f>
        <v>28</v>
      </c>
      <c r="BI97" s="1">
        <f>IFERROR(SEARCH(";",Table4[[#This Row],[reference/s]],Table4[[#This Row],[Column4]]+1),"")</f>
        <v>42</v>
      </c>
      <c r="BJ97" s="1" t="str">
        <f>IFERROR(SEARCH(";",Table4[[#This Row],[reference/s]],Table4[[#This Row],[Column5]]+1),"")</f>
        <v/>
      </c>
      <c r="BK97" s="1" t="str">
        <f>IFERROR(SEARCH(";",Table4[[#This Row],[reference/s]],Table4[[#This Row],[Column6]]+1),"")</f>
        <v/>
      </c>
      <c r="BL97" s="1" t="str">
        <f>IFERROR(SEARCH(";",Table4[[#This Row],[reference/s]],Table4[[#This Row],[Column7]]+1),"")</f>
        <v/>
      </c>
      <c r="BM97" s="1" t="str">
        <f>IFERROR(SEARCH(";",Table4[[#This Row],[reference/s]],Table4[[#This Row],[Column8]]+1),"")</f>
        <v/>
      </c>
      <c r="BN97" s="1" t="str">
        <f>IFERROR(SEARCH(";",Table4[[#This Row],[reference/s]],Table4[[#This Row],[Column9]]+1),"")</f>
        <v/>
      </c>
      <c r="BO97" s="1" t="str">
        <f>IFERROR(SEARCH(";",Table4[[#This Row],[reference/s]],Table4[[#This Row],[Column10]]+1),"")</f>
        <v/>
      </c>
      <c r="BP97" s="1" t="str">
        <f>IFERROR(SEARCH(";",Table4[[#This Row],[reference/s]],Table4[[#This Row],[Column11]]+1),"")</f>
        <v/>
      </c>
      <c r="BQ97" s="1" t="str">
        <f>IFERROR(MID(Table4[[#This Row],[reference/s]],Table4[[#This Row],[Column3]]+2,Table4[[#This Row],[Column4]]-Table4[[#This Row],[Column3]]-2),"")</f>
        <v>ICA</v>
      </c>
      <c r="BR97" s="1" t="str">
        <f>IFERROR(MID(Table4[[#This Row],[reference/s]],Table4[[#This Row],[Column4]]+2,Table4[[#This Row],[Column5]]-Table4[[#This Row],[Column4]]-2),"")</f>
        <v>Perth storms</v>
      </c>
      <c r="BS97" s="1" t="str">
        <f>IFERROR(MID(Table4[[#This Row],[reference/s]],Table4[[#This Row],[Column5]]+2,Table4[[#This Row],[Column6]]-Table4[[#This Row],[Column5]]-2),"")</f>
        <v/>
      </c>
    </row>
    <row r="98" spans="1:71" ht="16" thickTop="1" thickBot="1">
      <c r="B98" t="s">
        <v>666</v>
      </c>
      <c r="C98" t="s">
        <v>612</v>
      </c>
      <c r="E98" s="4">
        <v>30588</v>
      </c>
      <c r="F98" s="4">
        <v>30588</v>
      </c>
      <c r="G98" t="s">
        <v>727</v>
      </c>
      <c r="H98" s="41">
        <v>1983</v>
      </c>
      <c r="I98" t="s">
        <v>752</v>
      </c>
      <c r="J98" t="s">
        <v>37</v>
      </c>
      <c r="K98" t="s">
        <v>37</v>
      </c>
      <c r="L98" t="s">
        <v>773</v>
      </c>
      <c r="M98" s="9" t="s">
        <v>959</v>
      </c>
      <c r="N98" s="43" t="str">
        <f>IFERROR(SEARCH("EM-DAT",Table4[[#This Row],[reference/s]]),"")</f>
        <v/>
      </c>
      <c r="O98" s="41">
        <v>0</v>
      </c>
      <c r="P98" s="41">
        <v>0</v>
      </c>
      <c r="Q98" s="41">
        <v>1</v>
      </c>
      <c r="R98" s="41">
        <v>1</v>
      </c>
      <c r="S98" s="41">
        <v>0</v>
      </c>
      <c r="T98" s="41">
        <f>IF(AND(Table4[[#This Row],[Deaths]]="",Table4[[#This Row],[Reported cost]]="",Table4[[#This Row],[Insured Cost]]=""),1,IF(OR(Table4[[#This Row],[Reported cost]]="",Table4[[#This Row],[Insured Cost]]=""),2,IF(AND(Table4[[#This Row],[Deaths]]="",OR(Table4[[#This Row],[Reported cost]]="",Table4[[#This Row],[Insured Cost]]="")),3,"")))</f>
        <v>2</v>
      </c>
      <c r="U98" s="41"/>
      <c r="V98" s="41"/>
      <c r="W98" s="41"/>
      <c r="X98" s="41"/>
      <c r="Y98" s="41"/>
      <c r="Z98" s="2">
        <v>12000000</v>
      </c>
      <c r="AB98" s="41"/>
      <c r="AC98" s="41"/>
      <c r="AD98" s="41"/>
      <c r="AE98" s="41"/>
      <c r="AF98" s="41"/>
      <c r="AG98" s="41"/>
      <c r="AH98" s="41"/>
      <c r="AI98" s="41"/>
      <c r="AJ98" s="41"/>
      <c r="AK98" s="41"/>
      <c r="AL98" s="41"/>
      <c r="AM98" s="41"/>
      <c r="AN98" s="41"/>
      <c r="AO98" s="41"/>
      <c r="AP98" s="41"/>
      <c r="AQ98" s="41"/>
      <c r="AR98" s="41"/>
      <c r="AS98" s="41"/>
      <c r="AT98" s="41"/>
      <c r="BD98" t="str">
        <f>IFERROR(LEFT(Table4[[#This Row],[reference/s]],SEARCH(";",Table4[[#This Row],[reference/s]])-1),"")</f>
        <v>ICA</v>
      </c>
      <c r="BE98" t="str">
        <f>IFERROR(MID(Table4[[#This Row],[reference/s]],SEARCH(";",Table4[[#This Row],[reference/s]])+2,SEARCH(";",Table4[[#This Row],[reference/s]],SEARCH(";",Table4[[#This Row],[reference/s]])+1)-SEARCH(";",Table4[[#This Row],[reference/s]])-2),"")</f>
        <v/>
      </c>
      <c r="BF98">
        <f>IFERROR(SEARCH(";",Table4[[#This Row],[reference/s]]),"")</f>
        <v>4</v>
      </c>
      <c r="BG98" s="1" t="str">
        <f>IFERROR(SEARCH(";",Table4[[#This Row],[reference/s]],Table4[[#This Row],[Column2]]+1),"")</f>
        <v/>
      </c>
      <c r="BH98" s="1" t="str">
        <f>IFERROR(SEARCH(";",Table4[[#This Row],[reference/s]],Table4[[#This Row],[Column3]]+1),"")</f>
        <v/>
      </c>
      <c r="BI98" s="1" t="str">
        <f>IFERROR(SEARCH(";",Table4[[#This Row],[reference/s]],Table4[[#This Row],[Column4]]+1),"")</f>
        <v/>
      </c>
      <c r="BJ98" s="1" t="str">
        <f>IFERROR(SEARCH(";",Table4[[#This Row],[reference/s]],Table4[[#This Row],[Column5]]+1),"")</f>
        <v/>
      </c>
      <c r="BK98" s="1" t="str">
        <f>IFERROR(SEARCH(";",Table4[[#This Row],[reference/s]],Table4[[#This Row],[Column6]]+1),"")</f>
        <v/>
      </c>
      <c r="BL98" s="1" t="str">
        <f>IFERROR(SEARCH(";",Table4[[#This Row],[reference/s]],Table4[[#This Row],[Column7]]+1),"")</f>
        <v/>
      </c>
      <c r="BM98" s="1" t="str">
        <f>IFERROR(SEARCH(";",Table4[[#This Row],[reference/s]],Table4[[#This Row],[Column8]]+1),"")</f>
        <v/>
      </c>
      <c r="BN98" s="1" t="str">
        <f>IFERROR(SEARCH(";",Table4[[#This Row],[reference/s]],Table4[[#This Row],[Column9]]+1),"")</f>
        <v/>
      </c>
      <c r="BO98" s="1" t="str">
        <f>IFERROR(SEARCH(";",Table4[[#This Row],[reference/s]],Table4[[#This Row],[Column10]]+1),"")</f>
        <v/>
      </c>
      <c r="BP98" s="1" t="str">
        <f>IFERROR(SEARCH(";",Table4[[#This Row],[reference/s]],Table4[[#This Row],[Column11]]+1),"")</f>
        <v/>
      </c>
      <c r="BQ98" s="1" t="str">
        <f>IFERROR(MID(Table4[[#This Row],[reference/s]],Table4[[#This Row],[Column3]]+2,Table4[[#This Row],[Column4]]-Table4[[#This Row],[Column3]]-2),"")</f>
        <v/>
      </c>
      <c r="BR98" s="1" t="str">
        <f>IFERROR(MID(Table4[[#This Row],[reference/s]],Table4[[#This Row],[Column4]]+2,Table4[[#This Row],[Column5]]-Table4[[#This Row],[Column4]]-2),"")</f>
        <v/>
      </c>
      <c r="BS98" s="1" t="str">
        <f>IFERROR(MID(Table4[[#This Row],[reference/s]],Table4[[#This Row],[Column5]]+2,Table4[[#This Row],[Column6]]-Table4[[#This Row],[Column5]]-2),"")</f>
        <v/>
      </c>
    </row>
    <row r="99" spans="1:71" ht="16" thickTop="1" thickBot="1">
      <c r="B99" t="s">
        <v>1269</v>
      </c>
      <c r="E99" s="4">
        <v>30567</v>
      </c>
      <c r="F99" s="4">
        <v>30579</v>
      </c>
      <c r="G99" t="s">
        <v>727</v>
      </c>
      <c r="H99" s="41">
        <v>1983</v>
      </c>
      <c r="I99" t="s">
        <v>905</v>
      </c>
      <c r="J99" t="s">
        <v>30</v>
      </c>
      <c r="K99" t="s">
        <v>30</v>
      </c>
      <c r="L99" t="s">
        <v>773</v>
      </c>
      <c r="M99" s="9" t="s">
        <v>737</v>
      </c>
      <c r="N99" s="43" t="str">
        <f>IFERROR(SEARCH("EM-DAT",Table4[[#This Row],[reference/s]]),"")</f>
        <v/>
      </c>
      <c r="O99" s="41">
        <v>0</v>
      </c>
      <c r="P99" s="41">
        <v>0</v>
      </c>
      <c r="Q99" s="41">
        <v>0</v>
      </c>
      <c r="R99" s="41">
        <v>1</v>
      </c>
      <c r="S99" s="41">
        <v>2</v>
      </c>
      <c r="T99" s="41">
        <f>IF(AND(Table4[[#This Row],[Deaths]]="",Table4[[#This Row],[Reported cost]]="",Table4[[#This Row],[Insured Cost]]=""),1,IF(OR(Table4[[#This Row],[Reported cost]]="",Table4[[#This Row],[Insured Cost]]=""),2,IF(AND(Table4[[#This Row],[Deaths]]="",OR(Table4[[#This Row],[Reported cost]]="",Table4[[#This Row],[Insured Cost]]="")),3,"")))</f>
        <v>2</v>
      </c>
      <c r="U99" s="41">
        <v>40</v>
      </c>
      <c r="V99" s="41"/>
      <c r="W99" s="41"/>
      <c r="X99" s="41"/>
      <c r="Y99" s="41"/>
      <c r="Z99" s="2"/>
      <c r="AA99" s="2">
        <v>3000000</v>
      </c>
      <c r="AB99" s="41"/>
      <c r="AC99" s="41"/>
      <c r="AD99" s="41"/>
      <c r="AE99" s="41">
        <v>100</v>
      </c>
      <c r="AF99" s="41"/>
      <c r="AG99" s="41"/>
      <c r="AH99" s="41"/>
      <c r="AI99" s="41"/>
      <c r="AJ99" s="41"/>
      <c r="AK99" s="41"/>
      <c r="AL99" s="41"/>
      <c r="AM99" s="41"/>
      <c r="AN99" s="41"/>
      <c r="AO99" s="41"/>
      <c r="AP99" s="41"/>
      <c r="AQ99" s="41"/>
      <c r="AR99" s="41"/>
      <c r="AS99" s="41"/>
      <c r="AT99" s="41"/>
      <c r="BD99" t="str">
        <f>IFERROR(LEFT(Table4[[#This Row],[reference/s]],SEARCH(";",Table4[[#This Row],[reference/s]])-1),"")</f>
        <v>wiki</v>
      </c>
      <c r="BE99" t="str">
        <f>IFERROR(MID(Table4[[#This Row],[reference/s]],SEARCH(";",Table4[[#This Row],[reference/s]])+2,SEARCH(";",Table4[[#This Row],[reference/s]],SEARCH(";",Table4[[#This Row],[reference/s]])+1)-SEARCH(";",Table4[[#This Row],[reference/s]])-2),"")</f>
        <v/>
      </c>
      <c r="BF99">
        <f>IFERROR(SEARCH(";",Table4[[#This Row],[reference/s]]),"")</f>
        <v>5</v>
      </c>
      <c r="BG99" s="1" t="str">
        <f>IFERROR(SEARCH(";",Table4[[#This Row],[reference/s]],Table4[[#This Row],[Column2]]+1),"")</f>
        <v/>
      </c>
      <c r="BH99" s="1" t="str">
        <f>IFERROR(SEARCH(";",Table4[[#This Row],[reference/s]],Table4[[#This Row],[Column3]]+1),"")</f>
        <v/>
      </c>
      <c r="BI99" s="1" t="str">
        <f>IFERROR(SEARCH(";",Table4[[#This Row],[reference/s]],Table4[[#This Row],[Column4]]+1),"")</f>
        <v/>
      </c>
      <c r="BJ99" s="1" t="str">
        <f>IFERROR(SEARCH(";",Table4[[#This Row],[reference/s]],Table4[[#This Row],[Column5]]+1),"")</f>
        <v/>
      </c>
      <c r="BK99" s="1" t="str">
        <f>IFERROR(SEARCH(";",Table4[[#This Row],[reference/s]],Table4[[#This Row],[Column6]]+1),"")</f>
        <v/>
      </c>
      <c r="BL99" s="1" t="str">
        <f>IFERROR(SEARCH(";",Table4[[#This Row],[reference/s]],Table4[[#This Row],[Column7]]+1),"")</f>
        <v/>
      </c>
      <c r="BM99" s="1" t="str">
        <f>IFERROR(SEARCH(";",Table4[[#This Row],[reference/s]],Table4[[#This Row],[Column8]]+1),"")</f>
        <v/>
      </c>
      <c r="BN99" s="1" t="str">
        <f>IFERROR(SEARCH(";",Table4[[#This Row],[reference/s]],Table4[[#This Row],[Column9]]+1),"")</f>
        <v/>
      </c>
      <c r="BO99" s="1" t="str">
        <f>IFERROR(SEARCH(";",Table4[[#This Row],[reference/s]],Table4[[#This Row],[Column10]]+1),"")</f>
        <v/>
      </c>
      <c r="BP99" s="1" t="str">
        <f>IFERROR(SEARCH(";",Table4[[#This Row],[reference/s]],Table4[[#This Row],[Column11]]+1),"")</f>
        <v/>
      </c>
      <c r="BQ99" s="1" t="str">
        <f>IFERROR(MID(Table4[[#This Row],[reference/s]],Table4[[#This Row],[Column3]]+2,Table4[[#This Row],[Column4]]-Table4[[#This Row],[Column3]]-2),"")</f>
        <v/>
      </c>
      <c r="BR99" s="1" t="str">
        <f>IFERROR(MID(Table4[[#This Row],[reference/s]],Table4[[#This Row],[Column4]]+2,Table4[[#This Row],[Column5]]-Table4[[#This Row],[Column4]]-2),"")</f>
        <v/>
      </c>
      <c r="BS99" s="1" t="str">
        <f>IFERROR(MID(Table4[[#This Row],[reference/s]],Table4[[#This Row],[Column5]]+2,Table4[[#This Row],[Column6]]-Table4[[#This Row],[Column5]]-2),"")</f>
        <v/>
      </c>
    </row>
    <row r="100" spans="1:71" ht="16" thickTop="1" thickBot="1">
      <c r="B100" t="s">
        <v>483</v>
      </c>
      <c r="C100" t="s">
        <v>613</v>
      </c>
      <c r="D100" t="s">
        <v>755</v>
      </c>
      <c r="E100" s="4">
        <v>30788</v>
      </c>
      <c r="F100" s="7">
        <v>30796</v>
      </c>
      <c r="G100" t="s">
        <v>685</v>
      </c>
      <c r="H100" s="41">
        <v>1984</v>
      </c>
      <c r="I100" t="s">
        <v>634</v>
      </c>
      <c r="J100" t="s">
        <v>635</v>
      </c>
      <c r="K100" t="s">
        <v>50</v>
      </c>
      <c r="L100" t="s">
        <v>165</v>
      </c>
      <c r="M100" t="s">
        <v>1270</v>
      </c>
      <c r="N100" s="41" t="str">
        <f>IFERROR(SEARCH("EM-DAT",Table4[[#This Row],[reference/s]]),"")</f>
        <v/>
      </c>
      <c r="O100" s="41">
        <v>0</v>
      </c>
      <c r="P100" s="41">
        <v>0</v>
      </c>
      <c r="Q100" s="41">
        <v>1</v>
      </c>
      <c r="R100" s="41">
        <v>2</v>
      </c>
      <c r="S100" s="41">
        <v>0</v>
      </c>
      <c r="T100" s="41" t="str">
        <f>IF(AND(Table4[[#This Row],[Deaths]]="",Table4[[#This Row],[Reported cost]]="",Table4[[#This Row],[Insured Cost]]=""),1,IF(OR(Table4[[#This Row],[Reported cost]]="",Table4[[#This Row],[Insured Cost]]=""),2,IF(AND(Table4[[#This Row],[Deaths]]="",OR(Table4[[#This Row],[Reported cost]]="",Table4[[#This Row],[Insured Cost]]="")),3,"")))</f>
        <v/>
      </c>
      <c r="U100" s="41"/>
      <c r="V100" s="41">
        <v>2000</v>
      </c>
      <c r="W100" s="41">
        <v>400</v>
      </c>
      <c r="X100" s="41">
        <v>2</v>
      </c>
      <c r="Y100" s="41">
        <v>1</v>
      </c>
      <c r="Z100" s="2">
        <v>5000000</v>
      </c>
      <c r="AA100" s="2">
        <v>12000000</v>
      </c>
      <c r="AB100" s="41"/>
      <c r="AC100" s="41"/>
      <c r="AD100" s="41"/>
      <c r="AE100" s="41"/>
      <c r="AF100" s="41">
        <v>1</v>
      </c>
      <c r="AG100" s="41"/>
      <c r="AH100" s="41"/>
      <c r="AI100" s="41"/>
      <c r="AJ100" s="41"/>
      <c r="AK100" s="41"/>
      <c r="AL100" s="41"/>
      <c r="AM100" s="41"/>
      <c r="AN100" s="41"/>
      <c r="AO100" s="41">
        <v>20</v>
      </c>
      <c r="AP100" s="41">
        <v>1</v>
      </c>
      <c r="AQ100" s="41"/>
      <c r="AR100" s="41"/>
      <c r="AS100" s="41"/>
      <c r="AT100" s="41"/>
      <c r="BD100" t="str">
        <f>IFERROR(LEFT(Table4[[#This Row],[reference/s]],SEARCH(";",Table4[[#This Row],[reference/s]])-1),"")</f>
        <v>ICA</v>
      </c>
      <c r="BE100" t="str">
        <f>IFERROR(MID(Table4[[#This Row],[reference/s]],SEARCH(";",Table4[[#This Row],[reference/s]])+2,SEARCH(";",Table4[[#This Row],[reference/s]],SEARCH(";",Table4[[#This Row],[reference/s]])+1)-SEARCH(";",Table4[[#This Row],[reference/s]])-2),"")</f>
        <v>http://en.wikipedia.org/wiki/Cyclone_Kathy</v>
      </c>
      <c r="BF100">
        <f>IFERROR(SEARCH(";",Table4[[#This Row],[reference/s]]),"")</f>
        <v>4</v>
      </c>
      <c r="BG100" s="1">
        <f>IFERROR(SEARCH(";",Table4[[#This Row],[reference/s]],Table4[[#This Row],[Column2]]+1),"")</f>
        <v>48</v>
      </c>
      <c r="BH100" s="1" t="str">
        <f>IFERROR(SEARCH(";",Table4[[#This Row],[reference/s]],Table4[[#This Row],[Column3]]+1),"")</f>
        <v/>
      </c>
      <c r="BI100" s="1" t="str">
        <f>IFERROR(SEARCH(";",Table4[[#This Row],[reference/s]],Table4[[#This Row],[Column4]]+1),"")</f>
        <v/>
      </c>
      <c r="BJ100" s="1" t="str">
        <f>IFERROR(SEARCH(";",Table4[[#This Row],[reference/s]],Table4[[#This Row],[Column5]]+1),"")</f>
        <v/>
      </c>
      <c r="BK100" s="1" t="str">
        <f>IFERROR(SEARCH(";",Table4[[#This Row],[reference/s]],Table4[[#This Row],[Column6]]+1),"")</f>
        <v/>
      </c>
      <c r="BL100" s="1" t="str">
        <f>IFERROR(SEARCH(";",Table4[[#This Row],[reference/s]],Table4[[#This Row],[Column7]]+1),"")</f>
        <v/>
      </c>
      <c r="BM100" s="1" t="str">
        <f>IFERROR(SEARCH(";",Table4[[#This Row],[reference/s]],Table4[[#This Row],[Column8]]+1),"")</f>
        <v/>
      </c>
      <c r="BN100" s="1" t="str">
        <f>IFERROR(SEARCH(";",Table4[[#This Row],[reference/s]],Table4[[#This Row],[Column9]]+1),"")</f>
        <v/>
      </c>
      <c r="BO100" s="1" t="str">
        <f>IFERROR(SEARCH(";",Table4[[#This Row],[reference/s]],Table4[[#This Row],[Column10]]+1),"")</f>
        <v/>
      </c>
      <c r="BP100" s="1" t="str">
        <f>IFERROR(SEARCH(";",Table4[[#This Row],[reference/s]],Table4[[#This Row],[Column11]]+1),"")</f>
        <v/>
      </c>
      <c r="BQ100" s="1" t="str">
        <f>IFERROR(MID(Table4[[#This Row],[reference/s]],Table4[[#This Row],[Column3]]+2,Table4[[#This Row],[Column4]]-Table4[[#This Row],[Column3]]-2),"")</f>
        <v/>
      </c>
      <c r="BR100" s="1" t="str">
        <f>IFERROR(MID(Table4[[#This Row],[reference/s]],Table4[[#This Row],[Column4]]+2,Table4[[#This Row],[Column5]]-Table4[[#This Row],[Column4]]-2),"")</f>
        <v/>
      </c>
      <c r="BS100" s="1" t="str">
        <f>IFERROR(MID(Table4[[#This Row],[reference/s]],Table4[[#This Row],[Column5]]+2,Table4[[#This Row],[Column6]]-Table4[[#This Row],[Column5]]-2),"")</f>
        <v/>
      </c>
    </row>
    <row r="101" spans="1:71" ht="16" thickTop="1" thickBot="1">
      <c r="A101">
        <v>248</v>
      </c>
      <c r="B101" t="s">
        <v>622</v>
      </c>
      <c r="C101" t="s">
        <v>183</v>
      </c>
      <c r="D101" t="s">
        <v>184</v>
      </c>
      <c r="E101" s="16">
        <v>30991</v>
      </c>
      <c r="F101" s="16">
        <v>30998</v>
      </c>
      <c r="G101" t="s">
        <v>686</v>
      </c>
      <c r="H101" s="41">
        <v>1984</v>
      </c>
      <c r="I101" t="s">
        <v>892</v>
      </c>
      <c r="J101" t="s">
        <v>37</v>
      </c>
      <c r="K101" t="s">
        <v>37</v>
      </c>
      <c r="L101" t="s">
        <v>773</v>
      </c>
      <c r="M101" s="9" t="s">
        <v>1651</v>
      </c>
      <c r="N101" s="41">
        <f>IFERROR(SEARCH("EM-DAT",Table4[[#This Row],[reference/s]]),"")</f>
        <v>1</v>
      </c>
      <c r="O101" s="41">
        <v>1</v>
      </c>
      <c r="P101" s="41">
        <v>3</v>
      </c>
      <c r="Q101" s="41">
        <v>3</v>
      </c>
      <c r="R101" s="41">
        <v>0</v>
      </c>
      <c r="S101" s="41">
        <v>0</v>
      </c>
      <c r="T101" s="41" t="str">
        <f>IF(AND(Table4[[#This Row],[Deaths]]="",Table4[[#This Row],[Reported cost]]="",Table4[[#This Row],[Insured Cost]]=""),1,IF(OR(Table4[[#This Row],[Reported cost]]="",Table4[[#This Row],[Insured Cost]]=""),2,IF(AND(Table4[[#This Row],[Deaths]]="",OR(Table4[[#This Row],[Reported cost]]="",Table4[[#This Row],[Insured Cost]]="")),3,"")))</f>
        <v/>
      </c>
      <c r="U101" s="41"/>
      <c r="V101" s="41">
        <v>20000</v>
      </c>
      <c r="W101" s="41">
        <v>400</v>
      </c>
      <c r="X101" s="41">
        <v>20</v>
      </c>
      <c r="Y101" s="41">
        <v>1</v>
      </c>
      <c r="Z101" s="2">
        <v>80000000</v>
      </c>
      <c r="AA101" s="2">
        <v>100000000</v>
      </c>
      <c r="AB101" s="41"/>
      <c r="AC101" s="41" t="s">
        <v>976</v>
      </c>
      <c r="AD101" s="41"/>
      <c r="AE101" s="41" t="s">
        <v>974</v>
      </c>
      <c r="AF101" s="41" t="s">
        <v>975</v>
      </c>
      <c r="AG101" s="41">
        <v>170</v>
      </c>
      <c r="AH101" s="41"/>
      <c r="AI101" s="41"/>
      <c r="AJ101" s="41"/>
      <c r="AK101" s="41"/>
      <c r="AL101" s="41"/>
      <c r="AM101" s="41" t="s">
        <v>974</v>
      </c>
      <c r="AN101" s="41" t="s">
        <v>973</v>
      </c>
      <c r="AO101" s="41"/>
      <c r="AP101" s="41"/>
      <c r="AQ101" s="41"/>
      <c r="AR101" s="41"/>
      <c r="AS101" s="41"/>
      <c r="AT101" s="41"/>
      <c r="AW101" t="s">
        <v>953</v>
      </c>
      <c r="AX101">
        <v>1</v>
      </c>
      <c r="BA101">
        <v>1</v>
      </c>
      <c r="BC101" t="s">
        <v>185</v>
      </c>
      <c r="BD101" t="str">
        <f>IFERROR(LEFT(Table4[[#This Row],[reference/s]],SEARCH(";",Table4[[#This Row],[reference/s]])-1),"")</f>
        <v>EM-DAT (36 deaths?)</v>
      </c>
      <c r="BE101" t="str">
        <f>IFERROR(MID(Table4[[#This Row],[reference/s]],SEARCH(";",Table4[[#This Row],[reference/s]])+2,SEARCH(";",Table4[[#This Row],[reference/s]],SEARCH(";",Table4[[#This Row],[reference/s]])+1)-SEARCH(";",Table4[[#This Row],[reference/s]])-2),"")</f>
        <v>EM-Track</v>
      </c>
      <c r="BF101">
        <f>IFERROR(SEARCH(";",Table4[[#This Row],[reference/s]]),"")</f>
        <v>20</v>
      </c>
      <c r="BG101" s="1">
        <f>IFERROR(SEARCH(";",Table4[[#This Row],[reference/s]],Table4[[#This Row],[Column2]]+1),"")</f>
        <v>30</v>
      </c>
      <c r="BH101" s="1">
        <f>IFERROR(SEARCH(";",Table4[[#This Row],[reference/s]],Table4[[#This Row],[Column3]]+1),"")</f>
        <v>35</v>
      </c>
      <c r="BI101" s="1">
        <f>IFERROR(SEARCH(";",Table4[[#This Row],[reference/s]],Table4[[#This Row],[Column4]]+1),"")</f>
        <v>50</v>
      </c>
      <c r="BJ101" s="1">
        <f>IFERROR(SEARCH(";",Table4[[#This Row],[reference/s]],Table4[[#This Row],[Column5]]+1),"")</f>
        <v>72</v>
      </c>
      <c r="BK101" s="1">
        <f>IFERROR(SEARCH(";",Table4[[#This Row],[reference/s]],Table4[[#This Row],[Column6]]+1),"")</f>
        <v>98</v>
      </c>
      <c r="BL101" s="1">
        <f>IFERROR(SEARCH(";",Table4[[#This Row],[reference/s]],Table4[[#This Row],[Column7]]+1),"")</f>
        <v>132</v>
      </c>
      <c r="BM101" s="1" t="str">
        <f>IFERROR(SEARCH(";",Table4[[#This Row],[reference/s]],Table4[[#This Row],[Column8]]+1),"")</f>
        <v/>
      </c>
      <c r="BN101" s="1" t="str">
        <f>IFERROR(SEARCH(";",Table4[[#This Row],[reference/s]],Table4[[#This Row],[Column9]]+1),"")</f>
        <v/>
      </c>
      <c r="BO101" s="1" t="str">
        <f>IFERROR(SEARCH(";",Table4[[#This Row],[reference/s]],Table4[[#This Row],[Column10]]+1),"")</f>
        <v/>
      </c>
      <c r="BP101" s="1" t="str">
        <f>IFERROR(SEARCH(";",Table4[[#This Row],[reference/s]],Table4[[#This Row],[Column11]]+1),"")</f>
        <v/>
      </c>
      <c r="BQ101" s="1" t="str">
        <f>IFERROR(MID(Table4[[#This Row],[reference/s]],Table4[[#This Row],[Column3]]+2,Table4[[#This Row],[Column4]]-Table4[[#This Row],[Column3]]-2),"")</f>
        <v>ICA</v>
      </c>
      <c r="BR101" s="1" t="str">
        <f>IFERROR(MID(Table4[[#This Row],[reference/s]],Table4[[#This Row],[Column4]]+2,Table4[[#This Row],[Column5]]-Table4[[#This Row],[Column4]]-2),"")</f>
        <v>Rasuly (1996)</v>
      </c>
      <c r="BS101" s="1" t="str">
        <f>IFERROR(MID(Table4[[#This Row],[reference/s]],Table4[[#This Row],[Column5]]+2,Table4[[#This Row],[Column6]]-Table4[[#This Row],[Column5]]-2),"")</f>
        <v>Riley et al., (1986)</v>
      </c>
    </row>
    <row r="102" spans="1:71" ht="15" thickTop="1">
      <c r="B102" t="s">
        <v>666</v>
      </c>
      <c r="D102" t="s">
        <v>1001</v>
      </c>
      <c r="E102" s="4">
        <v>30729</v>
      </c>
      <c r="F102" s="16">
        <v>30730</v>
      </c>
      <c r="G102" t="s">
        <v>688</v>
      </c>
      <c r="H102" s="41">
        <v>1984</v>
      </c>
      <c r="I102" t="s">
        <v>893</v>
      </c>
      <c r="J102" t="s">
        <v>37</v>
      </c>
      <c r="K102" t="s">
        <v>37</v>
      </c>
      <c r="M102" t="s">
        <v>1056</v>
      </c>
      <c r="N102" s="41" t="str">
        <f>IFERROR(SEARCH("EM-DAT",Table4[[#This Row],[reference/s]]),"")</f>
        <v/>
      </c>
      <c r="O102" s="41">
        <v>0</v>
      </c>
      <c r="P102" s="41">
        <v>4</v>
      </c>
      <c r="Q102" s="41">
        <v>0</v>
      </c>
      <c r="R102" s="41">
        <v>0</v>
      </c>
      <c r="S102" s="41">
        <v>0</v>
      </c>
      <c r="T102" s="41" t="str">
        <f>IF(AND(Table4[[#This Row],[Deaths]]="",Table4[[#This Row],[Reported cost]]="",Table4[[#This Row],[Insured Cost]]=""),1,IF(OR(Table4[[#This Row],[Reported cost]]="",Table4[[#This Row],[Insured Cost]]=""),2,IF(AND(Table4[[#This Row],[Deaths]]="",OR(Table4[[#This Row],[Reported cost]]="",Table4[[#This Row],[Insured Cost]]="")),3,"")))</f>
        <v/>
      </c>
      <c r="U102" s="41">
        <v>160</v>
      </c>
      <c r="V102" s="41"/>
      <c r="W102" s="41"/>
      <c r="X102" s="41"/>
      <c r="Y102" s="41"/>
      <c r="Z102" s="2">
        <v>5000000</v>
      </c>
      <c r="AA102" s="2">
        <v>6000000</v>
      </c>
      <c r="AB102" s="41">
        <v>487</v>
      </c>
      <c r="AC102" s="41"/>
      <c r="AD102" s="41"/>
      <c r="AE102" s="41">
        <v>100</v>
      </c>
      <c r="AF102" s="41">
        <v>1</v>
      </c>
      <c r="AG102" s="41"/>
      <c r="AH102" s="41"/>
      <c r="AI102" s="41"/>
      <c r="AJ102" s="41"/>
      <c r="AK102" s="41"/>
      <c r="AL102" s="41"/>
      <c r="AM102" s="41"/>
      <c r="AN102" s="41"/>
      <c r="AO102" s="41"/>
      <c r="AP102" s="41"/>
      <c r="AQ102" s="41"/>
      <c r="AR102" s="41"/>
      <c r="AS102" s="41"/>
      <c r="AT102" s="41"/>
      <c r="BD102" t="str">
        <f>IFERROR(LEFT(Table4[[#This Row],[reference/s]],SEARCH(";",Table4[[#This Row],[reference/s]])-1),"")</f>
        <v>Rasuly 1996 - thesis</v>
      </c>
      <c r="BE102" t="str">
        <f>IFERROR(MID(Table4[[#This Row],[reference/s]],SEARCH(";",Table4[[#This Row],[reference/s]])+2,SEARCH(";",Table4[[#This Row],[reference/s]],SEARCH(";",Table4[[#This Row],[reference/s]])+1)-SEARCH(";",Table4[[#This Row],[reference/s]])-2),"")</f>
        <v>Nanson and Hean (1985)</v>
      </c>
      <c r="BF102">
        <f>IFERROR(SEARCH(";",Table4[[#This Row],[reference/s]]),"")</f>
        <v>21</v>
      </c>
      <c r="BG102" s="1">
        <f>IFERROR(SEARCH(";",Table4[[#This Row],[reference/s]],Table4[[#This Row],[Column2]]+1),"")</f>
        <v>45</v>
      </c>
      <c r="BH102" s="1">
        <f>IFERROR(SEARCH(";",Table4[[#This Row],[reference/s]],Table4[[#This Row],[Column3]]+1),"")</f>
        <v>76</v>
      </c>
      <c r="BI102" s="1" t="str">
        <f>IFERROR(SEARCH(";",Table4[[#This Row],[reference/s]],Table4[[#This Row],[Column4]]+1),"")</f>
        <v/>
      </c>
      <c r="BJ102" s="1" t="str">
        <f>IFERROR(SEARCH(";",Table4[[#This Row],[reference/s]],Table4[[#This Row],[Column5]]+1),"")</f>
        <v/>
      </c>
      <c r="BK102" s="1" t="str">
        <f>IFERROR(SEARCH(";",Table4[[#This Row],[reference/s]],Table4[[#This Row],[Column6]]+1),"")</f>
        <v/>
      </c>
      <c r="BL102" s="1" t="str">
        <f>IFERROR(SEARCH(";",Table4[[#This Row],[reference/s]],Table4[[#This Row],[Column7]]+1),"")</f>
        <v/>
      </c>
      <c r="BM102" s="1" t="str">
        <f>IFERROR(SEARCH(";",Table4[[#This Row],[reference/s]],Table4[[#This Row],[Column8]]+1),"")</f>
        <v/>
      </c>
      <c r="BN102" s="1" t="str">
        <f>IFERROR(SEARCH(";",Table4[[#This Row],[reference/s]],Table4[[#This Row],[Column9]]+1),"")</f>
        <v/>
      </c>
      <c r="BO102" s="1" t="str">
        <f>IFERROR(SEARCH(";",Table4[[#This Row],[reference/s]],Table4[[#This Row],[Column10]]+1),"")</f>
        <v/>
      </c>
      <c r="BP102" s="1" t="str">
        <f>IFERROR(SEARCH(";",Table4[[#This Row],[reference/s]],Table4[[#This Row],[Column11]]+1),"")</f>
        <v/>
      </c>
      <c r="BQ102" s="1" t="str">
        <f>IFERROR(MID(Table4[[#This Row],[reference/s]],Table4[[#This Row],[Column3]]+2,Table4[[#This Row],[Column4]]-Table4[[#This Row],[Column3]]-2),"")</f>
        <v>Shepherd and Colquhoun (1985)</v>
      </c>
      <c r="BR102" s="1" t="str">
        <f>IFERROR(MID(Table4[[#This Row],[reference/s]],Table4[[#This Row],[Column4]]+2,Table4[[#This Row],[Column5]]-Table4[[#This Row],[Column4]]-2),"")</f>
        <v/>
      </c>
      <c r="BS102" s="1" t="str">
        <f>IFERROR(MID(Table4[[#This Row],[reference/s]],Table4[[#This Row],[Column5]]+2,Table4[[#This Row],[Column6]]-Table4[[#This Row],[Column5]]-2),"")</f>
        <v/>
      </c>
    </row>
    <row r="103" spans="1:71">
      <c r="B103" t="s">
        <v>666</v>
      </c>
      <c r="E103" s="4">
        <v>30766</v>
      </c>
      <c r="F103" s="16">
        <v>30767</v>
      </c>
      <c r="G103" t="s">
        <v>685</v>
      </c>
      <c r="H103" s="41">
        <v>1984</v>
      </c>
      <c r="I103" t="s">
        <v>526</v>
      </c>
      <c r="J103" t="s">
        <v>30</v>
      </c>
      <c r="K103" t="s">
        <v>30</v>
      </c>
      <c r="M103" t="s">
        <v>1271</v>
      </c>
      <c r="N103" s="41" t="str">
        <f>IFERROR(SEARCH("EM-DAT",Table4[[#This Row],[reference/s]]),"")</f>
        <v/>
      </c>
      <c r="O103" s="41">
        <v>0</v>
      </c>
      <c r="P103" s="41">
        <v>0</v>
      </c>
      <c r="Q103" s="41">
        <v>0</v>
      </c>
      <c r="R103" s="41">
        <v>2</v>
      </c>
      <c r="S103" s="41">
        <v>3</v>
      </c>
      <c r="T103" s="41">
        <f>IF(AND(Table4[[#This Row],[Deaths]]="",Table4[[#This Row],[Reported cost]]="",Table4[[#This Row],[Insured Cost]]=""),1,IF(OR(Table4[[#This Row],[Reported cost]]="",Table4[[#This Row],[Insured Cost]]=""),2,IF(AND(Table4[[#This Row],[Deaths]]="",OR(Table4[[#This Row],[Reported cost]]="",Table4[[#This Row],[Insured Cost]]="")),3,"")))</f>
        <v>2</v>
      </c>
      <c r="U103" s="41"/>
      <c r="V103" s="41"/>
      <c r="W103" s="41"/>
      <c r="X103" s="41">
        <v>4</v>
      </c>
      <c r="Y103" s="41"/>
      <c r="Z103" s="2"/>
      <c r="AA103" s="2">
        <v>10000000</v>
      </c>
      <c r="AB103" s="41"/>
      <c r="AC103" s="41"/>
      <c r="AD103" s="41"/>
      <c r="AE103" s="41">
        <v>100</v>
      </c>
      <c r="AF103" s="41"/>
      <c r="AG103" s="41"/>
      <c r="AH103" s="41"/>
      <c r="AI103" s="41"/>
      <c r="AJ103" s="41"/>
      <c r="AK103" s="41"/>
      <c r="AL103" s="41"/>
      <c r="AM103" s="41"/>
      <c r="AN103" s="41"/>
      <c r="AO103" s="41"/>
      <c r="AP103" s="41"/>
      <c r="AQ103" s="41"/>
      <c r="AR103" s="41"/>
      <c r="AS103" s="41"/>
      <c r="AT103" s="41"/>
      <c r="BD103" t="str">
        <f>IFERROR(LEFT(Table4[[#This Row],[reference/s]],SEARCH(";",Table4[[#This Row],[reference/s]])-1),"")</f>
        <v>wiki</v>
      </c>
      <c r="BE103" t="str">
        <f>IFERROR(MID(Table4[[#This Row],[reference/s]],SEARCH(";",Table4[[#This Row],[reference/s]])+2,SEARCH(";",Table4[[#This Row],[reference/s]],SEARCH(";",Table4[[#This Row],[reference/s]])+1)-SEARCH(";",Table4[[#This Row],[reference/s]])-2),"")</f>
        <v>PDF - newspaper</v>
      </c>
      <c r="BF103">
        <f>IFERROR(SEARCH(";",Table4[[#This Row],[reference/s]]),"")</f>
        <v>5</v>
      </c>
      <c r="BG103" s="1">
        <f>IFERROR(SEARCH(";",Table4[[#This Row],[reference/s]],Table4[[#This Row],[Column2]]+1),"")</f>
        <v>22</v>
      </c>
      <c r="BH103" s="1" t="str">
        <f>IFERROR(SEARCH(";",Table4[[#This Row],[reference/s]],Table4[[#This Row],[Column3]]+1),"")</f>
        <v/>
      </c>
      <c r="BI103" s="1" t="str">
        <f>IFERROR(SEARCH(";",Table4[[#This Row],[reference/s]],Table4[[#This Row],[Column4]]+1),"")</f>
        <v/>
      </c>
      <c r="BJ103" s="1" t="str">
        <f>IFERROR(SEARCH(";",Table4[[#This Row],[reference/s]],Table4[[#This Row],[Column5]]+1),"")</f>
        <v/>
      </c>
      <c r="BK103" s="1" t="str">
        <f>IFERROR(SEARCH(";",Table4[[#This Row],[reference/s]],Table4[[#This Row],[Column6]]+1),"")</f>
        <v/>
      </c>
      <c r="BL103" s="1" t="str">
        <f>IFERROR(SEARCH(";",Table4[[#This Row],[reference/s]],Table4[[#This Row],[Column7]]+1),"")</f>
        <v/>
      </c>
      <c r="BM103" s="1" t="str">
        <f>IFERROR(SEARCH(";",Table4[[#This Row],[reference/s]],Table4[[#This Row],[Column8]]+1),"")</f>
        <v/>
      </c>
      <c r="BN103" s="1" t="str">
        <f>IFERROR(SEARCH(";",Table4[[#This Row],[reference/s]],Table4[[#This Row],[Column9]]+1),"")</f>
        <v/>
      </c>
      <c r="BO103" s="1" t="str">
        <f>IFERROR(SEARCH(";",Table4[[#This Row],[reference/s]],Table4[[#This Row],[Column10]]+1),"")</f>
        <v/>
      </c>
      <c r="BP103" s="1" t="str">
        <f>IFERROR(SEARCH(";",Table4[[#This Row],[reference/s]],Table4[[#This Row],[Column11]]+1),"")</f>
        <v/>
      </c>
      <c r="BQ103" s="1" t="str">
        <f>IFERROR(MID(Table4[[#This Row],[reference/s]],Table4[[#This Row],[Column3]]+2,Table4[[#This Row],[Column4]]-Table4[[#This Row],[Column3]]-2),"")</f>
        <v/>
      </c>
      <c r="BR103" s="1" t="str">
        <f>IFERROR(MID(Table4[[#This Row],[reference/s]],Table4[[#This Row],[Column4]]+2,Table4[[#This Row],[Column5]]-Table4[[#This Row],[Column4]]-2),"")</f>
        <v/>
      </c>
      <c r="BS103" s="1" t="str">
        <f>IFERROR(MID(Table4[[#This Row],[reference/s]],Table4[[#This Row],[Column5]]+2,Table4[[#This Row],[Column6]]-Table4[[#This Row],[Column5]]-2),"")</f>
        <v/>
      </c>
    </row>
    <row r="104" spans="1:71">
      <c r="A104">
        <v>196</v>
      </c>
      <c r="B104" t="s">
        <v>600</v>
      </c>
      <c r="C104" t="s">
        <v>154</v>
      </c>
      <c r="D104" t="s">
        <v>155</v>
      </c>
      <c r="E104" s="4">
        <v>31061</v>
      </c>
      <c r="F104" s="4">
        <v>31075</v>
      </c>
      <c r="G104" t="s">
        <v>684</v>
      </c>
      <c r="H104" s="41">
        <v>1985</v>
      </c>
      <c r="I104" t="s">
        <v>503</v>
      </c>
      <c r="J104" t="s">
        <v>30</v>
      </c>
      <c r="K104" t="s">
        <v>30</v>
      </c>
      <c r="L104" t="s">
        <v>773</v>
      </c>
      <c r="M104" t="s">
        <v>1273</v>
      </c>
      <c r="N104" s="41">
        <f>IFERROR(SEARCH("EM-DAT",Table4[[#This Row],[reference/s]]),"")</f>
        <v>11</v>
      </c>
      <c r="O104" s="41">
        <v>1</v>
      </c>
      <c r="P104" s="41">
        <v>0</v>
      </c>
      <c r="Q104" s="41">
        <v>0</v>
      </c>
      <c r="R104" s="41">
        <v>1</v>
      </c>
      <c r="S104" s="41">
        <v>0</v>
      </c>
      <c r="T104" s="41">
        <f>IF(AND(Table4[[#This Row],[Deaths]]="",Table4[[#This Row],[Reported cost]]="",Table4[[#This Row],[Insured Cost]]=""),1,IF(OR(Table4[[#This Row],[Reported cost]]="",Table4[[#This Row],[Insured Cost]]=""),2,IF(AND(Table4[[#This Row],[Deaths]]="",OR(Table4[[#This Row],[Reported cost]]="",Table4[[#This Row],[Insured Cost]]="")),3,"")))</f>
        <v>2</v>
      </c>
      <c r="U104" s="41"/>
      <c r="V104" s="41"/>
      <c r="W104" s="41">
        <v>600</v>
      </c>
      <c r="X104" s="41">
        <v>15</v>
      </c>
      <c r="Y104" s="41">
        <v>5</v>
      </c>
      <c r="Z104" s="2"/>
      <c r="AA104" s="2">
        <v>5500000</v>
      </c>
      <c r="AB104" s="41"/>
      <c r="AC104" s="41"/>
      <c r="AD104" s="41"/>
      <c r="AE104" s="41"/>
      <c r="AF104" s="41">
        <v>180</v>
      </c>
      <c r="AG104" s="41"/>
      <c r="AH104" s="41">
        <v>500</v>
      </c>
      <c r="AI104" s="41"/>
      <c r="AJ104" s="41"/>
      <c r="AK104" s="41"/>
      <c r="AL104" s="41"/>
      <c r="AM104" s="41"/>
      <c r="AN104" s="41"/>
      <c r="AO104" s="41"/>
      <c r="AP104" s="41"/>
      <c r="AQ104" s="41"/>
      <c r="AR104" s="41"/>
      <c r="AS104" s="41"/>
      <c r="AT104" s="41">
        <v>46000</v>
      </c>
      <c r="BC104" t="s">
        <v>156</v>
      </c>
      <c r="BD104" t="str">
        <f>IFERROR(LEFT(Table4[[#This Row],[reference/s]],SEARCH(";",Table4[[#This Row],[reference/s]])-1),"")</f>
        <v>EM-Track</v>
      </c>
      <c r="BE104" t="str">
        <f>IFERROR(MID(Table4[[#This Row],[reference/s]],SEARCH(";",Table4[[#This Row],[reference/s]])+2,SEARCH(";",Table4[[#This Row],[reference/s]],SEARCH(";",Table4[[#This Row],[reference/s]])+1)-SEARCH(";",Table4[[#This Row],[reference/s]])-2),"")</f>
        <v>EM-DAT</v>
      </c>
      <c r="BF104">
        <f>IFERROR(SEARCH(";",Table4[[#This Row],[reference/s]]),"")</f>
        <v>9</v>
      </c>
      <c r="BG104" s="1">
        <f>IFERROR(SEARCH(";",Table4[[#This Row],[reference/s]],Table4[[#This Row],[Column2]]+1),"")</f>
        <v>17</v>
      </c>
      <c r="BH104" s="1">
        <f>IFERROR(SEARCH(";",Table4[[#This Row],[reference/s]],Table4[[#This Row],[Column3]]+1),"")</f>
        <v>22</v>
      </c>
      <c r="BI104" s="1">
        <f>IFERROR(SEARCH(";",Table4[[#This Row],[reference/s]],Table4[[#This Row],[Column4]]+1),"")</f>
        <v>28</v>
      </c>
      <c r="BJ104" s="1" t="str">
        <f>IFERROR(SEARCH(";",Table4[[#This Row],[reference/s]],Table4[[#This Row],[Column5]]+1),"")</f>
        <v/>
      </c>
      <c r="BK104" s="1" t="str">
        <f>IFERROR(SEARCH(";",Table4[[#This Row],[reference/s]],Table4[[#This Row],[Column6]]+1),"")</f>
        <v/>
      </c>
      <c r="BL104" s="1" t="str">
        <f>IFERROR(SEARCH(";",Table4[[#This Row],[reference/s]],Table4[[#This Row],[Column7]]+1),"")</f>
        <v/>
      </c>
      <c r="BM104" s="1" t="str">
        <f>IFERROR(SEARCH(";",Table4[[#This Row],[reference/s]],Table4[[#This Row],[Column8]]+1),"")</f>
        <v/>
      </c>
      <c r="BN104" s="1" t="str">
        <f>IFERROR(SEARCH(";",Table4[[#This Row],[reference/s]],Table4[[#This Row],[Column9]]+1),"")</f>
        <v/>
      </c>
      <c r="BO104" s="1" t="str">
        <f>IFERROR(SEARCH(";",Table4[[#This Row],[reference/s]],Table4[[#This Row],[Column10]]+1),"")</f>
        <v/>
      </c>
      <c r="BP104" s="1" t="str">
        <f>IFERROR(SEARCH(";",Table4[[#This Row],[reference/s]],Table4[[#This Row],[Column11]]+1),"")</f>
        <v/>
      </c>
      <c r="BQ104" s="1" t="str">
        <f>IFERROR(MID(Table4[[#This Row],[reference/s]],Table4[[#This Row],[Column3]]+2,Table4[[#This Row],[Column4]]-Table4[[#This Row],[Column3]]-2),"")</f>
        <v>ICA</v>
      </c>
      <c r="BR104" s="1" t="str">
        <f>IFERROR(MID(Table4[[#This Row],[reference/s]],Table4[[#This Row],[Column4]]+2,Table4[[#This Row],[Column5]]-Table4[[#This Row],[Column4]]-2),"")</f>
        <v>wiki</v>
      </c>
      <c r="BS104" s="1" t="str">
        <f>IFERROR(MID(Table4[[#This Row],[reference/s]],Table4[[#This Row],[Column5]]+2,Table4[[#This Row],[Column6]]-Table4[[#This Row],[Column5]]-2),"")</f>
        <v/>
      </c>
    </row>
    <row r="105" spans="1:71">
      <c r="B105" t="s">
        <v>600</v>
      </c>
      <c r="D105" t="s">
        <v>302</v>
      </c>
      <c r="E105" s="4">
        <v>30930</v>
      </c>
      <c r="F105" s="4">
        <v>31093</v>
      </c>
      <c r="G105" t="s">
        <v>688</v>
      </c>
      <c r="H105" s="41">
        <v>1985</v>
      </c>
      <c r="I105" t="s">
        <v>504</v>
      </c>
      <c r="J105" t="s">
        <v>37</v>
      </c>
      <c r="K105" t="s">
        <v>37</v>
      </c>
      <c r="L105" t="s">
        <v>773</v>
      </c>
      <c r="M105" t="s">
        <v>1652</v>
      </c>
      <c r="N105" s="41">
        <f>IFERROR(SEARCH("EM-DAT",Table4[[#This Row],[reference/s]]),"")</f>
        <v>12</v>
      </c>
      <c r="O105" s="41">
        <v>1</v>
      </c>
      <c r="P105" s="41">
        <v>1</v>
      </c>
      <c r="Q105" s="41">
        <v>2</v>
      </c>
      <c r="R105" s="41">
        <v>1</v>
      </c>
      <c r="S105" s="41">
        <v>0</v>
      </c>
      <c r="T105" s="41" t="str">
        <f>IF(AND(Table4[[#This Row],[Deaths]]="",Table4[[#This Row],[Reported cost]]="",Table4[[#This Row],[Insured Cost]]=""),1,IF(OR(Table4[[#This Row],[Reported cost]]="",Table4[[#This Row],[Insured Cost]]=""),2,IF(AND(Table4[[#This Row],[Deaths]]="",OR(Table4[[#This Row],[Reported cost]]="",Table4[[#This Row],[Insured Cost]]="")),3,"")))</f>
        <v/>
      </c>
      <c r="U105" s="41"/>
      <c r="V105" s="41"/>
      <c r="W105" s="41"/>
      <c r="X105" s="41">
        <v>30</v>
      </c>
      <c r="Y105" s="41">
        <v>4</v>
      </c>
      <c r="Z105" s="2">
        <v>25000000</v>
      </c>
      <c r="AA105" s="2">
        <v>45000000</v>
      </c>
      <c r="AB105" s="41"/>
      <c r="AC105" s="41"/>
      <c r="AD105" s="41"/>
      <c r="AE105" s="41"/>
      <c r="AF105" s="41"/>
      <c r="AG105" s="41"/>
      <c r="AH105" s="41"/>
      <c r="AI105" s="41"/>
      <c r="AJ105" s="41"/>
      <c r="AK105" s="41"/>
      <c r="AL105" s="41"/>
      <c r="AM105" s="41"/>
      <c r="AN105" s="41"/>
      <c r="AO105" s="41"/>
      <c r="AP105" s="41"/>
      <c r="AQ105" s="41"/>
      <c r="AR105" s="41"/>
      <c r="AS105" s="41"/>
      <c r="AT105" s="41">
        <v>40000</v>
      </c>
      <c r="BD105" t="str">
        <f>IFERROR(LEFT(Table4[[#This Row],[reference/s]],SEARCH(";",Table4[[#This Row],[reference/s]])-1),"")</f>
        <v>ICA</v>
      </c>
      <c r="BE105" t="str">
        <f>IFERROR(MID(Table4[[#This Row],[reference/s]],SEARCH(";",Table4[[#This Row],[reference/s]])+2,SEARCH(";",Table4[[#This Row],[reference/s]],SEARCH(";",Table4[[#This Row],[reference/s]])+1)-SEARCH(";",Table4[[#This Row],[reference/s]])-2),"")</f>
        <v>wiki</v>
      </c>
      <c r="BF105">
        <f>IFERROR(SEARCH(";",Table4[[#This Row],[reference/s]]),"")</f>
        <v>4</v>
      </c>
      <c r="BG105" s="1">
        <f>IFERROR(SEARCH(";",Table4[[#This Row],[reference/s]],Table4[[#This Row],[Column2]]+1),"")</f>
        <v>10</v>
      </c>
      <c r="BH105" s="1">
        <f>IFERROR(SEARCH(";",Table4[[#This Row],[reference/s]],Table4[[#This Row],[Column3]]+1),"")</f>
        <v>29</v>
      </c>
      <c r="BI105" s="1">
        <f>IFERROR(SEARCH(";",Table4[[#This Row],[reference/s]],Table4[[#This Row],[Column4]]+1),"")</f>
        <v>63</v>
      </c>
      <c r="BJ105" s="1" t="str">
        <f>IFERROR(SEARCH(";",Table4[[#This Row],[reference/s]],Table4[[#This Row],[Column5]]+1),"")</f>
        <v/>
      </c>
      <c r="BK105" s="1" t="str">
        <f>IFERROR(SEARCH(";",Table4[[#This Row],[reference/s]],Table4[[#This Row],[Column6]]+1),"")</f>
        <v/>
      </c>
      <c r="BL105" s="1" t="str">
        <f>IFERROR(SEARCH(";",Table4[[#This Row],[reference/s]],Table4[[#This Row],[Column7]]+1),"")</f>
        <v/>
      </c>
      <c r="BM105" s="1" t="str">
        <f>IFERROR(SEARCH(";",Table4[[#This Row],[reference/s]],Table4[[#This Row],[Column8]]+1),"")</f>
        <v/>
      </c>
      <c r="BN105" s="1" t="str">
        <f>IFERROR(SEARCH(";",Table4[[#This Row],[reference/s]],Table4[[#This Row],[Column9]]+1),"")</f>
        <v/>
      </c>
      <c r="BO105" s="1" t="str">
        <f>IFERROR(SEARCH(";",Table4[[#This Row],[reference/s]],Table4[[#This Row],[Column10]]+1),"")</f>
        <v/>
      </c>
      <c r="BP105" s="1" t="str">
        <f>IFERROR(SEARCH(";",Table4[[#This Row],[reference/s]],Table4[[#This Row],[Column11]]+1),"")</f>
        <v/>
      </c>
      <c r="BQ105" s="1" t="str">
        <f>IFERROR(MID(Table4[[#This Row],[reference/s]],Table4[[#This Row],[Column3]]+2,Table4[[#This Row],[Column4]]-Table4[[#This Row],[Column3]]-2),"")</f>
        <v>EM-DAT (6 deaths)</v>
      </c>
      <c r="BR105" s="1" t="str">
        <f>IFERROR(MID(Table4[[#This Row],[reference/s]],Table4[[#This Row],[Column4]]+2,Table4[[#This Row],[Column5]]-Table4[[#This Row],[Column4]]-2),"")</f>
        <v>ellis kanowski and whelan (2004)</v>
      </c>
      <c r="BS105" s="1" t="str">
        <f>IFERROR(MID(Table4[[#This Row],[reference/s]],Table4[[#This Row],[Column5]]+2,Table4[[#This Row],[Column6]]-Table4[[#This Row],[Column5]]-2),"")</f>
        <v/>
      </c>
    </row>
    <row r="106" spans="1:71">
      <c r="B106" t="s">
        <v>600</v>
      </c>
      <c r="E106" s="4">
        <v>31109</v>
      </c>
      <c r="F106" s="4">
        <v>31112</v>
      </c>
      <c r="G106" t="s">
        <v>685</v>
      </c>
      <c r="H106" s="41">
        <v>1985</v>
      </c>
      <c r="I106" t="s">
        <v>654</v>
      </c>
      <c r="J106" t="s">
        <v>655</v>
      </c>
      <c r="K106" t="s">
        <v>187</v>
      </c>
      <c r="L106" t="s">
        <v>37</v>
      </c>
      <c r="M106" t="s">
        <v>1272</v>
      </c>
      <c r="N106" s="41" t="str">
        <f>IFERROR(SEARCH("EM-DAT",Table4[[#This Row],[reference/s]]),"")</f>
        <v/>
      </c>
      <c r="O106" s="41">
        <v>1</v>
      </c>
      <c r="P106" s="41">
        <v>0</v>
      </c>
      <c r="Q106" s="41">
        <v>1</v>
      </c>
      <c r="R106" s="41">
        <v>0</v>
      </c>
      <c r="S106" s="41">
        <v>5</v>
      </c>
      <c r="T106" s="41">
        <f>IF(AND(Table4[[#This Row],[Deaths]]="",Table4[[#This Row],[Reported cost]]="",Table4[[#This Row],[Insured Cost]]=""),1,IF(OR(Table4[[#This Row],[Reported cost]]="",Table4[[#This Row],[Insured Cost]]=""),2,IF(AND(Table4[[#This Row],[Deaths]]="",OR(Table4[[#This Row],[Reported cost]]="",Table4[[#This Row],[Insured Cost]]="")),3,"")))</f>
        <v>2</v>
      </c>
      <c r="U106" s="41"/>
      <c r="V106" s="41"/>
      <c r="W106" s="41"/>
      <c r="X106" s="41">
        <v>3</v>
      </c>
      <c r="Y106" s="41">
        <v>1</v>
      </c>
      <c r="Z106" s="2"/>
      <c r="AA106" s="2">
        <v>5500000</v>
      </c>
      <c r="AB106" s="41"/>
      <c r="AC106" s="41"/>
      <c r="AD106" s="41"/>
      <c r="AE106" s="41"/>
      <c r="AF106" s="41"/>
      <c r="AG106" s="41"/>
      <c r="AH106" s="41"/>
      <c r="AI106" s="41"/>
      <c r="AJ106" s="41"/>
      <c r="AK106" s="41"/>
      <c r="AL106" s="41"/>
      <c r="AM106" s="41"/>
      <c r="AN106" s="41"/>
      <c r="AO106" s="41"/>
      <c r="AP106" s="41"/>
      <c r="AQ106" s="41"/>
      <c r="AR106" s="41"/>
      <c r="AS106" s="41"/>
      <c r="AT106" s="41"/>
      <c r="BD106" t="str">
        <f>IFERROR(LEFT(Table4[[#This Row],[reference/s]],SEARCH(";",Table4[[#This Row],[reference/s]])-1),"")</f>
        <v>ICA</v>
      </c>
      <c r="BE106" t="str">
        <f>IFERROR(MID(Table4[[#This Row],[reference/s]],SEARCH(";",Table4[[#This Row],[reference/s]])+2,SEARCH(";",Table4[[#This Row],[reference/s]],SEARCH(";",Table4[[#This Row],[reference/s]])+1)-SEARCH(";",Table4[[#This Row],[reference/s]])-2),"")</f>
        <v>ellis kanowski and whelan (2004)</v>
      </c>
      <c r="BF106">
        <f>IFERROR(SEARCH(";",Table4[[#This Row],[reference/s]]),"")</f>
        <v>4</v>
      </c>
      <c r="BG106" s="1">
        <f>IFERROR(SEARCH(";",Table4[[#This Row],[reference/s]],Table4[[#This Row],[Column2]]+1),"")</f>
        <v>38</v>
      </c>
      <c r="BH106" s="1" t="str">
        <f>IFERROR(SEARCH(";",Table4[[#This Row],[reference/s]],Table4[[#This Row],[Column3]]+1),"")</f>
        <v/>
      </c>
      <c r="BI106" s="1" t="str">
        <f>IFERROR(SEARCH(";",Table4[[#This Row],[reference/s]],Table4[[#This Row],[Column4]]+1),"")</f>
        <v/>
      </c>
      <c r="BJ106" s="1" t="str">
        <f>IFERROR(SEARCH(";",Table4[[#This Row],[reference/s]],Table4[[#This Row],[Column5]]+1),"")</f>
        <v/>
      </c>
      <c r="BK106" s="1" t="str">
        <f>IFERROR(SEARCH(";",Table4[[#This Row],[reference/s]],Table4[[#This Row],[Column6]]+1),"")</f>
        <v/>
      </c>
      <c r="BL106" s="1" t="str">
        <f>IFERROR(SEARCH(";",Table4[[#This Row],[reference/s]],Table4[[#This Row],[Column7]]+1),"")</f>
        <v/>
      </c>
      <c r="BM106" s="1" t="str">
        <f>IFERROR(SEARCH(";",Table4[[#This Row],[reference/s]],Table4[[#This Row],[Column8]]+1),"")</f>
        <v/>
      </c>
      <c r="BN106" s="1" t="str">
        <f>IFERROR(SEARCH(";",Table4[[#This Row],[reference/s]],Table4[[#This Row],[Column9]]+1),"")</f>
        <v/>
      </c>
      <c r="BO106" s="1" t="str">
        <f>IFERROR(SEARCH(";",Table4[[#This Row],[reference/s]],Table4[[#This Row],[Column10]]+1),"")</f>
        <v/>
      </c>
      <c r="BP106" s="1" t="str">
        <f>IFERROR(SEARCH(";",Table4[[#This Row],[reference/s]],Table4[[#This Row],[Column11]]+1),"")</f>
        <v/>
      </c>
      <c r="BQ106" s="1" t="str">
        <f>IFERROR(MID(Table4[[#This Row],[reference/s]],Table4[[#This Row],[Column3]]+2,Table4[[#This Row],[Column4]]-Table4[[#This Row],[Column3]]-2),"")</f>
        <v/>
      </c>
      <c r="BR106" s="1" t="str">
        <f>IFERROR(MID(Table4[[#This Row],[reference/s]],Table4[[#This Row],[Column4]]+2,Table4[[#This Row],[Column5]]-Table4[[#This Row],[Column4]]-2),"")</f>
        <v/>
      </c>
      <c r="BS106" s="1" t="str">
        <f>IFERROR(MID(Table4[[#This Row],[reference/s]],Table4[[#This Row],[Column5]]+2,Table4[[#This Row],[Column6]]-Table4[[#This Row],[Column5]]-2),"")</f>
        <v/>
      </c>
    </row>
    <row r="107" spans="1:71" ht="15" thickBot="1">
      <c r="B107" t="s">
        <v>666</v>
      </c>
      <c r="C107" t="s">
        <v>612</v>
      </c>
      <c r="E107" s="4">
        <v>31065</v>
      </c>
      <c r="F107" s="4">
        <v>31065</v>
      </c>
      <c r="G107" t="s">
        <v>684</v>
      </c>
      <c r="H107" s="41">
        <v>1985</v>
      </c>
      <c r="I107" t="s">
        <v>563</v>
      </c>
      <c r="J107" t="s">
        <v>50</v>
      </c>
      <c r="K107" t="s">
        <v>50</v>
      </c>
      <c r="L107" t="s">
        <v>773</v>
      </c>
      <c r="M107" t="s">
        <v>1274</v>
      </c>
      <c r="N107" s="41">
        <f>IFERROR(SEARCH("EM-DAT",Table4[[#This Row],[reference/s]]),"")</f>
        <v>6</v>
      </c>
      <c r="O107" s="41">
        <v>0</v>
      </c>
      <c r="P107" s="41">
        <v>0</v>
      </c>
      <c r="Q107" s="41">
        <v>2</v>
      </c>
      <c r="R107" s="41">
        <v>1</v>
      </c>
      <c r="S107" s="41">
        <v>4</v>
      </c>
      <c r="T107" s="41" t="str">
        <f>IF(AND(Table4[[#This Row],[Deaths]]="",Table4[[#This Row],[Reported cost]]="",Table4[[#This Row],[Insured Cost]]=""),1,IF(OR(Table4[[#This Row],[Reported cost]]="",Table4[[#This Row],[Insured Cost]]=""),2,IF(AND(Table4[[#This Row],[Deaths]]="",OR(Table4[[#This Row],[Reported cost]]="",Table4[[#This Row],[Insured Cost]]="")),3,"")))</f>
        <v/>
      </c>
      <c r="U107" s="41">
        <v>50000</v>
      </c>
      <c r="V107" s="41">
        <v>80000</v>
      </c>
      <c r="W107" s="41">
        <v>500</v>
      </c>
      <c r="X107" s="41">
        <v>20</v>
      </c>
      <c r="Y107" s="41">
        <v>2</v>
      </c>
      <c r="Z107" s="2">
        <v>180000000</v>
      </c>
      <c r="AA107" s="2">
        <v>299000000</v>
      </c>
      <c r="AB107" s="41">
        <v>200</v>
      </c>
      <c r="AC107" s="41"/>
      <c r="AD107" s="41"/>
      <c r="AE107" s="41"/>
      <c r="AF107" s="41"/>
      <c r="AG107" s="41"/>
      <c r="AH107" s="41"/>
      <c r="AI107" s="41"/>
      <c r="AJ107" s="41"/>
      <c r="AK107" s="41"/>
      <c r="AL107" s="41"/>
      <c r="AM107" s="41"/>
      <c r="AN107" s="41"/>
      <c r="AO107" s="41"/>
      <c r="AP107" s="41">
        <v>2</v>
      </c>
      <c r="AQ107" s="41"/>
      <c r="AR107" s="41"/>
      <c r="AS107" s="41"/>
      <c r="AT107" s="41"/>
      <c r="BD107" t="str">
        <f>IFERROR(LEFT(Table4[[#This Row],[reference/s]],SEARCH(";",Table4[[#This Row],[reference/s]])-1),"")</f>
        <v>ICA</v>
      </c>
      <c r="BE107" t="str">
        <f>IFERROR(MID(Table4[[#This Row],[reference/s]],SEARCH(";",Table4[[#This Row],[reference/s]])+2,SEARCH(";",Table4[[#This Row],[reference/s]],SEARCH(";",Table4[[#This Row],[reference/s]])+1)-SEARCH(";",Table4[[#This Row],[reference/s]])-2),"")</f>
        <v>EM-DAT</v>
      </c>
      <c r="BF107">
        <f>IFERROR(SEARCH(";",Table4[[#This Row],[reference/s]]),"")</f>
        <v>4</v>
      </c>
      <c r="BG107" s="1">
        <f>IFERROR(SEARCH(";",Table4[[#This Row],[reference/s]],Table4[[#This Row],[Column2]]+1),"")</f>
        <v>12</v>
      </c>
      <c r="BH107" s="1">
        <f>IFERROR(SEARCH(";",Table4[[#This Row],[reference/s]],Table4[[#This Row],[Column3]]+1),"")</f>
        <v>18</v>
      </c>
      <c r="BI107" s="1" t="str">
        <f>IFERROR(SEARCH(";",Table4[[#This Row],[reference/s]],Table4[[#This Row],[Column4]]+1),"")</f>
        <v/>
      </c>
      <c r="BJ107" s="1" t="str">
        <f>IFERROR(SEARCH(";",Table4[[#This Row],[reference/s]],Table4[[#This Row],[Column5]]+1),"")</f>
        <v/>
      </c>
      <c r="BK107" s="1" t="str">
        <f>IFERROR(SEARCH(";",Table4[[#This Row],[reference/s]],Table4[[#This Row],[Column6]]+1),"")</f>
        <v/>
      </c>
      <c r="BL107" s="1" t="str">
        <f>IFERROR(SEARCH(";",Table4[[#This Row],[reference/s]],Table4[[#This Row],[Column7]]+1),"")</f>
        <v/>
      </c>
      <c r="BM107" s="1" t="str">
        <f>IFERROR(SEARCH(";",Table4[[#This Row],[reference/s]],Table4[[#This Row],[Column8]]+1),"")</f>
        <v/>
      </c>
      <c r="BN107" s="1" t="str">
        <f>IFERROR(SEARCH(";",Table4[[#This Row],[reference/s]],Table4[[#This Row],[Column9]]+1),"")</f>
        <v/>
      </c>
      <c r="BO107" s="1" t="str">
        <f>IFERROR(SEARCH(";",Table4[[#This Row],[reference/s]],Table4[[#This Row],[Column10]]+1),"")</f>
        <v/>
      </c>
      <c r="BP107" s="1" t="str">
        <f>IFERROR(SEARCH(";",Table4[[#This Row],[reference/s]],Table4[[#This Row],[Column11]]+1),"")</f>
        <v/>
      </c>
      <c r="BQ107" s="1" t="str">
        <f>IFERROR(MID(Table4[[#This Row],[reference/s]],Table4[[#This Row],[Column3]]+2,Table4[[#This Row],[Column4]]-Table4[[#This Row],[Column3]]-2),"")</f>
        <v>wiki</v>
      </c>
      <c r="BR107" s="1" t="str">
        <f>IFERROR(MID(Table4[[#This Row],[reference/s]],Table4[[#This Row],[Column4]]+2,Table4[[#This Row],[Column5]]-Table4[[#This Row],[Column4]]-2),"")</f>
        <v/>
      </c>
      <c r="BS107" s="1" t="str">
        <f>IFERROR(MID(Table4[[#This Row],[reference/s]],Table4[[#This Row],[Column5]]+2,Table4[[#This Row],[Column6]]-Table4[[#This Row],[Column5]]-2),"")</f>
        <v/>
      </c>
    </row>
    <row r="108" spans="1:71" ht="16" thickTop="1" thickBot="1">
      <c r="B108" t="s">
        <v>666</v>
      </c>
      <c r="C108" t="s">
        <v>612</v>
      </c>
      <c r="E108" s="4">
        <v>31300</v>
      </c>
      <c r="F108" s="4">
        <v>31300</v>
      </c>
      <c r="G108" t="s">
        <v>727</v>
      </c>
      <c r="H108" s="41">
        <v>1985</v>
      </c>
      <c r="I108" t="s">
        <v>526</v>
      </c>
      <c r="J108" t="s">
        <v>30</v>
      </c>
      <c r="K108" t="s">
        <v>30</v>
      </c>
      <c r="L108" t="s">
        <v>773</v>
      </c>
      <c r="M108" s="9" t="s">
        <v>1275</v>
      </c>
      <c r="N108" s="43">
        <f>IFERROR(SEARCH("EM-DAT",Table4[[#This Row],[reference/s]]),"")</f>
        <v>6</v>
      </c>
      <c r="O108" s="41">
        <v>0</v>
      </c>
      <c r="P108" s="41">
        <v>0</v>
      </c>
      <c r="Q108" s="41">
        <v>2</v>
      </c>
      <c r="R108" s="41">
        <v>1</v>
      </c>
      <c r="S108" s="41" t="s">
        <v>1216</v>
      </c>
      <c r="T108" s="41" t="str">
        <f>IF(AND(Table4[[#This Row],[Deaths]]="",Table4[[#This Row],[Reported cost]]="",Table4[[#This Row],[Insured Cost]]=""),1,IF(OR(Table4[[#This Row],[Reported cost]]="",Table4[[#This Row],[Insured Cost]]=""),2,IF(AND(Table4[[#This Row],[Deaths]]="",OR(Table4[[#This Row],[Reported cost]]="",Table4[[#This Row],[Insured Cost]]="")),3,"")))</f>
        <v/>
      </c>
      <c r="U108" s="41">
        <v>3000</v>
      </c>
      <c r="V108" s="41"/>
      <c r="W108" s="41"/>
      <c r="X108" s="41"/>
      <c r="Y108" s="41"/>
      <c r="Z108" s="2">
        <v>10000000</v>
      </c>
      <c r="AA108" s="2">
        <v>17000000</v>
      </c>
      <c r="AB108" s="41"/>
      <c r="AC108" s="41"/>
      <c r="AD108" s="41"/>
      <c r="AE108" s="41"/>
      <c r="AF108" s="41"/>
      <c r="AG108" s="41"/>
      <c r="AH108" s="41"/>
      <c r="AI108" s="41"/>
      <c r="AJ108" s="41"/>
      <c r="AK108" s="41"/>
      <c r="AL108" s="41"/>
      <c r="AM108" s="41"/>
      <c r="AN108" s="41"/>
      <c r="AO108" s="41"/>
      <c r="AP108" s="41"/>
      <c r="AQ108" s="41"/>
      <c r="AR108" s="41"/>
      <c r="AS108" s="41"/>
      <c r="AT108" s="41"/>
      <c r="BD108" t="str">
        <f>IFERROR(LEFT(Table4[[#This Row],[reference/s]],SEARCH(";",Table4[[#This Row],[reference/s]])-1),"")</f>
        <v>ICA</v>
      </c>
      <c r="BE108" t="str">
        <f>IFERROR(MID(Table4[[#This Row],[reference/s]],SEARCH(";",Table4[[#This Row],[reference/s]])+2,SEARCH(";",Table4[[#This Row],[reference/s]],SEARCH(";",Table4[[#This Row],[reference/s]])+1)-SEARCH(";",Table4[[#This Row],[reference/s]])-2),"")</f>
        <v>EM-DAT</v>
      </c>
      <c r="BF108">
        <f>IFERROR(SEARCH(";",Table4[[#This Row],[reference/s]]),"")</f>
        <v>4</v>
      </c>
      <c r="BG108" s="1">
        <f>IFERROR(SEARCH(";",Table4[[#This Row],[reference/s]],Table4[[#This Row],[Column2]]+1),"")</f>
        <v>12</v>
      </c>
      <c r="BH108" s="1">
        <f>IFERROR(SEARCH(";",Table4[[#This Row],[reference/s]],Table4[[#This Row],[Column3]]+1),"")</f>
        <v>18</v>
      </c>
      <c r="BI108" s="1" t="str">
        <f>IFERROR(SEARCH(";",Table4[[#This Row],[reference/s]],Table4[[#This Row],[Column4]]+1),"")</f>
        <v/>
      </c>
      <c r="BJ108" s="1" t="str">
        <f>IFERROR(SEARCH(";",Table4[[#This Row],[reference/s]],Table4[[#This Row],[Column5]]+1),"")</f>
        <v/>
      </c>
      <c r="BK108" s="1" t="str">
        <f>IFERROR(SEARCH(";",Table4[[#This Row],[reference/s]],Table4[[#This Row],[Column6]]+1),"")</f>
        <v/>
      </c>
      <c r="BL108" s="1" t="str">
        <f>IFERROR(SEARCH(";",Table4[[#This Row],[reference/s]],Table4[[#This Row],[Column7]]+1),"")</f>
        <v/>
      </c>
      <c r="BM108" s="1" t="str">
        <f>IFERROR(SEARCH(";",Table4[[#This Row],[reference/s]],Table4[[#This Row],[Column8]]+1),"")</f>
        <v/>
      </c>
      <c r="BN108" s="1" t="str">
        <f>IFERROR(SEARCH(";",Table4[[#This Row],[reference/s]],Table4[[#This Row],[Column9]]+1),"")</f>
        <v/>
      </c>
      <c r="BO108" s="1" t="str">
        <f>IFERROR(SEARCH(";",Table4[[#This Row],[reference/s]],Table4[[#This Row],[Column10]]+1),"")</f>
        <v/>
      </c>
      <c r="BP108" s="1" t="str">
        <f>IFERROR(SEARCH(";",Table4[[#This Row],[reference/s]],Table4[[#This Row],[Column11]]+1),"")</f>
        <v/>
      </c>
      <c r="BQ108" s="1" t="str">
        <f>IFERROR(MID(Table4[[#This Row],[reference/s]],Table4[[#This Row],[Column3]]+2,Table4[[#This Row],[Column4]]-Table4[[#This Row],[Column3]]-2),"")</f>
        <v>wiki</v>
      </c>
      <c r="BR108" s="1" t="str">
        <f>IFERROR(MID(Table4[[#This Row],[reference/s]],Table4[[#This Row],[Column4]]+2,Table4[[#This Row],[Column5]]-Table4[[#This Row],[Column4]]-2),"")</f>
        <v/>
      </c>
      <c r="BS108" s="1" t="str">
        <f>IFERROR(MID(Table4[[#This Row],[reference/s]],Table4[[#This Row],[Column5]]+2,Table4[[#This Row],[Column6]]-Table4[[#This Row],[Column5]]-2),"")</f>
        <v/>
      </c>
    </row>
    <row r="109" spans="1:71" ht="16" thickTop="1" thickBot="1">
      <c r="A109">
        <v>41</v>
      </c>
      <c r="B109" t="s">
        <v>483</v>
      </c>
      <c r="C109" t="s">
        <v>64</v>
      </c>
      <c r="D109" t="s">
        <v>65</v>
      </c>
      <c r="E109" s="4">
        <v>31439</v>
      </c>
      <c r="F109" s="7">
        <v>31448</v>
      </c>
      <c r="G109" t="s">
        <v>688</v>
      </c>
      <c r="H109" s="41">
        <v>1986</v>
      </c>
      <c r="I109" t="s">
        <v>506</v>
      </c>
      <c r="J109" t="s">
        <v>50</v>
      </c>
      <c r="K109" t="s">
        <v>50</v>
      </c>
      <c r="L109" t="s">
        <v>773</v>
      </c>
      <c r="M109" t="s">
        <v>1276</v>
      </c>
      <c r="N109" s="41">
        <f>IFERROR(SEARCH("EM-DAT",Table4[[#This Row],[reference/s]]),"")</f>
        <v>11</v>
      </c>
      <c r="O109" s="41">
        <v>1</v>
      </c>
      <c r="P109" s="41">
        <v>3</v>
      </c>
      <c r="Q109" s="41">
        <v>3</v>
      </c>
      <c r="R109" s="41">
        <v>0</v>
      </c>
      <c r="S109" s="41">
        <v>0</v>
      </c>
      <c r="T109" s="41" t="str">
        <f>IF(AND(Table4[[#This Row],[Deaths]]="",Table4[[#This Row],[Reported cost]]="",Table4[[#This Row],[Insured Cost]]=""),1,IF(OR(Table4[[#This Row],[Reported cost]]="",Table4[[#This Row],[Insured Cost]]=""),2,IF(AND(Table4[[#This Row],[Deaths]]="",OR(Table4[[#This Row],[Reported cost]]="",Table4[[#This Row],[Insured Cost]]="")),3,"")))</f>
        <v/>
      </c>
      <c r="U109" s="41"/>
      <c r="V109" s="41">
        <v>8000</v>
      </c>
      <c r="W109" s="41">
        <v>200</v>
      </c>
      <c r="X109" s="41">
        <v>12</v>
      </c>
      <c r="Y109" s="41">
        <v>3</v>
      </c>
      <c r="Z109" s="2">
        <v>40000000</v>
      </c>
      <c r="AA109" s="2">
        <v>130000000</v>
      </c>
      <c r="AB109" s="41"/>
      <c r="AC109" s="41"/>
      <c r="AD109" s="41"/>
      <c r="AE109" s="41">
        <v>500</v>
      </c>
      <c r="AF109" s="41">
        <v>70</v>
      </c>
      <c r="AG109" s="41">
        <v>1500</v>
      </c>
      <c r="AH109" s="41"/>
      <c r="AI109" s="41"/>
      <c r="AJ109" s="41"/>
      <c r="AK109" s="41"/>
      <c r="AL109" s="41"/>
      <c r="AM109" s="41"/>
      <c r="AN109" s="41"/>
      <c r="AO109" s="41"/>
      <c r="AP109" s="41">
        <v>12</v>
      </c>
      <c r="AQ109" s="41"/>
      <c r="AR109" s="41"/>
      <c r="AS109" s="41"/>
      <c r="AT109" s="41"/>
      <c r="BC109" t="s">
        <v>66</v>
      </c>
      <c r="BD109" t="str">
        <f>IFERROR(LEFT(Table4[[#This Row],[reference/s]],SEARCH(";",Table4[[#This Row],[reference/s]])-1),"")</f>
        <v>EM-Track</v>
      </c>
      <c r="BE109" t="str">
        <f>IFERROR(MID(Table4[[#This Row],[reference/s]],SEARCH(";",Table4[[#This Row],[reference/s]])+2,SEARCH(";",Table4[[#This Row],[reference/s]],SEARCH(";",Table4[[#This Row],[reference/s]])+1)-SEARCH(";",Table4[[#This Row],[reference/s]])-2),"")</f>
        <v>EM-DAT</v>
      </c>
      <c r="BF109">
        <f>IFERROR(SEARCH(";",Table4[[#This Row],[reference/s]]),"")</f>
        <v>9</v>
      </c>
      <c r="BG109" s="1">
        <f>IFERROR(SEARCH(";",Table4[[#This Row],[reference/s]],Table4[[#This Row],[Column2]]+1),"")</f>
        <v>17</v>
      </c>
      <c r="BH109" s="1">
        <f>IFERROR(SEARCH(";",Table4[[#This Row],[reference/s]],Table4[[#This Row],[Column3]]+1),"")</f>
        <v>22</v>
      </c>
      <c r="BI109" s="1">
        <f>IFERROR(SEARCH(";",Table4[[#This Row],[reference/s]],Table4[[#This Row],[Column4]]+1),"")</f>
        <v>36</v>
      </c>
      <c r="BJ109" s="1">
        <f>IFERROR(SEARCH(";",Table4[[#This Row],[reference/s]],Table4[[#This Row],[Column5]]+1),"")</f>
        <v>51</v>
      </c>
      <c r="BK109" s="1">
        <f>IFERROR(SEARCH(";",Table4[[#This Row],[reference/s]],Table4[[#This Row],[Column6]]+1),"")</f>
        <v>71</v>
      </c>
      <c r="BL109" s="1" t="str">
        <f>IFERROR(SEARCH(";",Table4[[#This Row],[reference/s]],Table4[[#This Row],[Column7]]+1),"")</f>
        <v/>
      </c>
      <c r="BM109" s="1" t="str">
        <f>IFERROR(SEARCH(";",Table4[[#This Row],[reference/s]],Table4[[#This Row],[Column8]]+1),"")</f>
        <v/>
      </c>
      <c r="BN109" s="1" t="str">
        <f>IFERROR(SEARCH(";",Table4[[#This Row],[reference/s]],Table4[[#This Row],[Column9]]+1),"")</f>
        <v/>
      </c>
      <c r="BO109" s="1" t="str">
        <f>IFERROR(SEARCH(";",Table4[[#This Row],[reference/s]],Table4[[#This Row],[Column10]]+1),"")</f>
        <v/>
      </c>
      <c r="BP109" s="1" t="str">
        <f>IFERROR(SEARCH(";",Table4[[#This Row],[reference/s]],Table4[[#This Row],[Column11]]+1),"")</f>
        <v/>
      </c>
      <c r="BQ109" s="1" t="str">
        <f>IFERROR(MID(Table4[[#This Row],[reference/s]],Table4[[#This Row],[Column3]]+2,Table4[[#This Row],[Column4]]-Table4[[#This Row],[Column3]]-2),"")</f>
        <v>ICA</v>
      </c>
      <c r="BR109" s="1" t="str">
        <f>IFERROR(MID(Table4[[#This Row],[reference/s]],Table4[[#This Row],[Column4]]+2,Table4[[#This Row],[Column5]]-Table4[[#This Row],[Column4]]-2),"")</f>
        <v>BoM - report</v>
      </c>
      <c r="BS109" s="1" t="str">
        <f>IFERROR(MID(Table4[[#This Row],[reference/s]],Table4[[#This Row],[Column5]]+2,Table4[[#This Row],[Column6]]-Table4[[#This Row],[Column5]]-2),"")</f>
        <v>Oliver (1986)</v>
      </c>
    </row>
    <row r="110" spans="1:71" ht="16" thickTop="1" thickBot="1">
      <c r="A110">
        <v>262</v>
      </c>
      <c r="B110" t="s">
        <v>622</v>
      </c>
      <c r="C110" t="s">
        <v>189</v>
      </c>
      <c r="D110" t="s">
        <v>190</v>
      </c>
      <c r="E110" s="4">
        <v>31628</v>
      </c>
      <c r="F110" s="7">
        <v>31630</v>
      </c>
      <c r="G110" t="s">
        <v>696</v>
      </c>
      <c r="H110" s="41">
        <v>1986</v>
      </c>
      <c r="I110" t="s">
        <v>554</v>
      </c>
      <c r="J110" t="s">
        <v>37</v>
      </c>
      <c r="K110" t="s">
        <v>37</v>
      </c>
      <c r="L110" t="s">
        <v>773</v>
      </c>
      <c r="M110" s="9" t="s">
        <v>1655</v>
      </c>
      <c r="N110" s="41">
        <f>IFERROR(SEARCH("EM-DAT",Table4[[#This Row],[reference/s]]),"")</f>
        <v>32</v>
      </c>
      <c r="O110" s="41">
        <v>2</v>
      </c>
      <c r="P110" s="41">
        <v>2</v>
      </c>
      <c r="Q110" s="41">
        <v>3</v>
      </c>
      <c r="R110" s="41">
        <v>0</v>
      </c>
      <c r="S110" s="41">
        <v>0</v>
      </c>
      <c r="T110" s="41" t="str">
        <f>IF(AND(Table4[[#This Row],[Deaths]]="",Table4[[#This Row],[Reported cost]]="",Table4[[#This Row],[Insured Cost]]=""),1,IF(OR(Table4[[#This Row],[Reported cost]]="",Table4[[#This Row],[Insured Cost]]=""),2,IF(AND(Table4[[#This Row],[Deaths]]="",OR(Table4[[#This Row],[Reported cost]]="",Table4[[#This Row],[Insured Cost]]="")),3,"")))</f>
        <v/>
      </c>
      <c r="U110" s="41"/>
      <c r="V110" s="41">
        <v>10000</v>
      </c>
      <c r="W110" s="41">
        <v>100</v>
      </c>
      <c r="X110" s="41">
        <v>30</v>
      </c>
      <c r="Y110" s="41">
        <v>6</v>
      </c>
      <c r="Z110" s="2">
        <v>35000000</v>
      </c>
      <c r="AA110" s="2">
        <v>100000000</v>
      </c>
      <c r="AB110" s="41"/>
      <c r="AC110" s="41"/>
      <c r="AD110" s="41"/>
      <c r="AE110" s="41">
        <f>585+968+695</f>
        <v>2248</v>
      </c>
      <c r="AF110" s="41"/>
      <c r="AG110" s="41">
        <f>51+115+224</f>
        <v>390</v>
      </c>
      <c r="AH110" s="41"/>
      <c r="AI110" s="41"/>
      <c r="AJ110" s="41"/>
      <c r="AK110" s="41"/>
      <c r="AL110" s="41"/>
      <c r="AM110" s="41"/>
      <c r="AN110" s="41"/>
      <c r="AO110" s="41"/>
      <c r="AP110" s="41"/>
      <c r="AQ110" s="41"/>
      <c r="AR110" s="41"/>
      <c r="AS110" s="49">
        <v>83300000</v>
      </c>
      <c r="AT110" s="41"/>
      <c r="AX110">
        <v>3</v>
      </c>
      <c r="AY110">
        <v>1</v>
      </c>
      <c r="AZ110">
        <v>2</v>
      </c>
      <c r="BA110">
        <v>4</v>
      </c>
      <c r="BC110" t="s">
        <v>191</v>
      </c>
      <c r="BD110" t="str">
        <f>IFERROR(LEFT(Table4[[#This Row],[reference/s]],SEARCH(";",Table4[[#This Row],[reference/s]])-1),"")</f>
        <v>EM-Track</v>
      </c>
      <c r="BE110" t="str">
        <f>IFERROR(MID(Table4[[#This Row],[reference/s]],SEARCH(";",Table4[[#This Row],[reference/s]])+2,SEARCH(";",Table4[[#This Row],[reference/s]],SEARCH(";",Table4[[#This Row],[reference/s]])+1)-SEARCH(";",Table4[[#This Row],[reference/s]])-2),"")</f>
        <v>ICA</v>
      </c>
      <c r="BF110">
        <f>IFERROR(SEARCH(";",Table4[[#This Row],[reference/s]]),"")</f>
        <v>9</v>
      </c>
      <c r="BG110" s="1">
        <f>IFERROR(SEARCH(";",Table4[[#This Row],[reference/s]],Table4[[#This Row],[Column2]]+1),"")</f>
        <v>14</v>
      </c>
      <c r="BH110" s="1">
        <f>IFERROR(SEARCH(";",Table4[[#This Row],[reference/s]],Table4[[#This Row],[Column3]]+1),"")</f>
        <v>30</v>
      </c>
      <c r="BI110" s="1">
        <f>IFERROR(SEARCH(";",Table4[[#This Row],[reference/s]],Table4[[#This Row],[Column4]]+1),"")</f>
        <v>98</v>
      </c>
      <c r="BJ110" s="1">
        <f>IFERROR(SEARCH(";",Table4[[#This Row],[reference/s]],Table4[[#This Row],[Column5]]+1),"")</f>
        <v>121</v>
      </c>
      <c r="BK110" s="1">
        <f>IFERROR(SEARCH(";",Table4[[#This Row],[reference/s]],Table4[[#This Row],[Column6]]+1),"")</f>
        <v>133</v>
      </c>
      <c r="BL110" s="1" t="str">
        <f>IFERROR(SEARCH(";",Table4[[#This Row],[reference/s]],Table4[[#This Row],[Column7]]+1),"")</f>
        <v/>
      </c>
      <c r="BM110" s="1" t="str">
        <f>IFERROR(SEARCH(";",Table4[[#This Row],[reference/s]],Table4[[#This Row],[Column8]]+1),"")</f>
        <v/>
      </c>
      <c r="BN110" s="1" t="str">
        <f>IFERROR(SEARCH(";",Table4[[#This Row],[reference/s]],Table4[[#This Row],[Column9]]+1),"")</f>
        <v/>
      </c>
      <c r="BO110" s="1" t="str">
        <f>IFERROR(SEARCH(";",Table4[[#This Row],[reference/s]],Table4[[#This Row],[Column10]]+1),"")</f>
        <v/>
      </c>
      <c r="BP110" s="1" t="str">
        <f>IFERROR(SEARCH(";",Table4[[#This Row],[reference/s]],Table4[[#This Row],[Column11]]+1),"")</f>
        <v/>
      </c>
      <c r="BQ110" s="1" t="str">
        <f>IFERROR(MID(Table4[[#This Row],[reference/s]],Table4[[#This Row],[Column3]]+2,Table4[[#This Row],[Column4]]-Table4[[#This Row],[Column3]]-2),"")</f>
        <v>Pearman (1988)</v>
      </c>
      <c r="BR110" s="1" t="str">
        <f>IFERROR(MID(Table4[[#This Row],[reference/s]],Table4[[#This Row],[Column4]]+2,Table4[[#This Row],[Column5]]-Table4[[#This Row],[Column4]]-2),"")</f>
        <v>EM-DAT (8 deaths and recorded storm and flood as different events)</v>
      </c>
      <c r="BS110" s="1" t="str">
        <f>IFERROR(MID(Table4[[#This Row],[reference/s]],Table4[[#This Row],[Column5]]+2,Table4[[#This Row],[Column6]]-Table4[[#This Row],[Column5]]-2),"")</f>
        <v>Joy and Porter (1988)</v>
      </c>
    </row>
    <row r="111" spans="1:71" ht="15" thickTop="1">
      <c r="A111">
        <v>28</v>
      </c>
      <c r="B111" t="s">
        <v>666</v>
      </c>
      <c r="C111" t="s">
        <v>52</v>
      </c>
      <c r="D111" t="s">
        <v>53</v>
      </c>
      <c r="E111" s="4">
        <v>31433</v>
      </c>
      <c r="F111" s="7">
        <v>31433</v>
      </c>
      <c r="G111" t="s">
        <v>684</v>
      </c>
      <c r="H111" s="41">
        <v>1986</v>
      </c>
      <c r="I111" t="s">
        <v>505</v>
      </c>
      <c r="J111" t="s">
        <v>37</v>
      </c>
      <c r="K111" t="s">
        <v>37</v>
      </c>
      <c r="L111" t="s">
        <v>773</v>
      </c>
      <c r="M111" t="s">
        <v>1277</v>
      </c>
      <c r="N111" s="41">
        <f>IFERROR(SEARCH("EM-DAT",Table4[[#This Row],[reference/s]]),"")</f>
        <v>32</v>
      </c>
      <c r="O111" s="41">
        <v>0</v>
      </c>
      <c r="P111" s="41">
        <v>1</v>
      </c>
      <c r="Q111" s="41">
        <v>3</v>
      </c>
      <c r="R111" s="41">
        <v>1</v>
      </c>
      <c r="S111" s="41">
        <v>0</v>
      </c>
      <c r="T111" s="41" t="str">
        <f>IF(AND(Table4[[#This Row],[Deaths]]="",Table4[[#This Row],[Reported cost]]="",Table4[[#This Row],[Insured Cost]]=""),1,IF(OR(Table4[[#This Row],[Reported cost]]="",Table4[[#This Row],[Insured Cost]]=""),2,IF(AND(Table4[[#This Row],[Deaths]]="",OR(Table4[[#This Row],[Reported cost]]="",Table4[[#This Row],[Insured Cost]]="")),3,"")))</f>
        <v/>
      </c>
      <c r="U111" s="41"/>
      <c r="V111" s="41"/>
      <c r="W111" s="41"/>
      <c r="X111" s="41"/>
      <c r="Y111" s="41"/>
      <c r="Z111" s="2">
        <v>8000000</v>
      </c>
      <c r="AA111" s="2">
        <v>25000000</v>
      </c>
      <c r="AB111" s="41"/>
      <c r="AC111" s="41"/>
      <c r="AD111" s="41"/>
      <c r="AE111" s="41"/>
      <c r="AF111" s="41"/>
      <c r="AG111" s="41"/>
      <c r="AH111" s="41"/>
      <c r="AI111" s="41"/>
      <c r="AJ111" s="41"/>
      <c r="AK111" s="41"/>
      <c r="AL111" s="41"/>
      <c r="AM111" s="41">
        <v>100</v>
      </c>
      <c r="AN111" s="41"/>
      <c r="AO111" s="41"/>
      <c r="AP111" s="41"/>
      <c r="AQ111" s="41"/>
      <c r="AR111" s="41"/>
      <c r="AS111" s="41"/>
      <c r="AT111" s="41"/>
      <c r="BC111" t="s">
        <v>54</v>
      </c>
      <c r="BD111" t="str">
        <f>IFERROR(LEFT(Table4[[#This Row],[reference/s]],SEARCH(";",Table4[[#This Row],[reference/s]])-1),"")</f>
        <v>Pearman (1988)</v>
      </c>
      <c r="BE111" t="str">
        <f>IFERROR(MID(Table4[[#This Row],[reference/s]],SEARCH(";",Table4[[#This Row],[reference/s]])+2,SEARCH(";",Table4[[#This Row],[reference/s]],SEARCH(";",Table4[[#This Row],[reference/s]])+1)-SEARCH(";",Table4[[#This Row],[reference/s]])-2),"")</f>
        <v>EM-Track</v>
      </c>
      <c r="BF111">
        <f>IFERROR(SEARCH(";",Table4[[#This Row],[reference/s]]),"")</f>
        <v>15</v>
      </c>
      <c r="BG111" s="1">
        <f>IFERROR(SEARCH(";",Table4[[#This Row],[reference/s]],Table4[[#This Row],[Column2]]+1),"")</f>
        <v>25</v>
      </c>
      <c r="BH111" s="1">
        <f>IFERROR(SEARCH(";",Table4[[#This Row],[reference/s]],Table4[[#This Row],[Column3]]+1),"")</f>
        <v>30</v>
      </c>
      <c r="BI111" s="1">
        <f>IFERROR(SEARCH(";",Table4[[#This Row],[reference/s]],Table4[[#This Row],[Column4]]+1),"")</f>
        <v>38</v>
      </c>
      <c r="BJ111" s="1" t="str">
        <f>IFERROR(SEARCH(";",Table4[[#This Row],[reference/s]],Table4[[#This Row],[Column5]]+1),"")</f>
        <v/>
      </c>
      <c r="BK111" s="1" t="str">
        <f>IFERROR(SEARCH(";",Table4[[#This Row],[reference/s]],Table4[[#This Row],[Column6]]+1),"")</f>
        <v/>
      </c>
      <c r="BL111" s="1" t="str">
        <f>IFERROR(SEARCH(";",Table4[[#This Row],[reference/s]],Table4[[#This Row],[Column7]]+1),"")</f>
        <v/>
      </c>
      <c r="BM111" s="1" t="str">
        <f>IFERROR(SEARCH(";",Table4[[#This Row],[reference/s]],Table4[[#This Row],[Column8]]+1),"")</f>
        <v/>
      </c>
      <c r="BN111" s="1" t="str">
        <f>IFERROR(SEARCH(";",Table4[[#This Row],[reference/s]],Table4[[#This Row],[Column9]]+1),"")</f>
        <v/>
      </c>
      <c r="BO111" s="1" t="str">
        <f>IFERROR(SEARCH(";",Table4[[#This Row],[reference/s]],Table4[[#This Row],[Column10]]+1),"")</f>
        <v/>
      </c>
      <c r="BP111" s="1" t="str">
        <f>IFERROR(SEARCH(";",Table4[[#This Row],[reference/s]],Table4[[#This Row],[Column11]]+1),"")</f>
        <v/>
      </c>
      <c r="BQ111" s="1" t="str">
        <f>IFERROR(MID(Table4[[#This Row],[reference/s]],Table4[[#This Row],[Column3]]+2,Table4[[#This Row],[Column4]]-Table4[[#This Row],[Column3]]-2),"")</f>
        <v>ICA</v>
      </c>
      <c r="BR111" s="1" t="str">
        <f>IFERROR(MID(Table4[[#This Row],[reference/s]],Table4[[#This Row],[Column4]]+2,Table4[[#This Row],[Column5]]-Table4[[#This Row],[Column4]]-2),"")</f>
        <v>EM-DAT</v>
      </c>
      <c r="BS111" s="1" t="str">
        <f>IFERROR(MID(Table4[[#This Row],[reference/s]],Table4[[#This Row],[Column5]]+2,Table4[[#This Row],[Column6]]-Table4[[#This Row],[Column5]]-2),"")</f>
        <v/>
      </c>
    </row>
    <row r="112" spans="1:71">
      <c r="A112">
        <v>219</v>
      </c>
      <c r="B112" t="s">
        <v>666</v>
      </c>
      <c r="C112" t="s">
        <v>59</v>
      </c>
      <c r="D112" t="s">
        <v>166</v>
      </c>
      <c r="E112" s="4">
        <v>31688</v>
      </c>
      <c r="F112" s="7">
        <v>31688</v>
      </c>
      <c r="G112" t="s">
        <v>690</v>
      </c>
      <c r="H112" s="41">
        <v>1986</v>
      </c>
      <c r="I112" t="s">
        <v>489</v>
      </c>
      <c r="J112" t="s">
        <v>37</v>
      </c>
      <c r="K112" t="s">
        <v>37</v>
      </c>
      <c r="L112" t="s">
        <v>773</v>
      </c>
      <c r="M112" t="s">
        <v>1278</v>
      </c>
      <c r="N112" s="41">
        <f>IFERROR(SEARCH("EM-DAT",Table4[[#This Row],[reference/s]]),"")</f>
        <v>28</v>
      </c>
      <c r="O112" s="41">
        <v>0</v>
      </c>
      <c r="P112" s="41">
        <v>0</v>
      </c>
      <c r="Q112" s="41">
        <v>3</v>
      </c>
      <c r="R112" s="41">
        <v>0</v>
      </c>
      <c r="S112" s="41">
        <v>1</v>
      </c>
      <c r="T112" s="41">
        <f>IF(AND(Table4[[#This Row],[Deaths]]="",Table4[[#This Row],[Reported cost]]="",Table4[[#This Row],[Insured Cost]]=""),1,IF(OR(Table4[[#This Row],[Reported cost]]="",Table4[[#This Row],[Insured Cost]]=""),2,IF(AND(Table4[[#This Row],[Deaths]]="",OR(Table4[[#This Row],[Reported cost]]="",Table4[[#This Row],[Insured Cost]]="")),3,"")))</f>
        <v>2</v>
      </c>
      <c r="U112" s="41"/>
      <c r="V112" s="41"/>
      <c r="W112" s="41">
        <v>120</v>
      </c>
      <c r="X112" s="41">
        <v>10</v>
      </c>
      <c r="Y112" s="41"/>
      <c r="Z112" s="2">
        <v>104000000</v>
      </c>
      <c r="AB112" s="41"/>
      <c r="AC112" s="41"/>
      <c r="AD112" s="41"/>
      <c r="AE112" s="41"/>
      <c r="AF112" s="41"/>
      <c r="AG112" s="41"/>
      <c r="AH112" s="41"/>
      <c r="AI112" s="41"/>
      <c r="AJ112" s="41"/>
      <c r="AK112" s="41"/>
      <c r="AL112" s="41"/>
      <c r="AM112" s="41"/>
      <c r="AN112" s="41"/>
      <c r="AO112" s="41"/>
      <c r="AP112" s="41"/>
      <c r="AQ112" s="41"/>
      <c r="AR112" s="41"/>
      <c r="AS112" s="41"/>
      <c r="AT112" s="41"/>
      <c r="BC112" t="s">
        <v>167</v>
      </c>
      <c r="BD112" t="str">
        <f>IFERROR(LEFT(Table4[[#This Row],[reference/s]],SEARCH(";",Table4[[#This Row],[reference/s]])-1),"")</f>
        <v>PDF - newspaper</v>
      </c>
      <c r="BE112" t="str">
        <f>IFERROR(MID(Table4[[#This Row],[reference/s]],SEARCH(";",Table4[[#This Row],[reference/s]])+2,SEARCH(";",Table4[[#This Row],[reference/s]],SEARCH(";",Table4[[#This Row],[reference/s]])+1)-SEARCH(";",Table4[[#This Row],[reference/s]])-2),"")</f>
        <v>EM-Track</v>
      </c>
      <c r="BF112">
        <f>IFERROR(SEARCH(";",Table4[[#This Row],[reference/s]]),"")</f>
        <v>16</v>
      </c>
      <c r="BG112" s="1">
        <f>IFERROR(SEARCH(";",Table4[[#This Row],[reference/s]],Table4[[#This Row],[Column2]]+1),"")</f>
        <v>26</v>
      </c>
      <c r="BH112" s="1">
        <f>IFERROR(SEARCH(";",Table4[[#This Row],[reference/s]],Table4[[#This Row],[Column3]]+1),"")</f>
        <v>34</v>
      </c>
      <c r="BI112" s="1" t="str">
        <f>IFERROR(SEARCH(";",Table4[[#This Row],[reference/s]],Table4[[#This Row],[Column4]]+1),"")</f>
        <v/>
      </c>
      <c r="BJ112" s="1" t="str">
        <f>IFERROR(SEARCH(";",Table4[[#This Row],[reference/s]],Table4[[#This Row],[Column5]]+1),"")</f>
        <v/>
      </c>
      <c r="BK112" s="1" t="str">
        <f>IFERROR(SEARCH(";",Table4[[#This Row],[reference/s]],Table4[[#This Row],[Column6]]+1),"")</f>
        <v/>
      </c>
      <c r="BL112" s="1" t="str">
        <f>IFERROR(SEARCH(";",Table4[[#This Row],[reference/s]],Table4[[#This Row],[Column7]]+1),"")</f>
        <v/>
      </c>
      <c r="BM112" s="1" t="str">
        <f>IFERROR(SEARCH(";",Table4[[#This Row],[reference/s]],Table4[[#This Row],[Column8]]+1),"")</f>
        <v/>
      </c>
      <c r="BN112" s="1" t="str">
        <f>IFERROR(SEARCH(";",Table4[[#This Row],[reference/s]],Table4[[#This Row],[Column9]]+1),"")</f>
        <v/>
      </c>
      <c r="BO112" s="1" t="str">
        <f>IFERROR(SEARCH(";",Table4[[#This Row],[reference/s]],Table4[[#This Row],[Column10]]+1),"")</f>
        <v/>
      </c>
      <c r="BP112" s="1" t="str">
        <f>IFERROR(SEARCH(";",Table4[[#This Row],[reference/s]],Table4[[#This Row],[Column11]]+1),"")</f>
        <v/>
      </c>
      <c r="BQ112" s="1" t="str">
        <f>IFERROR(MID(Table4[[#This Row],[reference/s]],Table4[[#This Row],[Column3]]+2,Table4[[#This Row],[Column4]]-Table4[[#This Row],[Column3]]-2),"")</f>
        <v>EM-DAT</v>
      </c>
      <c r="BR112" s="1" t="str">
        <f>IFERROR(MID(Table4[[#This Row],[reference/s]],Table4[[#This Row],[Column4]]+2,Table4[[#This Row],[Column5]]-Table4[[#This Row],[Column4]]-2),"")</f>
        <v/>
      </c>
      <c r="BS112" s="1" t="str">
        <f>IFERROR(MID(Table4[[#This Row],[reference/s]],Table4[[#This Row],[Column5]]+2,Table4[[#This Row],[Column6]]-Table4[[#This Row],[Column5]]-2),"")</f>
        <v/>
      </c>
    </row>
    <row r="113" spans="1:71" ht="15" thickBot="1">
      <c r="A113">
        <v>188</v>
      </c>
      <c r="B113" t="s">
        <v>666</v>
      </c>
      <c r="C113" t="s">
        <v>142</v>
      </c>
      <c r="D113" t="s">
        <v>143</v>
      </c>
      <c r="E113" s="4">
        <v>31752</v>
      </c>
      <c r="F113" s="7">
        <v>31754</v>
      </c>
      <c r="G113" t="s">
        <v>687</v>
      </c>
      <c r="H113" s="41">
        <v>1986</v>
      </c>
      <c r="I113" t="s">
        <v>507</v>
      </c>
      <c r="J113" t="s">
        <v>51</v>
      </c>
      <c r="K113" t="s">
        <v>51</v>
      </c>
      <c r="L113" t="s">
        <v>773</v>
      </c>
      <c r="M113" t="s">
        <v>1279</v>
      </c>
      <c r="N113" s="41">
        <f>IFERROR(SEARCH("EM-DAT",Table4[[#This Row],[reference/s]]),"")</f>
        <v>17</v>
      </c>
      <c r="O113" s="41">
        <v>0</v>
      </c>
      <c r="P113" s="41">
        <v>1</v>
      </c>
      <c r="Q113" s="41">
        <v>3</v>
      </c>
      <c r="R113" s="41">
        <v>0</v>
      </c>
      <c r="S113" s="41">
        <v>0</v>
      </c>
      <c r="T113" s="41">
        <f>IF(AND(Table4[[#This Row],[Deaths]]="",Table4[[#This Row],[Reported cost]]="",Table4[[#This Row],[Insured Cost]]=""),1,IF(OR(Table4[[#This Row],[Reported cost]]="",Table4[[#This Row],[Insured Cost]]=""),2,IF(AND(Table4[[#This Row],[Deaths]]="",OR(Table4[[#This Row],[Reported cost]]="",Table4[[#This Row],[Insured Cost]]="")),3,"")))</f>
        <v>2</v>
      </c>
      <c r="U113" s="41"/>
      <c r="V113" s="41"/>
      <c r="W113" s="41">
        <v>50</v>
      </c>
      <c r="X113" s="41"/>
      <c r="Y113" s="41"/>
      <c r="Z113" s="2">
        <v>10000000</v>
      </c>
      <c r="AB113" s="41"/>
      <c r="AC113" s="41"/>
      <c r="AD113" s="41"/>
      <c r="AE113" s="41"/>
      <c r="AF113" s="41"/>
      <c r="AG113" s="41"/>
      <c r="AH113" s="41"/>
      <c r="AI113" s="41"/>
      <c r="AJ113" s="41"/>
      <c r="AK113" s="41"/>
      <c r="AL113" s="41"/>
      <c r="AM113" s="41"/>
      <c r="AN113" s="41"/>
      <c r="AO113" s="41"/>
      <c r="AP113" s="41"/>
      <c r="AQ113" s="41"/>
      <c r="AR113" s="41"/>
      <c r="AS113" s="41"/>
      <c r="AT113" s="41"/>
      <c r="BC113" t="s">
        <v>144</v>
      </c>
      <c r="BD113" t="str">
        <f>IFERROR(LEFT(Table4[[#This Row],[reference/s]],SEARCH(";",Table4[[#This Row],[reference/s]])-1),"")</f>
        <v>Pearman (1988)</v>
      </c>
      <c r="BE113" t="str">
        <f>IFERROR(MID(Table4[[#This Row],[reference/s]],SEARCH(";",Table4[[#This Row],[reference/s]])+2,SEARCH(";",Table4[[#This Row],[reference/s]],SEARCH(";",Table4[[#This Row],[reference/s]])+1)-SEARCH(";",Table4[[#This Row],[reference/s]])-2),"")</f>
        <v>EM-DAT</v>
      </c>
      <c r="BF113">
        <f>IFERROR(SEARCH(";",Table4[[#This Row],[reference/s]]),"")</f>
        <v>15</v>
      </c>
      <c r="BG113" s="1">
        <f>IFERROR(SEARCH(";",Table4[[#This Row],[reference/s]],Table4[[#This Row],[Column2]]+1),"")</f>
        <v>23</v>
      </c>
      <c r="BH113" s="1">
        <f>IFERROR(SEARCH(";",Table4[[#This Row],[reference/s]],Table4[[#This Row],[Column3]]+1),"")</f>
        <v>28</v>
      </c>
      <c r="BI113" s="1" t="str">
        <f>IFERROR(SEARCH(";",Table4[[#This Row],[reference/s]],Table4[[#This Row],[Column4]]+1),"")</f>
        <v/>
      </c>
      <c r="BJ113" s="1" t="str">
        <f>IFERROR(SEARCH(";",Table4[[#This Row],[reference/s]],Table4[[#This Row],[Column5]]+1),"")</f>
        <v/>
      </c>
      <c r="BK113" s="1" t="str">
        <f>IFERROR(SEARCH(";",Table4[[#This Row],[reference/s]],Table4[[#This Row],[Column6]]+1),"")</f>
        <v/>
      </c>
      <c r="BL113" s="1" t="str">
        <f>IFERROR(SEARCH(";",Table4[[#This Row],[reference/s]],Table4[[#This Row],[Column7]]+1),"")</f>
        <v/>
      </c>
      <c r="BM113" s="1" t="str">
        <f>IFERROR(SEARCH(";",Table4[[#This Row],[reference/s]],Table4[[#This Row],[Column8]]+1),"")</f>
        <v/>
      </c>
      <c r="BN113" s="1" t="str">
        <f>IFERROR(SEARCH(";",Table4[[#This Row],[reference/s]],Table4[[#This Row],[Column9]]+1),"")</f>
        <v/>
      </c>
      <c r="BO113" s="1" t="str">
        <f>IFERROR(SEARCH(";",Table4[[#This Row],[reference/s]],Table4[[#This Row],[Column10]]+1),"")</f>
        <v/>
      </c>
      <c r="BP113" s="1" t="str">
        <f>IFERROR(SEARCH(";",Table4[[#This Row],[reference/s]],Table4[[#This Row],[Column11]]+1),"")</f>
        <v/>
      </c>
      <c r="BQ113" s="1" t="str">
        <f>IFERROR(MID(Table4[[#This Row],[reference/s]],Table4[[#This Row],[Column3]]+2,Table4[[#This Row],[Column4]]-Table4[[#This Row],[Column3]]-2),"")</f>
        <v>ICA</v>
      </c>
      <c r="BR113" s="1" t="str">
        <f>IFERROR(MID(Table4[[#This Row],[reference/s]],Table4[[#This Row],[Column4]]+2,Table4[[#This Row],[Column5]]-Table4[[#This Row],[Column4]]-2),"")</f>
        <v/>
      </c>
      <c r="BS113" s="1" t="str">
        <f>IFERROR(MID(Table4[[#This Row],[reference/s]],Table4[[#This Row],[Column5]]+2,Table4[[#This Row],[Column6]]-Table4[[#This Row],[Column5]]-2),"")</f>
        <v/>
      </c>
    </row>
    <row r="114" spans="1:71" ht="16" thickTop="1" thickBot="1">
      <c r="B114" t="s">
        <v>600</v>
      </c>
      <c r="C114" t="s">
        <v>864</v>
      </c>
      <c r="D114" t="s">
        <v>865</v>
      </c>
      <c r="E114" s="4">
        <v>31794</v>
      </c>
      <c r="F114" s="4">
        <v>31797</v>
      </c>
      <c r="G114" t="s">
        <v>684</v>
      </c>
      <c r="H114" s="41">
        <v>1987</v>
      </c>
      <c r="I114" t="s">
        <v>866</v>
      </c>
      <c r="J114" t="s">
        <v>963</v>
      </c>
      <c r="K114" t="s">
        <v>37</v>
      </c>
      <c r="L114" t="s">
        <v>964</v>
      </c>
      <c r="M114" s="9" t="s">
        <v>965</v>
      </c>
      <c r="N114" s="43" t="str">
        <f>IFERROR(SEARCH("EM-DAT",Table4[[#This Row],[reference/s]]),"")</f>
        <v/>
      </c>
      <c r="O114" s="41">
        <v>0</v>
      </c>
      <c r="P114" s="41">
        <v>0</v>
      </c>
      <c r="Q114" s="41">
        <v>0</v>
      </c>
      <c r="R114" s="41">
        <v>1</v>
      </c>
      <c r="S114" s="41">
        <v>2</v>
      </c>
      <c r="T114" s="41">
        <f>IF(AND(Table4[[#This Row],[Deaths]]="",Table4[[#This Row],[Reported cost]]="",Table4[[#This Row],[Insured Cost]]=""),1,IF(OR(Table4[[#This Row],[Reported cost]]="",Table4[[#This Row],[Insured Cost]]=""),2,IF(AND(Table4[[#This Row],[Deaths]]="",OR(Table4[[#This Row],[Reported cost]]="",Table4[[#This Row],[Insured Cost]]="")),3,"")))</f>
        <v>2</v>
      </c>
      <c r="U114" s="41"/>
      <c r="V114" s="41"/>
      <c r="W114" s="41"/>
      <c r="X114" s="41">
        <v>10</v>
      </c>
      <c r="Y114" s="41">
        <v>20</v>
      </c>
      <c r="AA114" s="2">
        <v>3000000</v>
      </c>
      <c r="AB114" s="41"/>
      <c r="AC114" s="41"/>
      <c r="AD114" s="41"/>
      <c r="AE114" s="41"/>
      <c r="AF114" s="41">
        <v>4</v>
      </c>
      <c r="AG114" s="41"/>
      <c r="AH114" s="41"/>
      <c r="AI114" s="41"/>
      <c r="AJ114" s="41"/>
      <c r="AK114" s="41"/>
      <c r="AL114" s="41"/>
      <c r="AM114" s="41"/>
      <c r="AN114" s="41"/>
      <c r="AO114" s="41"/>
      <c r="AP114" s="41"/>
      <c r="AQ114" s="41"/>
      <c r="AR114" s="41"/>
      <c r="AS114" s="41"/>
      <c r="AT114" s="41">
        <v>25000</v>
      </c>
      <c r="AX114">
        <v>5</v>
      </c>
      <c r="AY114" s="2"/>
      <c r="AZ114">
        <v>1</v>
      </c>
      <c r="BA114">
        <v>1</v>
      </c>
      <c r="BD114" t="str">
        <f>IFERROR(LEFT(Table4[[#This Row],[reference/s]],SEARCH(";",Table4[[#This Row],[reference/s]])-1),"")</f>
        <v>PDF newspaper</v>
      </c>
      <c r="BE114" t="str">
        <f>IFERROR(MID(Table4[[#This Row],[reference/s]],SEARCH(";",Table4[[#This Row],[reference/s]])+2,SEARCH(";",Table4[[#This Row],[reference/s]],SEARCH(";",Table4[[#This Row],[reference/s]])+1)-SEARCH(";",Table4[[#This Row],[reference/s]])-2),"")</f>
        <v/>
      </c>
      <c r="BF114">
        <f>IFERROR(SEARCH(";",Table4[[#This Row],[reference/s]]),"")</f>
        <v>14</v>
      </c>
      <c r="BG114" s="1" t="str">
        <f>IFERROR(SEARCH(";",Table4[[#This Row],[reference/s]],Table4[[#This Row],[Column2]]+1),"")</f>
        <v/>
      </c>
      <c r="BH114" s="1" t="str">
        <f>IFERROR(SEARCH(";",Table4[[#This Row],[reference/s]],Table4[[#This Row],[Column3]]+1),"")</f>
        <v/>
      </c>
      <c r="BI114" s="1" t="str">
        <f>IFERROR(SEARCH(";",Table4[[#This Row],[reference/s]],Table4[[#This Row],[Column4]]+1),"")</f>
        <v/>
      </c>
      <c r="BJ114" s="1" t="str">
        <f>IFERROR(SEARCH(";",Table4[[#This Row],[reference/s]],Table4[[#This Row],[Column5]]+1),"")</f>
        <v/>
      </c>
      <c r="BK114" s="1" t="str">
        <f>IFERROR(SEARCH(";",Table4[[#This Row],[reference/s]],Table4[[#This Row],[Column6]]+1),"")</f>
        <v/>
      </c>
      <c r="BL114" s="1" t="str">
        <f>IFERROR(SEARCH(";",Table4[[#This Row],[reference/s]],Table4[[#This Row],[Column7]]+1),"")</f>
        <v/>
      </c>
      <c r="BM114" s="1" t="str">
        <f>IFERROR(SEARCH(";",Table4[[#This Row],[reference/s]],Table4[[#This Row],[Column8]]+1),"")</f>
        <v/>
      </c>
      <c r="BN114" s="1" t="str">
        <f>IFERROR(SEARCH(";",Table4[[#This Row],[reference/s]],Table4[[#This Row],[Column9]]+1),"")</f>
        <v/>
      </c>
      <c r="BO114" s="1" t="str">
        <f>IFERROR(SEARCH(";",Table4[[#This Row],[reference/s]],Table4[[#This Row],[Column10]]+1),"")</f>
        <v/>
      </c>
      <c r="BP114" s="1" t="str">
        <f>IFERROR(SEARCH(";",Table4[[#This Row],[reference/s]],Table4[[#This Row],[Column11]]+1),"")</f>
        <v/>
      </c>
      <c r="BQ114" s="1" t="str">
        <f>IFERROR(MID(Table4[[#This Row],[reference/s]],Table4[[#This Row],[Column3]]+2,Table4[[#This Row],[Column4]]-Table4[[#This Row],[Column3]]-2),"")</f>
        <v/>
      </c>
      <c r="BR114" s="1" t="str">
        <f>IFERROR(MID(Table4[[#This Row],[reference/s]],Table4[[#This Row],[Column4]]+2,Table4[[#This Row],[Column5]]-Table4[[#This Row],[Column4]]-2),"")</f>
        <v/>
      </c>
      <c r="BS114" s="1" t="str">
        <f>IFERROR(MID(Table4[[#This Row],[reference/s]],Table4[[#This Row],[Column5]]+2,Table4[[#This Row],[Column6]]-Table4[[#This Row],[Column5]]-2),"")</f>
        <v/>
      </c>
    </row>
    <row r="115" spans="1:71" ht="15" thickTop="1">
      <c r="B115" t="s">
        <v>600</v>
      </c>
      <c r="E115" s="4">
        <v>31810</v>
      </c>
      <c r="F115" s="4">
        <v>31811</v>
      </c>
      <c r="G115" t="s">
        <v>688</v>
      </c>
      <c r="H115" s="41">
        <v>1987</v>
      </c>
      <c r="I115" t="s">
        <v>656</v>
      </c>
      <c r="J115" t="s">
        <v>44</v>
      </c>
      <c r="K115" t="s">
        <v>44</v>
      </c>
      <c r="L115" t="s">
        <v>773</v>
      </c>
      <c r="M115" t="s">
        <v>1280</v>
      </c>
      <c r="N115" s="41" t="str">
        <f>IFERROR(SEARCH("EM-DAT",Table4[[#This Row],[reference/s]]),"")</f>
        <v/>
      </c>
      <c r="O115" s="41">
        <v>1</v>
      </c>
      <c r="P115" s="41">
        <v>1</v>
      </c>
      <c r="Q115" s="41">
        <v>1</v>
      </c>
      <c r="R115" s="41">
        <v>1</v>
      </c>
      <c r="S115" s="41">
        <v>1</v>
      </c>
      <c r="T115" s="41" t="str">
        <f>IF(AND(Table4[[#This Row],[Deaths]]="",Table4[[#This Row],[Reported cost]]="",Table4[[#This Row],[Insured Cost]]=""),1,IF(OR(Table4[[#This Row],[Reported cost]]="",Table4[[#This Row],[Insured Cost]]=""),2,IF(AND(Table4[[#This Row],[Deaths]]="",OR(Table4[[#This Row],[Reported cost]]="",Table4[[#This Row],[Insured Cost]]="")),3,"")))</f>
        <v/>
      </c>
      <c r="U115" s="41"/>
      <c r="V115" s="41"/>
      <c r="W115" s="41"/>
      <c r="X115" s="41"/>
      <c r="Y115" s="41"/>
      <c r="Z115" s="2">
        <v>7000000</v>
      </c>
      <c r="AA115" s="2">
        <v>12000000</v>
      </c>
      <c r="AB115" s="41"/>
      <c r="AC115" s="41"/>
      <c r="AD115" s="41"/>
      <c r="AE115" s="41"/>
      <c r="AF115" s="41"/>
      <c r="AG115" s="41"/>
      <c r="AH115" s="41"/>
      <c r="AI115" s="41"/>
      <c r="AJ115" s="41"/>
      <c r="AK115" s="41"/>
      <c r="AL115" s="41"/>
      <c r="AM115" s="41"/>
      <c r="AN115" s="41"/>
      <c r="AO115" s="41"/>
      <c r="AP115" s="41"/>
      <c r="AQ115" s="41"/>
      <c r="AR115" s="41"/>
      <c r="AS115" s="41"/>
      <c r="AT115" s="41"/>
      <c r="BD115" t="str">
        <f>IFERROR(LEFT(Table4[[#This Row],[reference/s]],SEARCH(";",Table4[[#This Row],[reference/s]])-1),"")</f>
        <v>ICA</v>
      </c>
      <c r="BE115" t="str">
        <f>IFERROR(MID(Table4[[#This Row],[reference/s]],SEARCH(";",Table4[[#This Row],[reference/s]])+2,SEARCH(";",Table4[[#This Row],[reference/s]],SEARCH(";",Table4[[#This Row],[reference/s]])+1)-SEARCH(";",Table4[[#This Row],[reference/s]])-2),"")</f>
        <v>wiki</v>
      </c>
      <c r="BF115">
        <f>IFERROR(SEARCH(";",Table4[[#This Row],[reference/s]]),"")</f>
        <v>4</v>
      </c>
      <c r="BG115" s="1">
        <f>IFERROR(SEARCH(";",Table4[[#This Row],[reference/s]],Table4[[#This Row],[Column2]]+1),"")</f>
        <v>10</v>
      </c>
      <c r="BH115" s="1">
        <f>IFERROR(SEARCH(";",Table4[[#This Row],[reference/s]],Table4[[#This Row],[Column3]]+1),"")</f>
        <v>27</v>
      </c>
      <c r="BI115" s="1">
        <f>IFERROR(SEARCH(";",Table4[[#This Row],[reference/s]],Table4[[#This Row],[Column4]]+1),"")</f>
        <v>44</v>
      </c>
      <c r="BJ115" s="1" t="str">
        <f>IFERROR(SEARCH(";",Table4[[#This Row],[reference/s]],Table4[[#This Row],[Column5]]+1),"")</f>
        <v/>
      </c>
      <c r="BK115" s="1" t="str">
        <f>IFERROR(SEARCH(";",Table4[[#This Row],[reference/s]],Table4[[#This Row],[Column6]]+1),"")</f>
        <v/>
      </c>
      <c r="BL115" s="1" t="str">
        <f>IFERROR(SEARCH(";",Table4[[#This Row],[reference/s]],Table4[[#This Row],[Column7]]+1),"")</f>
        <v/>
      </c>
      <c r="BM115" s="1" t="str">
        <f>IFERROR(SEARCH(";",Table4[[#This Row],[reference/s]],Table4[[#This Row],[Column8]]+1),"")</f>
        <v/>
      </c>
      <c r="BN115" s="1" t="str">
        <f>IFERROR(SEARCH(";",Table4[[#This Row],[reference/s]],Table4[[#This Row],[Column9]]+1),"")</f>
        <v/>
      </c>
      <c r="BO115" s="1" t="str">
        <f>IFERROR(SEARCH(";",Table4[[#This Row],[reference/s]],Table4[[#This Row],[Column10]]+1),"")</f>
        <v/>
      </c>
      <c r="BP115" s="1" t="str">
        <f>IFERROR(SEARCH(";",Table4[[#This Row],[reference/s]],Table4[[#This Row],[Column11]]+1),"")</f>
        <v/>
      </c>
      <c r="BQ115" s="1" t="str">
        <f>IFERROR(MID(Table4[[#This Row],[reference/s]],Table4[[#This Row],[Column3]]+2,Table4[[#This Row],[Column4]]-Table4[[#This Row],[Column3]]-2),"")</f>
        <v>PDF - newspaper</v>
      </c>
      <c r="BR115" s="1" t="str">
        <f>IFERROR(MID(Table4[[#This Row],[reference/s]],Table4[[#This Row],[Column4]]+2,Table4[[#This Row],[Column5]]-Table4[[#This Row],[Column4]]-2),"")</f>
        <v>Pearmann (1988)</v>
      </c>
      <c r="BS115" s="1" t="str">
        <f>IFERROR(MID(Table4[[#This Row],[reference/s]],Table4[[#This Row],[Column5]]+2,Table4[[#This Row],[Column6]]-Table4[[#This Row],[Column5]]-2),"")</f>
        <v/>
      </c>
    </row>
    <row r="116" spans="1:71" ht="15" thickBot="1">
      <c r="B116" t="s">
        <v>622</v>
      </c>
      <c r="E116" s="4">
        <v>31907</v>
      </c>
      <c r="F116" s="4">
        <v>31908</v>
      </c>
      <c r="G116" t="s">
        <v>702</v>
      </c>
      <c r="H116" s="41">
        <v>1987</v>
      </c>
      <c r="I116" t="s">
        <v>909</v>
      </c>
      <c r="J116" t="s">
        <v>91</v>
      </c>
      <c r="K116" t="s">
        <v>37</v>
      </c>
      <c r="L116" t="s">
        <v>50</v>
      </c>
      <c r="M116" t="s">
        <v>966</v>
      </c>
      <c r="N116" s="41" t="str">
        <f>IFERROR(SEARCH("EM-DAT",Table4[[#This Row],[reference/s]]),"")</f>
        <v/>
      </c>
      <c r="O116" s="41">
        <v>0</v>
      </c>
      <c r="P116" s="41">
        <v>0</v>
      </c>
      <c r="Q116" s="41">
        <v>0</v>
      </c>
      <c r="R116" s="41">
        <v>2</v>
      </c>
      <c r="S116" s="41">
        <v>1</v>
      </c>
      <c r="T116" s="41" t="str">
        <f>IF(AND(Table4[[#This Row],[Deaths]]="",Table4[[#This Row],[Reported cost]]="",Table4[[#This Row],[Insured Cost]]=""),1,IF(OR(Table4[[#This Row],[Reported cost]]="",Table4[[#This Row],[Insured Cost]]=""),2,IF(AND(Table4[[#This Row],[Deaths]]="",OR(Table4[[#This Row],[Reported cost]]="",Table4[[#This Row],[Insured Cost]]="")),3,"")))</f>
        <v/>
      </c>
      <c r="U116" s="41"/>
      <c r="V116" s="41"/>
      <c r="W116" s="41"/>
      <c r="X116" s="41"/>
      <c r="Y116" s="41">
        <v>4</v>
      </c>
      <c r="Z116" s="2">
        <v>5000000</v>
      </c>
      <c r="AA116" s="2">
        <v>9000000</v>
      </c>
      <c r="AB116" s="41"/>
      <c r="AC116" s="41"/>
      <c r="AD116" s="41"/>
      <c r="AE116" s="41"/>
      <c r="AF116" s="41"/>
      <c r="AG116" s="41"/>
      <c r="AH116" s="41"/>
      <c r="AI116" s="41"/>
      <c r="AJ116" s="41"/>
      <c r="AK116" s="41"/>
      <c r="AL116" s="41"/>
      <c r="AM116" s="41"/>
      <c r="AN116" s="41"/>
      <c r="AO116" s="41"/>
      <c r="AP116" s="41"/>
      <c r="AQ116" s="41"/>
      <c r="AR116" s="41"/>
      <c r="AS116" s="41"/>
      <c r="AT116" s="41"/>
      <c r="AW116">
        <v>1</v>
      </c>
      <c r="AX116">
        <v>1</v>
      </c>
      <c r="BA116">
        <v>2</v>
      </c>
      <c r="BD116" t="str">
        <f>IFERROR(LEFT(Table4[[#This Row],[reference/s]],SEARCH(";",Table4[[#This Row],[reference/s]])-1),"")</f>
        <v>wiki</v>
      </c>
      <c r="BE116" t="str">
        <f>IFERROR(MID(Table4[[#This Row],[reference/s]],SEARCH(";",Table4[[#This Row],[reference/s]])+2,SEARCH(";",Table4[[#This Row],[reference/s]],SEARCH(";",Table4[[#This Row],[reference/s]])+1)-SEARCH(";",Table4[[#This Row],[reference/s]])-2),"")</f>
        <v>PDF - newspaper</v>
      </c>
      <c r="BF116">
        <f>IFERROR(SEARCH(";",Table4[[#This Row],[reference/s]]),"")</f>
        <v>5</v>
      </c>
      <c r="BG116" s="1">
        <f>IFERROR(SEARCH(";",Table4[[#This Row],[reference/s]],Table4[[#This Row],[Column2]]+1),"")</f>
        <v>22</v>
      </c>
      <c r="BH116" s="1" t="str">
        <f>IFERROR(SEARCH(";",Table4[[#This Row],[reference/s]],Table4[[#This Row],[Column3]]+1),"")</f>
        <v/>
      </c>
      <c r="BI116" s="1" t="str">
        <f>IFERROR(SEARCH(";",Table4[[#This Row],[reference/s]],Table4[[#This Row],[Column4]]+1),"")</f>
        <v/>
      </c>
      <c r="BJ116" s="1" t="str">
        <f>IFERROR(SEARCH(";",Table4[[#This Row],[reference/s]],Table4[[#This Row],[Column5]]+1),"")</f>
        <v/>
      </c>
      <c r="BK116" s="1" t="str">
        <f>IFERROR(SEARCH(";",Table4[[#This Row],[reference/s]],Table4[[#This Row],[Column6]]+1),"")</f>
        <v/>
      </c>
      <c r="BL116" s="1" t="str">
        <f>IFERROR(SEARCH(";",Table4[[#This Row],[reference/s]],Table4[[#This Row],[Column7]]+1),"")</f>
        <v/>
      </c>
      <c r="BM116" s="1" t="str">
        <f>IFERROR(SEARCH(";",Table4[[#This Row],[reference/s]],Table4[[#This Row],[Column8]]+1),"")</f>
        <v/>
      </c>
      <c r="BN116" s="1" t="str">
        <f>IFERROR(SEARCH(";",Table4[[#This Row],[reference/s]],Table4[[#This Row],[Column9]]+1),"")</f>
        <v/>
      </c>
      <c r="BO116" s="1" t="str">
        <f>IFERROR(SEARCH(";",Table4[[#This Row],[reference/s]],Table4[[#This Row],[Column10]]+1),"")</f>
        <v/>
      </c>
      <c r="BP116" s="1" t="str">
        <f>IFERROR(SEARCH(";",Table4[[#This Row],[reference/s]],Table4[[#This Row],[Column11]]+1),"")</f>
        <v/>
      </c>
      <c r="BQ116" s="1" t="str">
        <f>IFERROR(MID(Table4[[#This Row],[reference/s]],Table4[[#This Row],[Column3]]+2,Table4[[#This Row],[Column4]]-Table4[[#This Row],[Column3]]-2),"")</f>
        <v/>
      </c>
      <c r="BR116" s="1" t="str">
        <f>IFERROR(MID(Table4[[#This Row],[reference/s]],Table4[[#This Row],[Column4]]+2,Table4[[#This Row],[Column5]]-Table4[[#This Row],[Column4]]-2),"")</f>
        <v/>
      </c>
      <c r="BS116" s="1" t="str">
        <f>IFERROR(MID(Table4[[#This Row],[reference/s]],Table4[[#This Row],[Column5]]+2,Table4[[#This Row],[Column6]]-Table4[[#This Row],[Column5]]-2),"")</f>
        <v/>
      </c>
    </row>
    <row r="117" spans="1:71" ht="16" thickTop="1" thickBot="1">
      <c r="B117" t="s">
        <v>622</v>
      </c>
      <c r="C117" t="s">
        <v>967</v>
      </c>
      <c r="E117" s="4">
        <v>32090</v>
      </c>
      <c r="F117" s="7">
        <v>32091</v>
      </c>
      <c r="G117" t="s">
        <v>686</v>
      </c>
      <c r="H117" s="41">
        <v>1987</v>
      </c>
      <c r="I117" t="s">
        <v>526</v>
      </c>
      <c r="J117" t="s">
        <v>30</v>
      </c>
      <c r="K117" t="s">
        <v>30</v>
      </c>
      <c r="L117" t="s">
        <v>773</v>
      </c>
      <c r="M117" s="9" t="s">
        <v>756</v>
      </c>
      <c r="N117" s="43" t="str">
        <f>IFERROR(SEARCH("EM-DAT",Table4[[#This Row],[reference/s]]),"")</f>
        <v/>
      </c>
      <c r="O117" s="41">
        <v>0</v>
      </c>
      <c r="P117" s="41">
        <v>0</v>
      </c>
      <c r="Q117" s="41">
        <v>1</v>
      </c>
      <c r="R117" s="41">
        <v>1</v>
      </c>
      <c r="S117" s="41">
        <v>0</v>
      </c>
      <c r="T117" s="41" t="str">
        <f>IF(AND(Table4[[#This Row],[Deaths]]="",Table4[[#This Row],[Reported cost]]="",Table4[[#This Row],[Insured Cost]]=""),1,IF(OR(Table4[[#This Row],[Reported cost]]="",Table4[[#This Row],[Insured Cost]]=""),2,IF(AND(Table4[[#This Row],[Deaths]]="",OR(Table4[[#This Row],[Reported cost]]="",Table4[[#This Row],[Insured Cost]]="")),3,"")))</f>
        <v/>
      </c>
      <c r="U117" s="41"/>
      <c r="V117" s="41">
        <v>100000</v>
      </c>
      <c r="W117" s="41"/>
      <c r="X117" s="41">
        <v>3</v>
      </c>
      <c r="Y117" s="41"/>
      <c r="Z117" s="2">
        <v>8000000</v>
      </c>
      <c r="AA117" s="2">
        <v>12000000</v>
      </c>
      <c r="AB117" s="41"/>
      <c r="AC117" s="41"/>
      <c r="AD117" s="41"/>
      <c r="AE117" s="41"/>
      <c r="AF117" s="41"/>
      <c r="AG117" s="41"/>
      <c r="AH117" s="41"/>
      <c r="AI117" s="41"/>
      <c r="AJ117" s="41"/>
      <c r="AK117" s="41"/>
      <c r="AL117" s="41"/>
      <c r="AM117" s="41"/>
      <c r="AN117" s="41"/>
      <c r="AO117" s="41"/>
      <c r="AP117" s="41"/>
      <c r="AQ117" s="41"/>
      <c r="AR117" s="41"/>
      <c r="AS117" s="41"/>
      <c r="AT117" s="41"/>
      <c r="BD117" t="str">
        <f>IFERROR(LEFT(Table4[[#This Row],[reference/s]],SEARCH(";",Table4[[#This Row],[reference/s]])-1),"")</f>
        <v>ICA</v>
      </c>
      <c r="BE117" t="str">
        <f>IFERROR(MID(Table4[[#This Row],[reference/s]],SEARCH(";",Table4[[#This Row],[reference/s]])+2,SEARCH(";",Table4[[#This Row],[reference/s]],SEARCH(";",Table4[[#This Row],[reference/s]])+1)-SEARCH(";",Table4[[#This Row],[reference/s]])-2),"")</f>
        <v>wiki</v>
      </c>
      <c r="BF117">
        <f>IFERROR(SEARCH(";",Table4[[#This Row],[reference/s]]),"")</f>
        <v>4</v>
      </c>
      <c r="BG117" s="1">
        <f>IFERROR(SEARCH(";",Table4[[#This Row],[reference/s]],Table4[[#This Row],[Column2]]+1),"")</f>
        <v>10</v>
      </c>
      <c r="BH117" s="1" t="str">
        <f>IFERROR(SEARCH(";",Table4[[#This Row],[reference/s]],Table4[[#This Row],[Column3]]+1),"")</f>
        <v/>
      </c>
      <c r="BI117" s="1" t="str">
        <f>IFERROR(SEARCH(";",Table4[[#This Row],[reference/s]],Table4[[#This Row],[Column4]]+1),"")</f>
        <v/>
      </c>
      <c r="BJ117" s="1" t="str">
        <f>IFERROR(SEARCH(";",Table4[[#This Row],[reference/s]],Table4[[#This Row],[Column5]]+1),"")</f>
        <v/>
      </c>
      <c r="BK117" s="1" t="str">
        <f>IFERROR(SEARCH(";",Table4[[#This Row],[reference/s]],Table4[[#This Row],[Column6]]+1),"")</f>
        <v/>
      </c>
      <c r="BL117" s="1" t="str">
        <f>IFERROR(SEARCH(";",Table4[[#This Row],[reference/s]],Table4[[#This Row],[Column7]]+1),"")</f>
        <v/>
      </c>
      <c r="BM117" s="1" t="str">
        <f>IFERROR(SEARCH(";",Table4[[#This Row],[reference/s]],Table4[[#This Row],[Column8]]+1),"")</f>
        <v/>
      </c>
      <c r="BN117" s="1" t="str">
        <f>IFERROR(SEARCH(";",Table4[[#This Row],[reference/s]],Table4[[#This Row],[Column9]]+1),"")</f>
        <v/>
      </c>
      <c r="BO117" s="1" t="str">
        <f>IFERROR(SEARCH(";",Table4[[#This Row],[reference/s]],Table4[[#This Row],[Column10]]+1),"")</f>
        <v/>
      </c>
      <c r="BP117" s="1" t="str">
        <f>IFERROR(SEARCH(";",Table4[[#This Row],[reference/s]],Table4[[#This Row],[Column11]]+1),"")</f>
        <v/>
      </c>
      <c r="BQ117" s="1" t="str">
        <f>IFERROR(MID(Table4[[#This Row],[reference/s]],Table4[[#This Row],[Column3]]+2,Table4[[#This Row],[Column4]]-Table4[[#This Row],[Column3]]-2),"")</f>
        <v/>
      </c>
      <c r="BR117" s="1" t="str">
        <f>IFERROR(MID(Table4[[#This Row],[reference/s]],Table4[[#This Row],[Column4]]+2,Table4[[#This Row],[Column5]]-Table4[[#This Row],[Column4]]-2),"")</f>
        <v/>
      </c>
      <c r="BS117" s="1" t="str">
        <f>IFERROR(MID(Table4[[#This Row],[reference/s]],Table4[[#This Row],[Column5]]+2,Table4[[#This Row],[Column6]]-Table4[[#This Row],[Column5]]-2),"")</f>
        <v/>
      </c>
    </row>
    <row r="118" spans="1:71" ht="15" thickTop="1">
      <c r="B118" t="s">
        <v>666</v>
      </c>
      <c r="C118" t="s">
        <v>967</v>
      </c>
      <c r="E118" s="4">
        <v>31987</v>
      </c>
      <c r="F118" s="7">
        <v>31987</v>
      </c>
      <c r="G118" t="s">
        <v>759</v>
      </c>
      <c r="H118" s="41">
        <v>1987</v>
      </c>
      <c r="I118" t="s">
        <v>758</v>
      </c>
      <c r="J118" t="s">
        <v>757</v>
      </c>
      <c r="K118" t="s">
        <v>33</v>
      </c>
      <c r="L118" t="s">
        <v>773</v>
      </c>
      <c r="M118" t="s">
        <v>599</v>
      </c>
      <c r="N118" s="41" t="str">
        <f>IFERROR(SEARCH("EM-DAT",Table4[[#This Row],[reference/s]]),"")</f>
        <v/>
      </c>
      <c r="O118" s="41">
        <v>0</v>
      </c>
      <c r="P118" s="41">
        <v>0</v>
      </c>
      <c r="Q118" s="41">
        <v>1</v>
      </c>
      <c r="R118" s="41">
        <v>1</v>
      </c>
      <c r="S118" s="41">
        <v>0</v>
      </c>
      <c r="T118" s="41">
        <f>IF(AND(Table4[[#This Row],[Deaths]]="",Table4[[#This Row],[Reported cost]]="",Table4[[#This Row],[Insured Cost]]=""),1,IF(OR(Table4[[#This Row],[Reported cost]]="",Table4[[#This Row],[Insured Cost]]=""),2,IF(AND(Table4[[#This Row],[Deaths]]="",OR(Table4[[#This Row],[Reported cost]]="",Table4[[#This Row],[Insured Cost]]="")),3,"")))</f>
        <v>2</v>
      </c>
      <c r="U118" s="41"/>
      <c r="V118" s="41"/>
      <c r="W118" s="41"/>
      <c r="X118" s="41"/>
      <c r="Y118" s="41"/>
      <c r="Z118" s="2">
        <v>2000000</v>
      </c>
      <c r="AB118" s="41"/>
      <c r="AC118" s="41"/>
      <c r="AD118" s="41"/>
      <c r="AE118" s="41"/>
      <c r="AF118" s="41"/>
      <c r="AG118" s="41"/>
      <c r="AH118" s="41"/>
      <c r="AI118" s="41"/>
      <c r="AJ118" s="41"/>
      <c r="AK118" s="41"/>
      <c r="AL118" s="41"/>
      <c r="AM118" s="41"/>
      <c r="AN118" s="41"/>
      <c r="AO118" s="41"/>
      <c r="AP118" s="41"/>
      <c r="AQ118" s="41"/>
      <c r="AR118" s="41"/>
      <c r="AS118" s="41"/>
      <c r="AT118" s="41"/>
      <c r="BD118" t="str">
        <f>IFERROR(LEFT(Table4[[#This Row],[reference/s]],SEARCH(";",Table4[[#This Row],[reference/s]])-1),"")</f>
        <v>ICA</v>
      </c>
      <c r="BE118" t="str">
        <f>IFERROR(MID(Table4[[#This Row],[reference/s]],SEARCH(";",Table4[[#This Row],[reference/s]])+2,SEARCH(";",Table4[[#This Row],[reference/s]],SEARCH(";",Table4[[#This Row],[reference/s]])+1)-SEARCH(";",Table4[[#This Row],[reference/s]])-2),"")</f>
        <v/>
      </c>
      <c r="BF118">
        <f>IFERROR(SEARCH(";",Table4[[#This Row],[reference/s]]),"")</f>
        <v>4</v>
      </c>
      <c r="BG118" s="1" t="str">
        <f>IFERROR(SEARCH(";",Table4[[#This Row],[reference/s]],Table4[[#This Row],[Column2]]+1),"")</f>
        <v/>
      </c>
      <c r="BH118" s="1" t="str">
        <f>IFERROR(SEARCH(";",Table4[[#This Row],[reference/s]],Table4[[#This Row],[Column3]]+1),"")</f>
        <v/>
      </c>
      <c r="BI118" s="1" t="str">
        <f>IFERROR(SEARCH(";",Table4[[#This Row],[reference/s]],Table4[[#This Row],[Column4]]+1),"")</f>
        <v/>
      </c>
      <c r="BJ118" s="1" t="str">
        <f>IFERROR(SEARCH(";",Table4[[#This Row],[reference/s]],Table4[[#This Row],[Column5]]+1),"")</f>
        <v/>
      </c>
      <c r="BK118" s="1" t="str">
        <f>IFERROR(SEARCH(";",Table4[[#This Row],[reference/s]],Table4[[#This Row],[Column6]]+1),"")</f>
        <v/>
      </c>
      <c r="BL118" s="1" t="str">
        <f>IFERROR(SEARCH(";",Table4[[#This Row],[reference/s]],Table4[[#This Row],[Column7]]+1),"")</f>
        <v/>
      </c>
      <c r="BM118" s="1" t="str">
        <f>IFERROR(SEARCH(";",Table4[[#This Row],[reference/s]],Table4[[#This Row],[Column8]]+1),"")</f>
        <v/>
      </c>
      <c r="BN118" s="1" t="str">
        <f>IFERROR(SEARCH(";",Table4[[#This Row],[reference/s]],Table4[[#This Row],[Column9]]+1),"")</f>
        <v/>
      </c>
      <c r="BO118" s="1" t="str">
        <f>IFERROR(SEARCH(";",Table4[[#This Row],[reference/s]],Table4[[#This Row],[Column10]]+1),"")</f>
        <v/>
      </c>
      <c r="BP118" s="1" t="str">
        <f>IFERROR(SEARCH(";",Table4[[#This Row],[reference/s]],Table4[[#This Row],[Column11]]+1),"")</f>
        <v/>
      </c>
      <c r="BQ118" s="1" t="str">
        <f>IFERROR(MID(Table4[[#This Row],[reference/s]],Table4[[#This Row],[Column3]]+2,Table4[[#This Row],[Column4]]-Table4[[#This Row],[Column3]]-2),"")</f>
        <v/>
      </c>
      <c r="BR118" s="1" t="str">
        <f>IFERROR(MID(Table4[[#This Row],[reference/s]],Table4[[#This Row],[Column4]]+2,Table4[[#This Row],[Column5]]-Table4[[#This Row],[Column4]]-2),"")</f>
        <v/>
      </c>
      <c r="BS118" s="1" t="str">
        <f>IFERROR(MID(Table4[[#This Row],[reference/s]],Table4[[#This Row],[Column5]]+2,Table4[[#This Row],[Column6]]-Table4[[#This Row],[Column5]]-2),"")</f>
        <v/>
      </c>
    </row>
    <row r="119" spans="1:71">
      <c r="B119" t="s">
        <v>483</v>
      </c>
      <c r="C119" t="s">
        <v>760</v>
      </c>
      <c r="D119" t="s">
        <v>881</v>
      </c>
      <c r="E119" s="4">
        <v>32194</v>
      </c>
      <c r="F119" s="7">
        <v>32203</v>
      </c>
      <c r="G119" t="s">
        <v>688</v>
      </c>
      <c r="H119" s="41">
        <v>1988</v>
      </c>
      <c r="I119" t="s">
        <v>537</v>
      </c>
      <c r="J119" t="s">
        <v>50</v>
      </c>
      <c r="K119" t="s">
        <v>50</v>
      </c>
      <c r="L119" t="s">
        <v>773</v>
      </c>
      <c r="M119" t="s">
        <v>1282</v>
      </c>
      <c r="N119" s="41">
        <f>IFERROR(SEARCH("EM-DAT",Table4[[#This Row],[reference/s]]),"")</f>
        <v>1</v>
      </c>
      <c r="O119" s="41">
        <v>0</v>
      </c>
      <c r="P119" s="41">
        <v>0</v>
      </c>
      <c r="Q119" s="41">
        <v>1</v>
      </c>
      <c r="R119" s="41">
        <v>1</v>
      </c>
      <c r="S119" s="41">
        <v>2</v>
      </c>
      <c r="T119" s="41">
        <f>IF(AND(Table4[[#This Row],[Deaths]]="",Table4[[#This Row],[Reported cost]]="",Table4[[#This Row],[Insured Cost]]=""),1,IF(OR(Table4[[#This Row],[Reported cost]]="",Table4[[#This Row],[Insured Cost]]=""),2,IF(AND(Table4[[#This Row],[Deaths]]="",OR(Table4[[#This Row],[Reported cost]]="",Table4[[#This Row],[Insured Cost]]="")),3,"")))</f>
        <v>2</v>
      </c>
      <c r="U119" s="41"/>
      <c r="V119" s="41"/>
      <c r="W119" s="41"/>
      <c r="X119" s="41"/>
      <c r="Y119" s="41">
        <v>1</v>
      </c>
      <c r="Z119" s="2"/>
      <c r="AA119" s="2">
        <v>15000000</v>
      </c>
      <c r="AB119" s="41"/>
      <c r="AC119" s="41"/>
      <c r="AD119" s="41"/>
      <c r="AE119" s="41"/>
      <c r="AF119" s="41"/>
      <c r="AG119" s="41"/>
      <c r="AH119" s="41"/>
      <c r="AI119" s="41"/>
      <c r="AJ119" s="41"/>
      <c r="AK119" s="41"/>
      <c r="AL119" s="41"/>
      <c r="AM119" s="41"/>
      <c r="AN119" s="41"/>
      <c r="AO119" s="41"/>
      <c r="AP119" s="41"/>
      <c r="AQ119" s="41"/>
      <c r="AR119" s="41"/>
      <c r="AS119" s="41"/>
      <c r="AT119" s="41"/>
      <c r="BD119" t="str">
        <f>IFERROR(LEFT(Table4[[#This Row],[reference/s]],SEARCH(";",Table4[[#This Row],[reference/s]])-1),"")</f>
        <v>EM-DAT</v>
      </c>
      <c r="BE119" t="str">
        <f>IFERROR(MID(Table4[[#This Row],[reference/s]],SEARCH(";",Table4[[#This Row],[reference/s]])+2,SEARCH(";",Table4[[#This Row],[reference/s]],SEARCH(";",Table4[[#This Row],[reference/s]])+1)-SEARCH(";",Table4[[#This Row],[reference/s]])-2),"")</f>
        <v>PDF-newspaper</v>
      </c>
      <c r="BF119">
        <f>IFERROR(SEARCH(";",Table4[[#This Row],[reference/s]]),"")</f>
        <v>7</v>
      </c>
      <c r="BG119" s="1">
        <f>IFERROR(SEARCH(";",Table4[[#This Row],[reference/s]],Table4[[#This Row],[Column2]]+1),"")</f>
        <v>22</v>
      </c>
      <c r="BH119" s="1" t="str">
        <f>IFERROR(SEARCH(";",Table4[[#This Row],[reference/s]],Table4[[#This Row],[Column3]]+1),"")</f>
        <v/>
      </c>
      <c r="BI119" s="1" t="str">
        <f>IFERROR(SEARCH(";",Table4[[#This Row],[reference/s]],Table4[[#This Row],[Column4]]+1),"")</f>
        <v/>
      </c>
      <c r="BJ119" s="1" t="str">
        <f>IFERROR(SEARCH(";",Table4[[#This Row],[reference/s]],Table4[[#This Row],[Column5]]+1),"")</f>
        <v/>
      </c>
      <c r="BK119" s="1" t="str">
        <f>IFERROR(SEARCH(";",Table4[[#This Row],[reference/s]],Table4[[#This Row],[Column6]]+1),"")</f>
        <v/>
      </c>
      <c r="BL119" s="1" t="str">
        <f>IFERROR(SEARCH(";",Table4[[#This Row],[reference/s]],Table4[[#This Row],[Column7]]+1),"")</f>
        <v/>
      </c>
      <c r="BM119" s="1" t="str">
        <f>IFERROR(SEARCH(";",Table4[[#This Row],[reference/s]],Table4[[#This Row],[Column8]]+1),"")</f>
        <v/>
      </c>
      <c r="BN119" s="1" t="str">
        <f>IFERROR(SEARCH(";",Table4[[#This Row],[reference/s]],Table4[[#This Row],[Column9]]+1),"")</f>
        <v/>
      </c>
      <c r="BO119" s="1" t="str">
        <f>IFERROR(SEARCH(";",Table4[[#This Row],[reference/s]],Table4[[#This Row],[Column10]]+1),"")</f>
        <v/>
      </c>
      <c r="BP119" s="1" t="str">
        <f>IFERROR(SEARCH(";",Table4[[#This Row],[reference/s]],Table4[[#This Row],[Column11]]+1),"")</f>
        <v/>
      </c>
      <c r="BQ119" s="1" t="str">
        <f>IFERROR(MID(Table4[[#This Row],[reference/s]],Table4[[#This Row],[Column3]]+2,Table4[[#This Row],[Column4]]-Table4[[#This Row],[Column3]]-2),"")</f>
        <v/>
      </c>
      <c r="BR119" s="1" t="str">
        <f>IFERROR(MID(Table4[[#This Row],[reference/s]],Table4[[#This Row],[Column4]]+2,Table4[[#This Row],[Column5]]-Table4[[#This Row],[Column4]]-2),"")</f>
        <v/>
      </c>
      <c r="BS119" s="1" t="str">
        <f>IFERROR(MID(Table4[[#This Row],[reference/s]],Table4[[#This Row],[Column5]]+2,Table4[[#This Row],[Column6]]-Table4[[#This Row],[Column5]]-2),"")</f>
        <v/>
      </c>
    </row>
    <row r="120" spans="1:71">
      <c r="A120">
        <v>616</v>
      </c>
      <c r="B120" t="s">
        <v>483</v>
      </c>
      <c r="C120" t="s">
        <v>452</v>
      </c>
      <c r="D120" t="s">
        <v>453</v>
      </c>
      <c r="E120" s="4">
        <v>32284</v>
      </c>
      <c r="F120" s="4">
        <v>32285</v>
      </c>
      <c r="G120" t="s">
        <v>702</v>
      </c>
      <c r="H120" s="41">
        <v>1988</v>
      </c>
      <c r="I120" t="s">
        <v>640</v>
      </c>
      <c r="J120" t="s">
        <v>33</v>
      </c>
      <c r="K120" t="s">
        <v>33</v>
      </c>
      <c r="L120" t="s">
        <v>773</v>
      </c>
      <c r="M120" t="s">
        <v>1281</v>
      </c>
      <c r="N120" s="41" t="str">
        <f>IFERROR(SEARCH("EM-DAT",Table4[[#This Row],[reference/s]]),"")</f>
        <v/>
      </c>
      <c r="O120" s="41">
        <v>0</v>
      </c>
      <c r="P120" s="41">
        <v>0</v>
      </c>
      <c r="Q120" s="41">
        <v>2</v>
      </c>
      <c r="R120" s="41">
        <v>1</v>
      </c>
      <c r="S120" s="41">
        <v>5</v>
      </c>
      <c r="T120" s="41">
        <f>IF(AND(Table4[[#This Row],[Deaths]]="",Table4[[#This Row],[Reported cost]]="",Table4[[#This Row],[Insured Cost]]=""),1,IF(OR(Table4[[#This Row],[Reported cost]]="",Table4[[#This Row],[Insured Cost]]=""),2,IF(AND(Table4[[#This Row],[Deaths]]="",OR(Table4[[#This Row],[Reported cost]]="",Table4[[#This Row],[Insured Cost]]="")),3,"")))</f>
        <v>2</v>
      </c>
      <c r="U120" s="41"/>
      <c r="V120" s="41"/>
      <c r="W120" s="41"/>
      <c r="X120" s="41"/>
      <c r="Y120" s="41"/>
      <c r="Z120" s="2">
        <v>20000000</v>
      </c>
      <c r="AB120" s="41"/>
      <c r="AC120" s="41"/>
      <c r="AD120" s="41"/>
      <c r="AE120" s="41">
        <v>18</v>
      </c>
      <c r="AF120" s="41"/>
      <c r="AG120" s="41"/>
      <c r="AH120" s="41"/>
      <c r="AI120" s="41"/>
      <c r="AJ120" s="41"/>
      <c r="AK120" s="41"/>
      <c r="AL120" s="41"/>
      <c r="AM120" s="41"/>
      <c r="AN120" s="41"/>
      <c r="AO120" s="41">
        <v>90</v>
      </c>
      <c r="AP120" s="41">
        <v>1</v>
      </c>
      <c r="AQ120" s="41"/>
      <c r="AR120" s="41"/>
      <c r="AS120" s="41"/>
      <c r="AT120" s="41"/>
      <c r="BC120" t="s">
        <v>454</v>
      </c>
      <c r="BD120" t="str">
        <f>IFERROR(LEFT(Table4[[#This Row],[reference/s]],SEARCH(";",Table4[[#This Row],[reference/s]])-1),"")</f>
        <v>EM-Track</v>
      </c>
      <c r="BE120" t="str">
        <f>IFERROR(MID(Table4[[#This Row],[reference/s]],SEARCH(";",Table4[[#This Row],[reference/s]])+2,SEARCH(";",Table4[[#This Row],[reference/s]],SEARCH(";",Table4[[#This Row],[reference/s]])+1)-SEARCH(";",Table4[[#This Row],[reference/s]])-2),"")</f>
        <v>ICA</v>
      </c>
      <c r="BF120">
        <f>IFERROR(SEARCH(";",Table4[[#This Row],[reference/s]]),"")</f>
        <v>9</v>
      </c>
      <c r="BG120" s="1">
        <f>IFERROR(SEARCH(";",Table4[[#This Row],[reference/s]],Table4[[#This Row],[Column2]]+1),"")</f>
        <v>14</v>
      </c>
      <c r="BH120" s="1">
        <f>IFERROR(SEARCH(";",Table4[[#This Row],[reference/s]],Table4[[#This Row],[Column3]]+1),"")</f>
        <v>31</v>
      </c>
      <c r="BI120" s="1" t="str">
        <f>IFERROR(SEARCH(";",Table4[[#This Row],[reference/s]],Table4[[#This Row],[Column4]]+1),"")</f>
        <v/>
      </c>
      <c r="BJ120" s="1" t="str">
        <f>IFERROR(SEARCH(";",Table4[[#This Row],[reference/s]],Table4[[#This Row],[Column5]]+1),"")</f>
        <v/>
      </c>
      <c r="BK120" s="1" t="str">
        <f>IFERROR(SEARCH(";",Table4[[#This Row],[reference/s]],Table4[[#This Row],[Column6]]+1),"")</f>
        <v/>
      </c>
      <c r="BL120" s="1" t="str">
        <f>IFERROR(SEARCH(";",Table4[[#This Row],[reference/s]],Table4[[#This Row],[Column7]]+1),"")</f>
        <v/>
      </c>
      <c r="BM120" s="1" t="str">
        <f>IFERROR(SEARCH(";",Table4[[#This Row],[reference/s]],Table4[[#This Row],[Column8]]+1),"")</f>
        <v/>
      </c>
      <c r="BN120" s="1" t="str">
        <f>IFERROR(SEARCH(";",Table4[[#This Row],[reference/s]],Table4[[#This Row],[Column9]]+1),"")</f>
        <v/>
      </c>
      <c r="BO120" s="1" t="str">
        <f>IFERROR(SEARCH(";",Table4[[#This Row],[reference/s]],Table4[[#This Row],[Column10]]+1),"")</f>
        <v/>
      </c>
      <c r="BP120" s="1" t="str">
        <f>IFERROR(SEARCH(";",Table4[[#This Row],[reference/s]],Table4[[#This Row],[Column11]]+1),"")</f>
        <v/>
      </c>
      <c r="BQ120" s="1" t="str">
        <f>IFERROR(MID(Table4[[#This Row],[reference/s]],Table4[[#This Row],[Column3]]+2,Table4[[#This Row],[Column4]]-Table4[[#This Row],[Column3]]-2),"")</f>
        <v>PDF - newspaper</v>
      </c>
      <c r="BR120" s="1" t="str">
        <f>IFERROR(MID(Table4[[#This Row],[reference/s]],Table4[[#This Row],[Column4]]+2,Table4[[#This Row],[Column5]]-Table4[[#This Row],[Column4]]-2),"")</f>
        <v/>
      </c>
      <c r="BS120" s="1" t="str">
        <f>IFERROR(MID(Table4[[#This Row],[reference/s]],Table4[[#This Row],[Column5]]+2,Table4[[#This Row],[Column6]]-Table4[[#This Row],[Column5]]-2),"")</f>
        <v/>
      </c>
    </row>
    <row r="121" spans="1:71">
      <c r="A121">
        <v>465</v>
      </c>
      <c r="B121" t="s">
        <v>605</v>
      </c>
      <c r="C121" t="s">
        <v>326</v>
      </c>
      <c r="D121" t="s">
        <v>327</v>
      </c>
      <c r="E121" s="4">
        <v>32164</v>
      </c>
      <c r="F121" s="4">
        <v>32164</v>
      </c>
      <c r="G121" t="s">
        <v>684</v>
      </c>
      <c r="H121" s="41">
        <v>1988</v>
      </c>
      <c r="I121" t="s">
        <v>508</v>
      </c>
      <c r="J121" t="s">
        <v>165</v>
      </c>
      <c r="K121" t="s">
        <v>165</v>
      </c>
      <c r="L121" t="s">
        <v>773</v>
      </c>
      <c r="M121" t="s">
        <v>1284</v>
      </c>
      <c r="N121" s="41" t="str">
        <f>IFERROR(SEARCH("EM-DAT",Table4[[#This Row],[reference/s]]),"")</f>
        <v/>
      </c>
      <c r="O121" s="41">
        <v>0</v>
      </c>
      <c r="P121" s="41">
        <v>1</v>
      </c>
      <c r="Q121" s="41">
        <v>1</v>
      </c>
      <c r="R121" s="41">
        <v>1</v>
      </c>
      <c r="S121" s="41">
        <v>0</v>
      </c>
      <c r="T121" s="41" t="str">
        <f>IF(AND(Table4[[#This Row],[Deaths]]="",Table4[[#This Row],[Reported cost]]="",Table4[[#This Row],[Insured Cost]]=""),1,IF(OR(Table4[[#This Row],[Reported cost]]="",Table4[[#This Row],[Insured Cost]]=""),2,IF(AND(Table4[[#This Row],[Deaths]]="",OR(Table4[[#This Row],[Reported cost]]="",Table4[[#This Row],[Insured Cost]]="")),3,"")))</f>
        <v/>
      </c>
      <c r="U121" s="41"/>
      <c r="V121" s="41"/>
      <c r="W121" s="41"/>
      <c r="X121" s="41"/>
      <c r="Y121" s="41"/>
      <c r="Z121" s="2">
        <v>1000000</v>
      </c>
      <c r="AA121" s="2">
        <v>2500000</v>
      </c>
      <c r="AB121" s="41"/>
      <c r="AC121" s="41"/>
      <c r="AD121" s="41"/>
      <c r="AE121" s="41"/>
      <c r="AF121" s="41"/>
      <c r="AG121" s="41"/>
      <c r="AH121" s="41"/>
      <c r="AI121" s="41"/>
      <c r="AJ121" s="41"/>
      <c r="AK121" s="41"/>
      <c r="AL121" s="41"/>
      <c r="AM121" s="41"/>
      <c r="AN121" s="41"/>
      <c r="AO121" s="41"/>
      <c r="AP121" s="41"/>
      <c r="AQ121" s="41"/>
      <c r="AR121" s="41"/>
      <c r="AS121" s="41"/>
      <c r="AT121" s="41"/>
      <c r="BC121" t="s">
        <v>328</v>
      </c>
      <c r="BD121" t="str">
        <f>IFERROR(LEFT(Table4[[#This Row],[reference/s]],SEARCH(";",Table4[[#This Row],[reference/s]])-1),"")</f>
        <v>EM-Track</v>
      </c>
      <c r="BE121" t="str">
        <f>IFERROR(MID(Table4[[#This Row],[reference/s]],SEARCH(";",Table4[[#This Row],[reference/s]])+2,SEARCH(";",Table4[[#This Row],[reference/s]],SEARCH(";",Table4[[#This Row],[reference/s]])+1)-SEARCH(";",Table4[[#This Row],[reference/s]])-2),"")</f>
        <v>Jones et al., (1988)</v>
      </c>
      <c r="BF121">
        <f>IFERROR(SEARCH(";",Table4[[#This Row],[reference/s]]),"")</f>
        <v>9</v>
      </c>
      <c r="BG121" s="1">
        <f>IFERROR(SEARCH(";",Table4[[#This Row],[reference/s]],Table4[[#This Row],[Column2]]+1),"")</f>
        <v>31</v>
      </c>
      <c r="BH121" s="1" t="str">
        <f>IFERROR(SEARCH(";",Table4[[#This Row],[reference/s]],Table4[[#This Row],[Column3]]+1),"")</f>
        <v/>
      </c>
      <c r="BI121" s="1" t="str">
        <f>IFERROR(SEARCH(";",Table4[[#This Row],[reference/s]],Table4[[#This Row],[Column4]]+1),"")</f>
        <v/>
      </c>
      <c r="BJ121" s="1" t="str">
        <f>IFERROR(SEARCH(";",Table4[[#This Row],[reference/s]],Table4[[#This Row],[Column5]]+1),"")</f>
        <v/>
      </c>
      <c r="BK121" s="1" t="str">
        <f>IFERROR(SEARCH(";",Table4[[#This Row],[reference/s]],Table4[[#This Row],[Column6]]+1),"")</f>
        <v/>
      </c>
      <c r="BL121" s="1" t="str">
        <f>IFERROR(SEARCH(";",Table4[[#This Row],[reference/s]],Table4[[#This Row],[Column7]]+1),"")</f>
        <v/>
      </c>
      <c r="BM121" s="1" t="str">
        <f>IFERROR(SEARCH(";",Table4[[#This Row],[reference/s]],Table4[[#This Row],[Column8]]+1),"")</f>
        <v/>
      </c>
      <c r="BN121" s="1" t="str">
        <f>IFERROR(SEARCH(";",Table4[[#This Row],[reference/s]],Table4[[#This Row],[Column9]]+1),"")</f>
        <v/>
      </c>
      <c r="BO121" s="1" t="str">
        <f>IFERROR(SEARCH(";",Table4[[#This Row],[reference/s]],Table4[[#This Row],[Column10]]+1),"")</f>
        <v/>
      </c>
      <c r="BP121" s="1" t="str">
        <f>IFERROR(SEARCH(";",Table4[[#This Row],[reference/s]],Table4[[#This Row],[Column11]]+1),"")</f>
        <v/>
      </c>
      <c r="BQ121" s="1" t="str">
        <f>IFERROR(MID(Table4[[#This Row],[reference/s]],Table4[[#This Row],[Column3]]+2,Table4[[#This Row],[Column4]]-Table4[[#This Row],[Column3]]-2),"")</f>
        <v/>
      </c>
      <c r="BR121" s="1" t="str">
        <f>IFERROR(MID(Table4[[#This Row],[reference/s]],Table4[[#This Row],[Column4]]+2,Table4[[#This Row],[Column5]]-Table4[[#This Row],[Column4]]-2),"")</f>
        <v/>
      </c>
      <c r="BS121" s="1" t="str">
        <f>IFERROR(MID(Table4[[#This Row],[reference/s]],Table4[[#This Row],[Column5]]+2,Table4[[#This Row],[Column6]]-Table4[[#This Row],[Column5]]-2),"")</f>
        <v/>
      </c>
    </row>
    <row r="122" spans="1:71">
      <c r="A122">
        <v>307</v>
      </c>
      <c r="B122" t="s">
        <v>622</v>
      </c>
      <c r="C122" t="s">
        <v>211</v>
      </c>
      <c r="D122" t="s">
        <v>212</v>
      </c>
      <c r="E122" s="4">
        <v>32233</v>
      </c>
      <c r="F122" s="4">
        <v>32235</v>
      </c>
      <c r="G122" t="s">
        <v>685</v>
      </c>
      <c r="H122" s="41">
        <v>1988</v>
      </c>
      <c r="I122" t="s">
        <v>509</v>
      </c>
      <c r="J122" t="s">
        <v>165</v>
      </c>
      <c r="K122" t="s">
        <v>165</v>
      </c>
      <c r="L122" t="s">
        <v>773</v>
      </c>
      <c r="M122" t="s">
        <v>1656</v>
      </c>
      <c r="N122" s="41">
        <f>IFERROR(SEARCH("EM-DAT",Table4[[#This Row],[reference/s]]),"")</f>
        <v>34</v>
      </c>
      <c r="O122" s="41">
        <v>0</v>
      </c>
      <c r="P122" s="41">
        <v>0</v>
      </c>
      <c r="Q122" s="41">
        <v>3</v>
      </c>
      <c r="R122" s="41">
        <v>1</v>
      </c>
      <c r="S122" s="41">
        <v>4</v>
      </c>
      <c r="T122" s="41">
        <f>IF(AND(Table4[[#This Row],[Deaths]]="",Table4[[#This Row],[Reported cost]]="",Table4[[#This Row],[Insured Cost]]=""),1,IF(OR(Table4[[#This Row],[Reported cost]]="",Table4[[#This Row],[Insured Cost]]=""),2,IF(AND(Table4[[#This Row],[Deaths]]="",OR(Table4[[#This Row],[Reported cost]]="",Table4[[#This Row],[Insured Cost]]="")),3,"")))</f>
        <v>2</v>
      </c>
      <c r="U122" s="41">
        <v>300</v>
      </c>
      <c r="V122" s="41">
        <v>1500</v>
      </c>
      <c r="W122" s="41"/>
      <c r="X122" s="41">
        <v>20</v>
      </c>
      <c r="Y122" s="41">
        <v>3</v>
      </c>
      <c r="Z122" s="2">
        <v>10000000</v>
      </c>
      <c r="AB122" s="41"/>
      <c r="AC122" s="41"/>
      <c r="AD122" s="41"/>
      <c r="AE122" s="41"/>
      <c r="AF122" s="41"/>
      <c r="AG122" s="41"/>
      <c r="AH122" s="41"/>
      <c r="AI122" s="41"/>
      <c r="AJ122" s="41"/>
      <c r="AK122" s="41"/>
      <c r="AL122" s="41"/>
      <c r="AM122" s="41"/>
      <c r="AN122" s="41"/>
      <c r="AO122" s="41"/>
      <c r="AP122" s="41"/>
      <c r="AQ122" s="41"/>
      <c r="AR122" s="41"/>
      <c r="AS122" s="41"/>
      <c r="AT122" s="41"/>
      <c r="BC122" t="s">
        <v>213</v>
      </c>
      <c r="BD122" t="str">
        <f>IFERROR(LEFT(Table4[[#This Row],[reference/s]],SEARCH(";",Table4[[#This Row],[reference/s]])-1),"")</f>
        <v>EM-Track(reports 3 deaths)</v>
      </c>
      <c r="BE122" t="str">
        <f>IFERROR(MID(Table4[[#This Row],[reference/s]],SEARCH(";",Table4[[#This Row],[reference/s]])+2,SEARCH(";",Table4[[#This Row],[reference/s]],SEARCH(";",Table4[[#This Row],[reference/s]])+1)-SEARCH(";",Table4[[#This Row],[reference/s]])-2),"")</f>
        <v>ICA</v>
      </c>
      <c r="BF122">
        <f>IFERROR(SEARCH(";",Table4[[#This Row],[reference/s]]),"")</f>
        <v>27</v>
      </c>
      <c r="BG122" s="1">
        <f>IFERROR(SEARCH(";",Table4[[#This Row],[reference/s]],Table4[[#This Row],[Column2]]+1),"")</f>
        <v>32</v>
      </c>
      <c r="BH122" s="1">
        <f>IFERROR(SEARCH(";",Table4[[#This Row],[reference/s]],Table4[[#This Row],[Column3]]+1),"")</f>
        <v>59</v>
      </c>
      <c r="BI122" s="1">
        <f>IFERROR(SEARCH(";",Table4[[#This Row],[reference/s]],Table4[[#This Row],[Column4]]+1),"")</f>
        <v>65</v>
      </c>
      <c r="BJ122" s="1">
        <f>IFERROR(SEARCH(";",Table4[[#This Row],[reference/s]],Table4[[#This Row],[Column5]]+1),"")</f>
        <v>82</v>
      </c>
      <c r="BK122" s="1">
        <f>IFERROR(SEARCH(";",Table4[[#This Row],[reference/s]],Table4[[#This Row],[Column6]]+1),"")</f>
        <v>156</v>
      </c>
      <c r="BL122" s="1" t="str">
        <f>IFERROR(SEARCH(";",Table4[[#This Row],[reference/s]],Table4[[#This Row],[Column7]]+1),"")</f>
        <v/>
      </c>
      <c r="BM122" s="1" t="str">
        <f>IFERROR(SEARCH(";",Table4[[#This Row],[reference/s]],Table4[[#This Row],[Column8]]+1),"")</f>
        <v/>
      </c>
      <c r="BN122" s="1" t="str">
        <f>IFERROR(SEARCH(";",Table4[[#This Row],[reference/s]],Table4[[#This Row],[Column9]]+1),"")</f>
        <v/>
      </c>
      <c r="BO122" s="1" t="str">
        <f>IFERROR(SEARCH(";",Table4[[#This Row],[reference/s]],Table4[[#This Row],[Column10]]+1),"")</f>
        <v/>
      </c>
      <c r="BP122" s="1" t="str">
        <f>IFERROR(SEARCH(";",Table4[[#This Row],[reference/s]],Table4[[#This Row],[Column11]]+1),"")</f>
        <v/>
      </c>
      <c r="BQ122" s="1" t="str">
        <f>IFERROR(MID(Table4[[#This Row],[reference/s]],Table4[[#This Row],[Column3]]+2,Table4[[#This Row],[Column4]]-Table4[[#This Row],[Column3]]-2),"")</f>
        <v>EM-DAT (reports 6 deaths)</v>
      </c>
      <c r="BR122" s="1" t="str">
        <f>IFERROR(MID(Table4[[#This Row],[reference/s]],Table4[[#This Row],[Column4]]+2,Table4[[#This Row],[Column5]]-Table4[[#This Row],[Column4]]-2),"")</f>
        <v>wiki</v>
      </c>
      <c r="BS122" s="1" t="str">
        <f>IFERROR(MID(Table4[[#This Row],[reference/s]],Table4[[#This Row],[Column5]]+2,Table4[[#This Row],[Column6]]-Table4[[#This Row],[Column5]]-2),"")</f>
        <v>PDF - newspaper</v>
      </c>
    </row>
    <row r="123" spans="1:71">
      <c r="A123">
        <v>546</v>
      </c>
      <c r="B123" t="s">
        <v>622</v>
      </c>
      <c r="C123" t="s">
        <v>410</v>
      </c>
      <c r="D123" t="s">
        <v>761</v>
      </c>
      <c r="E123" s="4">
        <v>32240</v>
      </c>
      <c r="F123" s="4">
        <v>32283</v>
      </c>
      <c r="G123" t="s">
        <v>689</v>
      </c>
      <c r="H123" s="41">
        <v>1988</v>
      </c>
      <c r="I123" t="s">
        <v>662</v>
      </c>
      <c r="J123" t="s">
        <v>91</v>
      </c>
      <c r="K123" t="s">
        <v>37</v>
      </c>
      <c r="L123" t="s">
        <v>50</v>
      </c>
      <c r="M123" t="s">
        <v>1283</v>
      </c>
      <c r="N123" s="41">
        <f>IFERROR(SEARCH("EM-DAT",Table4[[#This Row],[reference/s]]),"")</f>
        <v>11</v>
      </c>
      <c r="O123" s="41">
        <v>1</v>
      </c>
      <c r="P123" s="41">
        <v>0</v>
      </c>
      <c r="Q123" s="41">
        <v>2</v>
      </c>
      <c r="R123" s="41">
        <v>1</v>
      </c>
      <c r="S123" s="41">
        <v>0</v>
      </c>
      <c r="T123" s="41">
        <f>IF(AND(Table4[[#This Row],[Deaths]]="",Table4[[#This Row],[Reported cost]]="",Table4[[#This Row],[Insured Cost]]=""),1,IF(OR(Table4[[#This Row],[Reported cost]]="",Table4[[#This Row],[Insured Cost]]=""),2,IF(AND(Table4[[#This Row],[Deaths]]="",OR(Table4[[#This Row],[Reported cost]]="",Table4[[#This Row],[Insured Cost]]="")),3,"")))</f>
        <v>2</v>
      </c>
      <c r="U123" s="41">
        <v>1150</v>
      </c>
      <c r="V123" s="41"/>
      <c r="W123" s="41"/>
      <c r="X123" s="41">
        <v>2</v>
      </c>
      <c r="Y123" s="41"/>
      <c r="Z123" s="2">
        <v>25000000</v>
      </c>
      <c r="AB123" s="41"/>
      <c r="AC123" s="41"/>
      <c r="AD123" s="41"/>
      <c r="AE123" s="41"/>
      <c r="AF123" s="41"/>
      <c r="AG123" s="41"/>
      <c r="AH123" s="41"/>
      <c r="AI123" s="41"/>
      <c r="AJ123" s="41"/>
      <c r="AK123" s="41"/>
      <c r="AL123" s="41"/>
      <c r="AM123" s="41"/>
      <c r="AN123" s="41"/>
      <c r="AO123" s="41"/>
      <c r="AP123" s="41"/>
      <c r="AQ123" s="41"/>
      <c r="AR123" s="41"/>
      <c r="AS123" s="41"/>
      <c r="AT123" s="41"/>
      <c r="BC123" t="s">
        <v>411</v>
      </c>
      <c r="BD123" t="str">
        <f>IFERROR(LEFT(Table4[[#This Row],[reference/s]],SEARCH(";",Table4[[#This Row],[reference/s]])-1),"")</f>
        <v>EM-Track</v>
      </c>
      <c r="BE123" t="str">
        <f>IFERROR(MID(Table4[[#This Row],[reference/s]],SEARCH(";",Table4[[#This Row],[reference/s]])+2,SEARCH(";",Table4[[#This Row],[reference/s]],SEARCH(";",Table4[[#This Row],[reference/s]])+1)-SEARCH(";",Table4[[#This Row],[reference/s]])-2),"")</f>
        <v>EM-DAT</v>
      </c>
      <c r="BF123">
        <f>IFERROR(SEARCH(";",Table4[[#This Row],[reference/s]]),"")</f>
        <v>9</v>
      </c>
      <c r="BG123" s="1">
        <f>IFERROR(SEARCH(";",Table4[[#This Row],[reference/s]],Table4[[#This Row],[Column2]]+1),"")</f>
        <v>17</v>
      </c>
      <c r="BH123" s="1">
        <f>IFERROR(SEARCH(";",Table4[[#This Row],[reference/s]],Table4[[#This Row],[Column3]]+1),"")</f>
        <v>23</v>
      </c>
      <c r="BI123" s="1" t="str">
        <f>IFERROR(SEARCH(";",Table4[[#This Row],[reference/s]],Table4[[#This Row],[Column4]]+1),"")</f>
        <v/>
      </c>
      <c r="BJ123" s="1" t="str">
        <f>IFERROR(SEARCH(";",Table4[[#This Row],[reference/s]],Table4[[#This Row],[Column5]]+1),"")</f>
        <v/>
      </c>
      <c r="BK123" s="1" t="str">
        <f>IFERROR(SEARCH(";",Table4[[#This Row],[reference/s]],Table4[[#This Row],[Column6]]+1),"")</f>
        <v/>
      </c>
      <c r="BL123" s="1" t="str">
        <f>IFERROR(SEARCH(";",Table4[[#This Row],[reference/s]],Table4[[#This Row],[Column7]]+1),"")</f>
        <v/>
      </c>
      <c r="BM123" s="1" t="str">
        <f>IFERROR(SEARCH(";",Table4[[#This Row],[reference/s]],Table4[[#This Row],[Column8]]+1),"")</f>
        <v/>
      </c>
      <c r="BN123" s="1" t="str">
        <f>IFERROR(SEARCH(";",Table4[[#This Row],[reference/s]],Table4[[#This Row],[Column9]]+1),"")</f>
        <v/>
      </c>
      <c r="BO123" s="1" t="str">
        <f>IFERROR(SEARCH(";",Table4[[#This Row],[reference/s]],Table4[[#This Row],[Column10]]+1),"")</f>
        <v/>
      </c>
      <c r="BP123" s="1" t="str">
        <f>IFERROR(SEARCH(";",Table4[[#This Row],[reference/s]],Table4[[#This Row],[Column11]]+1),"")</f>
        <v/>
      </c>
      <c r="BQ123" s="1" t="str">
        <f>IFERROR(MID(Table4[[#This Row],[reference/s]],Table4[[#This Row],[Column3]]+2,Table4[[#This Row],[Column4]]-Table4[[#This Row],[Column3]]-2),"")</f>
        <v>wiki</v>
      </c>
      <c r="BR123" s="1" t="str">
        <f>IFERROR(MID(Table4[[#This Row],[reference/s]],Table4[[#This Row],[Column4]]+2,Table4[[#This Row],[Column5]]-Table4[[#This Row],[Column4]]-2),"")</f>
        <v/>
      </c>
      <c r="BS123" s="1" t="str">
        <f>IFERROR(MID(Table4[[#This Row],[reference/s]],Table4[[#This Row],[Column5]]+2,Table4[[#This Row],[Column6]]-Table4[[#This Row],[Column5]]-2),"")</f>
        <v/>
      </c>
    </row>
    <row r="124" spans="1:71">
      <c r="B124" t="s">
        <v>622</v>
      </c>
      <c r="E124" s="4">
        <v>32263</v>
      </c>
      <c r="F124" s="4">
        <v>32263</v>
      </c>
      <c r="G124" t="s">
        <v>689</v>
      </c>
      <c r="H124" s="41">
        <v>1988</v>
      </c>
      <c r="I124" t="s">
        <v>910</v>
      </c>
      <c r="J124" t="s">
        <v>37</v>
      </c>
      <c r="K124" t="s">
        <v>37</v>
      </c>
      <c r="L124" t="s">
        <v>773</v>
      </c>
      <c r="M124" t="s">
        <v>599</v>
      </c>
      <c r="N124" s="41" t="str">
        <f>IFERROR(SEARCH("EM-DAT",Table4[[#This Row],[reference/s]]),"")</f>
        <v/>
      </c>
      <c r="O124" s="41">
        <v>0</v>
      </c>
      <c r="P124" s="41">
        <v>0</v>
      </c>
      <c r="Q124" s="41">
        <v>1</v>
      </c>
      <c r="R124" s="41">
        <v>1</v>
      </c>
      <c r="S124" s="41">
        <v>0</v>
      </c>
      <c r="T124" s="41" t="str">
        <f>IF(AND(Table4[[#This Row],[Deaths]]="",Table4[[#This Row],[Reported cost]]="",Table4[[#This Row],[Insured Cost]]=""),1,IF(OR(Table4[[#This Row],[Reported cost]]="",Table4[[#This Row],[Insured Cost]]=""),2,IF(AND(Table4[[#This Row],[Deaths]]="",OR(Table4[[#This Row],[Reported cost]]="",Table4[[#This Row],[Insured Cost]]="")),3,"")))</f>
        <v/>
      </c>
      <c r="U124" s="41">
        <v>8000</v>
      </c>
      <c r="V124" s="41"/>
      <c r="W124" s="41">
        <v>400</v>
      </c>
      <c r="X124" s="41">
        <v>5</v>
      </c>
      <c r="Y124" s="41"/>
      <c r="Z124" s="2">
        <v>25000000</v>
      </c>
      <c r="AA124" s="2">
        <v>36000000</v>
      </c>
      <c r="AB124" s="41"/>
      <c r="AC124" s="41"/>
      <c r="AD124" s="41"/>
      <c r="AE124" s="41"/>
      <c r="AF124" s="41"/>
      <c r="AG124" s="41"/>
      <c r="AH124" s="41"/>
      <c r="AI124" s="41"/>
      <c r="AJ124" s="41"/>
      <c r="AK124" s="41"/>
      <c r="AL124" s="41"/>
      <c r="AM124" s="41"/>
      <c r="AN124" s="41"/>
      <c r="AO124" s="41"/>
      <c r="AP124" s="41"/>
      <c r="AQ124" s="41"/>
      <c r="AR124" s="41"/>
      <c r="AS124" s="41"/>
      <c r="AT124" s="41"/>
      <c r="BD124" t="str">
        <f>IFERROR(LEFT(Table4[[#This Row],[reference/s]],SEARCH(";",Table4[[#This Row],[reference/s]])-1),"")</f>
        <v>ICA</v>
      </c>
      <c r="BE124" t="str">
        <f>IFERROR(MID(Table4[[#This Row],[reference/s]],SEARCH(";",Table4[[#This Row],[reference/s]])+2,SEARCH(";",Table4[[#This Row],[reference/s]],SEARCH(";",Table4[[#This Row],[reference/s]])+1)-SEARCH(";",Table4[[#This Row],[reference/s]])-2),"")</f>
        <v/>
      </c>
      <c r="BF124">
        <f>IFERROR(SEARCH(";",Table4[[#This Row],[reference/s]]),"")</f>
        <v>4</v>
      </c>
      <c r="BG124" s="1" t="str">
        <f>IFERROR(SEARCH(";",Table4[[#This Row],[reference/s]],Table4[[#This Row],[Column2]]+1),"")</f>
        <v/>
      </c>
      <c r="BH124" s="1" t="str">
        <f>IFERROR(SEARCH(";",Table4[[#This Row],[reference/s]],Table4[[#This Row],[Column3]]+1),"")</f>
        <v/>
      </c>
      <c r="BI124" s="1" t="str">
        <f>IFERROR(SEARCH(";",Table4[[#This Row],[reference/s]],Table4[[#This Row],[Column4]]+1),"")</f>
        <v/>
      </c>
      <c r="BJ124" s="1" t="str">
        <f>IFERROR(SEARCH(";",Table4[[#This Row],[reference/s]],Table4[[#This Row],[Column5]]+1),"")</f>
        <v/>
      </c>
      <c r="BK124" s="1" t="str">
        <f>IFERROR(SEARCH(";",Table4[[#This Row],[reference/s]],Table4[[#This Row],[Column6]]+1),"")</f>
        <v/>
      </c>
      <c r="BL124" s="1" t="str">
        <f>IFERROR(SEARCH(";",Table4[[#This Row],[reference/s]],Table4[[#This Row],[Column7]]+1),"")</f>
        <v/>
      </c>
      <c r="BM124" s="1" t="str">
        <f>IFERROR(SEARCH(";",Table4[[#This Row],[reference/s]],Table4[[#This Row],[Column8]]+1),"")</f>
        <v/>
      </c>
      <c r="BN124" s="1" t="str">
        <f>IFERROR(SEARCH(";",Table4[[#This Row],[reference/s]],Table4[[#This Row],[Column9]]+1),"")</f>
        <v/>
      </c>
      <c r="BO124" s="1" t="str">
        <f>IFERROR(SEARCH(";",Table4[[#This Row],[reference/s]],Table4[[#This Row],[Column10]]+1),"")</f>
        <v/>
      </c>
      <c r="BP124" s="1" t="str">
        <f>IFERROR(SEARCH(";",Table4[[#This Row],[reference/s]],Table4[[#This Row],[Column11]]+1),"")</f>
        <v/>
      </c>
      <c r="BQ124" s="1" t="str">
        <f>IFERROR(MID(Table4[[#This Row],[reference/s]],Table4[[#This Row],[Column3]]+2,Table4[[#This Row],[Column4]]-Table4[[#This Row],[Column3]]-2),"")</f>
        <v/>
      </c>
      <c r="BR124" s="1" t="str">
        <f>IFERROR(MID(Table4[[#This Row],[reference/s]],Table4[[#This Row],[Column4]]+2,Table4[[#This Row],[Column5]]-Table4[[#This Row],[Column4]]-2),"")</f>
        <v/>
      </c>
      <c r="BS124" s="1" t="str">
        <f>IFERROR(MID(Table4[[#This Row],[reference/s]],Table4[[#This Row],[Column5]]+2,Table4[[#This Row],[Column6]]-Table4[[#This Row],[Column5]]-2),"")</f>
        <v/>
      </c>
    </row>
    <row r="125" spans="1:71">
      <c r="B125" t="s">
        <v>622</v>
      </c>
      <c r="E125" s="16">
        <v>32477</v>
      </c>
      <c r="F125" s="16">
        <v>32477</v>
      </c>
      <c r="G125" t="s">
        <v>686</v>
      </c>
      <c r="H125" s="41">
        <v>1988</v>
      </c>
      <c r="I125" t="s">
        <v>762</v>
      </c>
      <c r="J125" t="s">
        <v>30</v>
      </c>
      <c r="K125" t="s">
        <v>30</v>
      </c>
      <c r="L125" t="s">
        <v>773</v>
      </c>
      <c r="M125" t="s">
        <v>599</v>
      </c>
      <c r="N125" s="41" t="str">
        <f>IFERROR(SEARCH("EM-DAT",Table4[[#This Row],[reference/s]]),"")</f>
        <v/>
      </c>
      <c r="O125" s="41">
        <v>0</v>
      </c>
      <c r="P125" s="41">
        <v>0</v>
      </c>
      <c r="Q125" s="41">
        <v>1</v>
      </c>
      <c r="R125" s="41">
        <v>1</v>
      </c>
      <c r="S125" s="41">
        <v>0</v>
      </c>
      <c r="T125" s="41" t="str">
        <f>IF(AND(Table4[[#This Row],[Deaths]]="",Table4[[#This Row],[Reported cost]]="",Table4[[#This Row],[Insured Cost]]=""),1,IF(OR(Table4[[#This Row],[Reported cost]]="",Table4[[#This Row],[Insured Cost]]=""),2,IF(AND(Table4[[#This Row],[Deaths]]="",OR(Table4[[#This Row],[Reported cost]]="",Table4[[#This Row],[Insured Cost]]="")),3,"")))</f>
        <v/>
      </c>
      <c r="U125" s="41"/>
      <c r="V125" s="41"/>
      <c r="W125" s="41"/>
      <c r="X125" s="41"/>
      <c r="Y125" s="41">
        <v>2</v>
      </c>
      <c r="Z125" s="2">
        <v>11000000</v>
      </c>
      <c r="AA125" s="2">
        <v>15000000</v>
      </c>
      <c r="AB125" s="41"/>
      <c r="AC125" s="41"/>
      <c r="AD125" s="41"/>
      <c r="AE125" s="41"/>
      <c r="AF125" s="41"/>
      <c r="AG125" s="41"/>
      <c r="AH125" s="41"/>
      <c r="AI125" s="41"/>
      <c r="AJ125" s="41"/>
      <c r="AK125" s="41"/>
      <c r="AL125" s="41"/>
      <c r="AM125" s="41"/>
      <c r="AN125" s="41"/>
      <c r="AO125" s="41"/>
      <c r="AP125" s="41"/>
      <c r="AQ125" s="41"/>
      <c r="AR125" s="41"/>
      <c r="AS125" s="41"/>
      <c r="AT125" s="41"/>
      <c r="BD125" t="str">
        <f>IFERROR(LEFT(Table4[[#This Row],[reference/s]],SEARCH(";",Table4[[#This Row],[reference/s]])-1),"")</f>
        <v>ICA</v>
      </c>
      <c r="BE125" t="str">
        <f>IFERROR(MID(Table4[[#This Row],[reference/s]],SEARCH(";",Table4[[#This Row],[reference/s]])+2,SEARCH(";",Table4[[#This Row],[reference/s]],SEARCH(";",Table4[[#This Row],[reference/s]])+1)-SEARCH(";",Table4[[#This Row],[reference/s]])-2),"")</f>
        <v/>
      </c>
      <c r="BF125">
        <f>IFERROR(SEARCH(";",Table4[[#This Row],[reference/s]]),"")</f>
        <v>4</v>
      </c>
      <c r="BG125" s="1" t="str">
        <f>IFERROR(SEARCH(";",Table4[[#This Row],[reference/s]],Table4[[#This Row],[Column2]]+1),"")</f>
        <v/>
      </c>
      <c r="BH125" s="1" t="str">
        <f>IFERROR(SEARCH(";",Table4[[#This Row],[reference/s]],Table4[[#This Row],[Column3]]+1),"")</f>
        <v/>
      </c>
      <c r="BI125" s="1" t="str">
        <f>IFERROR(SEARCH(";",Table4[[#This Row],[reference/s]],Table4[[#This Row],[Column4]]+1),"")</f>
        <v/>
      </c>
      <c r="BJ125" s="1" t="str">
        <f>IFERROR(SEARCH(";",Table4[[#This Row],[reference/s]],Table4[[#This Row],[Column5]]+1),"")</f>
        <v/>
      </c>
      <c r="BK125" s="1" t="str">
        <f>IFERROR(SEARCH(";",Table4[[#This Row],[reference/s]],Table4[[#This Row],[Column6]]+1),"")</f>
        <v/>
      </c>
      <c r="BL125" s="1" t="str">
        <f>IFERROR(SEARCH(";",Table4[[#This Row],[reference/s]],Table4[[#This Row],[Column7]]+1),"")</f>
        <v/>
      </c>
      <c r="BM125" s="1" t="str">
        <f>IFERROR(SEARCH(";",Table4[[#This Row],[reference/s]],Table4[[#This Row],[Column8]]+1),"")</f>
        <v/>
      </c>
      <c r="BN125" s="1" t="str">
        <f>IFERROR(SEARCH(";",Table4[[#This Row],[reference/s]],Table4[[#This Row],[Column9]]+1),"")</f>
        <v/>
      </c>
      <c r="BO125" s="1" t="str">
        <f>IFERROR(SEARCH(";",Table4[[#This Row],[reference/s]],Table4[[#This Row],[Column10]]+1),"")</f>
        <v/>
      </c>
      <c r="BP125" s="1" t="str">
        <f>IFERROR(SEARCH(";",Table4[[#This Row],[reference/s]],Table4[[#This Row],[Column11]]+1),"")</f>
        <v/>
      </c>
      <c r="BQ125" s="1" t="str">
        <f>IFERROR(MID(Table4[[#This Row],[reference/s]],Table4[[#This Row],[Column3]]+2,Table4[[#This Row],[Column4]]-Table4[[#This Row],[Column3]]-2),"")</f>
        <v/>
      </c>
      <c r="BR125" s="1" t="str">
        <f>IFERROR(MID(Table4[[#This Row],[reference/s]],Table4[[#This Row],[Column4]]+2,Table4[[#This Row],[Column5]]-Table4[[#This Row],[Column4]]-2),"")</f>
        <v/>
      </c>
      <c r="BS125" s="1" t="str">
        <f>IFERROR(MID(Table4[[#This Row],[reference/s]],Table4[[#This Row],[Column5]]+2,Table4[[#This Row],[Column6]]-Table4[[#This Row],[Column5]]-2),"")</f>
        <v/>
      </c>
    </row>
    <row r="126" spans="1:71">
      <c r="B126" t="s">
        <v>666</v>
      </c>
      <c r="C126" t="s">
        <v>660</v>
      </c>
      <c r="D126" t="s">
        <v>980</v>
      </c>
      <c r="E126" s="16">
        <v>32486</v>
      </c>
      <c r="F126" s="16">
        <v>32488</v>
      </c>
      <c r="G126" t="s">
        <v>687</v>
      </c>
      <c r="H126" s="41">
        <v>1988</v>
      </c>
      <c r="I126" t="s">
        <v>554</v>
      </c>
      <c r="J126" t="s">
        <v>37</v>
      </c>
      <c r="K126" t="s">
        <v>37</v>
      </c>
      <c r="L126" t="s">
        <v>773</v>
      </c>
      <c r="M126" t="s">
        <v>981</v>
      </c>
      <c r="N126" s="41" t="str">
        <f>IFERROR(SEARCH("EM-DAT",Table4[[#This Row],[reference/s]]),"")</f>
        <v/>
      </c>
      <c r="O126" s="41">
        <v>0</v>
      </c>
      <c r="P126" s="41">
        <v>1</v>
      </c>
      <c r="Q126" s="41">
        <v>0</v>
      </c>
      <c r="R126" s="41">
        <v>1</v>
      </c>
      <c r="S126" s="41">
        <v>0</v>
      </c>
      <c r="T126" s="41">
        <f>IF(AND(Table4[[#This Row],[Deaths]]="",Table4[[#This Row],[Reported cost]]="",Table4[[#This Row],[Insured Cost]]=""),1,IF(OR(Table4[[#This Row],[Reported cost]]="",Table4[[#This Row],[Insured Cost]]=""),2,IF(AND(Table4[[#This Row],[Deaths]]="",OR(Table4[[#This Row],[Reported cost]]="",Table4[[#This Row],[Insured Cost]]="")),3,"")))</f>
        <v>2</v>
      </c>
      <c r="U126" s="41"/>
      <c r="V126" s="41"/>
      <c r="W126" s="41"/>
      <c r="X126" s="41">
        <v>12</v>
      </c>
      <c r="Y126" s="41"/>
      <c r="Z126" s="2"/>
      <c r="AA126" s="2">
        <v>15000000</v>
      </c>
      <c r="AB126" s="41"/>
      <c r="AC126" s="41"/>
      <c r="AD126" s="41"/>
      <c r="AE126" s="41"/>
      <c r="AF126" s="41"/>
      <c r="AG126" s="41"/>
      <c r="AH126" s="41"/>
      <c r="AI126" s="41"/>
      <c r="AJ126" s="41"/>
      <c r="AK126" s="41"/>
      <c r="AL126" s="41"/>
      <c r="AM126" s="41"/>
      <c r="AN126" s="41"/>
      <c r="AO126" s="41"/>
      <c r="AP126" s="41"/>
      <c r="AQ126" s="41"/>
      <c r="AR126" s="41"/>
      <c r="AS126" s="41"/>
      <c r="AT126" s="41"/>
      <c r="BD126" t="str">
        <f>IFERROR(LEFT(Table4[[#This Row],[reference/s]],SEARCH(";",Table4[[#This Row],[reference/s]])-1),"")</f>
        <v>wiki</v>
      </c>
      <c r="BE126" t="str">
        <f>IFERROR(MID(Table4[[#This Row],[reference/s]],SEARCH(";",Table4[[#This Row],[reference/s]])+2,SEARCH(";",Table4[[#This Row],[reference/s]],SEARCH(";",Table4[[#This Row],[reference/s]])+1)-SEARCH(";",Table4[[#This Row],[reference/s]])-2),"")</f>
        <v/>
      </c>
      <c r="BF126">
        <f>IFERROR(SEARCH(";",Table4[[#This Row],[reference/s]]),"")</f>
        <v>5</v>
      </c>
      <c r="BG126" s="1" t="str">
        <f>IFERROR(SEARCH(";",Table4[[#This Row],[reference/s]],Table4[[#This Row],[Column2]]+1),"")</f>
        <v/>
      </c>
      <c r="BH126" s="1" t="str">
        <f>IFERROR(SEARCH(";",Table4[[#This Row],[reference/s]],Table4[[#This Row],[Column3]]+1),"")</f>
        <v/>
      </c>
      <c r="BI126" s="1" t="str">
        <f>IFERROR(SEARCH(";",Table4[[#This Row],[reference/s]],Table4[[#This Row],[Column4]]+1),"")</f>
        <v/>
      </c>
      <c r="BJ126" s="1" t="str">
        <f>IFERROR(SEARCH(";",Table4[[#This Row],[reference/s]],Table4[[#This Row],[Column5]]+1),"")</f>
        <v/>
      </c>
      <c r="BK126" s="1" t="str">
        <f>IFERROR(SEARCH(";",Table4[[#This Row],[reference/s]],Table4[[#This Row],[Column6]]+1),"")</f>
        <v/>
      </c>
      <c r="BL126" s="1" t="str">
        <f>IFERROR(SEARCH(";",Table4[[#This Row],[reference/s]],Table4[[#This Row],[Column7]]+1),"")</f>
        <v/>
      </c>
      <c r="BM126" s="1" t="str">
        <f>IFERROR(SEARCH(";",Table4[[#This Row],[reference/s]],Table4[[#This Row],[Column8]]+1),"")</f>
        <v/>
      </c>
      <c r="BN126" s="1" t="str">
        <f>IFERROR(SEARCH(";",Table4[[#This Row],[reference/s]],Table4[[#This Row],[Column9]]+1),"")</f>
        <v/>
      </c>
      <c r="BO126" s="1" t="str">
        <f>IFERROR(SEARCH(";",Table4[[#This Row],[reference/s]],Table4[[#This Row],[Column10]]+1),"")</f>
        <v/>
      </c>
      <c r="BP126" s="1" t="str">
        <f>IFERROR(SEARCH(";",Table4[[#This Row],[reference/s]],Table4[[#This Row],[Column11]]+1),"")</f>
        <v/>
      </c>
      <c r="BQ126" s="1" t="str">
        <f>IFERROR(MID(Table4[[#This Row],[reference/s]],Table4[[#This Row],[Column3]]+2,Table4[[#This Row],[Column4]]-Table4[[#This Row],[Column3]]-2),"")</f>
        <v/>
      </c>
      <c r="BR126" s="1" t="str">
        <f>IFERROR(MID(Table4[[#This Row],[reference/s]],Table4[[#This Row],[Column4]]+2,Table4[[#This Row],[Column5]]-Table4[[#This Row],[Column4]]-2),"")</f>
        <v/>
      </c>
      <c r="BS126" s="1" t="str">
        <f>IFERROR(MID(Table4[[#This Row],[reference/s]],Table4[[#This Row],[Column5]]+2,Table4[[#This Row],[Column6]]-Table4[[#This Row],[Column5]]-2),"")</f>
        <v/>
      </c>
    </row>
    <row r="127" spans="1:71">
      <c r="B127" t="s">
        <v>666</v>
      </c>
      <c r="D127" t="s">
        <v>889</v>
      </c>
      <c r="E127" s="16">
        <v>32408</v>
      </c>
      <c r="F127" s="16">
        <v>32408</v>
      </c>
      <c r="G127" t="s">
        <v>727</v>
      </c>
      <c r="H127" s="41">
        <v>1988</v>
      </c>
      <c r="I127" t="s">
        <v>614</v>
      </c>
      <c r="J127" t="s">
        <v>33</v>
      </c>
      <c r="K127" t="s">
        <v>33</v>
      </c>
      <c r="L127" t="s">
        <v>773</v>
      </c>
      <c r="M127" t="s">
        <v>1057</v>
      </c>
      <c r="N127" s="41" t="str">
        <f>IFERROR(SEARCH("EM-DAT",Table4[[#This Row],[reference/s]]),"")</f>
        <v/>
      </c>
      <c r="O127" s="41">
        <v>0</v>
      </c>
      <c r="P127" s="41">
        <v>2</v>
      </c>
      <c r="Q127" s="41">
        <v>1</v>
      </c>
      <c r="R127" s="41">
        <v>1</v>
      </c>
      <c r="S127" s="41">
        <v>0</v>
      </c>
      <c r="T127" s="41">
        <f>IF(AND(Table4[[#This Row],[Deaths]]="",Table4[[#This Row],[Reported cost]]="",Table4[[#This Row],[Insured Cost]]=""),1,IF(OR(Table4[[#This Row],[Reported cost]]="",Table4[[#This Row],[Insured Cost]]=""),2,IF(AND(Table4[[#This Row],[Deaths]]="",OR(Table4[[#This Row],[Reported cost]]="",Table4[[#This Row],[Insured Cost]]="")),3,"")))</f>
        <v>2</v>
      </c>
      <c r="U127" s="41"/>
      <c r="V127" s="41">
        <v>100000</v>
      </c>
      <c r="W127" s="41"/>
      <c r="X127" s="41"/>
      <c r="Y127" s="41"/>
      <c r="Z127" s="2">
        <v>8000000</v>
      </c>
      <c r="AB127" s="41"/>
      <c r="AC127" s="41"/>
      <c r="AD127" s="41"/>
      <c r="AE127" s="41">
        <v>200</v>
      </c>
      <c r="AF127" s="41"/>
      <c r="AG127" s="41"/>
      <c r="AH127" s="41"/>
      <c r="AI127" s="41"/>
      <c r="AJ127" s="41"/>
      <c r="AK127" s="41"/>
      <c r="AL127" s="41"/>
      <c r="AM127" s="41"/>
      <c r="AN127" s="41"/>
      <c r="AO127" s="41"/>
      <c r="AP127" s="41">
        <v>20</v>
      </c>
      <c r="AQ127" s="41"/>
      <c r="AR127" s="41"/>
      <c r="AS127" s="41"/>
      <c r="AT127" s="41"/>
      <c r="BD127" t="str">
        <f>IFERROR(LEFT(Table4[[#This Row],[reference/s]],SEARCH(";",Table4[[#This Row],[reference/s]])-1),"")</f>
        <v>ICA</v>
      </c>
      <c r="BE127" t="str">
        <f>IFERROR(MID(Table4[[#This Row],[reference/s]],SEARCH(";",Table4[[#This Row],[reference/s]])+2,SEARCH(";",Table4[[#This Row],[reference/s]],SEARCH(";",Table4[[#This Row],[reference/s]])+1)-SEARCH(";",Table4[[#This Row],[reference/s]])-2),"")</f>
        <v>wiki</v>
      </c>
      <c r="BF127">
        <f>IFERROR(SEARCH(";",Table4[[#This Row],[reference/s]]),"")</f>
        <v>4</v>
      </c>
      <c r="BG127" s="1">
        <f>IFERROR(SEARCH(";",Table4[[#This Row],[reference/s]],Table4[[#This Row],[Column2]]+1),"")</f>
        <v>10</v>
      </c>
      <c r="BH127" s="1">
        <f>IFERROR(SEARCH(";",Table4[[#This Row],[reference/s]],Table4[[#This Row],[Column3]]+1),"")</f>
        <v>41</v>
      </c>
      <c r="BI127" s="1" t="str">
        <f>IFERROR(SEARCH(";",Table4[[#This Row],[reference/s]],Table4[[#This Row],[Column4]]+1),"")</f>
        <v/>
      </c>
      <c r="BJ127" s="1" t="str">
        <f>IFERROR(SEARCH(";",Table4[[#This Row],[reference/s]],Table4[[#This Row],[Column5]]+1),"")</f>
        <v/>
      </c>
      <c r="BK127" s="1" t="str">
        <f>IFERROR(SEARCH(";",Table4[[#This Row],[reference/s]],Table4[[#This Row],[Column6]]+1),"")</f>
        <v/>
      </c>
      <c r="BL127" s="1" t="str">
        <f>IFERROR(SEARCH(";",Table4[[#This Row],[reference/s]],Table4[[#This Row],[Column7]]+1),"")</f>
        <v/>
      </c>
      <c r="BM127" s="1" t="str">
        <f>IFERROR(SEARCH(";",Table4[[#This Row],[reference/s]],Table4[[#This Row],[Column8]]+1),"")</f>
        <v/>
      </c>
      <c r="BN127" s="1" t="str">
        <f>IFERROR(SEARCH(";",Table4[[#This Row],[reference/s]],Table4[[#This Row],[Column9]]+1),"")</f>
        <v/>
      </c>
      <c r="BO127" s="1" t="str">
        <f>IFERROR(SEARCH(";",Table4[[#This Row],[reference/s]],Table4[[#This Row],[Column10]]+1),"")</f>
        <v/>
      </c>
      <c r="BP127" s="1" t="str">
        <f>IFERROR(SEARCH(";",Table4[[#This Row],[reference/s]],Table4[[#This Row],[Column11]]+1),"")</f>
        <v/>
      </c>
      <c r="BQ127" s="1" t="str">
        <f>IFERROR(MID(Table4[[#This Row],[reference/s]],Table4[[#This Row],[Column3]]+2,Table4[[#This Row],[Column4]]-Table4[[#This Row],[Column3]]-2),"")</f>
        <v>Courteny and middleman (2005)</v>
      </c>
      <c r="BR127" s="1" t="str">
        <f>IFERROR(MID(Table4[[#This Row],[reference/s]],Table4[[#This Row],[Column4]]+2,Table4[[#This Row],[Column5]]-Table4[[#This Row],[Column4]]-2),"")</f>
        <v/>
      </c>
      <c r="BS127" s="1" t="str">
        <f>IFERROR(MID(Table4[[#This Row],[reference/s]],Table4[[#This Row],[Column5]]+2,Table4[[#This Row],[Column6]]-Table4[[#This Row],[Column5]]-2),"")</f>
        <v/>
      </c>
    </row>
    <row r="128" spans="1:71" ht="15" thickBot="1">
      <c r="A128">
        <v>552</v>
      </c>
      <c r="B128" t="s">
        <v>483</v>
      </c>
      <c r="C128" t="s">
        <v>419</v>
      </c>
      <c r="D128" t="s">
        <v>420</v>
      </c>
      <c r="E128" s="16">
        <v>32602</v>
      </c>
      <c r="F128" s="16">
        <v>32618</v>
      </c>
      <c r="G128" t="s">
        <v>689</v>
      </c>
      <c r="H128" s="41">
        <v>1989</v>
      </c>
      <c r="I128" t="s">
        <v>641</v>
      </c>
      <c r="J128" t="s">
        <v>91</v>
      </c>
      <c r="K128" t="s">
        <v>37</v>
      </c>
      <c r="L128" t="s">
        <v>50</v>
      </c>
      <c r="M128" t="s">
        <v>1657</v>
      </c>
      <c r="N128" s="41">
        <f>IFERROR(SEARCH("EM-DAT",Table4[[#This Row],[reference/s]]),"")</f>
        <v>20</v>
      </c>
      <c r="O128" s="41">
        <v>1</v>
      </c>
      <c r="P128" s="41">
        <v>0</v>
      </c>
      <c r="Q128" s="41">
        <v>3</v>
      </c>
      <c r="R128" s="41">
        <v>0</v>
      </c>
      <c r="S128" s="41">
        <v>0</v>
      </c>
      <c r="T128" s="41" t="str">
        <f>IF(AND(Table4[[#This Row],[Deaths]]="",Table4[[#This Row],[Reported cost]]="",Table4[[#This Row],[Insured Cost]]=""),1,IF(OR(Table4[[#This Row],[Reported cost]]="",Table4[[#This Row],[Insured Cost]]=""),2,IF(AND(Table4[[#This Row],[Deaths]]="",OR(Table4[[#This Row],[Reported cost]]="",Table4[[#This Row],[Insured Cost]]="")),3,"")))</f>
        <v/>
      </c>
      <c r="U128" s="41">
        <v>2300</v>
      </c>
      <c r="V128" s="41">
        <v>50</v>
      </c>
      <c r="W128" s="41"/>
      <c r="X128" s="41">
        <v>20</v>
      </c>
      <c r="Y128" s="41">
        <v>1</v>
      </c>
      <c r="Z128" s="2">
        <v>26000000</v>
      </c>
      <c r="AA128" s="2">
        <v>90000000</v>
      </c>
      <c r="AB128" s="41"/>
      <c r="AC128" s="41"/>
      <c r="AD128" s="41"/>
      <c r="AE128" s="41">
        <v>250</v>
      </c>
      <c r="AF128" s="41">
        <v>60</v>
      </c>
      <c r="AG128" s="41"/>
      <c r="AH128" s="41"/>
      <c r="AI128" s="41"/>
      <c r="AJ128" s="41"/>
      <c r="AK128" s="41"/>
      <c r="AL128" s="41"/>
      <c r="AM128" s="41"/>
      <c r="AN128" s="41"/>
      <c r="AO128" s="41"/>
      <c r="AP128" s="41"/>
      <c r="AQ128" s="41"/>
      <c r="AR128" s="41"/>
      <c r="AS128" s="41"/>
      <c r="AT128" s="41"/>
      <c r="AX128">
        <v>1</v>
      </c>
      <c r="BB128">
        <v>1</v>
      </c>
      <c r="BC128" t="s">
        <v>421</v>
      </c>
      <c r="BD128" t="str">
        <f>IFERROR(LEFT(Table4[[#This Row],[reference/s]],SEARCH(";",Table4[[#This Row],[reference/s]])-1),"")</f>
        <v>EM-Track(1 death)</v>
      </c>
      <c r="BE128" t="str">
        <f>IFERROR(MID(Table4[[#This Row],[reference/s]],SEARCH(";",Table4[[#This Row],[reference/s]])+2,SEARCH(";",Table4[[#This Row],[reference/s]],SEARCH(";",Table4[[#This Row],[reference/s]])+1)-SEARCH(";",Table4[[#This Row],[reference/s]])-2),"")</f>
        <v>EM-DAT(2 deaths)</v>
      </c>
      <c r="BF128">
        <f>IFERROR(SEARCH(";",Table4[[#This Row],[reference/s]]),"")</f>
        <v>18</v>
      </c>
      <c r="BG128" s="1">
        <f>IFERROR(SEARCH(";",Table4[[#This Row],[reference/s]],Table4[[#This Row],[Column2]]+1),"")</f>
        <v>36</v>
      </c>
      <c r="BH128" s="1">
        <f>IFERROR(SEARCH(";",Table4[[#This Row],[reference/s]],Table4[[#This Row],[Column3]]+1),"")</f>
        <v>41</v>
      </c>
      <c r="BI128" s="1">
        <f>IFERROR(SEARCH(";",Table4[[#This Row],[reference/s]],Table4[[#This Row],[Column4]]+1),"")</f>
        <v>63</v>
      </c>
      <c r="BJ128" s="1" t="str">
        <f>IFERROR(SEARCH(";",Table4[[#This Row],[reference/s]],Table4[[#This Row],[Column5]]+1),"")</f>
        <v/>
      </c>
      <c r="BK128" s="1" t="str">
        <f>IFERROR(SEARCH(";",Table4[[#This Row],[reference/s]],Table4[[#This Row],[Column6]]+1),"")</f>
        <v/>
      </c>
      <c r="BL128" s="1" t="str">
        <f>IFERROR(SEARCH(";",Table4[[#This Row],[reference/s]],Table4[[#This Row],[Column7]]+1),"")</f>
        <v/>
      </c>
      <c r="BM128" s="1" t="str">
        <f>IFERROR(SEARCH(";",Table4[[#This Row],[reference/s]],Table4[[#This Row],[Column8]]+1),"")</f>
        <v/>
      </c>
      <c r="BN128" s="1" t="str">
        <f>IFERROR(SEARCH(";",Table4[[#This Row],[reference/s]],Table4[[#This Row],[Column9]]+1),"")</f>
        <v/>
      </c>
      <c r="BO128" s="1" t="str">
        <f>IFERROR(SEARCH(";",Table4[[#This Row],[reference/s]],Table4[[#This Row],[Column10]]+1),"")</f>
        <v/>
      </c>
      <c r="BP128" s="1" t="str">
        <f>IFERROR(SEARCH(";",Table4[[#This Row],[reference/s]],Table4[[#This Row],[Column11]]+1),"")</f>
        <v/>
      </c>
      <c r="BQ128" s="1" t="str">
        <f>IFERROR(MID(Table4[[#This Row],[reference/s]],Table4[[#This Row],[Column3]]+2,Table4[[#This Row],[Column4]]-Table4[[#This Row],[Column3]]-2),"")</f>
        <v>ICA</v>
      </c>
      <c r="BR128" s="1" t="str">
        <f>IFERROR(MID(Table4[[#This Row],[reference/s]],Table4[[#This Row],[Column4]]+2,Table4[[#This Row],[Column5]]-Table4[[#This Row],[Column4]]-2),"")</f>
        <v>BoM report (1 death)</v>
      </c>
      <c r="BS128" s="1" t="str">
        <f>IFERROR(MID(Table4[[#This Row],[reference/s]],Table4[[#This Row],[Column5]]+2,Table4[[#This Row],[Column6]]-Table4[[#This Row],[Column5]]-2),"")</f>
        <v/>
      </c>
    </row>
    <row r="129" spans="1:71" ht="16" thickTop="1" thickBot="1">
      <c r="B129" t="s">
        <v>483</v>
      </c>
      <c r="C129" t="s">
        <v>617</v>
      </c>
      <c r="D129" t="s">
        <v>882</v>
      </c>
      <c r="E129" s="4">
        <v>32620</v>
      </c>
      <c r="F129" s="4">
        <v>32621</v>
      </c>
      <c r="G129" t="s">
        <v>689</v>
      </c>
      <c r="H129" s="41">
        <v>1989</v>
      </c>
      <c r="I129" t="s">
        <v>642</v>
      </c>
      <c r="J129" t="s">
        <v>33</v>
      </c>
      <c r="K129" t="s">
        <v>33</v>
      </c>
      <c r="L129" t="s">
        <v>773</v>
      </c>
      <c r="M129" s="9" t="s">
        <v>1658</v>
      </c>
      <c r="N129" s="41">
        <f>IFERROR(SEARCH("EM-DAT",Table4[[#This Row],[reference/s]]),"")</f>
        <v>1</v>
      </c>
      <c r="O129" s="41">
        <v>0</v>
      </c>
      <c r="P129" s="41">
        <v>0</v>
      </c>
      <c r="Q129" s="41">
        <v>2</v>
      </c>
      <c r="R129" s="41">
        <v>1</v>
      </c>
      <c r="S129" s="41">
        <v>0</v>
      </c>
      <c r="T129" s="41" t="str">
        <f>IF(AND(Table4[[#This Row],[Deaths]]="",Table4[[#This Row],[Reported cost]]="",Table4[[#This Row],[Insured Cost]]=""),1,IF(OR(Table4[[#This Row],[Reported cost]]="",Table4[[#This Row],[Insured Cost]]=""),2,IF(AND(Table4[[#This Row],[Deaths]]="",OR(Table4[[#This Row],[Reported cost]]="",Table4[[#This Row],[Insured Cost]]="")),3,"")))</f>
        <v/>
      </c>
      <c r="U129" s="41"/>
      <c r="V129" s="41"/>
      <c r="W129" s="41"/>
      <c r="X129" s="41"/>
      <c r="Y129" s="41">
        <v>4</v>
      </c>
      <c r="Z129" s="2">
        <v>20000000</v>
      </c>
      <c r="AA129" s="2">
        <v>20000000</v>
      </c>
      <c r="AB129" s="41"/>
      <c r="AC129" s="41"/>
      <c r="AD129" s="41"/>
      <c r="AE129" s="41"/>
      <c r="AF129" s="41"/>
      <c r="AG129" s="41"/>
      <c r="AH129" s="41"/>
      <c r="AI129" s="41"/>
      <c r="AJ129" s="41"/>
      <c r="AK129" s="41"/>
      <c r="AL129" s="41"/>
      <c r="AM129" s="41"/>
      <c r="AN129" s="41"/>
      <c r="AO129" s="41"/>
      <c r="AP129" s="41"/>
      <c r="AQ129" s="41"/>
      <c r="AR129" s="41"/>
      <c r="AS129" s="41"/>
      <c r="AT129" s="41"/>
      <c r="BD129" t="str">
        <f>IFERROR(LEFT(Table4[[#This Row],[reference/s]],SEARCH(";",Table4[[#This Row],[reference/s]])-1),"")</f>
        <v>EM-DAT (2 deaths)</v>
      </c>
      <c r="BE129" t="str">
        <f>IFERROR(MID(Table4[[#This Row],[reference/s]],SEARCH(";",Table4[[#This Row],[reference/s]])+2,SEARCH(";",Table4[[#This Row],[reference/s]],SEARCH(";",Table4[[#This Row],[reference/s]])+1)-SEARCH(";",Table4[[#This Row],[reference/s]])-2),"")</f>
        <v>ICA</v>
      </c>
      <c r="BF129">
        <f>IFERROR(SEARCH(";",Table4[[#This Row],[reference/s]]),"")</f>
        <v>18</v>
      </c>
      <c r="BG129" s="1">
        <f>IFERROR(SEARCH(";",Table4[[#This Row],[reference/s]],Table4[[#This Row],[Column2]]+1),"")</f>
        <v>23</v>
      </c>
      <c r="BH129" s="1">
        <f>IFERROR(SEARCH(";",Table4[[#This Row],[reference/s]],Table4[[#This Row],[Column3]]+1),"")</f>
        <v>84</v>
      </c>
      <c r="BI129" s="1" t="str">
        <f>IFERROR(SEARCH(";",Table4[[#This Row],[reference/s]],Table4[[#This Row],[Column4]]+1),"")</f>
        <v/>
      </c>
      <c r="BJ129" s="1" t="str">
        <f>IFERROR(SEARCH(";",Table4[[#This Row],[reference/s]],Table4[[#This Row],[Column5]]+1),"")</f>
        <v/>
      </c>
      <c r="BK129" s="1" t="str">
        <f>IFERROR(SEARCH(";",Table4[[#This Row],[reference/s]],Table4[[#This Row],[Column6]]+1),"")</f>
        <v/>
      </c>
      <c r="BL129" s="1" t="str">
        <f>IFERROR(SEARCH(";",Table4[[#This Row],[reference/s]],Table4[[#This Row],[Column7]]+1),"")</f>
        <v/>
      </c>
      <c r="BM129" s="1" t="str">
        <f>IFERROR(SEARCH(";",Table4[[#This Row],[reference/s]],Table4[[#This Row],[Column8]]+1),"")</f>
        <v/>
      </c>
      <c r="BN129" s="1" t="str">
        <f>IFERROR(SEARCH(";",Table4[[#This Row],[reference/s]],Table4[[#This Row],[Column9]]+1),"")</f>
        <v/>
      </c>
      <c r="BO129" s="1" t="str">
        <f>IFERROR(SEARCH(";",Table4[[#This Row],[reference/s]],Table4[[#This Row],[Column10]]+1),"")</f>
        <v/>
      </c>
      <c r="BP129" s="1" t="str">
        <f>IFERROR(SEARCH(";",Table4[[#This Row],[reference/s]],Table4[[#This Row],[Column11]]+1),"")</f>
        <v/>
      </c>
      <c r="BQ129" s="1" t="str">
        <f>IFERROR(MID(Table4[[#This Row],[reference/s]],Table4[[#This Row],[Column3]]+2,Table4[[#This Row],[Column4]]-Table4[[#This Row],[Column3]]-2),"")</f>
        <v>http://www.bom.gov.au/cyclone/history/wa/orson.shtml#impact</v>
      </c>
      <c r="BR129" s="1" t="str">
        <f>IFERROR(MID(Table4[[#This Row],[reference/s]],Table4[[#This Row],[Column4]]+2,Table4[[#This Row],[Column5]]-Table4[[#This Row],[Column4]]-2),"")</f>
        <v/>
      </c>
      <c r="BS129" s="1" t="str">
        <f>IFERROR(MID(Table4[[#This Row],[reference/s]],Table4[[#This Row],[Column5]]+2,Table4[[#This Row],[Column6]]-Table4[[#This Row],[Column5]]-2),"")</f>
        <v/>
      </c>
    </row>
    <row r="130" spans="1:71" ht="16" thickTop="1" thickBot="1">
      <c r="A130">
        <v>58</v>
      </c>
      <c r="B130" t="s">
        <v>605</v>
      </c>
      <c r="C130" t="s">
        <v>75</v>
      </c>
      <c r="D130" t="s">
        <v>76</v>
      </c>
      <c r="E130" s="4">
        <v>32870</v>
      </c>
      <c r="F130" s="4">
        <v>32871</v>
      </c>
      <c r="G130" t="s">
        <v>687</v>
      </c>
      <c r="H130" s="41">
        <v>1989</v>
      </c>
      <c r="I130" t="s">
        <v>512</v>
      </c>
      <c r="J130" t="s">
        <v>37</v>
      </c>
      <c r="K130" t="s">
        <v>37</v>
      </c>
      <c r="L130" t="s">
        <v>773</v>
      </c>
      <c r="M130" t="s">
        <v>1285</v>
      </c>
      <c r="N130" s="41">
        <f>IFERROR(SEARCH("EM-DAT",Table4[[#This Row],[reference/s]]),"")</f>
        <v>11</v>
      </c>
      <c r="O130" s="41">
        <v>0</v>
      </c>
      <c r="P130" s="41">
        <v>0</v>
      </c>
      <c r="Q130" s="41">
        <v>3</v>
      </c>
      <c r="R130" s="41">
        <v>1</v>
      </c>
      <c r="S130" s="41">
        <v>0</v>
      </c>
      <c r="T130" s="41" t="str">
        <f>IF(AND(Table4[[#This Row],[Deaths]]="",Table4[[#This Row],[Reported cost]]="",Table4[[#This Row],[Insured Cost]]=""),1,IF(OR(Table4[[#This Row],[Reported cost]]="",Table4[[#This Row],[Insured Cost]]=""),2,IF(AND(Table4[[#This Row],[Deaths]]="",OR(Table4[[#This Row],[Reported cost]]="",Table4[[#This Row],[Insured Cost]]="")),3,"")))</f>
        <v/>
      </c>
      <c r="U130" s="41"/>
      <c r="V130" s="41">
        <v>300000</v>
      </c>
      <c r="W130" s="41">
        <v>1000</v>
      </c>
      <c r="X130" s="41">
        <v>160</v>
      </c>
      <c r="Y130" s="41">
        <v>13</v>
      </c>
      <c r="Z130" s="2">
        <v>862000000</v>
      </c>
      <c r="AA130" s="2">
        <v>1124000000</v>
      </c>
      <c r="AB130" s="41"/>
      <c r="AC130" s="41"/>
      <c r="AD130" s="41"/>
      <c r="AE130" s="41">
        <v>40000</v>
      </c>
      <c r="AF130" s="41"/>
      <c r="AG130" s="41">
        <v>10000</v>
      </c>
      <c r="AH130" s="41">
        <v>300</v>
      </c>
      <c r="AI130" s="41"/>
      <c r="AJ130" s="41"/>
      <c r="AK130" s="41"/>
      <c r="AL130" s="41"/>
      <c r="AM130" s="41"/>
      <c r="AN130" s="41"/>
      <c r="AO130" s="41"/>
      <c r="AP130" s="41"/>
      <c r="AQ130" s="41"/>
      <c r="AR130" s="41"/>
      <c r="AS130" s="41"/>
      <c r="AT130" s="41"/>
      <c r="BC130" t="s">
        <v>77</v>
      </c>
      <c r="BD130" t="str">
        <f>IFERROR(LEFT(Table4[[#This Row],[reference/s]],SEARCH(";",Table4[[#This Row],[reference/s]])-1),"")</f>
        <v>EM-Track</v>
      </c>
      <c r="BE130" t="str">
        <f>IFERROR(MID(Table4[[#This Row],[reference/s]],SEARCH(";",Table4[[#This Row],[reference/s]])+2,SEARCH(";",Table4[[#This Row],[reference/s]],SEARCH(";",Table4[[#This Row],[reference/s]])+1)-SEARCH(";",Table4[[#This Row],[reference/s]])-2),"")</f>
        <v>EM-DAT</v>
      </c>
      <c r="BF130">
        <f>IFERROR(SEARCH(";",Table4[[#This Row],[reference/s]]),"")</f>
        <v>9</v>
      </c>
      <c r="BG130" s="1">
        <f>IFERROR(SEARCH(";",Table4[[#This Row],[reference/s]],Table4[[#This Row],[Column2]]+1),"")</f>
        <v>17</v>
      </c>
      <c r="BH130" s="1">
        <f>IFERROR(SEARCH(";",Table4[[#This Row],[reference/s]],Table4[[#This Row],[Column3]]+1),"")</f>
        <v>22</v>
      </c>
      <c r="BI130" s="1" t="str">
        <f>IFERROR(SEARCH(";",Table4[[#This Row],[reference/s]],Table4[[#This Row],[Column4]]+1),"")</f>
        <v/>
      </c>
      <c r="BJ130" s="1" t="str">
        <f>IFERROR(SEARCH(";",Table4[[#This Row],[reference/s]],Table4[[#This Row],[Column5]]+1),"")</f>
        <v/>
      </c>
      <c r="BK130" s="1" t="str">
        <f>IFERROR(SEARCH(";",Table4[[#This Row],[reference/s]],Table4[[#This Row],[Column6]]+1),"")</f>
        <v/>
      </c>
      <c r="BL130" s="1" t="str">
        <f>IFERROR(SEARCH(";",Table4[[#This Row],[reference/s]],Table4[[#This Row],[Column7]]+1),"")</f>
        <v/>
      </c>
      <c r="BM130" s="1" t="str">
        <f>IFERROR(SEARCH(";",Table4[[#This Row],[reference/s]],Table4[[#This Row],[Column8]]+1),"")</f>
        <v/>
      </c>
      <c r="BN130" s="1" t="str">
        <f>IFERROR(SEARCH(";",Table4[[#This Row],[reference/s]],Table4[[#This Row],[Column9]]+1),"")</f>
        <v/>
      </c>
      <c r="BO130" s="1" t="str">
        <f>IFERROR(SEARCH(";",Table4[[#This Row],[reference/s]],Table4[[#This Row],[Column10]]+1),"")</f>
        <v/>
      </c>
      <c r="BP130" s="1" t="str">
        <f>IFERROR(SEARCH(";",Table4[[#This Row],[reference/s]],Table4[[#This Row],[Column11]]+1),"")</f>
        <v/>
      </c>
      <c r="BQ130" s="1" t="str">
        <f>IFERROR(MID(Table4[[#This Row],[reference/s]],Table4[[#This Row],[Column3]]+2,Table4[[#This Row],[Column4]]-Table4[[#This Row],[Column3]]-2),"")</f>
        <v>ICA</v>
      </c>
      <c r="BR130" s="1" t="str">
        <f>IFERROR(MID(Table4[[#This Row],[reference/s]],Table4[[#This Row],[Column4]]+2,Table4[[#This Row],[Column5]]-Table4[[#This Row],[Column4]]-2),"")</f>
        <v/>
      </c>
      <c r="BS130" s="1" t="str">
        <f>IFERROR(MID(Table4[[#This Row],[reference/s]],Table4[[#This Row],[Column5]]+2,Table4[[#This Row],[Column6]]-Table4[[#This Row],[Column5]]-2),"")</f>
        <v/>
      </c>
    </row>
    <row r="131" spans="1:71" ht="16" thickTop="1" thickBot="1">
      <c r="A131">
        <v>133</v>
      </c>
      <c r="B131" t="s">
        <v>622</v>
      </c>
      <c r="C131" t="s">
        <v>120</v>
      </c>
      <c r="D131" t="s">
        <v>1660</v>
      </c>
      <c r="E131" s="4">
        <v>32623</v>
      </c>
      <c r="F131" s="4">
        <v>32628</v>
      </c>
      <c r="G131" t="s">
        <v>689</v>
      </c>
      <c r="H131" s="41">
        <v>1989</v>
      </c>
      <c r="I131" t="s">
        <v>510</v>
      </c>
      <c r="J131" t="s">
        <v>50</v>
      </c>
      <c r="K131" t="s">
        <v>50</v>
      </c>
      <c r="L131" t="s">
        <v>773</v>
      </c>
      <c r="M131" s="9" t="s">
        <v>1659</v>
      </c>
      <c r="N131" s="41">
        <f>IFERROR(SEARCH("EM-DAT",Table4[[#This Row],[reference/s]]),"")</f>
        <v>1</v>
      </c>
      <c r="O131" s="41">
        <v>1</v>
      </c>
      <c r="P131" s="41">
        <v>0</v>
      </c>
      <c r="Q131" s="41">
        <v>1</v>
      </c>
      <c r="R131" s="41">
        <v>2</v>
      </c>
      <c r="S131" s="41">
        <v>0</v>
      </c>
      <c r="T131" s="41">
        <f>IF(AND(Table4[[#This Row],[Deaths]]="",Table4[[#This Row],[Reported cost]]="",Table4[[#This Row],[Insured Cost]]=""),1,IF(OR(Table4[[#This Row],[Reported cost]]="",Table4[[#This Row],[Insured Cost]]=""),2,IF(AND(Table4[[#This Row],[Deaths]]="",OR(Table4[[#This Row],[Reported cost]]="",Table4[[#This Row],[Insured Cost]]="")),3,"")))</f>
        <v>2</v>
      </c>
      <c r="U131" s="41"/>
      <c r="V131" s="41">
        <v>5000</v>
      </c>
      <c r="W131" s="41">
        <v>400</v>
      </c>
      <c r="X131" s="41">
        <v>40</v>
      </c>
      <c r="Y131" s="41">
        <v>10</v>
      </c>
      <c r="Z131" s="2"/>
      <c r="AA131" s="2">
        <v>2500000</v>
      </c>
      <c r="AB131" s="41"/>
      <c r="AC131" s="41"/>
      <c r="AD131" s="41"/>
      <c r="AE131" s="41"/>
      <c r="AF131" s="41"/>
      <c r="AG131" s="41"/>
      <c r="AH131" s="41"/>
      <c r="AI131" s="41"/>
      <c r="AJ131" s="41"/>
      <c r="AK131" s="41"/>
      <c r="AL131" s="41"/>
      <c r="AM131" s="41"/>
      <c r="AN131" s="41"/>
      <c r="AO131" s="41"/>
      <c r="AP131" s="41"/>
      <c r="AQ131" s="41"/>
      <c r="AR131" s="41"/>
      <c r="AS131" s="41"/>
      <c r="AT131" s="41"/>
      <c r="BC131" t="s">
        <v>121</v>
      </c>
      <c r="BD131" t="str">
        <f>IFERROR(LEFT(Table4[[#This Row],[reference/s]],SEARCH(";",Table4[[#This Row],[reference/s]])-1),"")</f>
        <v>EM-DAT  (9 deaths)</v>
      </c>
      <c r="BE131" t="str">
        <f>IFERROR(MID(Table4[[#This Row],[reference/s]],SEARCH(";",Table4[[#This Row],[reference/s]])+2,SEARCH(";",Table4[[#This Row],[reference/s]],SEARCH(";",Table4[[#This Row],[reference/s]])+1)-SEARCH(";",Table4[[#This Row],[reference/s]])-2),"")</f>
        <v>QLD flood history</v>
      </c>
      <c r="BF131">
        <f>IFERROR(SEARCH(";",Table4[[#This Row],[reference/s]]),"")</f>
        <v>19</v>
      </c>
      <c r="BG131" s="1">
        <f>IFERROR(SEARCH(";",Table4[[#This Row],[reference/s]],Table4[[#This Row],[Column2]]+1),"")</f>
        <v>38</v>
      </c>
      <c r="BH131" s="1">
        <f>IFERROR(SEARCH(";",Table4[[#This Row],[reference/s]],Table4[[#This Row],[Column3]]+1),"")</f>
        <v>104</v>
      </c>
      <c r="BI131" s="1" t="str">
        <f>IFERROR(SEARCH(";",Table4[[#This Row],[reference/s]],Table4[[#This Row],[Column4]]+1),"")</f>
        <v/>
      </c>
      <c r="BJ131" s="1" t="str">
        <f>IFERROR(SEARCH(";",Table4[[#This Row],[reference/s]],Table4[[#This Row],[Column5]]+1),"")</f>
        <v/>
      </c>
      <c r="BK131" s="1" t="str">
        <f>IFERROR(SEARCH(";",Table4[[#This Row],[reference/s]],Table4[[#This Row],[Column6]]+1),"")</f>
        <v/>
      </c>
      <c r="BL131" s="1" t="str">
        <f>IFERROR(SEARCH(";",Table4[[#This Row],[reference/s]],Table4[[#This Row],[Column7]]+1),"")</f>
        <v/>
      </c>
      <c r="BM131" s="1" t="str">
        <f>IFERROR(SEARCH(";",Table4[[#This Row],[reference/s]],Table4[[#This Row],[Column8]]+1),"")</f>
        <v/>
      </c>
      <c r="BN131" s="1" t="str">
        <f>IFERROR(SEARCH(";",Table4[[#This Row],[reference/s]],Table4[[#This Row],[Column9]]+1),"")</f>
        <v/>
      </c>
      <c r="BO131" s="1" t="str">
        <f>IFERROR(SEARCH(";",Table4[[#This Row],[reference/s]],Table4[[#This Row],[Column10]]+1),"")</f>
        <v/>
      </c>
      <c r="BP131" s="1" t="str">
        <f>IFERROR(SEARCH(";",Table4[[#This Row],[reference/s]],Table4[[#This Row],[Column11]]+1),"")</f>
        <v/>
      </c>
      <c r="BQ131" s="1" t="str">
        <f>IFERROR(MID(Table4[[#This Row],[reference/s]],Table4[[#This Row],[Column3]]+2,Table4[[#This Row],[Column4]]-Table4[[#This Row],[Column3]]-2),"")</f>
        <v>http://www.emergency.nsw.gov.au/content.php/625.html (10 deaths)</v>
      </c>
      <c r="BR131" s="1" t="str">
        <f>IFERROR(MID(Table4[[#This Row],[reference/s]],Table4[[#This Row],[Column4]]+2,Table4[[#This Row],[Column5]]-Table4[[#This Row],[Column4]]-2),"")</f>
        <v/>
      </c>
      <c r="BS131" s="1" t="str">
        <f>IFERROR(MID(Table4[[#This Row],[reference/s]],Table4[[#This Row],[Column5]]+2,Table4[[#This Row],[Column6]]-Table4[[#This Row],[Column5]]-2),"")</f>
        <v/>
      </c>
    </row>
    <row r="132" spans="1:71" ht="15" thickTop="1">
      <c r="B132" t="s">
        <v>851</v>
      </c>
      <c r="C132" s="6"/>
      <c r="D132" t="s">
        <v>831</v>
      </c>
      <c r="E132" s="4"/>
      <c r="F132" s="4">
        <v>32570</v>
      </c>
      <c r="G132" t="s">
        <v>685</v>
      </c>
      <c r="H132" s="41">
        <v>1989</v>
      </c>
      <c r="J132" t="s">
        <v>51</v>
      </c>
      <c r="K132" t="s">
        <v>51</v>
      </c>
      <c r="M132" t="s">
        <v>1286</v>
      </c>
      <c r="N132" s="41" t="str">
        <f>IFERROR(SEARCH("EM-DAT",Table4[[#This Row],[reference/s]]),"")</f>
        <v/>
      </c>
      <c r="O132" s="41">
        <v>0</v>
      </c>
      <c r="P132" s="41">
        <v>0</v>
      </c>
      <c r="Q132" s="41">
        <v>0</v>
      </c>
      <c r="R132" s="41">
        <v>1</v>
      </c>
      <c r="S132" s="41">
        <v>1</v>
      </c>
      <c r="T132" s="41">
        <f>IF(AND(Table4[[#This Row],[Deaths]]="",Table4[[#This Row],[Reported cost]]="",Table4[[#This Row],[Insured Cost]]=""),1,IF(OR(Table4[[#This Row],[Reported cost]]="",Table4[[#This Row],[Insured Cost]]=""),2,IF(AND(Table4[[#This Row],[Deaths]]="",OR(Table4[[#This Row],[Reported cost]]="",Table4[[#This Row],[Insured Cost]]="")),3,"")))</f>
        <v>2</v>
      </c>
      <c r="U132" s="41"/>
      <c r="V132" s="41"/>
      <c r="W132" s="41"/>
      <c r="X132" s="41"/>
      <c r="Y132" s="41"/>
      <c r="Z132" s="2">
        <v>15000000</v>
      </c>
      <c r="AB132" s="41"/>
      <c r="AC132" s="41"/>
      <c r="AD132" s="41"/>
      <c r="AE132" s="41"/>
      <c r="AF132" s="41"/>
      <c r="AG132" s="41"/>
      <c r="AH132" s="41"/>
      <c r="AI132" s="41"/>
      <c r="AJ132" s="41"/>
      <c r="AK132" s="41"/>
      <c r="AL132" s="41"/>
      <c r="AM132" s="41"/>
      <c r="AN132" s="41"/>
      <c r="AO132" s="41"/>
      <c r="AP132" s="41"/>
      <c r="AQ132" s="41"/>
      <c r="AR132" s="41"/>
      <c r="AS132" s="41"/>
      <c r="AT132" s="41"/>
      <c r="BD132" t="str">
        <f>IFERROR(LEFT(Table4[[#This Row],[reference/s]],SEARCH(";",Table4[[#This Row],[reference/s]])-1),"")</f>
        <v>WIKI</v>
      </c>
      <c r="BE132" t="str">
        <f>IFERROR(MID(Table4[[#This Row],[reference/s]],SEARCH(";",Table4[[#This Row],[reference/s]])+2,SEARCH(";",Table4[[#This Row],[reference/s]],SEARCH(";",Table4[[#This Row],[reference/s]])+1)-SEARCH(";",Table4[[#This Row],[reference/s]])-2),"")</f>
        <v/>
      </c>
      <c r="BF132">
        <f>IFERROR(SEARCH(";",Table4[[#This Row],[reference/s]]),"")</f>
        <v>5</v>
      </c>
      <c r="BG132" s="1" t="str">
        <f>IFERROR(SEARCH(";",Table4[[#This Row],[reference/s]],Table4[[#This Row],[Column2]]+1),"")</f>
        <v/>
      </c>
      <c r="BH132" s="1" t="str">
        <f>IFERROR(SEARCH(";",Table4[[#This Row],[reference/s]],Table4[[#This Row],[Column3]]+1),"")</f>
        <v/>
      </c>
      <c r="BI132" s="1" t="str">
        <f>IFERROR(SEARCH(";",Table4[[#This Row],[reference/s]],Table4[[#This Row],[Column4]]+1),"")</f>
        <v/>
      </c>
      <c r="BJ132" s="1" t="str">
        <f>IFERROR(SEARCH(";",Table4[[#This Row],[reference/s]],Table4[[#This Row],[Column5]]+1),"")</f>
        <v/>
      </c>
      <c r="BK132" s="1" t="str">
        <f>IFERROR(SEARCH(";",Table4[[#This Row],[reference/s]],Table4[[#This Row],[Column6]]+1),"")</f>
        <v/>
      </c>
      <c r="BL132" s="1" t="str">
        <f>IFERROR(SEARCH(";",Table4[[#This Row],[reference/s]],Table4[[#This Row],[Column7]]+1),"")</f>
        <v/>
      </c>
      <c r="BM132" s="1" t="str">
        <f>IFERROR(SEARCH(";",Table4[[#This Row],[reference/s]],Table4[[#This Row],[Column8]]+1),"")</f>
        <v/>
      </c>
      <c r="BN132" s="1" t="str">
        <f>IFERROR(SEARCH(";",Table4[[#This Row],[reference/s]],Table4[[#This Row],[Column9]]+1),"")</f>
        <v/>
      </c>
      <c r="BO132" s="1" t="str">
        <f>IFERROR(SEARCH(";",Table4[[#This Row],[reference/s]],Table4[[#This Row],[Column10]]+1),"")</f>
        <v/>
      </c>
      <c r="BP132" s="1" t="str">
        <f>IFERROR(SEARCH(";",Table4[[#This Row],[reference/s]],Table4[[#This Row],[Column11]]+1),"")</f>
        <v/>
      </c>
      <c r="BQ132" s="1" t="str">
        <f>IFERROR(MID(Table4[[#This Row],[reference/s]],Table4[[#This Row],[Column3]]+2,Table4[[#This Row],[Column4]]-Table4[[#This Row],[Column3]]-2),"")</f>
        <v/>
      </c>
      <c r="BR132" s="1" t="str">
        <f>IFERROR(MID(Table4[[#This Row],[reference/s]],Table4[[#This Row],[Column4]]+2,Table4[[#This Row],[Column5]]-Table4[[#This Row],[Column4]]-2),"")</f>
        <v/>
      </c>
      <c r="BS132" s="1" t="str">
        <f>IFERROR(MID(Table4[[#This Row],[reference/s]],Table4[[#This Row],[Column5]]+2,Table4[[#This Row],[Column6]]-Table4[[#This Row],[Column5]]-2),"")</f>
        <v/>
      </c>
    </row>
    <row r="133" spans="1:71">
      <c r="A133">
        <v>69</v>
      </c>
      <c r="B133" t="s">
        <v>666</v>
      </c>
      <c r="C133" t="s">
        <v>85</v>
      </c>
      <c r="D133" t="s">
        <v>86</v>
      </c>
      <c r="E133" s="4">
        <v>32828</v>
      </c>
      <c r="F133" s="7">
        <v>32828</v>
      </c>
      <c r="G133" t="s">
        <v>686</v>
      </c>
      <c r="H133" s="41">
        <v>1989</v>
      </c>
      <c r="I133" t="s">
        <v>511</v>
      </c>
      <c r="J133" t="s">
        <v>30</v>
      </c>
      <c r="K133" t="s">
        <v>30</v>
      </c>
      <c r="L133" t="s">
        <v>773</v>
      </c>
      <c r="M133" t="s">
        <v>1287</v>
      </c>
      <c r="N133" s="41" t="str">
        <f>IFERROR(SEARCH("EM-DAT",Table4[[#This Row],[reference/s]]),"")</f>
        <v/>
      </c>
      <c r="O133" s="41">
        <v>2</v>
      </c>
      <c r="P133" s="41">
        <v>0</v>
      </c>
      <c r="Q133" s="41">
        <v>1</v>
      </c>
      <c r="R133" s="41">
        <v>0</v>
      </c>
      <c r="S133" s="41">
        <v>1</v>
      </c>
      <c r="T133" s="41" t="str">
        <f>IF(AND(Table4[[#This Row],[Deaths]]="",Table4[[#This Row],[Reported cost]]="",Table4[[#This Row],[Insured Cost]]=""),1,IF(OR(Table4[[#This Row],[Reported cost]]="",Table4[[#This Row],[Insured Cost]]=""),2,IF(AND(Table4[[#This Row],[Deaths]]="",OR(Table4[[#This Row],[Reported cost]]="",Table4[[#This Row],[Insured Cost]]="")),3,"")))</f>
        <v/>
      </c>
      <c r="U133" s="41"/>
      <c r="V133" s="41"/>
      <c r="W133" s="41"/>
      <c r="X133" s="41"/>
      <c r="Y133" s="41"/>
      <c r="Z133" s="2">
        <v>20000000</v>
      </c>
      <c r="AA133" s="2">
        <v>24000000</v>
      </c>
      <c r="AB133" s="41"/>
      <c r="AC133" s="41"/>
      <c r="AD133" s="41"/>
      <c r="AE133" s="41"/>
      <c r="AF133" s="41"/>
      <c r="AG133" s="41"/>
      <c r="AH133" s="41"/>
      <c r="AI133" s="41"/>
      <c r="AJ133" s="41"/>
      <c r="AK133" s="41"/>
      <c r="AL133" s="41"/>
      <c r="AM133" s="41"/>
      <c r="AN133" s="41"/>
      <c r="AO133" s="41"/>
      <c r="AP133" s="41"/>
      <c r="AQ133" s="41"/>
      <c r="AR133" s="41"/>
      <c r="AS133" s="41"/>
      <c r="AT133" s="41"/>
      <c r="BC133" t="s">
        <v>87</v>
      </c>
      <c r="BD133" t="str">
        <f>IFERROR(LEFT(Table4[[#This Row],[reference/s]],SEARCH(";",Table4[[#This Row],[reference/s]])-1),"")</f>
        <v>EM-TRACK</v>
      </c>
      <c r="BE133" t="str">
        <f>IFERROR(MID(Table4[[#This Row],[reference/s]],SEARCH(";",Table4[[#This Row],[reference/s]])+2,SEARCH(";",Table4[[#This Row],[reference/s]],SEARCH(";",Table4[[#This Row],[reference/s]])+1)-SEARCH(";",Table4[[#This Row],[reference/s]])-2),"")</f>
        <v>SES report</v>
      </c>
      <c r="BF133">
        <f>IFERROR(SEARCH(";",Table4[[#This Row],[reference/s]]),"")</f>
        <v>9</v>
      </c>
      <c r="BG133" s="1">
        <f>IFERROR(SEARCH(";",Table4[[#This Row],[reference/s]],Table4[[#This Row],[Column2]]+1),"")</f>
        <v>21</v>
      </c>
      <c r="BH133" s="1" t="str">
        <f>IFERROR(SEARCH(";",Table4[[#This Row],[reference/s]],Table4[[#This Row],[Column3]]+1),"")</f>
        <v/>
      </c>
      <c r="BI133" s="1" t="str">
        <f>IFERROR(SEARCH(";",Table4[[#This Row],[reference/s]],Table4[[#This Row],[Column4]]+1),"")</f>
        <v/>
      </c>
      <c r="BJ133" s="1" t="str">
        <f>IFERROR(SEARCH(";",Table4[[#This Row],[reference/s]],Table4[[#This Row],[Column5]]+1),"")</f>
        <v/>
      </c>
      <c r="BK133" s="1" t="str">
        <f>IFERROR(SEARCH(";",Table4[[#This Row],[reference/s]],Table4[[#This Row],[Column6]]+1),"")</f>
        <v/>
      </c>
      <c r="BL133" s="1" t="str">
        <f>IFERROR(SEARCH(";",Table4[[#This Row],[reference/s]],Table4[[#This Row],[Column7]]+1),"")</f>
        <v/>
      </c>
      <c r="BM133" s="1" t="str">
        <f>IFERROR(SEARCH(";",Table4[[#This Row],[reference/s]],Table4[[#This Row],[Column8]]+1),"")</f>
        <v/>
      </c>
      <c r="BN133" s="1" t="str">
        <f>IFERROR(SEARCH(";",Table4[[#This Row],[reference/s]],Table4[[#This Row],[Column9]]+1),"")</f>
        <v/>
      </c>
      <c r="BO133" s="1" t="str">
        <f>IFERROR(SEARCH(";",Table4[[#This Row],[reference/s]],Table4[[#This Row],[Column10]]+1),"")</f>
        <v/>
      </c>
      <c r="BP133" s="1" t="str">
        <f>IFERROR(SEARCH(";",Table4[[#This Row],[reference/s]],Table4[[#This Row],[Column11]]+1),"")</f>
        <v/>
      </c>
      <c r="BQ133" s="1" t="str">
        <f>IFERROR(MID(Table4[[#This Row],[reference/s]],Table4[[#This Row],[Column3]]+2,Table4[[#This Row],[Column4]]-Table4[[#This Row],[Column3]]-2),"")</f>
        <v/>
      </c>
      <c r="BR133" s="1" t="str">
        <f>IFERROR(MID(Table4[[#This Row],[reference/s]],Table4[[#This Row],[Column4]]+2,Table4[[#This Row],[Column5]]-Table4[[#This Row],[Column4]]-2),"")</f>
        <v/>
      </c>
      <c r="BS133" s="1" t="str">
        <f>IFERROR(MID(Table4[[#This Row],[reference/s]],Table4[[#This Row],[Column5]]+2,Table4[[#This Row],[Column6]]-Table4[[#This Row],[Column5]]-2),"")</f>
        <v/>
      </c>
    </row>
    <row r="134" spans="1:71">
      <c r="B134" t="s">
        <v>666</v>
      </c>
      <c r="C134" t="s">
        <v>764</v>
      </c>
      <c r="D134" t="s">
        <v>763</v>
      </c>
      <c r="E134" s="4">
        <v>32866</v>
      </c>
      <c r="F134" s="7">
        <v>32866</v>
      </c>
      <c r="G134" t="s">
        <v>687</v>
      </c>
      <c r="H134" s="41">
        <v>1989</v>
      </c>
      <c r="I134" t="s">
        <v>563</v>
      </c>
      <c r="J134" t="s">
        <v>50</v>
      </c>
      <c r="K134" t="s">
        <v>50</v>
      </c>
      <c r="L134" t="s">
        <v>773</v>
      </c>
      <c r="M134" t="s">
        <v>1288</v>
      </c>
      <c r="N134" s="41" t="str">
        <f>IFERROR(SEARCH("EM-DAT",Table4[[#This Row],[reference/s]]),"")</f>
        <v/>
      </c>
      <c r="O134" s="41">
        <v>0</v>
      </c>
      <c r="P134" s="41">
        <v>0</v>
      </c>
      <c r="Q134" s="41">
        <v>0</v>
      </c>
      <c r="R134" s="41">
        <v>2</v>
      </c>
      <c r="S134" s="41">
        <v>2</v>
      </c>
      <c r="T134" s="41">
        <f>IF(AND(Table4[[#This Row],[Deaths]]="",Table4[[#This Row],[Reported cost]]="",Table4[[#This Row],[Insured Cost]]=""),1,IF(OR(Table4[[#This Row],[Reported cost]]="",Table4[[#This Row],[Insured Cost]]=""),2,IF(AND(Table4[[#This Row],[Deaths]]="",OR(Table4[[#This Row],[Reported cost]]="",Table4[[#This Row],[Insured Cost]]="")),3,"")))</f>
        <v>2</v>
      </c>
      <c r="U134" s="41"/>
      <c r="V134" s="41"/>
      <c r="W134" s="41"/>
      <c r="X134" s="41"/>
      <c r="Y134" s="41">
        <v>2</v>
      </c>
      <c r="Z134" s="2"/>
      <c r="AA134" s="2">
        <v>10000000</v>
      </c>
      <c r="AB134" s="41">
        <v>1500</v>
      </c>
      <c r="AC134" s="41"/>
      <c r="AD134" s="41"/>
      <c r="AE134" s="41"/>
      <c r="AF134" s="41"/>
      <c r="AG134" s="41">
        <v>1000</v>
      </c>
      <c r="AH134" s="41">
        <v>500</v>
      </c>
      <c r="AI134" s="41"/>
      <c r="AJ134" s="41"/>
      <c r="AK134" s="41"/>
      <c r="AL134" s="41"/>
      <c r="AM134" s="41"/>
      <c r="AN134" s="41"/>
      <c r="AO134" s="41"/>
      <c r="AP134" s="41"/>
      <c r="AQ134" s="41"/>
      <c r="AR134" s="41"/>
      <c r="AS134" s="41"/>
      <c r="AT134" s="41"/>
      <c r="BD134" t="str">
        <f>IFERROR(LEFT(Table4[[#This Row],[reference/s]],SEARCH(";",Table4[[#This Row],[reference/s]])-1),"")</f>
        <v>PDF - newspaper</v>
      </c>
      <c r="BE134" t="str">
        <f>IFERROR(MID(Table4[[#This Row],[reference/s]],SEARCH(";",Table4[[#This Row],[reference/s]])+2,SEARCH(";",Table4[[#This Row],[reference/s]],SEARCH(";",Table4[[#This Row],[reference/s]])+1)-SEARCH(";",Table4[[#This Row],[reference/s]])-2),"")</f>
        <v>http://en.wikipedia.org/wiki/List_of_Southern_Hemisphere_tornadoes_and_tornado_outbreaks#cite_note-424</v>
      </c>
      <c r="BF134">
        <f>IFERROR(SEARCH(";",Table4[[#This Row],[reference/s]]),"")</f>
        <v>16</v>
      </c>
      <c r="BG134" s="1">
        <f>IFERROR(SEARCH(";",Table4[[#This Row],[reference/s]],Table4[[#This Row],[Column2]]+1),"")</f>
        <v>120</v>
      </c>
      <c r="BH134" s="1" t="str">
        <f>IFERROR(SEARCH(";",Table4[[#This Row],[reference/s]],Table4[[#This Row],[Column3]]+1),"")</f>
        <v/>
      </c>
      <c r="BI134" s="1" t="str">
        <f>IFERROR(SEARCH(";",Table4[[#This Row],[reference/s]],Table4[[#This Row],[Column4]]+1),"")</f>
        <v/>
      </c>
      <c r="BJ134" s="1" t="str">
        <f>IFERROR(SEARCH(";",Table4[[#This Row],[reference/s]],Table4[[#This Row],[Column5]]+1),"")</f>
        <v/>
      </c>
      <c r="BK134" s="1" t="str">
        <f>IFERROR(SEARCH(";",Table4[[#This Row],[reference/s]],Table4[[#This Row],[Column6]]+1),"")</f>
        <v/>
      </c>
      <c r="BL134" s="1" t="str">
        <f>IFERROR(SEARCH(";",Table4[[#This Row],[reference/s]],Table4[[#This Row],[Column7]]+1),"")</f>
        <v/>
      </c>
      <c r="BM134" s="1" t="str">
        <f>IFERROR(SEARCH(";",Table4[[#This Row],[reference/s]],Table4[[#This Row],[Column8]]+1),"")</f>
        <v/>
      </c>
      <c r="BN134" s="1" t="str">
        <f>IFERROR(SEARCH(";",Table4[[#This Row],[reference/s]],Table4[[#This Row],[Column9]]+1),"")</f>
        <v/>
      </c>
      <c r="BO134" s="1" t="str">
        <f>IFERROR(SEARCH(";",Table4[[#This Row],[reference/s]],Table4[[#This Row],[Column10]]+1),"")</f>
        <v/>
      </c>
      <c r="BP134" s="1" t="str">
        <f>IFERROR(SEARCH(";",Table4[[#This Row],[reference/s]],Table4[[#This Row],[Column11]]+1),"")</f>
        <v/>
      </c>
      <c r="BQ134" s="1" t="str">
        <f>IFERROR(MID(Table4[[#This Row],[reference/s]],Table4[[#This Row],[Column3]]+2,Table4[[#This Row],[Column4]]-Table4[[#This Row],[Column3]]-2),"")</f>
        <v/>
      </c>
      <c r="BR134" s="1" t="str">
        <f>IFERROR(MID(Table4[[#This Row],[reference/s]],Table4[[#This Row],[Column4]]+2,Table4[[#This Row],[Column5]]-Table4[[#This Row],[Column4]]-2),"")</f>
        <v/>
      </c>
      <c r="BS134" s="1" t="str">
        <f>IFERROR(MID(Table4[[#This Row],[reference/s]],Table4[[#This Row],[Column5]]+2,Table4[[#This Row],[Column6]]-Table4[[#This Row],[Column5]]-2),"")</f>
        <v/>
      </c>
    </row>
    <row r="135" spans="1:71">
      <c r="B135" t="s">
        <v>600</v>
      </c>
      <c r="E135" s="4">
        <v>33227</v>
      </c>
      <c r="F135" s="4">
        <v>33237</v>
      </c>
      <c r="G135" t="s">
        <v>687</v>
      </c>
      <c r="H135" s="41">
        <v>1990</v>
      </c>
      <c r="I135" t="s">
        <v>766</v>
      </c>
      <c r="J135" t="s">
        <v>37</v>
      </c>
      <c r="K135" t="s">
        <v>37</v>
      </c>
      <c r="L135" t="s">
        <v>773</v>
      </c>
      <c r="M135" t="s">
        <v>756</v>
      </c>
      <c r="N135" s="41" t="str">
        <f>IFERROR(SEARCH("EM-DAT",Table4[[#This Row],[reference/s]]),"")</f>
        <v/>
      </c>
      <c r="O135" s="41">
        <v>0</v>
      </c>
      <c r="P135" s="41">
        <v>0</v>
      </c>
      <c r="Q135" s="41">
        <v>1</v>
      </c>
      <c r="R135" s="41">
        <v>1</v>
      </c>
      <c r="S135" s="41">
        <v>2</v>
      </c>
      <c r="T135" s="41">
        <f>IF(AND(Table4[[#This Row],[Deaths]]="",Table4[[#This Row],[Reported cost]]="",Table4[[#This Row],[Insured Cost]]=""),1,IF(OR(Table4[[#This Row],[Reported cost]]="",Table4[[#This Row],[Insured Cost]]=""),2,IF(AND(Table4[[#This Row],[Deaths]]="",OR(Table4[[#This Row],[Reported cost]]="",Table4[[#This Row],[Insured Cost]]="")),3,"")))</f>
        <v>2</v>
      </c>
      <c r="U135" s="41"/>
      <c r="V135" s="41">
        <v>5000</v>
      </c>
      <c r="W135" s="41">
        <v>10</v>
      </c>
      <c r="X135" s="41">
        <v>5</v>
      </c>
      <c r="Y135" s="41"/>
      <c r="Z135" s="2">
        <v>6000000</v>
      </c>
      <c r="AB135" s="41"/>
      <c r="AC135" s="41"/>
      <c r="AD135" s="41"/>
      <c r="AE135" s="41"/>
      <c r="AF135" s="41">
        <v>8</v>
      </c>
      <c r="AG135" s="41"/>
      <c r="AH135" s="41"/>
      <c r="AI135" s="41"/>
      <c r="AJ135" s="41"/>
      <c r="AK135" s="41"/>
      <c r="AL135" s="41"/>
      <c r="AM135" s="41"/>
      <c r="AN135" s="41"/>
      <c r="AO135" s="41"/>
      <c r="AP135" s="41"/>
      <c r="AQ135" s="41"/>
      <c r="AR135" s="41"/>
      <c r="AS135" s="41"/>
      <c r="AT135" s="41">
        <v>176200</v>
      </c>
      <c r="BD135" t="str">
        <f>IFERROR(LEFT(Table4[[#This Row],[reference/s]],SEARCH(";",Table4[[#This Row],[reference/s]])-1),"")</f>
        <v>ICA</v>
      </c>
      <c r="BE135" t="str">
        <f>IFERROR(MID(Table4[[#This Row],[reference/s]],SEARCH(";",Table4[[#This Row],[reference/s]])+2,SEARCH(";",Table4[[#This Row],[reference/s]],SEARCH(";",Table4[[#This Row],[reference/s]])+1)-SEARCH(";",Table4[[#This Row],[reference/s]])-2),"")</f>
        <v>wiki</v>
      </c>
      <c r="BF135">
        <f>IFERROR(SEARCH(";",Table4[[#This Row],[reference/s]]),"")</f>
        <v>4</v>
      </c>
      <c r="BG135" s="1">
        <f>IFERROR(SEARCH(";",Table4[[#This Row],[reference/s]],Table4[[#This Row],[Column2]]+1),"")</f>
        <v>10</v>
      </c>
      <c r="BH135" s="1" t="str">
        <f>IFERROR(SEARCH(";",Table4[[#This Row],[reference/s]],Table4[[#This Row],[Column3]]+1),"")</f>
        <v/>
      </c>
      <c r="BI135" s="1" t="str">
        <f>IFERROR(SEARCH(";",Table4[[#This Row],[reference/s]],Table4[[#This Row],[Column4]]+1),"")</f>
        <v/>
      </c>
      <c r="BJ135" s="1" t="str">
        <f>IFERROR(SEARCH(";",Table4[[#This Row],[reference/s]],Table4[[#This Row],[Column5]]+1),"")</f>
        <v/>
      </c>
      <c r="BK135" s="1" t="str">
        <f>IFERROR(SEARCH(";",Table4[[#This Row],[reference/s]],Table4[[#This Row],[Column6]]+1),"")</f>
        <v/>
      </c>
      <c r="BL135" s="1" t="str">
        <f>IFERROR(SEARCH(";",Table4[[#This Row],[reference/s]],Table4[[#This Row],[Column7]]+1),"")</f>
        <v/>
      </c>
      <c r="BM135" s="1" t="str">
        <f>IFERROR(SEARCH(";",Table4[[#This Row],[reference/s]],Table4[[#This Row],[Column8]]+1),"")</f>
        <v/>
      </c>
      <c r="BN135" s="1" t="str">
        <f>IFERROR(SEARCH(";",Table4[[#This Row],[reference/s]],Table4[[#This Row],[Column9]]+1),"")</f>
        <v/>
      </c>
      <c r="BO135" s="1" t="str">
        <f>IFERROR(SEARCH(";",Table4[[#This Row],[reference/s]],Table4[[#This Row],[Column10]]+1),"")</f>
        <v/>
      </c>
      <c r="BP135" s="1" t="str">
        <f>IFERROR(SEARCH(";",Table4[[#This Row],[reference/s]],Table4[[#This Row],[Column11]]+1),"")</f>
        <v/>
      </c>
      <c r="BQ135" s="1" t="str">
        <f>IFERROR(MID(Table4[[#This Row],[reference/s]],Table4[[#This Row],[Column3]]+2,Table4[[#This Row],[Column4]]-Table4[[#This Row],[Column3]]-2),"")</f>
        <v/>
      </c>
      <c r="BR135" s="1" t="str">
        <f>IFERROR(MID(Table4[[#This Row],[reference/s]],Table4[[#This Row],[Column4]]+2,Table4[[#This Row],[Column5]]-Table4[[#This Row],[Column4]]-2),"")</f>
        <v/>
      </c>
      <c r="BS135" s="1" t="str">
        <f>IFERROR(MID(Table4[[#This Row],[reference/s]],Table4[[#This Row],[Column5]]+2,Table4[[#This Row],[Column6]]-Table4[[#This Row],[Column5]]-2),"")</f>
        <v/>
      </c>
    </row>
    <row r="136" spans="1:71">
      <c r="B136" t="s">
        <v>600</v>
      </c>
      <c r="E136" s="4">
        <v>33234</v>
      </c>
      <c r="F136" s="4">
        <v>33248</v>
      </c>
      <c r="G136" t="s">
        <v>684</v>
      </c>
      <c r="H136" s="41">
        <v>1991</v>
      </c>
      <c r="I136" t="s">
        <v>657</v>
      </c>
      <c r="J136" t="s">
        <v>30</v>
      </c>
      <c r="K136" t="s">
        <v>30</v>
      </c>
      <c r="L136" t="s">
        <v>773</v>
      </c>
      <c r="M136" t="s">
        <v>911</v>
      </c>
      <c r="N136" s="41" t="str">
        <f>IFERROR(SEARCH("EM-DAT",Table4[[#This Row],[reference/s]]),"")</f>
        <v/>
      </c>
      <c r="O136" s="41">
        <v>1</v>
      </c>
      <c r="P136" s="41">
        <v>0</v>
      </c>
      <c r="Q136" s="41">
        <v>1</v>
      </c>
      <c r="R136" s="41">
        <v>0</v>
      </c>
      <c r="S136" s="41">
        <v>1</v>
      </c>
      <c r="T136" s="41" t="str">
        <f>IF(AND(Table4[[#This Row],[Deaths]]="",Table4[[#This Row],[Reported cost]]="",Table4[[#This Row],[Insured Cost]]=""),1,IF(OR(Table4[[#This Row],[Reported cost]]="",Table4[[#This Row],[Insured Cost]]=""),2,IF(AND(Table4[[#This Row],[Deaths]]="",OR(Table4[[#This Row],[Reported cost]]="",Table4[[#This Row],[Insured Cost]]="")),3,"")))</f>
        <v/>
      </c>
      <c r="U136" s="41"/>
      <c r="V136" s="41">
        <v>300</v>
      </c>
      <c r="W136" s="41">
        <v>30</v>
      </c>
      <c r="X136" s="41">
        <v>5</v>
      </c>
      <c r="Y136" s="41">
        <v>1</v>
      </c>
      <c r="Z136" s="2">
        <v>10000000</v>
      </c>
      <c r="AA136" s="2">
        <v>12000000</v>
      </c>
      <c r="AB136" s="41"/>
      <c r="AC136" s="41"/>
      <c r="AD136" s="41"/>
      <c r="AE136" s="41"/>
      <c r="AF136" s="41"/>
      <c r="AG136" s="41"/>
      <c r="AH136" s="41">
        <v>166</v>
      </c>
      <c r="AI136" s="41"/>
      <c r="AJ136" s="41"/>
      <c r="AK136" s="41"/>
      <c r="AL136" s="41"/>
      <c r="AM136" s="41"/>
      <c r="AN136" s="41"/>
      <c r="AO136" s="41"/>
      <c r="AP136" s="41"/>
      <c r="AQ136" s="41"/>
      <c r="AR136" s="41"/>
      <c r="AS136" s="41"/>
      <c r="AT136" s="41">
        <v>13500</v>
      </c>
      <c r="BD136" t="str">
        <f>IFERROR(LEFT(Table4[[#This Row],[reference/s]],SEARCH(";",Table4[[#This Row],[reference/s]])-1),"")</f>
        <v>ICA</v>
      </c>
      <c r="BE136" t="str">
        <f>IFERROR(MID(Table4[[#This Row],[reference/s]],SEARCH(";",Table4[[#This Row],[reference/s]])+2,SEARCH(";",Table4[[#This Row],[reference/s]],SEARCH(";",Table4[[#This Row],[reference/s]])+1)-SEARCH(";",Table4[[#This Row],[reference/s]])-2),"")</f>
        <v>PDF - newspaper</v>
      </c>
      <c r="BF136">
        <f>IFERROR(SEARCH(";",Table4[[#This Row],[reference/s]]),"")</f>
        <v>4</v>
      </c>
      <c r="BG136" s="1">
        <f>IFERROR(SEARCH(";",Table4[[#This Row],[reference/s]],Table4[[#This Row],[Column2]]+1),"")</f>
        <v>21</v>
      </c>
      <c r="BH136" s="1" t="str">
        <f>IFERROR(SEARCH(";",Table4[[#This Row],[reference/s]],Table4[[#This Row],[Column3]]+1),"")</f>
        <v/>
      </c>
      <c r="BI136" s="1" t="str">
        <f>IFERROR(SEARCH(";",Table4[[#This Row],[reference/s]],Table4[[#This Row],[Column4]]+1),"")</f>
        <v/>
      </c>
      <c r="BJ136" s="1" t="str">
        <f>IFERROR(SEARCH(";",Table4[[#This Row],[reference/s]],Table4[[#This Row],[Column5]]+1),"")</f>
        <v/>
      </c>
      <c r="BK136" s="1" t="str">
        <f>IFERROR(SEARCH(";",Table4[[#This Row],[reference/s]],Table4[[#This Row],[Column6]]+1),"")</f>
        <v/>
      </c>
      <c r="BL136" s="1" t="str">
        <f>IFERROR(SEARCH(";",Table4[[#This Row],[reference/s]],Table4[[#This Row],[Column7]]+1),"")</f>
        <v/>
      </c>
      <c r="BM136" s="1" t="str">
        <f>IFERROR(SEARCH(";",Table4[[#This Row],[reference/s]],Table4[[#This Row],[Column8]]+1),"")</f>
        <v/>
      </c>
      <c r="BN136" s="1" t="str">
        <f>IFERROR(SEARCH(";",Table4[[#This Row],[reference/s]],Table4[[#This Row],[Column9]]+1),"")</f>
        <v/>
      </c>
      <c r="BO136" s="1" t="str">
        <f>IFERROR(SEARCH(";",Table4[[#This Row],[reference/s]],Table4[[#This Row],[Column10]]+1),"")</f>
        <v/>
      </c>
      <c r="BP136" s="1" t="str">
        <f>IFERROR(SEARCH(";",Table4[[#This Row],[reference/s]],Table4[[#This Row],[Column11]]+1),"")</f>
        <v/>
      </c>
      <c r="BQ136" s="1" t="str">
        <f>IFERROR(MID(Table4[[#This Row],[reference/s]],Table4[[#This Row],[Column3]]+2,Table4[[#This Row],[Column4]]-Table4[[#This Row],[Column3]]-2),"")</f>
        <v/>
      </c>
      <c r="BR136" s="1" t="str">
        <f>IFERROR(MID(Table4[[#This Row],[reference/s]],Table4[[#This Row],[Column4]]+2,Table4[[#This Row],[Column5]]-Table4[[#This Row],[Column4]]-2),"")</f>
        <v/>
      </c>
      <c r="BS136" s="1" t="str">
        <f>IFERROR(MID(Table4[[#This Row],[reference/s]],Table4[[#This Row],[Column5]]+2,Table4[[#This Row],[Column6]]-Table4[[#This Row],[Column5]]-2),"")</f>
        <v/>
      </c>
    </row>
    <row r="137" spans="1:71">
      <c r="A137">
        <v>434</v>
      </c>
      <c r="B137" t="s">
        <v>483</v>
      </c>
      <c r="C137" t="s">
        <v>309</v>
      </c>
      <c r="D137" t="s">
        <v>310</v>
      </c>
      <c r="E137" s="4">
        <v>32907</v>
      </c>
      <c r="F137" s="7">
        <v>32911</v>
      </c>
      <c r="G137" t="s">
        <v>688</v>
      </c>
      <c r="H137" s="41">
        <v>1990</v>
      </c>
      <c r="I137" t="s">
        <v>643</v>
      </c>
      <c r="J137" t="s">
        <v>644</v>
      </c>
      <c r="K137" t="s">
        <v>50</v>
      </c>
      <c r="L137" t="s">
        <v>37</v>
      </c>
      <c r="M137" s="12" t="s">
        <v>1327</v>
      </c>
      <c r="N137" s="46" t="str">
        <f>IFERROR(SEARCH("EM-DAT",Table4[[#This Row],[reference/s]]),"")</f>
        <v/>
      </c>
      <c r="O137" s="46">
        <v>1</v>
      </c>
      <c r="P137" s="46">
        <v>0</v>
      </c>
      <c r="Q137" s="46">
        <v>2</v>
      </c>
      <c r="R137" s="46">
        <v>1</v>
      </c>
      <c r="S137" s="46">
        <v>5</v>
      </c>
      <c r="T137" s="41" t="str">
        <f>IF(AND(Table4[[#This Row],[Deaths]]="",Table4[[#This Row],[Reported cost]]="",Table4[[#This Row],[Insured Cost]]=""),1,IF(OR(Table4[[#This Row],[Reported cost]]="",Table4[[#This Row],[Insured Cost]]=""),2,IF(AND(Table4[[#This Row],[Deaths]]="",OR(Table4[[#This Row],[Reported cost]]="",Table4[[#This Row],[Insured Cost]]="")),3,"")))</f>
        <v/>
      </c>
      <c r="U137" s="41"/>
      <c r="V137" s="41"/>
      <c r="W137" s="41"/>
      <c r="X137" s="41"/>
      <c r="Y137" s="41">
        <v>6</v>
      </c>
      <c r="Z137" s="2">
        <v>33000000</v>
      </c>
      <c r="AA137" s="2">
        <v>36000000</v>
      </c>
      <c r="AB137" s="41"/>
      <c r="AC137" s="41"/>
      <c r="AD137" s="41"/>
      <c r="AE137" s="41"/>
      <c r="AF137" s="41"/>
      <c r="AG137" s="41"/>
      <c r="AH137" s="41"/>
      <c r="AI137" s="41"/>
      <c r="AJ137" s="41"/>
      <c r="AK137" s="41"/>
      <c r="AL137" s="41"/>
      <c r="AM137" s="41"/>
      <c r="AN137" s="41"/>
      <c r="AO137" s="41"/>
      <c r="AP137" s="41"/>
      <c r="AQ137" s="41"/>
      <c r="AR137" s="41"/>
      <c r="AS137" s="41"/>
      <c r="AT137" s="41"/>
      <c r="BC137" t="s">
        <v>311</v>
      </c>
      <c r="BD137" t="str">
        <f>IFERROR(LEFT(Table4[[#This Row],[reference/s]],SEARCH(";",Table4[[#This Row],[reference/s]])-1),"")</f>
        <v>ICA</v>
      </c>
      <c r="BE137" t="str">
        <f>IFERROR(MID(Table4[[#This Row],[reference/s]],SEARCH(";",Table4[[#This Row],[reference/s]])+2,SEARCH(";",Table4[[#This Row],[reference/s]],SEARCH(";",Table4[[#This Row],[reference/s]])+1)-SEARCH(";",Table4[[#This Row],[reference/s]])-2),"")</f>
        <v>EM-TRACK</v>
      </c>
      <c r="BF137">
        <f>IFERROR(SEARCH(";",Table4[[#This Row],[reference/s]]),"")</f>
        <v>4</v>
      </c>
      <c r="BG137" s="1">
        <f>IFERROR(SEARCH(";",Table4[[#This Row],[reference/s]],Table4[[#This Row],[Column2]]+1),"")</f>
        <v>14</v>
      </c>
      <c r="BH137" s="1">
        <f>IFERROR(SEARCH(";",Table4[[#This Row],[reference/s]],Table4[[#This Row],[Column3]]+1),"")</f>
        <v>33</v>
      </c>
      <c r="BI137" s="1">
        <f>IFERROR(SEARCH(";",Table4[[#This Row],[reference/s]],Table4[[#This Row],[Column4]]+1),"")</f>
        <v>114</v>
      </c>
      <c r="BJ137" s="1" t="str">
        <f>IFERROR(SEARCH(";",Table4[[#This Row],[reference/s]],Table4[[#This Row],[Column5]]+1),"")</f>
        <v/>
      </c>
      <c r="BK137" s="1" t="str">
        <f>IFERROR(SEARCH(";",Table4[[#This Row],[reference/s]],Table4[[#This Row],[Column6]]+1),"")</f>
        <v/>
      </c>
      <c r="BL137" s="1" t="str">
        <f>IFERROR(SEARCH(";",Table4[[#This Row],[reference/s]],Table4[[#This Row],[Column7]]+1),"")</f>
        <v/>
      </c>
      <c r="BM137" s="1" t="str">
        <f>IFERROR(SEARCH(";",Table4[[#This Row],[reference/s]],Table4[[#This Row],[Column8]]+1),"")</f>
        <v/>
      </c>
      <c r="BN137" s="1" t="str">
        <f>IFERROR(SEARCH(";",Table4[[#This Row],[reference/s]],Table4[[#This Row],[Column9]]+1),"")</f>
        <v/>
      </c>
      <c r="BO137" s="1" t="str">
        <f>IFERROR(SEARCH(";",Table4[[#This Row],[reference/s]],Table4[[#This Row],[Column10]]+1),"")</f>
        <v/>
      </c>
      <c r="BP137" s="1" t="str">
        <f>IFERROR(SEARCH(";",Table4[[#This Row],[reference/s]],Table4[[#This Row],[Column11]]+1),"")</f>
        <v/>
      </c>
      <c r="BQ137" s="1" t="str">
        <f>IFERROR(MID(Table4[[#This Row],[reference/s]],Table4[[#This Row],[Column3]]+2,Table4[[#This Row],[Column4]]-Table4[[#This Row],[Column3]]-2),"")</f>
        <v>QLD flood history</v>
      </c>
      <c r="BR137" s="1" t="str">
        <f>IFERROR(MID(Table4[[#This Row],[reference/s]],Table4[[#This Row],[Column4]]+2,Table4[[#This Row],[Column5]]-Table4[[#This Row],[Column4]]-2),"")</f>
        <v>http://hardenup.org/be-aware/weather-events/events/1990-1999/cyclone-nancy.aspx</v>
      </c>
      <c r="BS137" s="1" t="str">
        <f>IFERROR(MID(Table4[[#This Row],[reference/s]],Table4[[#This Row],[Column5]]+2,Table4[[#This Row],[Column6]]-Table4[[#This Row],[Column5]]-2),"")</f>
        <v/>
      </c>
    </row>
    <row r="138" spans="1:71" ht="15" thickBot="1">
      <c r="B138" t="s">
        <v>483</v>
      </c>
      <c r="C138" t="s">
        <v>767</v>
      </c>
      <c r="D138" t="s">
        <v>884</v>
      </c>
      <c r="E138" s="4">
        <v>32947</v>
      </c>
      <c r="F138" s="4">
        <v>32958</v>
      </c>
      <c r="G138" t="s">
        <v>685</v>
      </c>
      <c r="H138" s="41">
        <v>1990</v>
      </c>
      <c r="J138" t="s">
        <v>50</v>
      </c>
      <c r="K138" t="s">
        <v>50</v>
      </c>
      <c r="L138" t="s">
        <v>773</v>
      </c>
      <c r="M138" t="s">
        <v>1289</v>
      </c>
      <c r="N138" s="41" t="str">
        <f>IFERROR(SEARCH("EM-DAT",Table4[[#This Row],[reference/s]]),"")</f>
        <v/>
      </c>
      <c r="O138" s="41">
        <v>0</v>
      </c>
      <c r="P138" s="41">
        <v>2</v>
      </c>
      <c r="Q138" s="41">
        <v>0</v>
      </c>
      <c r="R138" s="41">
        <v>1</v>
      </c>
      <c r="S138" s="41" t="s">
        <v>1216</v>
      </c>
      <c r="T138" s="41">
        <f>IF(AND(Table4[[#This Row],[Deaths]]="",Table4[[#This Row],[Reported cost]]="",Table4[[#This Row],[Insured Cost]]=""),1,IF(OR(Table4[[#This Row],[Reported cost]]="",Table4[[#This Row],[Insured Cost]]=""),2,IF(AND(Table4[[#This Row],[Deaths]]="",OR(Table4[[#This Row],[Reported cost]]="",Table4[[#This Row],[Insured Cost]]="")),3,"")))</f>
        <v>2</v>
      </c>
      <c r="U138" s="41"/>
      <c r="V138" s="41"/>
      <c r="W138" s="41"/>
      <c r="X138" s="41"/>
      <c r="Y138" s="41"/>
      <c r="Z138" s="2"/>
      <c r="AA138" s="2">
        <v>15000000</v>
      </c>
      <c r="AB138" s="41"/>
      <c r="AC138" s="41"/>
      <c r="AD138" s="41"/>
      <c r="AE138" s="41"/>
      <c r="AF138" s="41"/>
      <c r="AG138" s="41"/>
      <c r="AH138" s="41"/>
      <c r="AI138" s="41"/>
      <c r="AJ138" s="41"/>
      <c r="AK138" s="41"/>
      <c r="AL138" s="41"/>
      <c r="AM138" s="41"/>
      <c r="AN138" s="41"/>
      <c r="AO138" s="41"/>
      <c r="AP138" s="41"/>
      <c r="AQ138" s="41"/>
      <c r="AR138" s="41"/>
      <c r="AS138" s="41"/>
      <c r="AT138" s="41"/>
      <c r="BD138" t="str">
        <f>IFERROR(LEFT(Table4[[#This Row],[reference/s]],SEARCH(";",Table4[[#This Row],[reference/s]])-1),"")</f>
        <v>Van Woesik et al. (1991)</v>
      </c>
      <c r="BE138" t="str">
        <f>IFERROR(MID(Table4[[#This Row],[reference/s]],SEARCH(";",Table4[[#This Row],[reference/s]])+2,SEARCH(";",Table4[[#This Row],[reference/s]],SEARCH(";",Table4[[#This Row],[reference/s]])+1)-SEARCH(";",Table4[[#This Row],[reference/s]])-2),"")</f>
        <v>Done et al., (1991)</v>
      </c>
      <c r="BF138">
        <f>IFERROR(SEARCH(";",Table4[[#This Row],[reference/s]]),"")</f>
        <v>25</v>
      </c>
      <c r="BG138" s="1">
        <f>IFERROR(SEARCH(";",Table4[[#This Row],[reference/s]],Table4[[#This Row],[Column2]]+1),"")</f>
        <v>46</v>
      </c>
      <c r="BH138" s="1">
        <f>IFERROR(SEARCH(";",Table4[[#This Row],[reference/s]],Table4[[#This Row],[Column3]]+1),"")</f>
        <v>128</v>
      </c>
      <c r="BI138" s="1" t="str">
        <f>IFERROR(SEARCH(";",Table4[[#This Row],[reference/s]],Table4[[#This Row],[Column4]]+1),"")</f>
        <v/>
      </c>
      <c r="BJ138" s="1" t="str">
        <f>IFERROR(SEARCH(";",Table4[[#This Row],[reference/s]],Table4[[#This Row],[Column5]]+1),"")</f>
        <v/>
      </c>
      <c r="BK138" s="1" t="str">
        <f>IFERROR(SEARCH(";",Table4[[#This Row],[reference/s]],Table4[[#This Row],[Column6]]+1),"")</f>
        <v/>
      </c>
      <c r="BL138" s="1" t="str">
        <f>IFERROR(SEARCH(";",Table4[[#This Row],[reference/s]],Table4[[#This Row],[Column7]]+1),"")</f>
        <v/>
      </c>
      <c r="BM138" s="1" t="str">
        <f>IFERROR(SEARCH(";",Table4[[#This Row],[reference/s]],Table4[[#This Row],[Column8]]+1),"")</f>
        <v/>
      </c>
      <c r="BN138" s="1" t="str">
        <f>IFERROR(SEARCH(";",Table4[[#This Row],[reference/s]],Table4[[#This Row],[Column9]]+1),"")</f>
        <v/>
      </c>
      <c r="BO138" s="1" t="str">
        <f>IFERROR(SEARCH(";",Table4[[#This Row],[reference/s]],Table4[[#This Row],[Column10]]+1),"")</f>
        <v/>
      </c>
      <c r="BP138" s="1" t="str">
        <f>IFERROR(SEARCH(";",Table4[[#This Row],[reference/s]],Table4[[#This Row],[Column11]]+1),"")</f>
        <v/>
      </c>
      <c r="BQ138" s="1" t="str">
        <f>IFERROR(MID(Table4[[#This Row],[reference/s]],Table4[[#This Row],[Column3]]+2,Table4[[#This Row],[Column4]]-Table4[[#This Row],[Column3]]-2),"")</f>
        <v>http://data.aims.gov.au/metadataviewer/uuid/3241ffd9-1ad7-4db4-8053-44573d43dcc7</v>
      </c>
      <c r="BR138" s="1" t="str">
        <f>IFERROR(MID(Table4[[#This Row],[reference/s]],Table4[[#This Row],[Column4]]+2,Table4[[#This Row],[Column5]]-Table4[[#This Row],[Column4]]-2),"")</f>
        <v/>
      </c>
      <c r="BS138" s="1" t="str">
        <f>IFERROR(MID(Table4[[#This Row],[reference/s]],Table4[[#This Row],[Column5]]+2,Table4[[#This Row],[Column6]]-Table4[[#This Row],[Column5]]-2),"")</f>
        <v/>
      </c>
    </row>
    <row r="139" spans="1:71" ht="16" thickTop="1" thickBot="1">
      <c r="B139" t="s">
        <v>483</v>
      </c>
      <c r="C139" t="s">
        <v>618</v>
      </c>
      <c r="D139" t="s">
        <v>883</v>
      </c>
      <c r="E139" s="4">
        <v>33225</v>
      </c>
      <c r="F139" s="4">
        <v>33234</v>
      </c>
      <c r="G139" t="s">
        <v>687</v>
      </c>
      <c r="H139" s="41">
        <v>1990</v>
      </c>
      <c r="I139" t="s">
        <v>546</v>
      </c>
      <c r="J139" t="s">
        <v>50</v>
      </c>
      <c r="K139" t="s">
        <v>50</v>
      </c>
      <c r="L139" t="s">
        <v>773</v>
      </c>
      <c r="M139" s="9" t="s">
        <v>1295</v>
      </c>
      <c r="N139" s="43">
        <f>IFERROR(SEARCH("EM-DAT",Table4[[#This Row],[reference/s]]),"")</f>
        <v>6</v>
      </c>
      <c r="O139" s="41">
        <v>0</v>
      </c>
      <c r="P139" s="41">
        <v>0</v>
      </c>
      <c r="Q139" s="41">
        <v>2</v>
      </c>
      <c r="R139" s="41">
        <v>1</v>
      </c>
      <c r="S139" s="41">
        <v>13</v>
      </c>
      <c r="T139" s="41" t="str">
        <f>IF(AND(Table4[[#This Row],[Deaths]]="",Table4[[#This Row],[Reported cost]]="",Table4[[#This Row],[Insured Cost]]=""),1,IF(OR(Table4[[#This Row],[Reported cost]]="",Table4[[#This Row],[Insured Cost]]=""),2,IF(AND(Table4[[#This Row],[Deaths]]="",OR(Table4[[#This Row],[Reported cost]]="",Table4[[#This Row],[Insured Cost]]="")),3,"")))</f>
        <v/>
      </c>
      <c r="U139" s="41"/>
      <c r="V139" s="41"/>
      <c r="W139" s="41"/>
      <c r="X139" s="41"/>
      <c r="Y139" s="41">
        <v>6</v>
      </c>
      <c r="Z139" s="2">
        <v>62000000</v>
      </c>
      <c r="AA139" s="14">
        <v>155600000</v>
      </c>
      <c r="AB139" s="41"/>
      <c r="AC139" s="41"/>
      <c r="AD139" s="41"/>
      <c r="AE139" s="41"/>
      <c r="AF139" s="41">
        <v>2</v>
      </c>
      <c r="AG139" s="41"/>
      <c r="AH139" s="41"/>
      <c r="AI139" s="41"/>
      <c r="AJ139" s="41"/>
      <c r="AK139" s="41"/>
      <c r="AL139" s="41"/>
      <c r="AM139" s="41"/>
      <c r="AN139" s="41"/>
      <c r="AO139" s="41"/>
      <c r="AP139" s="41"/>
      <c r="AQ139" s="41"/>
      <c r="AR139" s="41"/>
      <c r="AS139" s="41"/>
      <c r="AT139" s="41"/>
      <c r="BD139" t="str">
        <f>IFERROR(LEFT(Table4[[#This Row],[reference/s]],SEARCH(";",Table4[[#This Row],[reference/s]])-1),"")</f>
        <v>ICA</v>
      </c>
      <c r="BE139" t="str">
        <f>IFERROR(MID(Table4[[#This Row],[reference/s]],SEARCH(";",Table4[[#This Row],[reference/s]])+2,SEARCH(";",Table4[[#This Row],[reference/s]],SEARCH(";",Table4[[#This Row],[reference/s]])+1)-SEARCH(";",Table4[[#This Row],[reference/s]])-2),"")</f>
        <v>EM-DAT</v>
      </c>
      <c r="BF139">
        <f>IFERROR(SEARCH(";",Table4[[#This Row],[reference/s]]),"")</f>
        <v>4</v>
      </c>
      <c r="BG139" s="1">
        <f>IFERROR(SEARCH(";",Table4[[#This Row],[reference/s]],Table4[[#This Row],[Column2]]+1),"")</f>
        <v>12</v>
      </c>
      <c r="BH139" s="1">
        <f>IFERROR(SEARCH(";",Table4[[#This Row],[reference/s]],Table4[[#This Row],[Column3]]+1),"")</f>
        <v>91</v>
      </c>
      <c r="BI139" s="1" t="str">
        <f>IFERROR(SEARCH(";",Table4[[#This Row],[reference/s]],Table4[[#This Row],[Column4]]+1),"")</f>
        <v/>
      </c>
      <c r="BJ139" s="1" t="str">
        <f>IFERROR(SEARCH(";",Table4[[#This Row],[reference/s]],Table4[[#This Row],[Column5]]+1),"")</f>
        <v/>
      </c>
      <c r="BK139" s="1" t="str">
        <f>IFERROR(SEARCH(";",Table4[[#This Row],[reference/s]],Table4[[#This Row],[Column6]]+1),"")</f>
        <v/>
      </c>
      <c r="BL139" s="1" t="str">
        <f>IFERROR(SEARCH(";",Table4[[#This Row],[reference/s]],Table4[[#This Row],[Column7]]+1),"")</f>
        <v/>
      </c>
      <c r="BM139" s="1" t="str">
        <f>IFERROR(SEARCH(";",Table4[[#This Row],[reference/s]],Table4[[#This Row],[Column8]]+1),"")</f>
        <v/>
      </c>
      <c r="BN139" s="1" t="str">
        <f>IFERROR(SEARCH(";",Table4[[#This Row],[reference/s]],Table4[[#This Row],[Column9]]+1),"")</f>
        <v/>
      </c>
      <c r="BO139" s="1" t="str">
        <f>IFERROR(SEARCH(";",Table4[[#This Row],[reference/s]],Table4[[#This Row],[Column10]]+1),"")</f>
        <v/>
      </c>
      <c r="BP139" s="1" t="str">
        <f>IFERROR(SEARCH(";",Table4[[#This Row],[reference/s]],Table4[[#This Row],[Column11]]+1),"")</f>
        <v/>
      </c>
      <c r="BQ139" s="1" t="str">
        <f>IFERROR(MID(Table4[[#This Row],[reference/s]],Table4[[#This Row],[Column3]]+2,Table4[[#This Row],[Column4]]-Table4[[#This Row],[Column3]]-2),"")</f>
        <v>http://hardenup.org/be-aware/weather-events/events/1990-1999/cyclone-joy.aspx</v>
      </c>
      <c r="BR139" s="1" t="str">
        <f>IFERROR(MID(Table4[[#This Row],[reference/s]],Table4[[#This Row],[Column4]]+2,Table4[[#This Row],[Column5]]-Table4[[#This Row],[Column4]]-2),"")</f>
        <v/>
      </c>
      <c r="BS139" s="1" t="str">
        <f>IFERROR(MID(Table4[[#This Row],[reference/s]],Table4[[#This Row],[Column5]]+2,Table4[[#This Row],[Column6]]-Table4[[#This Row],[Column5]]-2),"")</f>
        <v/>
      </c>
    </row>
    <row r="140" spans="1:71" ht="16" thickTop="1" thickBot="1">
      <c r="A140">
        <v>50</v>
      </c>
      <c r="B140" t="s">
        <v>622</v>
      </c>
      <c r="C140" t="s">
        <v>71</v>
      </c>
      <c r="D140" t="s">
        <v>72</v>
      </c>
      <c r="E140" s="4">
        <v>32984</v>
      </c>
      <c r="F140" s="7">
        <v>32993</v>
      </c>
      <c r="G140" t="s">
        <v>689</v>
      </c>
      <c r="H140" s="41">
        <v>1990</v>
      </c>
      <c r="I140" t="s">
        <v>1290</v>
      </c>
      <c r="J140" t="s">
        <v>73</v>
      </c>
      <c r="K140" t="s">
        <v>37</v>
      </c>
      <c r="L140" t="s">
        <v>792</v>
      </c>
      <c r="M140" t="s">
        <v>1328</v>
      </c>
      <c r="N140" s="41">
        <f>IFERROR(SEARCH("EM-DAT",Table4[[#This Row],[reference/s]]),"")</f>
        <v>22</v>
      </c>
      <c r="O140" s="41">
        <v>1</v>
      </c>
      <c r="P140" s="41">
        <v>6</v>
      </c>
      <c r="Q140" s="41">
        <v>3</v>
      </c>
      <c r="R140" s="41">
        <v>1</v>
      </c>
      <c r="S140" s="41">
        <v>7</v>
      </c>
      <c r="T140" s="41" t="str">
        <f>IF(AND(Table4[[#This Row],[Deaths]]="",Table4[[#This Row],[Reported cost]]="",Table4[[#This Row],[Insured Cost]]=""),1,IF(OR(Table4[[#This Row],[Reported cost]]="",Table4[[#This Row],[Insured Cost]]=""),2,IF(AND(Table4[[#This Row],[Deaths]]="",OR(Table4[[#This Row],[Reported cost]]="",Table4[[#This Row],[Insured Cost]]="")),3,"")))</f>
        <v/>
      </c>
      <c r="U140" s="41">
        <v>3500</v>
      </c>
      <c r="V140" s="41">
        <v>17000</v>
      </c>
      <c r="W140" s="41">
        <v>5000</v>
      </c>
      <c r="X140" s="41">
        <v>60</v>
      </c>
      <c r="Y140" s="41">
        <v>6</v>
      </c>
      <c r="Z140" s="2">
        <v>30000000</v>
      </c>
      <c r="AA140" s="2">
        <v>200000000</v>
      </c>
      <c r="AB140" s="41"/>
      <c r="AC140" s="41"/>
      <c r="AD140" s="41"/>
      <c r="AE140" s="41">
        <v>500</v>
      </c>
      <c r="AF140" s="41">
        <v>150</v>
      </c>
      <c r="AG140" s="41"/>
      <c r="AH140" s="41"/>
      <c r="AI140" s="41"/>
      <c r="AJ140" s="41"/>
      <c r="AK140" s="41"/>
      <c r="AL140" s="41"/>
      <c r="AM140" s="41"/>
      <c r="AN140" s="41"/>
      <c r="AO140" s="41"/>
      <c r="AP140" s="41"/>
      <c r="AQ140" s="41"/>
      <c r="AR140" s="41"/>
      <c r="AS140" s="41"/>
      <c r="AT140" s="41"/>
      <c r="BC140" t="s">
        <v>74</v>
      </c>
      <c r="BD140" t="str">
        <f>IFERROR(LEFT(Table4[[#This Row],[reference/s]],SEARCH(";",Table4[[#This Row],[reference/s]])-1),"")</f>
        <v>ICA</v>
      </c>
      <c r="BE140" t="str">
        <f>IFERROR(MID(Table4[[#This Row],[reference/s]],SEARCH(";",Table4[[#This Row],[reference/s]])+2,SEARCH(";",Table4[[#This Row],[reference/s]],SEARCH(";",Table4[[#This Row],[reference/s]])+1)-SEARCH(";",Table4[[#This Row],[reference/s]])-2),"")</f>
        <v>wiki</v>
      </c>
      <c r="BF140">
        <f>IFERROR(SEARCH(";",Table4[[#This Row],[reference/s]]),"")</f>
        <v>4</v>
      </c>
      <c r="BG140" s="1">
        <f>IFERROR(SEARCH(";",Table4[[#This Row],[reference/s]],Table4[[#This Row],[Column2]]+1),"")</f>
        <v>10</v>
      </c>
      <c r="BH140" s="1">
        <f>IFERROR(SEARCH(";",Table4[[#This Row],[reference/s]],Table4[[#This Row],[Column3]]+1),"")</f>
        <v>20</v>
      </c>
      <c r="BI140" s="1">
        <f>IFERROR(SEARCH(";",Table4[[#This Row],[reference/s]],Table4[[#This Row],[Column4]]+1),"")</f>
        <v>28</v>
      </c>
      <c r="BJ140" s="1">
        <f>IFERROR(SEARCH(";",Table4[[#This Row],[reference/s]],Table4[[#This Row],[Column5]]+1),"")</f>
        <v>47</v>
      </c>
      <c r="BK140" s="1">
        <f>IFERROR(SEARCH(";",Table4[[#This Row],[reference/s]],Table4[[#This Row],[Column6]]+1),"")</f>
        <v>64</v>
      </c>
      <c r="BL140" s="1">
        <f>IFERROR(SEARCH(";",Table4[[#This Row],[reference/s]],Table4[[#This Row],[Column7]]+1),"")</f>
        <v>76</v>
      </c>
      <c r="BM140" s="1">
        <f>IFERROR(SEARCH(";",Table4[[#This Row],[reference/s]],Table4[[#This Row],[Column8]]+1),"")</f>
        <v>104</v>
      </c>
      <c r="BN140" s="1">
        <f>IFERROR(SEARCH(";",Table4[[#This Row],[reference/s]],Table4[[#This Row],[Column9]]+1),"")</f>
        <v>122</v>
      </c>
      <c r="BO140" s="1">
        <f>IFERROR(SEARCH(";",Table4[[#This Row],[reference/s]],Table4[[#This Row],[Column10]]+1),"")</f>
        <v>143</v>
      </c>
      <c r="BP140" s="1">
        <f>IFERROR(SEARCH(";",Table4[[#This Row],[reference/s]],Table4[[#This Row],[Column11]]+1),"")</f>
        <v>156</v>
      </c>
      <c r="BQ140" s="1" t="str">
        <f>IFERROR(MID(Table4[[#This Row],[reference/s]],Table4[[#This Row],[Column3]]+2,Table4[[#This Row],[Column4]]-Table4[[#This Row],[Column3]]-2),"")</f>
        <v>EM-TRACK</v>
      </c>
      <c r="BR140" s="1" t="str">
        <f>IFERROR(MID(Table4[[#This Row],[reference/s]],Table4[[#This Row],[Column4]]+2,Table4[[#This Row],[Column5]]-Table4[[#This Row],[Column4]]-2),"")</f>
        <v>EM-DAT</v>
      </c>
      <c r="BS140" s="1" t="str">
        <f>IFERROR(MID(Table4[[#This Row],[reference/s]],Table4[[#This Row],[Column5]]+2,Table4[[#This Row],[Column6]]-Table4[[#This Row],[Column5]]-2),"")</f>
        <v>QLD flood history</v>
      </c>
    </row>
    <row r="141" spans="1:71" ht="16" thickTop="1" thickBot="1">
      <c r="B141" t="s">
        <v>851</v>
      </c>
      <c r="C141" s="6" t="s">
        <v>1139</v>
      </c>
      <c r="E141" s="4"/>
      <c r="F141" s="4">
        <v>32874</v>
      </c>
      <c r="G141" t="s">
        <v>684</v>
      </c>
      <c r="H141" s="41">
        <v>1990</v>
      </c>
      <c r="I141" t="s">
        <v>828</v>
      </c>
      <c r="J141" t="s">
        <v>832</v>
      </c>
      <c r="K141" t="s">
        <v>51</v>
      </c>
      <c r="L141" t="s">
        <v>30</v>
      </c>
      <c r="M141" s="9" t="s">
        <v>737</v>
      </c>
      <c r="N141" s="43" t="str">
        <f>IFERROR(SEARCH("EM-DAT",Table4[[#This Row],[reference/s]]),"")</f>
        <v/>
      </c>
      <c r="O141" s="41">
        <v>0</v>
      </c>
      <c r="P141" s="41">
        <v>0</v>
      </c>
      <c r="Q141" s="41">
        <v>0</v>
      </c>
      <c r="R141" s="41">
        <v>1</v>
      </c>
      <c r="S141" s="41">
        <v>1</v>
      </c>
      <c r="T141" s="41">
        <f>IF(AND(Table4[[#This Row],[Deaths]]="",Table4[[#This Row],[Reported cost]]="",Table4[[#This Row],[Insured Cost]]=""),1,IF(OR(Table4[[#This Row],[Reported cost]]="",Table4[[#This Row],[Insured Cost]]=""),2,IF(AND(Table4[[#This Row],[Deaths]]="",OR(Table4[[#This Row],[Reported cost]]="",Table4[[#This Row],[Insured Cost]]="")),3,"")))</f>
        <v>2</v>
      </c>
      <c r="U141" s="41">
        <v>150000</v>
      </c>
      <c r="V141" s="41"/>
      <c r="W141" s="41"/>
      <c r="X141" s="41">
        <v>100</v>
      </c>
      <c r="Y141" s="41">
        <v>5</v>
      </c>
      <c r="Z141" s="2"/>
      <c r="AB141" s="41"/>
      <c r="AC141" s="41"/>
      <c r="AD141" s="41"/>
      <c r="AE141" s="41"/>
      <c r="AF141" s="41"/>
      <c r="AG141" s="41"/>
      <c r="AH141" s="41"/>
      <c r="AI141" s="41"/>
      <c r="AJ141" s="41"/>
      <c r="AK141" s="41"/>
      <c r="AL141" s="41"/>
      <c r="AM141" s="41"/>
      <c r="AN141" s="41"/>
      <c r="AO141" s="41"/>
      <c r="AP141" s="41"/>
      <c r="AQ141" s="41"/>
      <c r="AR141" s="41"/>
      <c r="AS141" s="41"/>
      <c r="AT141" s="41"/>
      <c r="BD141" t="str">
        <f>IFERROR(LEFT(Table4[[#This Row],[reference/s]],SEARCH(";",Table4[[#This Row],[reference/s]])-1),"")</f>
        <v>wiki</v>
      </c>
      <c r="BE141" t="str">
        <f>IFERROR(MID(Table4[[#This Row],[reference/s]],SEARCH(";",Table4[[#This Row],[reference/s]])+2,SEARCH(";",Table4[[#This Row],[reference/s]],SEARCH(";",Table4[[#This Row],[reference/s]])+1)-SEARCH(";",Table4[[#This Row],[reference/s]])-2),"")</f>
        <v/>
      </c>
      <c r="BF141">
        <f>IFERROR(SEARCH(";",Table4[[#This Row],[reference/s]]),"")</f>
        <v>5</v>
      </c>
      <c r="BG141" s="1" t="str">
        <f>IFERROR(SEARCH(";",Table4[[#This Row],[reference/s]],Table4[[#This Row],[Column2]]+1),"")</f>
        <v/>
      </c>
      <c r="BH141" s="1" t="str">
        <f>IFERROR(SEARCH(";",Table4[[#This Row],[reference/s]],Table4[[#This Row],[Column3]]+1),"")</f>
        <v/>
      </c>
      <c r="BI141" s="1" t="str">
        <f>IFERROR(SEARCH(";",Table4[[#This Row],[reference/s]],Table4[[#This Row],[Column4]]+1),"")</f>
        <v/>
      </c>
      <c r="BJ141" s="1" t="str">
        <f>IFERROR(SEARCH(";",Table4[[#This Row],[reference/s]],Table4[[#This Row],[Column5]]+1),"")</f>
        <v/>
      </c>
      <c r="BK141" s="1" t="str">
        <f>IFERROR(SEARCH(";",Table4[[#This Row],[reference/s]],Table4[[#This Row],[Column6]]+1),"")</f>
        <v/>
      </c>
      <c r="BL141" s="1" t="str">
        <f>IFERROR(SEARCH(";",Table4[[#This Row],[reference/s]],Table4[[#This Row],[Column7]]+1),"")</f>
        <v/>
      </c>
      <c r="BM141" s="1" t="str">
        <f>IFERROR(SEARCH(";",Table4[[#This Row],[reference/s]],Table4[[#This Row],[Column8]]+1),"")</f>
        <v/>
      </c>
      <c r="BN141" s="1" t="str">
        <f>IFERROR(SEARCH(";",Table4[[#This Row],[reference/s]],Table4[[#This Row],[Column9]]+1),"")</f>
        <v/>
      </c>
      <c r="BO141" s="1" t="str">
        <f>IFERROR(SEARCH(";",Table4[[#This Row],[reference/s]],Table4[[#This Row],[Column10]]+1),"")</f>
        <v/>
      </c>
      <c r="BP141" s="1" t="str">
        <f>IFERROR(SEARCH(";",Table4[[#This Row],[reference/s]],Table4[[#This Row],[Column11]]+1),"")</f>
        <v/>
      </c>
      <c r="BQ141" s="1" t="str">
        <f>IFERROR(MID(Table4[[#This Row],[reference/s]],Table4[[#This Row],[Column3]]+2,Table4[[#This Row],[Column4]]-Table4[[#This Row],[Column3]]-2),"")</f>
        <v/>
      </c>
      <c r="BR141" s="1" t="str">
        <f>IFERROR(MID(Table4[[#This Row],[reference/s]],Table4[[#This Row],[Column4]]+2,Table4[[#This Row],[Column5]]-Table4[[#This Row],[Column4]]-2),"")</f>
        <v/>
      </c>
      <c r="BS141" s="1" t="str">
        <f>IFERROR(MID(Table4[[#This Row],[reference/s]],Table4[[#This Row],[Column5]]+2,Table4[[#This Row],[Column6]]-Table4[[#This Row],[Column5]]-2),"")</f>
        <v/>
      </c>
    </row>
    <row r="142" spans="1:71" ht="16" thickTop="1" thickBot="1">
      <c r="B142" t="s">
        <v>851</v>
      </c>
      <c r="C142" s="6" t="s">
        <v>1139</v>
      </c>
      <c r="E142" s="16">
        <v>33208</v>
      </c>
      <c r="F142" s="4">
        <v>33237</v>
      </c>
      <c r="G142" t="s">
        <v>684</v>
      </c>
      <c r="H142" s="41">
        <v>1990</v>
      </c>
      <c r="I142" t="s">
        <v>526</v>
      </c>
      <c r="J142" t="s">
        <v>30</v>
      </c>
      <c r="K142" t="s">
        <v>30</v>
      </c>
      <c r="M142" s="9" t="s">
        <v>625</v>
      </c>
      <c r="N142" s="43" t="str">
        <f>IFERROR(SEARCH("EM-DAT",Table4[[#This Row],[reference/s]]),"")</f>
        <v/>
      </c>
      <c r="O142" s="41"/>
      <c r="P142" s="41"/>
      <c r="Q142" s="41"/>
      <c r="R142" s="41"/>
      <c r="S142" s="41"/>
      <c r="T142" s="41">
        <f>IF(AND(Table4[[#This Row],[Deaths]]="",Table4[[#This Row],[Reported cost]]="",Table4[[#This Row],[Insured Cost]]=""),1,IF(OR(Table4[[#This Row],[Reported cost]]="",Table4[[#This Row],[Insured Cost]]=""),2,IF(AND(Table4[[#This Row],[Deaths]]="",OR(Table4[[#This Row],[Reported cost]]="",Table4[[#This Row],[Insured Cost]]="")),3,"")))</f>
        <v>2</v>
      </c>
      <c r="U142" s="41">
        <v>500000</v>
      </c>
      <c r="V142" s="41"/>
      <c r="W142" s="41"/>
      <c r="X142" s="41">
        <v>60</v>
      </c>
      <c r="Y142" s="41">
        <v>4</v>
      </c>
      <c r="Z142" s="2"/>
      <c r="AB142" s="41"/>
      <c r="AC142" s="41"/>
      <c r="AD142" s="41"/>
      <c r="AE142" s="41"/>
      <c r="AF142" s="41"/>
      <c r="AG142" s="41"/>
      <c r="AH142" s="41"/>
      <c r="AI142" s="41"/>
      <c r="AJ142" s="41"/>
      <c r="AK142" s="41"/>
      <c r="AL142" s="41"/>
      <c r="AM142" s="41"/>
      <c r="AN142" s="41"/>
      <c r="AO142" s="41"/>
      <c r="AP142" s="41"/>
      <c r="AQ142" s="41"/>
      <c r="AR142" s="41"/>
      <c r="AS142" s="41"/>
      <c r="AT142" s="41"/>
      <c r="BD142" t="str">
        <f>IFERROR(LEFT(Table4[[#This Row],[reference/s]],SEARCH(";",Table4[[#This Row],[reference/s]])-1),"")</f>
        <v/>
      </c>
      <c r="BE142" t="str">
        <f>IFERROR(MID(Table4[[#This Row],[reference/s]],SEARCH(";",Table4[[#This Row],[reference/s]])+2,SEARCH(";",Table4[[#This Row],[reference/s]],SEARCH(";",Table4[[#This Row],[reference/s]])+1)-SEARCH(";",Table4[[#This Row],[reference/s]])-2),"")</f>
        <v/>
      </c>
      <c r="BF142" t="str">
        <f>IFERROR(SEARCH(";",Table4[[#This Row],[reference/s]]),"")</f>
        <v/>
      </c>
      <c r="BG142" s="1" t="str">
        <f>IFERROR(SEARCH(";",Table4[[#This Row],[reference/s]],Table4[[#This Row],[Column2]]+1),"")</f>
        <v/>
      </c>
      <c r="BH142" s="1" t="str">
        <f>IFERROR(SEARCH(";",Table4[[#This Row],[reference/s]],Table4[[#This Row],[Column3]]+1),"")</f>
        <v/>
      </c>
      <c r="BI142" s="1" t="str">
        <f>IFERROR(SEARCH(";",Table4[[#This Row],[reference/s]],Table4[[#This Row],[Column4]]+1),"")</f>
        <v/>
      </c>
      <c r="BJ142" s="1" t="str">
        <f>IFERROR(SEARCH(";",Table4[[#This Row],[reference/s]],Table4[[#This Row],[Column5]]+1),"")</f>
        <v/>
      </c>
      <c r="BK142" s="1" t="str">
        <f>IFERROR(SEARCH(";",Table4[[#This Row],[reference/s]],Table4[[#This Row],[Column6]]+1),"")</f>
        <v/>
      </c>
      <c r="BL142" s="1" t="str">
        <f>IFERROR(SEARCH(";",Table4[[#This Row],[reference/s]],Table4[[#This Row],[Column7]]+1),"")</f>
        <v/>
      </c>
      <c r="BM142" s="1" t="str">
        <f>IFERROR(SEARCH(";",Table4[[#This Row],[reference/s]],Table4[[#This Row],[Column8]]+1),"")</f>
        <v/>
      </c>
      <c r="BN142" s="1" t="str">
        <f>IFERROR(SEARCH(";",Table4[[#This Row],[reference/s]],Table4[[#This Row],[Column9]]+1),"")</f>
        <v/>
      </c>
      <c r="BO142" s="1" t="str">
        <f>IFERROR(SEARCH(";",Table4[[#This Row],[reference/s]],Table4[[#This Row],[Column10]]+1),"")</f>
        <v/>
      </c>
      <c r="BP142" s="1" t="str">
        <f>IFERROR(SEARCH(";",Table4[[#This Row],[reference/s]],Table4[[#This Row],[Column11]]+1),"")</f>
        <v/>
      </c>
      <c r="BQ142" s="1" t="str">
        <f>IFERROR(MID(Table4[[#This Row],[reference/s]],Table4[[#This Row],[Column3]]+2,Table4[[#This Row],[Column4]]-Table4[[#This Row],[Column3]]-2),"")</f>
        <v/>
      </c>
      <c r="BR142" s="1" t="str">
        <f>IFERROR(MID(Table4[[#This Row],[reference/s]],Table4[[#This Row],[Column4]]+2,Table4[[#This Row],[Column5]]-Table4[[#This Row],[Column4]]-2),"")</f>
        <v/>
      </c>
      <c r="BS142" s="1" t="str">
        <f>IFERROR(MID(Table4[[#This Row],[reference/s]],Table4[[#This Row],[Column5]]+2,Table4[[#This Row],[Column6]]-Table4[[#This Row],[Column5]]-2),"")</f>
        <v/>
      </c>
    </row>
    <row r="143" spans="1:71" ht="15" thickTop="1">
      <c r="B143" t="s">
        <v>666</v>
      </c>
      <c r="C143" t="s">
        <v>623</v>
      </c>
      <c r="E143" s="4">
        <v>32907</v>
      </c>
      <c r="F143" s="4">
        <v>32907</v>
      </c>
      <c r="G143" t="s">
        <v>688</v>
      </c>
      <c r="H143" s="41">
        <v>1990</v>
      </c>
      <c r="I143" t="s">
        <v>554</v>
      </c>
      <c r="J143" t="s">
        <v>37</v>
      </c>
      <c r="K143" t="s">
        <v>37</v>
      </c>
      <c r="L143" t="s">
        <v>773</v>
      </c>
      <c r="M143" t="s">
        <v>1661</v>
      </c>
      <c r="N143" s="41">
        <f>IFERROR(SEARCH("EM-DAT",Table4[[#This Row],[reference/s]]),"")</f>
        <v>12</v>
      </c>
      <c r="O143" s="41">
        <v>1</v>
      </c>
      <c r="P143" s="41">
        <v>1</v>
      </c>
      <c r="Q143" s="41">
        <v>1</v>
      </c>
      <c r="R143" s="41">
        <v>1</v>
      </c>
      <c r="S143" s="41">
        <v>2</v>
      </c>
      <c r="T143" s="41" t="str">
        <f>IF(AND(Table4[[#This Row],[Deaths]]="",Table4[[#This Row],[Reported cost]]="",Table4[[#This Row],[Insured Cost]]=""),1,IF(OR(Table4[[#This Row],[Reported cost]]="",Table4[[#This Row],[Insured Cost]]=""),2,IF(AND(Table4[[#This Row],[Deaths]]="",OR(Table4[[#This Row],[Reported cost]]="",Table4[[#This Row],[Insured Cost]]="")),3,"")))</f>
        <v/>
      </c>
      <c r="U143" s="41"/>
      <c r="V143" s="41">
        <v>5000</v>
      </c>
      <c r="W143" s="41">
        <v>20</v>
      </c>
      <c r="X143" s="41">
        <v>5</v>
      </c>
      <c r="Y143" s="41"/>
      <c r="Z143" s="2">
        <v>10000000</v>
      </c>
      <c r="AA143" s="2">
        <v>30000000</v>
      </c>
      <c r="AB143" s="41"/>
      <c r="AC143" s="41"/>
      <c r="AD143" s="41"/>
      <c r="AE143" s="41"/>
      <c r="AF143" s="41"/>
      <c r="AG143" s="41"/>
      <c r="AH143" s="41"/>
      <c r="AI143" s="41"/>
      <c r="AJ143" s="41"/>
      <c r="AK143" s="41"/>
      <c r="AL143" s="41"/>
      <c r="AM143" s="41"/>
      <c r="AN143" s="41"/>
      <c r="AO143" s="41"/>
      <c r="AP143" s="41"/>
      <c r="AQ143" s="41"/>
      <c r="AR143" s="41"/>
      <c r="AS143" s="41"/>
      <c r="AT143" s="41"/>
      <c r="BD143" t="str">
        <f>IFERROR(LEFT(Table4[[#This Row],[reference/s]],SEARCH(";",Table4[[#This Row],[reference/s]])-1),"")</f>
        <v>ICA</v>
      </c>
      <c r="BE143" t="str">
        <f>IFERROR(MID(Table4[[#This Row],[reference/s]],SEARCH(";",Table4[[#This Row],[reference/s]])+2,SEARCH(";",Table4[[#This Row],[reference/s]],SEARCH(";",Table4[[#This Row],[reference/s]])+1)-SEARCH(";",Table4[[#This Row],[reference/s]])-2),"")</f>
        <v>wiki</v>
      </c>
      <c r="BF143">
        <f>IFERROR(SEARCH(";",Table4[[#This Row],[reference/s]]),"")</f>
        <v>4</v>
      </c>
      <c r="BG143" s="1">
        <f>IFERROR(SEARCH(";",Table4[[#This Row],[reference/s]],Table4[[#This Row],[Column2]]+1),"")</f>
        <v>10</v>
      </c>
      <c r="BH143" s="1">
        <f>IFERROR(SEARCH(";",Table4[[#This Row],[reference/s]],Table4[[#This Row],[Column3]]+1),"")</f>
        <v>18</v>
      </c>
      <c r="BI143" s="1">
        <f>IFERROR(SEARCH(";",Table4[[#This Row],[reference/s]],Table4[[#This Row],[Column4]]+1),"")</f>
        <v>35</v>
      </c>
      <c r="BJ143" s="1">
        <f>IFERROR(SEARCH(";",Table4[[#This Row],[reference/s]],Table4[[#This Row],[Column5]]+1),"")</f>
        <v>57</v>
      </c>
      <c r="BK143" s="1" t="str">
        <f>IFERROR(SEARCH(";",Table4[[#This Row],[reference/s]],Table4[[#This Row],[Column6]]+1),"")</f>
        <v/>
      </c>
      <c r="BL143" s="1" t="str">
        <f>IFERROR(SEARCH(";",Table4[[#This Row],[reference/s]],Table4[[#This Row],[Column7]]+1),"")</f>
        <v/>
      </c>
      <c r="BM143" s="1" t="str">
        <f>IFERROR(SEARCH(";",Table4[[#This Row],[reference/s]],Table4[[#This Row],[Column8]]+1),"")</f>
        <v/>
      </c>
      <c r="BN143" s="1" t="str">
        <f>IFERROR(SEARCH(";",Table4[[#This Row],[reference/s]],Table4[[#This Row],[Column9]]+1),"")</f>
        <v/>
      </c>
      <c r="BO143" s="1" t="str">
        <f>IFERROR(SEARCH(";",Table4[[#This Row],[reference/s]],Table4[[#This Row],[Column10]]+1),"")</f>
        <v/>
      </c>
      <c r="BP143" s="1" t="str">
        <f>IFERROR(SEARCH(";",Table4[[#This Row],[reference/s]],Table4[[#This Row],[Column11]]+1),"")</f>
        <v/>
      </c>
      <c r="BQ143" s="1" t="str">
        <f>IFERROR(MID(Table4[[#This Row],[reference/s]],Table4[[#This Row],[Column3]]+2,Table4[[#This Row],[Column4]]-Table4[[#This Row],[Column3]]-2),"")</f>
        <v>EM-DAT</v>
      </c>
      <c r="BR143" s="1" t="str">
        <f>IFERROR(MID(Table4[[#This Row],[reference/s]],Table4[[#This Row],[Column4]]+2,Table4[[#This Row],[Column5]]-Table4[[#This Row],[Column4]]-2),"")</f>
        <v>PDF - newspaper</v>
      </c>
      <c r="BS143" s="1" t="str">
        <f>IFERROR(MID(Table4[[#This Row],[reference/s]],Table4[[#This Row],[Column5]]+2,Table4[[#This Row],[Column6]]-Table4[[#This Row],[Column5]]-2),"")</f>
        <v>Rasuli 1996 - thesis</v>
      </c>
    </row>
    <row r="144" spans="1:71">
      <c r="B144" t="s">
        <v>666</v>
      </c>
      <c r="E144" s="4">
        <v>32911</v>
      </c>
      <c r="F144" s="4">
        <v>32911</v>
      </c>
      <c r="G144" t="s">
        <v>688</v>
      </c>
      <c r="H144" s="41">
        <v>1990</v>
      </c>
      <c r="I144" t="s">
        <v>547</v>
      </c>
      <c r="J144" t="s">
        <v>37</v>
      </c>
      <c r="K144" t="s">
        <v>37</v>
      </c>
      <c r="L144" t="s">
        <v>773</v>
      </c>
      <c r="M144" t="s">
        <v>599</v>
      </c>
      <c r="N144" s="41" t="str">
        <f>IFERROR(SEARCH("EM-DAT",Table4[[#This Row],[reference/s]]),"")</f>
        <v/>
      </c>
      <c r="O144" s="41">
        <v>0</v>
      </c>
      <c r="P144" s="41">
        <v>0</v>
      </c>
      <c r="Q144" s="41">
        <v>1</v>
      </c>
      <c r="R144" s="41">
        <v>1</v>
      </c>
      <c r="S144" s="41">
        <v>0</v>
      </c>
      <c r="T144" s="41" t="str">
        <f>IF(AND(Table4[[#This Row],[Deaths]]="",Table4[[#This Row],[Reported cost]]="",Table4[[#This Row],[Insured Cost]]=""),1,IF(OR(Table4[[#This Row],[Reported cost]]="",Table4[[#This Row],[Insured Cost]]=""),2,IF(AND(Table4[[#This Row],[Deaths]]="",OR(Table4[[#This Row],[Reported cost]]="",Table4[[#This Row],[Insured Cost]]="")),3,"")))</f>
        <v/>
      </c>
      <c r="U144" s="41"/>
      <c r="V144" s="41">
        <v>3000</v>
      </c>
      <c r="W144" s="41">
        <v>10</v>
      </c>
      <c r="X144" s="41">
        <v>2</v>
      </c>
      <c r="Y144" s="41"/>
      <c r="Z144" s="2">
        <v>9000000</v>
      </c>
      <c r="AA144" s="2">
        <v>12000000</v>
      </c>
      <c r="AB144" s="41"/>
      <c r="AC144" s="41"/>
      <c r="AD144" s="41"/>
      <c r="AE144" s="41"/>
      <c r="AF144" s="41"/>
      <c r="AG144" s="41"/>
      <c r="AH144" s="41"/>
      <c r="AI144" s="41"/>
      <c r="AJ144" s="41"/>
      <c r="AK144" s="41"/>
      <c r="AL144" s="41"/>
      <c r="AM144" s="41"/>
      <c r="AN144" s="41"/>
      <c r="AO144" s="41"/>
      <c r="AP144" s="41"/>
      <c r="AQ144" s="41"/>
      <c r="AR144" s="41"/>
      <c r="AS144" s="41"/>
      <c r="AT144" s="41"/>
      <c r="BD144" t="str">
        <f>IFERROR(LEFT(Table4[[#This Row],[reference/s]],SEARCH(";",Table4[[#This Row],[reference/s]])-1),"")</f>
        <v>ICA</v>
      </c>
      <c r="BE144" t="str">
        <f>IFERROR(MID(Table4[[#This Row],[reference/s]],SEARCH(";",Table4[[#This Row],[reference/s]])+2,SEARCH(";",Table4[[#This Row],[reference/s]],SEARCH(";",Table4[[#This Row],[reference/s]])+1)-SEARCH(";",Table4[[#This Row],[reference/s]])-2),"")</f>
        <v/>
      </c>
      <c r="BF144">
        <f>IFERROR(SEARCH(";",Table4[[#This Row],[reference/s]]),"")</f>
        <v>4</v>
      </c>
      <c r="BG144" s="1" t="str">
        <f>IFERROR(SEARCH(";",Table4[[#This Row],[reference/s]],Table4[[#This Row],[Column2]]+1),"")</f>
        <v/>
      </c>
      <c r="BH144" s="1" t="str">
        <f>IFERROR(SEARCH(";",Table4[[#This Row],[reference/s]],Table4[[#This Row],[Column3]]+1),"")</f>
        <v/>
      </c>
      <c r="BI144" s="1" t="str">
        <f>IFERROR(SEARCH(";",Table4[[#This Row],[reference/s]],Table4[[#This Row],[Column4]]+1),"")</f>
        <v/>
      </c>
      <c r="BJ144" s="1" t="str">
        <f>IFERROR(SEARCH(";",Table4[[#This Row],[reference/s]],Table4[[#This Row],[Column5]]+1),"")</f>
        <v/>
      </c>
      <c r="BK144" s="1" t="str">
        <f>IFERROR(SEARCH(";",Table4[[#This Row],[reference/s]],Table4[[#This Row],[Column6]]+1),"")</f>
        <v/>
      </c>
      <c r="BL144" s="1" t="str">
        <f>IFERROR(SEARCH(";",Table4[[#This Row],[reference/s]],Table4[[#This Row],[Column7]]+1),"")</f>
        <v/>
      </c>
      <c r="BM144" s="1" t="str">
        <f>IFERROR(SEARCH(";",Table4[[#This Row],[reference/s]],Table4[[#This Row],[Column8]]+1),"")</f>
        <v/>
      </c>
      <c r="BN144" s="1" t="str">
        <f>IFERROR(SEARCH(";",Table4[[#This Row],[reference/s]],Table4[[#This Row],[Column9]]+1),"")</f>
        <v/>
      </c>
      <c r="BO144" s="1" t="str">
        <f>IFERROR(SEARCH(";",Table4[[#This Row],[reference/s]],Table4[[#This Row],[Column10]]+1),"")</f>
        <v/>
      </c>
      <c r="BP144" s="1" t="str">
        <f>IFERROR(SEARCH(";",Table4[[#This Row],[reference/s]],Table4[[#This Row],[Column11]]+1),"")</f>
        <v/>
      </c>
      <c r="BQ144" s="1" t="str">
        <f>IFERROR(MID(Table4[[#This Row],[reference/s]],Table4[[#This Row],[Column3]]+2,Table4[[#This Row],[Column4]]-Table4[[#This Row],[Column3]]-2),"")</f>
        <v/>
      </c>
      <c r="BR144" s="1" t="str">
        <f>IFERROR(MID(Table4[[#This Row],[reference/s]],Table4[[#This Row],[Column4]]+2,Table4[[#This Row],[Column5]]-Table4[[#This Row],[Column4]]-2),"")</f>
        <v/>
      </c>
      <c r="BS144" s="1" t="str">
        <f>IFERROR(MID(Table4[[#This Row],[reference/s]],Table4[[#This Row],[Column5]]+2,Table4[[#This Row],[Column6]]-Table4[[#This Row],[Column5]]-2),"")</f>
        <v/>
      </c>
    </row>
    <row r="145" spans="1:71">
      <c r="A145">
        <v>34</v>
      </c>
      <c r="B145" t="s">
        <v>666</v>
      </c>
      <c r="C145" t="s">
        <v>59</v>
      </c>
      <c r="D145" t="s">
        <v>60</v>
      </c>
      <c r="E145" s="4">
        <v>32950</v>
      </c>
      <c r="F145" s="4">
        <v>32950</v>
      </c>
      <c r="G145" t="s">
        <v>685</v>
      </c>
      <c r="H145" s="41">
        <v>1990</v>
      </c>
      <c r="I145" t="s">
        <v>489</v>
      </c>
      <c r="J145" t="s">
        <v>37</v>
      </c>
      <c r="K145" t="s">
        <v>37</v>
      </c>
      <c r="L145" t="s">
        <v>773</v>
      </c>
      <c r="M145" t="s">
        <v>1291</v>
      </c>
      <c r="N145" s="41">
        <f>IFERROR(SEARCH("EM-DAT",Table4[[#This Row],[reference/s]]),"")</f>
        <v>16</v>
      </c>
      <c r="O145" s="41">
        <v>3</v>
      </c>
      <c r="P145" s="41">
        <v>1</v>
      </c>
      <c r="Q145" s="41">
        <v>3</v>
      </c>
      <c r="R145" s="41">
        <v>2</v>
      </c>
      <c r="S145" s="41">
        <v>0</v>
      </c>
      <c r="T145" s="41" t="str">
        <f>IF(AND(Table4[[#This Row],[Deaths]]="",Table4[[#This Row],[Reported cost]]="",Table4[[#This Row],[Insured Cost]]=""),1,IF(OR(Table4[[#This Row],[Reported cost]]="",Table4[[#This Row],[Insured Cost]]=""),2,IF(AND(Table4[[#This Row],[Deaths]]="",OR(Table4[[#This Row],[Reported cost]]="",Table4[[#This Row],[Insured Cost]]="")),3,"")))</f>
        <v/>
      </c>
      <c r="U145" s="41"/>
      <c r="V145" s="41">
        <v>5000</v>
      </c>
      <c r="W145" s="41">
        <v>100</v>
      </c>
      <c r="X145" s="41">
        <v>25</v>
      </c>
      <c r="Y145" s="41"/>
      <c r="Z145" s="2">
        <v>319000000</v>
      </c>
      <c r="AA145" s="2">
        <v>710000000</v>
      </c>
      <c r="AB145" s="41">
        <v>3500</v>
      </c>
      <c r="AC145" s="41"/>
      <c r="AD145" s="41"/>
      <c r="AE145" s="41"/>
      <c r="AF145" s="41">
        <v>14000</v>
      </c>
      <c r="AG145" s="41"/>
      <c r="AH145" s="41"/>
      <c r="AI145" s="41"/>
      <c r="AJ145" s="41"/>
      <c r="AK145" s="41"/>
      <c r="AL145" s="41"/>
      <c r="AM145" s="41">
        <v>9000</v>
      </c>
      <c r="AN145" s="41"/>
      <c r="AO145" s="41"/>
      <c r="AP145" s="41"/>
      <c r="AQ145" s="41"/>
      <c r="AR145" s="41"/>
      <c r="AS145" s="41"/>
      <c r="AT145" s="41"/>
      <c r="BC145" t="s">
        <v>61</v>
      </c>
      <c r="BD145" t="str">
        <f>IFERROR(LEFT(Table4[[#This Row],[reference/s]],SEARCH(";",Table4[[#This Row],[reference/s]])-1),"")</f>
        <v>ICA</v>
      </c>
      <c r="BE145" t="str">
        <f>IFERROR(MID(Table4[[#This Row],[reference/s]],SEARCH(";",Table4[[#This Row],[reference/s]])+2,SEARCH(";",Table4[[#This Row],[reference/s]],SEARCH(";",Table4[[#This Row],[reference/s]])+1)-SEARCH(";",Table4[[#This Row],[reference/s]])-2),"")</f>
        <v>EM-TRACK</v>
      </c>
      <c r="BF145">
        <f>IFERROR(SEARCH(";",Table4[[#This Row],[reference/s]]),"")</f>
        <v>4</v>
      </c>
      <c r="BG145" s="1">
        <f>IFERROR(SEARCH(";",Table4[[#This Row],[reference/s]],Table4[[#This Row],[Column2]]+1),"")</f>
        <v>14</v>
      </c>
      <c r="BH145" s="1">
        <f>IFERROR(SEARCH(";",Table4[[#This Row],[reference/s]],Table4[[#This Row],[Column3]]+1),"")</f>
        <v>22</v>
      </c>
      <c r="BI145" s="1">
        <f>IFERROR(SEARCH(";",Table4[[#This Row],[reference/s]],Table4[[#This Row],[Column4]]+1),"")</f>
        <v>31</v>
      </c>
      <c r="BJ145" s="1">
        <f>IFERROR(SEARCH(";",Table4[[#This Row],[reference/s]],Table4[[#This Row],[Column5]]+1),"")</f>
        <v>43</v>
      </c>
      <c r="BK145" s="1">
        <f>IFERROR(SEARCH(";",Table4[[#This Row],[reference/s]],Table4[[#This Row],[Column6]]+1),"")</f>
        <v>90</v>
      </c>
      <c r="BL145" s="1">
        <f>IFERROR(SEARCH(";",Table4[[#This Row],[reference/s]],Table4[[#This Row],[Column7]]+1),"")</f>
        <v>116</v>
      </c>
      <c r="BM145" s="1">
        <f>IFERROR(SEARCH(";",Table4[[#This Row],[reference/s]],Table4[[#This Row],[Column8]]+1),"")</f>
        <v>188</v>
      </c>
      <c r="BN145" s="1">
        <f>IFERROR(SEARCH(";",Table4[[#This Row],[reference/s]],Table4[[#This Row],[Column9]]+1),"")</f>
        <v>223</v>
      </c>
      <c r="BO145" s="1" t="str">
        <f>IFERROR(SEARCH(";",Table4[[#This Row],[reference/s]],Table4[[#This Row],[Column10]]+1),"")</f>
        <v/>
      </c>
      <c r="BP145" s="1" t="str">
        <f>IFERROR(SEARCH(";",Table4[[#This Row],[reference/s]],Table4[[#This Row],[Column11]]+1),"")</f>
        <v/>
      </c>
      <c r="BQ145" s="1" t="str">
        <f>IFERROR(MID(Table4[[#This Row],[reference/s]],Table4[[#This Row],[Column3]]+2,Table4[[#This Row],[Column4]]-Table4[[#This Row],[Column3]]-2),"")</f>
        <v>EM-DAT</v>
      </c>
      <c r="BR145" s="1" t="str">
        <f>IFERROR(MID(Table4[[#This Row],[reference/s]],Table4[[#This Row],[Column4]]+2,Table4[[#This Row],[Column5]]-Table4[[#This Row],[Column4]]-2),"")</f>
        <v>SES DOC</v>
      </c>
      <c r="BS145" s="1" t="str">
        <f>IFERROR(MID(Table4[[#This Row],[reference/s]],Table4[[#This Row],[Column5]]+2,Table4[[#This Row],[Column6]]-Table4[[#This Row],[Column5]]-2),"")</f>
        <v>SES report</v>
      </c>
    </row>
    <row r="146" spans="1:71">
      <c r="B146" t="s">
        <v>666</v>
      </c>
      <c r="E146" s="4">
        <v>33086</v>
      </c>
      <c r="F146" s="7">
        <v>33088</v>
      </c>
      <c r="G146" t="s">
        <v>696</v>
      </c>
      <c r="H146" s="41">
        <v>1990</v>
      </c>
      <c r="I146" t="s">
        <v>554</v>
      </c>
      <c r="J146" t="s">
        <v>37</v>
      </c>
      <c r="K146" t="s">
        <v>37</v>
      </c>
      <c r="L146" t="s">
        <v>773</v>
      </c>
      <c r="M146" t="s">
        <v>599</v>
      </c>
      <c r="N146" s="41" t="str">
        <f>IFERROR(SEARCH("EM-DAT",Table4[[#This Row],[reference/s]]),"")</f>
        <v/>
      </c>
      <c r="O146" s="41">
        <v>0</v>
      </c>
      <c r="P146" s="41">
        <v>0</v>
      </c>
      <c r="Q146" s="41">
        <v>1</v>
      </c>
      <c r="R146" s="41">
        <v>1</v>
      </c>
      <c r="S146" s="41">
        <v>0</v>
      </c>
      <c r="T146" s="41" t="str">
        <f>IF(AND(Table4[[#This Row],[Deaths]]="",Table4[[#This Row],[Reported cost]]="",Table4[[#This Row],[Insured Cost]]=""),1,IF(OR(Table4[[#This Row],[Reported cost]]="",Table4[[#This Row],[Insured Cost]]=""),2,IF(AND(Table4[[#This Row],[Deaths]]="",OR(Table4[[#This Row],[Reported cost]]="",Table4[[#This Row],[Insured Cost]]="")),3,"")))</f>
        <v/>
      </c>
      <c r="U146" s="41"/>
      <c r="V146" s="41">
        <v>10000</v>
      </c>
      <c r="W146" s="41">
        <v>20</v>
      </c>
      <c r="X146" s="41">
        <v>10</v>
      </c>
      <c r="Y146" s="41">
        <v>2</v>
      </c>
      <c r="Z146" s="2">
        <v>12000000</v>
      </c>
      <c r="AA146" s="2">
        <v>15000000</v>
      </c>
      <c r="AB146" s="41">
        <v>1500</v>
      </c>
      <c r="AC146" s="41"/>
      <c r="AD146" s="41"/>
      <c r="AE146" s="41"/>
      <c r="AF146" s="41"/>
      <c r="AG146" s="41"/>
      <c r="AH146" s="41"/>
      <c r="AI146" s="41"/>
      <c r="AJ146" s="41"/>
      <c r="AK146" s="41"/>
      <c r="AL146" s="41"/>
      <c r="AM146" s="41"/>
      <c r="AN146" s="41"/>
      <c r="AO146" s="41"/>
      <c r="AP146" s="41"/>
      <c r="AQ146" s="41"/>
      <c r="AR146" s="41"/>
      <c r="AS146" s="41"/>
      <c r="AT146" s="41"/>
      <c r="BD146" t="str">
        <f>IFERROR(LEFT(Table4[[#This Row],[reference/s]],SEARCH(";",Table4[[#This Row],[reference/s]])-1),"")</f>
        <v>ICA</v>
      </c>
      <c r="BE146" t="str">
        <f>IFERROR(MID(Table4[[#This Row],[reference/s]],SEARCH(";",Table4[[#This Row],[reference/s]])+2,SEARCH(";",Table4[[#This Row],[reference/s]],SEARCH(";",Table4[[#This Row],[reference/s]])+1)-SEARCH(";",Table4[[#This Row],[reference/s]])-2),"")</f>
        <v/>
      </c>
      <c r="BF146">
        <f>IFERROR(SEARCH(";",Table4[[#This Row],[reference/s]]),"")</f>
        <v>4</v>
      </c>
      <c r="BG146" s="1" t="str">
        <f>IFERROR(SEARCH(";",Table4[[#This Row],[reference/s]],Table4[[#This Row],[Column2]]+1),"")</f>
        <v/>
      </c>
      <c r="BH146" s="1" t="str">
        <f>IFERROR(SEARCH(";",Table4[[#This Row],[reference/s]],Table4[[#This Row],[Column3]]+1),"")</f>
        <v/>
      </c>
      <c r="BI146" s="1" t="str">
        <f>IFERROR(SEARCH(";",Table4[[#This Row],[reference/s]],Table4[[#This Row],[Column4]]+1),"")</f>
        <v/>
      </c>
      <c r="BJ146" s="1" t="str">
        <f>IFERROR(SEARCH(";",Table4[[#This Row],[reference/s]],Table4[[#This Row],[Column5]]+1),"")</f>
        <v/>
      </c>
      <c r="BK146" s="1" t="str">
        <f>IFERROR(SEARCH(";",Table4[[#This Row],[reference/s]],Table4[[#This Row],[Column6]]+1),"")</f>
        <v/>
      </c>
      <c r="BL146" s="1" t="str">
        <f>IFERROR(SEARCH(";",Table4[[#This Row],[reference/s]],Table4[[#This Row],[Column7]]+1),"")</f>
        <v/>
      </c>
      <c r="BM146" s="1" t="str">
        <f>IFERROR(SEARCH(";",Table4[[#This Row],[reference/s]],Table4[[#This Row],[Column8]]+1),"")</f>
        <v/>
      </c>
      <c r="BN146" s="1" t="str">
        <f>IFERROR(SEARCH(";",Table4[[#This Row],[reference/s]],Table4[[#This Row],[Column9]]+1),"")</f>
        <v/>
      </c>
      <c r="BO146" s="1" t="str">
        <f>IFERROR(SEARCH(";",Table4[[#This Row],[reference/s]],Table4[[#This Row],[Column10]]+1),"")</f>
        <v/>
      </c>
      <c r="BP146" s="1" t="str">
        <f>IFERROR(SEARCH(";",Table4[[#This Row],[reference/s]],Table4[[#This Row],[Column11]]+1),"")</f>
        <v/>
      </c>
      <c r="BQ146" s="1" t="str">
        <f>IFERROR(MID(Table4[[#This Row],[reference/s]],Table4[[#This Row],[Column3]]+2,Table4[[#This Row],[Column4]]-Table4[[#This Row],[Column3]]-2),"")</f>
        <v/>
      </c>
      <c r="BR146" s="1" t="str">
        <f>IFERROR(MID(Table4[[#This Row],[reference/s]],Table4[[#This Row],[Column4]]+2,Table4[[#This Row],[Column5]]-Table4[[#This Row],[Column4]]-2),"")</f>
        <v/>
      </c>
      <c r="BS146" s="1" t="str">
        <f>IFERROR(MID(Table4[[#This Row],[reference/s]],Table4[[#This Row],[Column5]]+2,Table4[[#This Row],[Column6]]-Table4[[#This Row],[Column5]]-2),"")</f>
        <v/>
      </c>
    </row>
    <row r="147" spans="1:71" ht="15" thickBot="1">
      <c r="B147" t="s">
        <v>666</v>
      </c>
      <c r="C147" t="s">
        <v>979</v>
      </c>
      <c r="D147" t="s">
        <v>978</v>
      </c>
      <c r="E147" s="16">
        <v>33229</v>
      </c>
      <c r="F147" s="16">
        <v>33229</v>
      </c>
      <c r="G147" t="s">
        <v>687</v>
      </c>
      <c r="H147" s="41">
        <v>1990</v>
      </c>
      <c r="I147" t="s">
        <v>526</v>
      </c>
      <c r="J147" t="s">
        <v>30</v>
      </c>
      <c r="K147" t="s">
        <v>30</v>
      </c>
      <c r="M147" t="s">
        <v>977</v>
      </c>
      <c r="N147" s="41" t="str">
        <f>IFERROR(SEARCH("EM-DAT",Table4[[#This Row],[reference/s]]),"")</f>
        <v/>
      </c>
      <c r="O147" s="41">
        <v>0</v>
      </c>
      <c r="P147" s="41">
        <v>1</v>
      </c>
      <c r="Q147" s="41">
        <v>0</v>
      </c>
      <c r="R147" s="41">
        <v>0</v>
      </c>
      <c r="S147" s="41">
        <v>0</v>
      </c>
      <c r="T147" s="41">
        <f>IF(AND(Table4[[#This Row],[Deaths]]="",Table4[[#This Row],[Reported cost]]="",Table4[[#This Row],[Insured Cost]]=""),1,IF(OR(Table4[[#This Row],[Reported cost]]="",Table4[[#This Row],[Insured Cost]]=""),2,IF(AND(Table4[[#This Row],[Deaths]]="",OR(Table4[[#This Row],[Reported cost]]="",Table4[[#This Row],[Insured Cost]]="")),3,"")))</f>
        <v>2</v>
      </c>
      <c r="U147" s="41"/>
      <c r="V147" s="41"/>
      <c r="W147" s="41"/>
      <c r="X147" s="41"/>
      <c r="Y147" s="41"/>
      <c r="Z147" s="2"/>
      <c r="AA147" s="2">
        <v>10000000</v>
      </c>
      <c r="AB147" s="41"/>
      <c r="AC147" s="41"/>
      <c r="AD147" s="41"/>
      <c r="AE147" s="41"/>
      <c r="AF147" s="41"/>
      <c r="AG147" s="41"/>
      <c r="AH147" s="41"/>
      <c r="AI147" s="41"/>
      <c r="AJ147" s="41"/>
      <c r="AK147" s="41"/>
      <c r="AL147" s="41"/>
      <c r="AM147" s="41"/>
      <c r="AN147" s="41"/>
      <c r="AO147" s="41"/>
      <c r="AP147" s="41"/>
      <c r="AQ147" s="41"/>
      <c r="AR147" s="41"/>
      <c r="AS147" s="41"/>
      <c r="AT147" s="41"/>
      <c r="BD147" t="str">
        <f>IFERROR(LEFT(Table4[[#This Row],[reference/s]],SEARCH(";",Table4[[#This Row],[reference/s]])-1),"")</f>
        <v/>
      </c>
      <c r="BE147" t="str">
        <f>IFERROR(MID(Table4[[#This Row],[reference/s]],SEARCH(";",Table4[[#This Row],[reference/s]])+2,SEARCH(";",Table4[[#This Row],[reference/s]],SEARCH(";",Table4[[#This Row],[reference/s]])+1)-SEARCH(";",Table4[[#This Row],[reference/s]])-2),"")</f>
        <v/>
      </c>
      <c r="BF147" t="str">
        <f>IFERROR(SEARCH(";",Table4[[#This Row],[reference/s]]),"")</f>
        <v/>
      </c>
      <c r="BG147" s="1" t="str">
        <f>IFERROR(SEARCH(";",Table4[[#This Row],[reference/s]],Table4[[#This Row],[Column2]]+1),"")</f>
        <v/>
      </c>
      <c r="BH147" s="1" t="str">
        <f>IFERROR(SEARCH(";",Table4[[#This Row],[reference/s]],Table4[[#This Row],[Column3]]+1),"")</f>
        <v/>
      </c>
      <c r="BI147" s="1" t="str">
        <f>IFERROR(SEARCH(";",Table4[[#This Row],[reference/s]],Table4[[#This Row],[Column4]]+1),"")</f>
        <v/>
      </c>
      <c r="BJ147" s="1" t="str">
        <f>IFERROR(SEARCH(";",Table4[[#This Row],[reference/s]],Table4[[#This Row],[Column5]]+1),"")</f>
        <v/>
      </c>
      <c r="BK147" s="1" t="str">
        <f>IFERROR(SEARCH(";",Table4[[#This Row],[reference/s]],Table4[[#This Row],[Column6]]+1),"")</f>
        <v/>
      </c>
      <c r="BL147" s="1" t="str">
        <f>IFERROR(SEARCH(";",Table4[[#This Row],[reference/s]],Table4[[#This Row],[Column7]]+1),"")</f>
        <v/>
      </c>
      <c r="BM147" s="1" t="str">
        <f>IFERROR(SEARCH(";",Table4[[#This Row],[reference/s]],Table4[[#This Row],[Column8]]+1),"")</f>
        <v/>
      </c>
      <c r="BN147" s="1" t="str">
        <f>IFERROR(SEARCH(";",Table4[[#This Row],[reference/s]],Table4[[#This Row],[Column9]]+1),"")</f>
        <v/>
      </c>
      <c r="BO147" s="1" t="str">
        <f>IFERROR(SEARCH(";",Table4[[#This Row],[reference/s]],Table4[[#This Row],[Column10]]+1),"")</f>
        <v/>
      </c>
      <c r="BP147" s="1" t="str">
        <f>IFERROR(SEARCH(";",Table4[[#This Row],[reference/s]],Table4[[#This Row],[Column11]]+1),"")</f>
        <v/>
      </c>
      <c r="BQ147" s="1" t="str">
        <f>IFERROR(MID(Table4[[#This Row],[reference/s]],Table4[[#This Row],[Column3]]+2,Table4[[#This Row],[Column4]]-Table4[[#This Row],[Column3]]-2),"")</f>
        <v/>
      </c>
      <c r="BR147" s="1" t="str">
        <f>IFERROR(MID(Table4[[#This Row],[reference/s]],Table4[[#This Row],[Column4]]+2,Table4[[#This Row],[Column5]]-Table4[[#This Row],[Column4]]-2),"")</f>
        <v/>
      </c>
      <c r="BS147" s="1" t="str">
        <f>IFERROR(MID(Table4[[#This Row],[reference/s]],Table4[[#This Row],[Column5]]+2,Table4[[#This Row],[Column6]]-Table4[[#This Row],[Column5]]-2),"")</f>
        <v/>
      </c>
    </row>
    <row r="148" spans="1:71" ht="16" thickTop="1" thickBot="1">
      <c r="A148">
        <v>122</v>
      </c>
      <c r="B148" t="s">
        <v>622</v>
      </c>
      <c r="C148" t="s">
        <v>108</v>
      </c>
      <c r="D148" t="s">
        <v>765</v>
      </c>
      <c r="E148" s="4">
        <v>33230</v>
      </c>
      <c r="F148" s="7">
        <v>33245</v>
      </c>
      <c r="G148" t="s">
        <v>684</v>
      </c>
      <c r="H148" s="41">
        <v>1991</v>
      </c>
      <c r="I148" t="s">
        <v>513</v>
      </c>
      <c r="J148" t="s">
        <v>635</v>
      </c>
      <c r="K148" t="s">
        <v>50</v>
      </c>
      <c r="L148" t="s">
        <v>165</v>
      </c>
      <c r="M148" s="9" t="s">
        <v>1329</v>
      </c>
      <c r="N148" s="43">
        <f>IFERROR(SEARCH("EM-DAT",Table4[[#This Row],[reference/s]]),"")</f>
        <v>22</v>
      </c>
      <c r="O148" s="41">
        <v>1</v>
      </c>
      <c r="P148" s="41">
        <v>0</v>
      </c>
      <c r="Q148" s="41">
        <v>3</v>
      </c>
      <c r="R148" s="41">
        <v>1</v>
      </c>
      <c r="S148" s="41">
        <v>9</v>
      </c>
      <c r="T148" s="41" t="str">
        <f>IF(AND(Table4[[#This Row],[Deaths]]="",Table4[[#This Row],[Reported cost]]="",Table4[[#This Row],[Insured Cost]]=""),1,IF(OR(Table4[[#This Row],[Reported cost]]="",Table4[[#This Row],[Insured Cost]]=""),2,IF(AND(Table4[[#This Row],[Deaths]]="",OR(Table4[[#This Row],[Reported cost]]="",Table4[[#This Row],[Insured Cost]]="")),3,"")))</f>
        <v/>
      </c>
      <c r="U148" s="41"/>
      <c r="V148" s="41">
        <v>30000</v>
      </c>
      <c r="W148" s="41">
        <v>200</v>
      </c>
      <c r="X148" s="41">
        <v>35</v>
      </c>
      <c r="Y148" s="41">
        <v>6</v>
      </c>
      <c r="Z148" s="2">
        <v>32000000</v>
      </c>
      <c r="AA148" s="2">
        <v>100000000</v>
      </c>
      <c r="AB148" s="41"/>
      <c r="AC148" s="41"/>
      <c r="AD148" s="41"/>
      <c r="AE148" s="41"/>
      <c r="AF148" s="41">
        <v>50</v>
      </c>
      <c r="AG148" s="41"/>
      <c r="AH148" s="41"/>
      <c r="AI148" s="41"/>
      <c r="AJ148" s="41"/>
      <c r="AK148" s="41"/>
      <c r="AL148" s="41"/>
      <c r="AM148" s="41"/>
      <c r="AN148" s="41"/>
      <c r="AO148" s="41"/>
      <c r="AP148" s="41"/>
      <c r="AQ148" s="41"/>
      <c r="AR148" s="41"/>
      <c r="AS148" s="41"/>
      <c r="AT148" s="41"/>
      <c r="AW148" t="s">
        <v>984</v>
      </c>
      <c r="BC148" t="s">
        <v>109</v>
      </c>
      <c r="BD148" t="str">
        <f>IFERROR(LEFT(Table4[[#This Row],[reference/s]],SEARCH(";",Table4[[#This Row],[reference/s]])-1),"")</f>
        <v>ICA</v>
      </c>
      <c r="BE148" t="str">
        <f>IFERROR(MID(Table4[[#This Row],[reference/s]],SEARCH(";",Table4[[#This Row],[reference/s]])+2,SEARCH(";",Table4[[#This Row],[reference/s]],SEARCH(";",Table4[[#This Row],[reference/s]])+1)-SEARCH(";",Table4[[#This Row],[reference/s]])-2),"")</f>
        <v>wiki</v>
      </c>
      <c r="BF148">
        <f>IFERROR(SEARCH(";",Table4[[#This Row],[reference/s]]),"")</f>
        <v>4</v>
      </c>
      <c r="BG148" s="1">
        <f>IFERROR(SEARCH(";",Table4[[#This Row],[reference/s]],Table4[[#This Row],[Column2]]+1),"")</f>
        <v>10</v>
      </c>
      <c r="BH148" s="1">
        <f>IFERROR(SEARCH(";",Table4[[#This Row],[reference/s]],Table4[[#This Row],[Column3]]+1),"")</f>
        <v>20</v>
      </c>
      <c r="BI148" s="1">
        <f>IFERROR(SEARCH(";",Table4[[#This Row],[reference/s]],Table4[[#This Row],[Column4]]+1),"")</f>
        <v>28</v>
      </c>
      <c r="BJ148" s="1">
        <f>IFERROR(SEARCH(";",Table4[[#This Row],[reference/s]],Table4[[#This Row],[Column5]]+1),"")</f>
        <v>47</v>
      </c>
      <c r="BK148" s="1" t="str">
        <f>IFERROR(SEARCH(";",Table4[[#This Row],[reference/s]],Table4[[#This Row],[Column6]]+1),"")</f>
        <v/>
      </c>
      <c r="BL148" s="1" t="str">
        <f>IFERROR(SEARCH(";",Table4[[#This Row],[reference/s]],Table4[[#This Row],[Column7]]+1),"")</f>
        <v/>
      </c>
      <c r="BM148" s="1" t="str">
        <f>IFERROR(SEARCH(";",Table4[[#This Row],[reference/s]],Table4[[#This Row],[Column8]]+1),"")</f>
        <v/>
      </c>
      <c r="BN148" s="1" t="str">
        <f>IFERROR(SEARCH(";",Table4[[#This Row],[reference/s]],Table4[[#This Row],[Column9]]+1),"")</f>
        <v/>
      </c>
      <c r="BO148" s="1" t="str">
        <f>IFERROR(SEARCH(";",Table4[[#This Row],[reference/s]],Table4[[#This Row],[Column10]]+1),"")</f>
        <v/>
      </c>
      <c r="BP148" s="1" t="str">
        <f>IFERROR(SEARCH(";",Table4[[#This Row],[reference/s]],Table4[[#This Row],[Column11]]+1),"")</f>
        <v/>
      </c>
      <c r="BQ148" s="1" t="str">
        <f>IFERROR(MID(Table4[[#This Row],[reference/s]],Table4[[#This Row],[Column3]]+2,Table4[[#This Row],[Column4]]-Table4[[#This Row],[Column3]]-2),"")</f>
        <v>EM-TRACK</v>
      </c>
      <c r="BR148" s="1" t="str">
        <f>IFERROR(MID(Table4[[#This Row],[reference/s]],Table4[[#This Row],[Column4]]+2,Table4[[#This Row],[Column5]]-Table4[[#This Row],[Column4]]-2),"")</f>
        <v>EM-DAT</v>
      </c>
      <c r="BS148" s="1" t="str">
        <f>IFERROR(MID(Table4[[#This Row],[reference/s]],Table4[[#This Row],[Column5]]+2,Table4[[#This Row],[Column6]]-Table4[[#This Row],[Column5]]-2),"")</f>
        <v>QLD flood history</v>
      </c>
    </row>
    <row r="149" spans="1:71" ht="15" thickTop="1">
      <c r="B149" t="s">
        <v>622</v>
      </c>
      <c r="E149" s="4">
        <v>33284</v>
      </c>
      <c r="F149" s="7">
        <v>33285</v>
      </c>
      <c r="G149" t="s">
        <v>688</v>
      </c>
      <c r="H149" s="41">
        <v>1991</v>
      </c>
      <c r="I149" t="s">
        <v>1331</v>
      </c>
      <c r="J149" t="s">
        <v>807</v>
      </c>
      <c r="K149" t="s">
        <v>37</v>
      </c>
      <c r="L149" t="s">
        <v>50</v>
      </c>
      <c r="M149" t="s">
        <v>1332</v>
      </c>
      <c r="N149" s="41" t="str">
        <f>IFERROR(SEARCH("EM-DAT",Table4[[#This Row],[reference/s]]),"")</f>
        <v/>
      </c>
      <c r="O149" s="41">
        <v>0</v>
      </c>
      <c r="P149" s="41">
        <v>0</v>
      </c>
      <c r="Q149" s="41">
        <v>1</v>
      </c>
      <c r="R149" s="41">
        <v>1</v>
      </c>
      <c r="S149" s="41">
        <v>2</v>
      </c>
      <c r="T149" s="41" t="str">
        <f>IF(AND(Table4[[#This Row],[Deaths]]="",Table4[[#This Row],[Reported cost]]="",Table4[[#This Row],[Insured Cost]]=""),1,IF(OR(Table4[[#This Row],[Reported cost]]="",Table4[[#This Row],[Insured Cost]]=""),2,IF(AND(Table4[[#This Row],[Deaths]]="",OR(Table4[[#This Row],[Reported cost]]="",Table4[[#This Row],[Insured Cost]]="")),3,"")))</f>
        <v/>
      </c>
      <c r="U149" s="41"/>
      <c r="V149" s="41">
        <v>5000</v>
      </c>
      <c r="W149" s="41">
        <v>150</v>
      </c>
      <c r="X149" s="41">
        <v>10</v>
      </c>
      <c r="Y149" s="41"/>
      <c r="Z149" s="2">
        <v>15000000</v>
      </c>
      <c r="AA149" s="2">
        <v>2000000</v>
      </c>
      <c r="AB149" s="41"/>
      <c r="AC149" s="41"/>
      <c r="AD149" s="41"/>
      <c r="AE149" s="41"/>
      <c r="AF149" s="41"/>
      <c r="AG149" s="41"/>
      <c r="AH149" s="41"/>
      <c r="AI149" s="41"/>
      <c r="AJ149" s="41"/>
      <c r="AK149" s="41"/>
      <c r="AL149" s="41"/>
      <c r="AM149" s="41"/>
      <c r="AN149" s="41"/>
      <c r="AO149" s="41"/>
      <c r="AP149" s="41"/>
      <c r="AQ149" s="41"/>
      <c r="AR149" s="41"/>
      <c r="AS149" s="41"/>
      <c r="AT149" s="41"/>
      <c r="BD149" t="str">
        <f>IFERROR(LEFT(Table4[[#This Row],[reference/s]],SEARCH(";",Table4[[#This Row],[reference/s]])-1),"")</f>
        <v>ICA</v>
      </c>
      <c r="BE149" t="str">
        <f>IFERROR(MID(Table4[[#This Row],[reference/s]],SEARCH(";",Table4[[#This Row],[reference/s]])+2,SEARCH(";",Table4[[#This Row],[reference/s]],SEARCH(";",Table4[[#This Row],[reference/s]])+1)-SEARCH(";",Table4[[#This Row],[reference/s]])-2),"")</f>
        <v>wiki</v>
      </c>
      <c r="BF149">
        <f>IFERROR(SEARCH(";",Table4[[#This Row],[reference/s]]),"")</f>
        <v>4</v>
      </c>
      <c r="BG149" s="1">
        <f>IFERROR(SEARCH(";",Table4[[#This Row],[reference/s]],Table4[[#This Row],[Column2]]+1),"")</f>
        <v>10</v>
      </c>
      <c r="BH149" s="1">
        <f>IFERROR(SEARCH(";",Table4[[#This Row],[reference/s]],Table4[[#This Row],[Column3]]+1),"")</f>
        <v>27</v>
      </c>
      <c r="BI149" s="1" t="str">
        <f>IFERROR(SEARCH(";",Table4[[#This Row],[reference/s]],Table4[[#This Row],[Column4]]+1),"")</f>
        <v/>
      </c>
      <c r="BJ149" s="1" t="str">
        <f>IFERROR(SEARCH(";",Table4[[#This Row],[reference/s]],Table4[[#This Row],[Column5]]+1),"")</f>
        <v/>
      </c>
      <c r="BK149" s="1" t="str">
        <f>IFERROR(SEARCH(";",Table4[[#This Row],[reference/s]],Table4[[#This Row],[Column6]]+1),"")</f>
        <v/>
      </c>
      <c r="BL149" s="1" t="str">
        <f>IFERROR(SEARCH(";",Table4[[#This Row],[reference/s]],Table4[[#This Row],[Column7]]+1),"")</f>
        <v/>
      </c>
      <c r="BM149" s="1" t="str">
        <f>IFERROR(SEARCH(";",Table4[[#This Row],[reference/s]],Table4[[#This Row],[Column8]]+1),"")</f>
        <v/>
      </c>
      <c r="BN149" s="1" t="str">
        <f>IFERROR(SEARCH(";",Table4[[#This Row],[reference/s]],Table4[[#This Row],[Column9]]+1),"")</f>
        <v/>
      </c>
      <c r="BO149" s="1" t="str">
        <f>IFERROR(SEARCH(";",Table4[[#This Row],[reference/s]],Table4[[#This Row],[Column10]]+1),"")</f>
        <v/>
      </c>
      <c r="BP149" s="1" t="str">
        <f>IFERROR(SEARCH(";",Table4[[#This Row],[reference/s]],Table4[[#This Row],[Column11]]+1),"")</f>
        <v/>
      </c>
      <c r="BQ149" s="1" t="str">
        <f>IFERROR(MID(Table4[[#This Row],[reference/s]],Table4[[#This Row],[Column3]]+2,Table4[[#This Row],[Column4]]-Table4[[#This Row],[Column3]]-2),"")</f>
        <v>PDF - newspaper</v>
      </c>
      <c r="BR149" s="1" t="str">
        <f>IFERROR(MID(Table4[[#This Row],[reference/s]],Table4[[#This Row],[Column4]]+2,Table4[[#This Row],[Column5]]-Table4[[#This Row],[Column4]]-2),"")</f>
        <v/>
      </c>
      <c r="BS149" s="1" t="str">
        <f>IFERROR(MID(Table4[[#This Row],[reference/s]],Table4[[#This Row],[Column5]]+2,Table4[[#This Row],[Column6]]-Table4[[#This Row],[Column5]]-2),"")</f>
        <v/>
      </c>
    </row>
    <row r="150" spans="1:71">
      <c r="A150">
        <v>91</v>
      </c>
      <c r="B150" t="s">
        <v>622</v>
      </c>
      <c r="C150" t="s">
        <v>768</v>
      </c>
      <c r="D150" t="s">
        <v>915</v>
      </c>
      <c r="E150" s="4">
        <v>33276</v>
      </c>
      <c r="F150" s="16">
        <v>33279</v>
      </c>
      <c r="G150" t="s">
        <v>688</v>
      </c>
      <c r="H150" s="41">
        <v>1991</v>
      </c>
      <c r="I150" t="s">
        <v>720</v>
      </c>
      <c r="J150" t="s">
        <v>50</v>
      </c>
      <c r="K150" t="s">
        <v>50</v>
      </c>
      <c r="L150" t="s">
        <v>773</v>
      </c>
      <c r="M150" t="s">
        <v>1330</v>
      </c>
      <c r="N150" s="41" t="str">
        <f>IFERROR(SEARCH("EM-DAT",Table4[[#This Row],[reference/s]]),"")</f>
        <v/>
      </c>
      <c r="O150" s="41">
        <v>1</v>
      </c>
      <c r="P150" s="41">
        <v>0</v>
      </c>
      <c r="Q150" s="41">
        <v>1</v>
      </c>
      <c r="R150" s="41">
        <v>1</v>
      </c>
      <c r="S150" s="41">
        <v>6</v>
      </c>
      <c r="T150" s="41" t="str">
        <f>IF(AND(Table4[[#This Row],[Deaths]]="",Table4[[#This Row],[Reported cost]]="",Table4[[#This Row],[Insured Cost]]=""),1,IF(OR(Table4[[#This Row],[Reported cost]]="",Table4[[#This Row],[Insured Cost]]=""),2,IF(AND(Table4[[#This Row],[Deaths]]="",OR(Table4[[#This Row],[Reported cost]]="",Table4[[#This Row],[Insured Cost]]="")),3,"")))</f>
        <v/>
      </c>
      <c r="U150" s="41">
        <v>150</v>
      </c>
      <c r="V150" s="41"/>
      <c r="W150" s="41"/>
      <c r="X150" s="41"/>
      <c r="Y150" s="41">
        <v>3</v>
      </c>
      <c r="Z150" s="2">
        <v>10000000</v>
      </c>
      <c r="AA150" s="2">
        <v>80000000</v>
      </c>
      <c r="AB150" s="41"/>
      <c r="AC150" s="41"/>
      <c r="AD150" s="41"/>
      <c r="AE150" s="41"/>
      <c r="AF150" s="41">
        <v>5</v>
      </c>
      <c r="AG150" s="41"/>
      <c r="AH150" s="41"/>
      <c r="AI150" s="41"/>
      <c r="AJ150" s="41"/>
      <c r="AK150" s="41"/>
      <c r="AL150" s="41"/>
      <c r="AM150" s="41"/>
      <c r="AN150" s="41"/>
      <c r="AO150" s="41"/>
      <c r="AP150" s="41"/>
      <c r="AQ150" s="41"/>
      <c r="AR150" s="41"/>
      <c r="AS150" s="41"/>
      <c r="AT150" s="41"/>
      <c r="BC150" t="s">
        <v>98</v>
      </c>
      <c r="BD150" t="str">
        <f>IFERROR(LEFT(Table4[[#This Row],[reference/s]],SEARCH(";",Table4[[#This Row],[reference/s]])-1),"")</f>
        <v>EM-TRACK</v>
      </c>
      <c r="BE150" t="str">
        <f>IFERROR(MID(Table4[[#This Row],[reference/s]],SEARCH(";",Table4[[#This Row],[reference/s]])+2,SEARCH(";",Table4[[#This Row],[reference/s]],SEARCH(";",Table4[[#This Row],[reference/s]])+1)-SEARCH(";",Table4[[#This Row],[reference/s]])-2),"")</f>
        <v>QLD flood history</v>
      </c>
      <c r="BF150">
        <f>IFERROR(SEARCH(";",Table4[[#This Row],[reference/s]]),"")</f>
        <v>9</v>
      </c>
      <c r="BG150" s="1">
        <f>IFERROR(SEARCH(";",Table4[[#This Row],[reference/s]],Table4[[#This Row],[Column2]]+1),"")</f>
        <v>28</v>
      </c>
      <c r="BH150" s="1" t="str">
        <f>IFERROR(SEARCH(";",Table4[[#This Row],[reference/s]],Table4[[#This Row],[Column3]]+1),"")</f>
        <v/>
      </c>
      <c r="BI150" s="1" t="str">
        <f>IFERROR(SEARCH(";",Table4[[#This Row],[reference/s]],Table4[[#This Row],[Column4]]+1),"")</f>
        <v/>
      </c>
      <c r="BJ150" s="1" t="str">
        <f>IFERROR(SEARCH(";",Table4[[#This Row],[reference/s]],Table4[[#This Row],[Column5]]+1),"")</f>
        <v/>
      </c>
      <c r="BK150" s="1" t="str">
        <f>IFERROR(SEARCH(";",Table4[[#This Row],[reference/s]],Table4[[#This Row],[Column6]]+1),"")</f>
        <v/>
      </c>
      <c r="BL150" s="1" t="str">
        <f>IFERROR(SEARCH(";",Table4[[#This Row],[reference/s]],Table4[[#This Row],[Column7]]+1),"")</f>
        <v/>
      </c>
      <c r="BM150" s="1" t="str">
        <f>IFERROR(SEARCH(";",Table4[[#This Row],[reference/s]],Table4[[#This Row],[Column8]]+1),"")</f>
        <v/>
      </c>
      <c r="BN150" s="1" t="str">
        <f>IFERROR(SEARCH(";",Table4[[#This Row],[reference/s]],Table4[[#This Row],[Column9]]+1),"")</f>
        <v/>
      </c>
      <c r="BO150" s="1" t="str">
        <f>IFERROR(SEARCH(";",Table4[[#This Row],[reference/s]],Table4[[#This Row],[Column10]]+1),"")</f>
        <v/>
      </c>
      <c r="BP150" s="1" t="str">
        <f>IFERROR(SEARCH(";",Table4[[#This Row],[reference/s]],Table4[[#This Row],[Column11]]+1),"")</f>
        <v/>
      </c>
      <c r="BQ150" s="1" t="str">
        <f>IFERROR(MID(Table4[[#This Row],[reference/s]],Table4[[#This Row],[Column3]]+2,Table4[[#This Row],[Column4]]-Table4[[#This Row],[Column3]]-2),"")</f>
        <v/>
      </c>
      <c r="BR150" s="1" t="str">
        <f>IFERROR(MID(Table4[[#This Row],[reference/s]],Table4[[#This Row],[Column4]]+2,Table4[[#This Row],[Column5]]-Table4[[#This Row],[Column4]]-2),"")</f>
        <v/>
      </c>
      <c r="BS150" s="1" t="str">
        <f>IFERROR(MID(Table4[[#This Row],[reference/s]],Table4[[#This Row],[Column5]]+2,Table4[[#This Row],[Column6]]-Table4[[#This Row],[Column5]]-2),"")</f>
        <v/>
      </c>
    </row>
    <row r="151" spans="1:71">
      <c r="A151">
        <v>265</v>
      </c>
      <c r="B151" t="s">
        <v>622</v>
      </c>
      <c r="C151" t="s">
        <v>192</v>
      </c>
      <c r="D151" t="s">
        <v>193</v>
      </c>
      <c r="E151" s="7">
        <v>33588</v>
      </c>
      <c r="F151" s="7">
        <v>33590</v>
      </c>
      <c r="G151" t="s">
        <v>687</v>
      </c>
      <c r="H151" s="41">
        <v>1991</v>
      </c>
      <c r="I151" t="s">
        <v>663</v>
      </c>
      <c r="J151" t="s">
        <v>30</v>
      </c>
      <c r="K151" t="s">
        <v>30</v>
      </c>
      <c r="L151" t="s">
        <v>773</v>
      </c>
      <c r="M151" t="s">
        <v>1293</v>
      </c>
      <c r="N151" s="41" t="str">
        <f>IFERROR(SEARCH("EM-DAT",Table4[[#This Row],[reference/s]]),"")</f>
        <v/>
      </c>
      <c r="O151" s="41">
        <v>1</v>
      </c>
      <c r="P151" s="41">
        <v>0</v>
      </c>
      <c r="Q151" s="41">
        <v>1</v>
      </c>
      <c r="R151" s="41">
        <v>1</v>
      </c>
      <c r="S151" s="41">
        <v>0</v>
      </c>
      <c r="T151" s="41">
        <f>IF(AND(Table4[[#This Row],[Deaths]]="",Table4[[#This Row],[Reported cost]]="",Table4[[#This Row],[Insured Cost]]=""),1,IF(OR(Table4[[#This Row],[Reported cost]]="",Table4[[#This Row],[Insured Cost]]=""),2,IF(AND(Table4[[#This Row],[Deaths]]="",OR(Table4[[#This Row],[Reported cost]]="",Table4[[#This Row],[Insured Cost]]="")),3,"")))</f>
        <v>2</v>
      </c>
      <c r="U151" s="41"/>
      <c r="V151" s="41">
        <v>20000</v>
      </c>
      <c r="W151" s="41">
        <v>220</v>
      </c>
      <c r="X151" s="41">
        <v>5</v>
      </c>
      <c r="Y151" s="41"/>
      <c r="Z151" s="2">
        <v>24000000</v>
      </c>
      <c r="AB151" s="41"/>
      <c r="AC151" s="41"/>
      <c r="AD151" s="41"/>
      <c r="AE151" s="41"/>
      <c r="AF151" s="41"/>
      <c r="AG151" s="41"/>
      <c r="AH151" s="41"/>
      <c r="AI151" s="41"/>
      <c r="AJ151" s="41"/>
      <c r="AK151" s="41"/>
      <c r="AL151" s="41"/>
      <c r="AM151" s="41"/>
      <c r="AN151" s="41"/>
      <c r="AO151" s="41"/>
      <c r="AP151" s="41"/>
      <c r="AQ151" s="41"/>
      <c r="AR151" s="41"/>
      <c r="AS151" s="41"/>
      <c r="AT151" s="41"/>
      <c r="BC151" t="s">
        <v>194</v>
      </c>
      <c r="BD151" t="str">
        <f>IFERROR(LEFT(Table4[[#This Row],[reference/s]],SEARCH(";",Table4[[#This Row],[reference/s]])-1),"")</f>
        <v>EM-TRACK</v>
      </c>
      <c r="BE151" t="str">
        <f>IFERROR(MID(Table4[[#This Row],[reference/s]],SEARCH(";",Table4[[#This Row],[reference/s]])+2,SEARCH(";",Table4[[#This Row],[reference/s]],SEARCH(";",Table4[[#This Row],[reference/s]])+1)-SEARCH(";",Table4[[#This Row],[reference/s]])-2),"")</f>
        <v>wiki</v>
      </c>
      <c r="BF151">
        <f>IFERROR(SEARCH(";",Table4[[#This Row],[reference/s]]),"")</f>
        <v>9</v>
      </c>
      <c r="BG151" s="1">
        <f>IFERROR(SEARCH(";",Table4[[#This Row],[reference/s]],Table4[[#This Row],[Column2]]+1),"")</f>
        <v>15</v>
      </c>
      <c r="BH151" s="1" t="str">
        <f>IFERROR(SEARCH(";",Table4[[#This Row],[reference/s]],Table4[[#This Row],[Column3]]+1),"")</f>
        <v/>
      </c>
      <c r="BI151" s="1" t="str">
        <f>IFERROR(SEARCH(";",Table4[[#This Row],[reference/s]],Table4[[#This Row],[Column4]]+1),"")</f>
        <v/>
      </c>
      <c r="BJ151" s="1" t="str">
        <f>IFERROR(SEARCH(";",Table4[[#This Row],[reference/s]],Table4[[#This Row],[Column5]]+1),"")</f>
        <v/>
      </c>
      <c r="BK151" s="1" t="str">
        <f>IFERROR(SEARCH(";",Table4[[#This Row],[reference/s]],Table4[[#This Row],[Column6]]+1),"")</f>
        <v/>
      </c>
      <c r="BL151" s="1" t="str">
        <f>IFERROR(SEARCH(";",Table4[[#This Row],[reference/s]],Table4[[#This Row],[Column7]]+1),"")</f>
        <v/>
      </c>
      <c r="BM151" s="1" t="str">
        <f>IFERROR(SEARCH(";",Table4[[#This Row],[reference/s]],Table4[[#This Row],[Column8]]+1),"")</f>
        <v/>
      </c>
      <c r="BN151" s="1" t="str">
        <f>IFERROR(SEARCH(";",Table4[[#This Row],[reference/s]],Table4[[#This Row],[Column9]]+1),"")</f>
        <v/>
      </c>
      <c r="BO151" s="1" t="str">
        <f>IFERROR(SEARCH(";",Table4[[#This Row],[reference/s]],Table4[[#This Row],[Column10]]+1),"")</f>
        <v/>
      </c>
      <c r="BP151" s="1" t="str">
        <f>IFERROR(SEARCH(";",Table4[[#This Row],[reference/s]],Table4[[#This Row],[Column11]]+1),"")</f>
        <v/>
      </c>
      <c r="BQ151" s="1" t="str">
        <f>IFERROR(MID(Table4[[#This Row],[reference/s]],Table4[[#This Row],[Column3]]+2,Table4[[#This Row],[Column4]]-Table4[[#This Row],[Column3]]-2),"")</f>
        <v/>
      </c>
      <c r="BR151" s="1" t="str">
        <f>IFERROR(MID(Table4[[#This Row],[reference/s]],Table4[[#This Row],[Column4]]+2,Table4[[#This Row],[Column5]]-Table4[[#This Row],[Column4]]-2),"")</f>
        <v/>
      </c>
      <c r="BS151" s="1" t="str">
        <f>IFERROR(MID(Table4[[#This Row],[reference/s]],Table4[[#This Row],[Column5]]+2,Table4[[#This Row],[Column6]]-Table4[[#This Row],[Column5]]-2),"")</f>
        <v/>
      </c>
    </row>
    <row r="152" spans="1:71">
      <c r="A152">
        <v>340</v>
      </c>
      <c r="B152" t="s">
        <v>666</v>
      </c>
      <c r="C152" t="s">
        <v>242</v>
      </c>
      <c r="D152" t="s">
        <v>243</v>
      </c>
      <c r="E152" s="4">
        <v>33259</v>
      </c>
      <c r="F152" s="7">
        <v>33259</v>
      </c>
      <c r="G152" t="s">
        <v>684</v>
      </c>
      <c r="H152" s="41">
        <v>1991</v>
      </c>
      <c r="I152" t="s">
        <v>554</v>
      </c>
      <c r="J152" t="s">
        <v>37</v>
      </c>
      <c r="K152" t="s">
        <v>37</v>
      </c>
      <c r="L152" t="s">
        <v>773</v>
      </c>
      <c r="M152" t="s">
        <v>1294</v>
      </c>
      <c r="N152" s="41">
        <f>IFERROR(SEARCH("EM-DAT",Table4[[#This Row],[reference/s]]),"")</f>
        <v>16</v>
      </c>
      <c r="O152" s="41">
        <v>1</v>
      </c>
      <c r="P152" s="41">
        <v>2</v>
      </c>
      <c r="Q152" s="41">
        <v>2</v>
      </c>
      <c r="R152" s="41">
        <v>0</v>
      </c>
      <c r="S152" s="41">
        <v>0</v>
      </c>
      <c r="T152" s="41" t="str">
        <f>IF(AND(Table4[[#This Row],[Deaths]]="",Table4[[#This Row],[Reported cost]]="",Table4[[#This Row],[Insured Cost]]=""),1,IF(OR(Table4[[#This Row],[Reported cost]]="",Table4[[#This Row],[Insured Cost]]=""),2,IF(AND(Table4[[#This Row],[Deaths]]="",OR(Table4[[#This Row],[Reported cost]]="",Table4[[#This Row],[Insured Cost]]="")),3,"")))</f>
        <v/>
      </c>
      <c r="U152" s="41"/>
      <c r="V152" s="41"/>
      <c r="W152" s="41"/>
      <c r="X152" s="41">
        <v>100</v>
      </c>
      <c r="Y152" s="41">
        <v>1</v>
      </c>
      <c r="Z152" s="2">
        <v>290000000</v>
      </c>
      <c r="AA152" s="2">
        <v>871000000</v>
      </c>
      <c r="AB152" s="41">
        <v>12000</v>
      </c>
      <c r="AC152" s="41"/>
      <c r="AD152" s="41"/>
      <c r="AE152" s="41">
        <v>10000</v>
      </c>
      <c r="AF152" s="41">
        <v>20</v>
      </c>
      <c r="AG152" s="41">
        <v>1000</v>
      </c>
      <c r="AH152" s="41"/>
      <c r="AI152" s="41"/>
      <c r="AJ152" s="41"/>
      <c r="AK152" s="41"/>
      <c r="AL152" s="41"/>
      <c r="AM152" s="41"/>
      <c r="AN152" s="41"/>
      <c r="AO152" s="41"/>
      <c r="AP152" s="41"/>
      <c r="AQ152" s="41"/>
      <c r="AR152" s="41"/>
      <c r="AS152" s="41"/>
      <c r="AT152" s="41"/>
      <c r="BC152" t="s">
        <v>244</v>
      </c>
      <c r="BD152" t="str">
        <f>IFERROR(LEFT(Table4[[#This Row],[reference/s]],SEARCH(";",Table4[[#This Row],[reference/s]])-1),"")</f>
        <v>ICA</v>
      </c>
      <c r="BE152" t="str">
        <f>IFERROR(MID(Table4[[#This Row],[reference/s]],SEARCH(";",Table4[[#This Row],[reference/s]])+2,SEARCH(";",Table4[[#This Row],[reference/s]],SEARCH(";",Table4[[#This Row],[reference/s]])+1)-SEARCH(";",Table4[[#This Row],[reference/s]])-2),"")</f>
        <v>EM-TRACK</v>
      </c>
      <c r="BF152">
        <f>IFERROR(SEARCH(";",Table4[[#This Row],[reference/s]]),"")</f>
        <v>4</v>
      </c>
      <c r="BG152" s="1">
        <f>IFERROR(SEARCH(";",Table4[[#This Row],[reference/s]],Table4[[#This Row],[Column2]]+1),"")</f>
        <v>14</v>
      </c>
      <c r="BH152" s="1">
        <f>IFERROR(SEARCH(";",Table4[[#This Row],[reference/s]],Table4[[#This Row],[Column3]]+1),"")</f>
        <v>22</v>
      </c>
      <c r="BI152" s="1">
        <f>IFERROR(SEARCH(";",Table4[[#This Row],[reference/s]],Table4[[#This Row],[Column4]]+1),"")</f>
        <v>31</v>
      </c>
      <c r="BJ152" s="1">
        <f>IFERROR(SEARCH(";",Table4[[#This Row],[reference/s]],Table4[[#This Row],[Column5]]+1),"")</f>
        <v>56</v>
      </c>
      <c r="BK152" s="1">
        <f>IFERROR(SEARCH(";",Table4[[#This Row],[reference/s]],Table4[[#This Row],[Column6]]+1),"")</f>
        <v>78</v>
      </c>
      <c r="BL152" s="1" t="str">
        <f>IFERROR(SEARCH(";",Table4[[#This Row],[reference/s]],Table4[[#This Row],[Column7]]+1),"")</f>
        <v/>
      </c>
      <c r="BM152" s="1" t="str">
        <f>IFERROR(SEARCH(";",Table4[[#This Row],[reference/s]],Table4[[#This Row],[Column8]]+1),"")</f>
        <v/>
      </c>
      <c r="BN152" s="1" t="str">
        <f>IFERROR(SEARCH(";",Table4[[#This Row],[reference/s]],Table4[[#This Row],[Column9]]+1),"")</f>
        <v/>
      </c>
      <c r="BO152" s="1" t="str">
        <f>IFERROR(SEARCH(";",Table4[[#This Row],[reference/s]],Table4[[#This Row],[Column10]]+1),"")</f>
        <v/>
      </c>
      <c r="BP152" s="1" t="str">
        <f>IFERROR(SEARCH(";",Table4[[#This Row],[reference/s]],Table4[[#This Row],[Column11]]+1),"")</f>
        <v/>
      </c>
      <c r="BQ152" s="1" t="str">
        <f>IFERROR(MID(Table4[[#This Row],[reference/s]],Table4[[#This Row],[Column3]]+2,Table4[[#This Row],[Column4]]-Table4[[#This Row],[Column3]]-2),"")</f>
        <v>EM-DAT</v>
      </c>
      <c r="BR152" s="1" t="str">
        <f>IFERROR(MID(Table4[[#This Row],[reference/s]],Table4[[#This Row],[Column4]]+2,Table4[[#This Row],[Column5]]-Table4[[#This Row],[Column4]]-2),"")</f>
        <v>SES DOC</v>
      </c>
      <c r="BS152" s="1" t="str">
        <f>IFERROR(MID(Table4[[#This Row],[reference/s]],Table4[[#This Row],[Column5]]+2,Table4[[#This Row],[Column6]]-Table4[[#This Row],[Column5]]-2),"")</f>
        <v>PDF-NSW storms page B-3</v>
      </c>
    </row>
    <row r="153" spans="1:71">
      <c r="A153">
        <v>608</v>
      </c>
      <c r="B153" t="s">
        <v>666</v>
      </c>
      <c r="C153" t="s">
        <v>440</v>
      </c>
      <c r="D153" t="s">
        <v>441</v>
      </c>
      <c r="E153" s="4">
        <v>33260</v>
      </c>
      <c r="F153" s="4">
        <v>33260</v>
      </c>
      <c r="G153" t="s">
        <v>684</v>
      </c>
      <c r="H153" s="41">
        <v>1991</v>
      </c>
      <c r="I153" t="s">
        <v>507</v>
      </c>
      <c r="J153" t="s">
        <v>51</v>
      </c>
      <c r="K153" t="s">
        <v>51</v>
      </c>
      <c r="L153" t="s">
        <v>773</v>
      </c>
      <c r="M153" t="s">
        <v>1296</v>
      </c>
      <c r="N153" s="41" t="str">
        <f>IFERROR(SEARCH("EM-DAT",Table4[[#This Row],[reference/s]]),"")</f>
        <v/>
      </c>
      <c r="O153" s="41">
        <v>0</v>
      </c>
      <c r="P153" s="41">
        <v>1</v>
      </c>
      <c r="Q153" s="41">
        <v>2</v>
      </c>
      <c r="R153" s="41">
        <v>0</v>
      </c>
      <c r="S153" s="41">
        <v>0</v>
      </c>
      <c r="T153" s="41">
        <f>IF(AND(Table4[[#This Row],[Deaths]]="",Table4[[#This Row],[Reported cost]]="",Table4[[#This Row],[Insured Cost]]=""),1,IF(OR(Table4[[#This Row],[Reported cost]]="",Table4[[#This Row],[Insured Cost]]=""),2,IF(AND(Table4[[#This Row],[Deaths]]="",OR(Table4[[#This Row],[Reported cost]]="",Table4[[#This Row],[Insured Cost]]="")),3,"")))</f>
        <v>2</v>
      </c>
      <c r="U153" s="41"/>
      <c r="V153" s="41"/>
      <c r="W153" s="41"/>
      <c r="X153" s="41"/>
      <c r="Y153" s="41"/>
      <c r="Z153" s="2">
        <v>30000000</v>
      </c>
      <c r="AB153" s="41"/>
      <c r="AC153" s="41"/>
      <c r="AD153" s="41"/>
      <c r="AE153" s="41"/>
      <c r="AF153" s="41"/>
      <c r="AG153" s="41"/>
      <c r="AH153" s="41"/>
      <c r="AI153" s="41"/>
      <c r="AJ153" s="41"/>
      <c r="AK153" s="41"/>
      <c r="AL153" s="41"/>
      <c r="AM153" s="41"/>
      <c r="AN153" s="41"/>
      <c r="AO153" s="41"/>
      <c r="AP153" s="41"/>
      <c r="AQ153" s="41"/>
      <c r="AR153" s="41"/>
      <c r="AS153" s="41"/>
      <c r="AT153" s="41"/>
      <c r="BC153" t="s">
        <v>442</v>
      </c>
      <c r="BD153" t="str">
        <f>IFERROR(LEFT(Table4[[#This Row],[reference/s]],SEARCH(";",Table4[[#This Row],[reference/s]])-1),"")</f>
        <v>ICA</v>
      </c>
      <c r="BE153" t="str">
        <f>IFERROR(MID(Table4[[#This Row],[reference/s]],SEARCH(";",Table4[[#This Row],[reference/s]])+2,SEARCH(";",Table4[[#This Row],[reference/s]],SEARCH(";",Table4[[#This Row],[reference/s]])+1)-SEARCH(";",Table4[[#This Row],[reference/s]])-2),"")</f>
        <v>EM-TRACK</v>
      </c>
      <c r="BF153">
        <f>IFERROR(SEARCH(";",Table4[[#This Row],[reference/s]]),"")</f>
        <v>4</v>
      </c>
      <c r="BG153" s="1">
        <f>IFERROR(SEARCH(";",Table4[[#This Row],[reference/s]],Table4[[#This Row],[Column2]]+1),"")</f>
        <v>14</v>
      </c>
      <c r="BH153" s="1" t="str">
        <f>IFERROR(SEARCH(";",Table4[[#This Row],[reference/s]],Table4[[#This Row],[Column3]]+1),"")</f>
        <v/>
      </c>
      <c r="BI153" s="1" t="str">
        <f>IFERROR(SEARCH(";",Table4[[#This Row],[reference/s]],Table4[[#This Row],[Column4]]+1),"")</f>
        <v/>
      </c>
      <c r="BJ153" s="1" t="str">
        <f>IFERROR(SEARCH(";",Table4[[#This Row],[reference/s]],Table4[[#This Row],[Column5]]+1),"")</f>
        <v/>
      </c>
      <c r="BK153" s="1" t="str">
        <f>IFERROR(SEARCH(";",Table4[[#This Row],[reference/s]],Table4[[#This Row],[Column6]]+1),"")</f>
        <v/>
      </c>
      <c r="BL153" s="1" t="str">
        <f>IFERROR(SEARCH(";",Table4[[#This Row],[reference/s]],Table4[[#This Row],[Column7]]+1),"")</f>
        <v/>
      </c>
      <c r="BM153" s="1" t="str">
        <f>IFERROR(SEARCH(";",Table4[[#This Row],[reference/s]],Table4[[#This Row],[Column8]]+1),"")</f>
        <v/>
      </c>
      <c r="BN153" s="1" t="str">
        <f>IFERROR(SEARCH(";",Table4[[#This Row],[reference/s]],Table4[[#This Row],[Column9]]+1),"")</f>
        <v/>
      </c>
      <c r="BO153" s="1" t="str">
        <f>IFERROR(SEARCH(";",Table4[[#This Row],[reference/s]],Table4[[#This Row],[Column10]]+1),"")</f>
        <v/>
      </c>
      <c r="BP153" s="1" t="str">
        <f>IFERROR(SEARCH(";",Table4[[#This Row],[reference/s]],Table4[[#This Row],[Column11]]+1),"")</f>
        <v/>
      </c>
      <c r="BQ153" s="1" t="str">
        <f>IFERROR(MID(Table4[[#This Row],[reference/s]],Table4[[#This Row],[Column3]]+2,Table4[[#This Row],[Column4]]-Table4[[#This Row],[Column3]]-2),"")</f>
        <v/>
      </c>
      <c r="BR153" s="1" t="str">
        <f>IFERROR(MID(Table4[[#This Row],[reference/s]],Table4[[#This Row],[Column4]]+2,Table4[[#This Row],[Column5]]-Table4[[#This Row],[Column4]]-2),"")</f>
        <v/>
      </c>
      <c r="BS153" s="1" t="str">
        <f>IFERROR(MID(Table4[[#This Row],[reference/s]],Table4[[#This Row],[Column5]]+2,Table4[[#This Row],[Column6]]-Table4[[#This Row],[Column5]]-2),"")</f>
        <v/>
      </c>
    </row>
    <row r="154" spans="1:71">
      <c r="A154">
        <v>429</v>
      </c>
      <c r="B154" t="s">
        <v>666</v>
      </c>
      <c r="C154" t="s">
        <v>306</v>
      </c>
      <c r="D154" t="s">
        <v>307</v>
      </c>
      <c r="E154" s="4">
        <v>33262</v>
      </c>
      <c r="F154" s="4">
        <v>33262</v>
      </c>
      <c r="G154" t="s">
        <v>684</v>
      </c>
      <c r="H154" s="41">
        <v>1991</v>
      </c>
      <c r="I154" t="s">
        <v>514</v>
      </c>
      <c r="J154" t="s">
        <v>30</v>
      </c>
      <c r="K154" t="s">
        <v>30</v>
      </c>
      <c r="L154" t="s">
        <v>773</v>
      </c>
      <c r="M154" t="s">
        <v>1292</v>
      </c>
      <c r="N154" s="41" t="str">
        <f>IFERROR(SEARCH("EM-DAT",Table4[[#This Row],[reference/s]]),"")</f>
        <v/>
      </c>
      <c r="O154" s="41">
        <v>0</v>
      </c>
      <c r="P154" s="41">
        <v>0</v>
      </c>
      <c r="Q154" s="41">
        <v>2</v>
      </c>
      <c r="R154" s="41">
        <v>1</v>
      </c>
      <c r="S154" s="41">
        <v>0</v>
      </c>
      <c r="T154" s="41">
        <f>IF(AND(Table4[[#This Row],[Deaths]]="",Table4[[#This Row],[Reported cost]]="",Table4[[#This Row],[Insured Cost]]=""),1,IF(OR(Table4[[#This Row],[Reported cost]]="",Table4[[#This Row],[Insured Cost]]=""),2,IF(AND(Table4[[#This Row],[Deaths]]="",OR(Table4[[#This Row],[Reported cost]]="",Table4[[#This Row],[Insured Cost]]="")),3,"")))</f>
        <v>2</v>
      </c>
      <c r="U154" s="41"/>
      <c r="V154" s="41"/>
      <c r="W154" s="41"/>
      <c r="X154" s="41"/>
      <c r="Y154" s="41"/>
      <c r="Z154" s="2">
        <v>12000000</v>
      </c>
      <c r="AB154" s="41"/>
      <c r="AC154" s="41"/>
      <c r="AD154" s="41"/>
      <c r="AE154" s="41"/>
      <c r="AF154" s="41"/>
      <c r="AG154" s="41"/>
      <c r="AH154" s="41"/>
      <c r="AI154" s="41"/>
      <c r="AJ154" s="41"/>
      <c r="AK154" s="41"/>
      <c r="AL154" s="41"/>
      <c r="AM154" s="41"/>
      <c r="AN154" s="41"/>
      <c r="AO154" s="41"/>
      <c r="AP154" s="41"/>
      <c r="AQ154" s="41"/>
      <c r="AR154" s="41"/>
      <c r="AS154" s="41"/>
      <c r="AT154" s="41"/>
      <c r="BC154" t="s">
        <v>308</v>
      </c>
      <c r="BD154" t="str">
        <f>IFERROR(LEFT(Table4[[#This Row],[reference/s]],SEARCH(";",Table4[[#This Row],[reference/s]])-1),"")</f>
        <v>ICA</v>
      </c>
      <c r="BE154" t="str">
        <f>IFERROR(MID(Table4[[#This Row],[reference/s]],SEARCH(";",Table4[[#This Row],[reference/s]])+2,SEARCH(";",Table4[[#This Row],[reference/s]],SEARCH(";",Table4[[#This Row],[reference/s]])+1)-SEARCH(";",Table4[[#This Row],[reference/s]])-2),"")</f>
        <v>EM-TRACK</v>
      </c>
      <c r="BF154">
        <f>IFERROR(SEARCH(";",Table4[[#This Row],[reference/s]]),"")</f>
        <v>4</v>
      </c>
      <c r="BG154" s="1">
        <f>IFERROR(SEARCH(";",Table4[[#This Row],[reference/s]],Table4[[#This Row],[Column2]]+1),"")</f>
        <v>14</v>
      </c>
      <c r="BH154" s="1" t="str">
        <f>IFERROR(SEARCH(";",Table4[[#This Row],[reference/s]],Table4[[#This Row],[Column3]]+1),"")</f>
        <v/>
      </c>
      <c r="BI154" s="1" t="str">
        <f>IFERROR(SEARCH(";",Table4[[#This Row],[reference/s]],Table4[[#This Row],[Column4]]+1),"")</f>
        <v/>
      </c>
      <c r="BJ154" s="1" t="str">
        <f>IFERROR(SEARCH(";",Table4[[#This Row],[reference/s]],Table4[[#This Row],[Column5]]+1),"")</f>
        <v/>
      </c>
      <c r="BK154" s="1" t="str">
        <f>IFERROR(SEARCH(";",Table4[[#This Row],[reference/s]],Table4[[#This Row],[Column6]]+1),"")</f>
        <v/>
      </c>
      <c r="BL154" s="1" t="str">
        <f>IFERROR(SEARCH(";",Table4[[#This Row],[reference/s]],Table4[[#This Row],[Column7]]+1),"")</f>
        <v/>
      </c>
      <c r="BM154" s="1" t="str">
        <f>IFERROR(SEARCH(";",Table4[[#This Row],[reference/s]],Table4[[#This Row],[Column8]]+1),"")</f>
        <v/>
      </c>
      <c r="BN154" s="1" t="str">
        <f>IFERROR(SEARCH(";",Table4[[#This Row],[reference/s]],Table4[[#This Row],[Column9]]+1),"")</f>
        <v/>
      </c>
      <c r="BO154" s="1" t="str">
        <f>IFERROR(SEARCH(";",Table4[[#This Row],[reference/s]],Table4[[#This Row],[Column10]]+1),"")</f>
        <v/>
      </c>
      <c r="BP154" s="1" t="str">
        <f>IFERROR(SEARCH(";",Table4[[#This Row],[reference/s]],Table4[[#This Row],[Column11]]+1),"")</f>
        <v/>
      </c>
      <c r="BQ154" s="1" t="str">
        <f>IFERROR(MID(Table4[[#This Row],[reference/s]],Table4[[#This Row],[Column3]]+2,Table4[[#This Row],[Column4]]-Table4[[#This Row],[Column3]]-2),"")</f>
        <v/>
      </c>
      <c r="BR154" s="1" t="str">
        <f>IFERROR(MID(Table4[[#This Row],[reference/s]],Table4[[#This Row],[Column4]]+2,Table4[[#This Row],[Column5]]-Table4[[#This Row],[Column4]]-2),"")</f>
        <v/>
      </c>
      <c r="BS154" s="1" t="str">
        <f>IFERROR(MID(Table4[[#This Row],[reference/s]],Table4[[#This Row],[Column5]]+2,Table4[[#This Row],[Column6]]-Table4[[#This Row],[Column5]]-2),"")</f>
        <v/>
      </c>
    </row>
    <row r="155" spans="1:71">
      <c r="A155">
        <v>195</v>
      </c>
      <c r="B155" t="s">
        <v>600</v>
      </c>
      <c r="C155" t="s">
        <v>151</v>
      </c>
      <c r="D155" t="s">
        <v>152</v>
      </c>
      <c r="E155" s="4">
        <v>33527</v>
      </c>
      <c r="F155" s="7">
        <v>33634</v>
      </c>
      <c r="G155" t="s">
        <v>684</v>
      </c>
      <c r="H155" s="41">
        <v>1992</v>
      </c>
      <c r="I155" t="s">
        <v>515</v>
      </c>
      <c r="J155" t="s">
        <v>37</v>
      </c>
      <c r="K155" t="s">
        <v>37</v>
      </c>
      <c r="L155" t="s">
        <v>773</v>
      </c>
      <c r="M155" t="s">
        <v>995</v>
      </c>
      <c r="N155" s="41" t="str">
        <f>IFERROR(SEARCH("EM-DAT",Table4[[#This Row],[reference/s]]),"")</f>
        <v/>
      </c>
      <c r="O155" s="41">
        <v>0</v>
      </c>
      <c r="P155" s="41">
        <v>0</v>
      </c>
      <c r="Q155" s="41">
        <v>2</v>
      </c>
      <c r="R155" s="41">
        <v>0</v>
      </c>
      <c r="S155" s="41">
        <v>0</v>
      </c>
      <c r="T155" s="41" t="str">
        <f>IF(AND(Table4[[#This Row],[Deaths]]="",Table4[[#This Row],[Reported cost]]="",Table4[[#This Row],[Insured Cost]]=""),1,IF(OR(Table4[[#This Row],[Reported cost]]="",Table4[[#This Row],[Insured Cost]]=""),2,IF(AND(Table4[[#This Row],[Deaths]]="",OR(Table4[[#This Row],[Reported cost]]="",Table4[[#This Row],[Insured Cost]]="")),3,"")))</f>
        <v/>
      </c>
      <c r="U155" s="41"/>
      <c r="V155" s="41">
        <v>10000</v>
      </c>
      <c r="W155" s="41">
        <v>100</v>
      </c>
      <c r="X155" s="41">
        <v>5</v>
      </c>
      <c r="Y155" s="41">
        <v>2</v>
      </c>
      <c r="Z155" s="2">
        <v>12000000</v>
      </c>
      <c r="AA155" s="2">
        <v>12000000</v>
      </c>
      <c r="AB155" s="41"/>
      <c r="AC155" s="41"/>
      <c r="AD155" s="41"/>
      <c r="AE155" s="41"/>
      <c r="AF155" s="41">
        <v>14</v>
      </c>
      <c r="AG155" s="41"/>
      <c r="AH155" s="41"/>
      <c r="AI155" s="41"/>
      <c r="AJ155" s="41"/>
      <c r="AK155" s="41"/>
      <c r="AL155" s="41"/>
      <c r="AM155" s="41"/>
      <c r="AN155" s="41"/>
      <c r="AO155" s="41"/>
      <c r="AP155" s="41"/>
      <c r="AQ155" s="41"/>
      <c r="AR155" s="41"/>
      <c r="AS155" s="41"/>
      <c r="AT155" s="41"/>
      <c r="BC155" t="s">
        <v>153</v>
      </c>
      <c r="BD155" t="str">
        <f>IFERROR(LEFT(Table4[[#This Row],[reference/s]],SEARCH(";",Table4[[#This Row],[reference/s]])-1),"")</f>
        <v>ICA</v>
      </c>
      <c r="BE155" t="str">
        <f>IFERROR(MID(Table4[[#This Row],[reference/s]],SEARCH(";",Table4[[#This Row],[reference/s]])+2,SEARCH(";",Table4[[#This Row],[reference/s]],SEARCH(";",Table4[[#This Row],[reference/s]])+1)-SEARCH(";",Table4[[#This Row],[reference/s]])-2),"")</f>
        <v>wiki</v>
      </c>
      <c r="BF155">
        <f>IFERROR(SEARCH(";",Table4[[#This Row],[reference/s]]),"")</f>
        <v>4</v>
      </c>
      <c r="BG155" s="1">
        <f>IFERROR(SEARCH(";",Table4[[#This Row],[reference/s]],Table4[[#This Row],[Column2]]+1),"")</f>
        <v>10</v>
      </c>
      <c r="BH155" s="1" t="str">
        <f>IFERROR(SEARCH(";",Table4[[#This Row],[reference/s]],Table4[[#This Row],[Column3]]+1),"")</f>
        <v/>
      </c>
      <c r="BI155" s="1" t="str">
        <f>IFERROR(SEARCH(";",Table4[[#This Row],[reference/s]],Table4[[#This Row],[Column4]]+1),"")</f>
        <v/>
      </c>
      <c r="BJ155" s="1" t="str">
        <f>IFERROR(SEARCH(";",Table4[[#This Row],[reference/s]],Table4[[#This Row],[Column5]]+1),"")</f>
        <v/>
      </c>
      <c r="BK155" s="1" t="str">
        <f>IFERROR(SEARCH(";",Table4[[#This Row],[reference/s]],Table4[[#This Row],[Column6]]+1),"")</f>
        <v/>
      </c>
      <c r="BL155" s="1" t="str">
        <f>IFERROR(SEARCH(";",Table4[[#This Row],[reference/s]],Table4[[#This Row],[Column7]]+1),"")</f>
        <v/>
      </c>
      <c r="BM155" s="1" t="str">
        <f>IFERROR(SEARCH(";",Table4[[#This Row],[reference/s]],Table4[[#This Row],[Column8]]+1),"")</f>
        <v/>
      </c>
      <c r="BN155" s="1" t="str">
        <f>IFERROR(SEARCH(";",Table4[[#This Row],[reference/s]],Table4[[#This Row],[Column9]]+1),"")</f>
        <v/>
      </c>
      <c r="BO155" s="1" t="str">
        <f>IFERROR(SEARCH(";",Table4[[#This Row],[reference/s]],Table4[[#This Row],[Column10]]+1),"")</f>
        <v/>
      </c>
      <c r="BP155" s="1" t="str">
        <f>IFERROR(SEARCH(";",Table4[[#This Row],[reference/s]],Table4[[#This Row],[Column11]]+1),"")</f>
        <v/>
      </c>
      <c r="BQ155" s="1" t="str">
        <f>IFERROR(MID(Table4[[#This Row],[reference/s]],Table4[[#This Row],[Column3]]+2,Table4[[#This Row],[Column4]]-Table4[[#This Row],[Column3]]-2),"")</f>
        <v/>
      </c>
      <c r="BR155" s="1" t="str">
        <f>IFERROR(MID(Table4[[#This Row],[reference/s]],Table4[[#This Row],[Column4]]+2,Table4[[#This Row],[Column5]]-Table4[[#This Row],[Column4]]-2),"")</f>
        <v/>
      </c>
      <c r="BS155" s="1" t="str">
        <f>IFERROR(MID(Table4[[#This Row],[reference/s]],Table4[[#This Row],[Column5]]+2,Table4[[#This Row],[Column6]]-Table4[[#This Row],[Column5]]-2),"")</f>
        <v/>
      </c>
    </row>
    <row r="156" spans="1:71">
      <c r="B156" t="s">
        <v>483</v>
      </c>
      <c r="C156" t="s">
        <v>769</v>
      </c>
      <c r="D156" t="s">
        <v>770</v>
      </c>
      <c r="E156" s="4">
        <v>33667</v>
      </c>
      <c r="F156" s="4">
        <v>33680</v>
      </c>
      <c r="G156" t="s">
        <v>685</v>
      </c>
      <c r="H156" s="41">
        <v>1992</v>
      </c>
      <c r="I156" t="s">
        <v>985</v>
      </c>
      <c r="J156" t="s">
        <v>50</v>
      </c>
      <c r="K156" t="s">
        <v>50</v>
      </c>
      <c r="L156" t="s">
        <v>773</v>
      </c>
      <c r="M156" t="s">
        <v>771</v>
      </c>
      <c r="N156" s="41" t="str">
        <f>IFERROR(SEARCH("EM-DAT",Table4[[#This Row],[reference/s]]),"")</f>
        <v/>
      </c>
      <c r="O156" s="41">
        <v>0</v>
      </c>
      <c r="P156" s="41">
        <v>0</v>
      </c>
      <c r="Q156" s="41">
        <v>0</v>
      </c>
      <c r="R156" s="41">
        <v>2</v>
      </c>
      <c r="S156" s="41">
        <v>3</v>
      </c>
      <c r="T156" s="41" t="str">
        <f>IF(AND(Table4[[#This Row],[Deaths]]="",Table4[[#This Row],[Reported cost]]="",Table4[[#This Row],[Insured Cost]]=""),1,IF(OR(Table4[[#This Row],[Reported cost]]="",Table4[[#This Row],[Insured Cost]]=""),2,IF(AND(Table4[[#This Row],[Deaths]]="",OR(Table4[[#This Row],[Reported cost]]="",Table4[[#This Row],[Insured Cost]]="")),3,"")))</f>
        <v/>
      </c>
      <c r="U156" s="41"/>
      <c r="V156" s="41"/>
      <c r="W156" s="41"/>
      <c r="X156" s="41"/>
      <c r="Y156" s="41"/>
      <c r="Z156" s="2">
        <v>2500000</v>
      </c>
      <c r="AA156" s="2">
        <v>10000000</v>
      </c>
      <c r="AB156" s="41"/>
      <c r="AC156" s="41"/>
      <c r="AD156" s="41"/>
      <c r="AE156" s="41"/>
      <c r="AF156" s="41">
        <v>200</v>
      </c>
      <c r="AG156" s="41"/>
      <c r="AH156" s="41"/>
      <c r="AI156" s="41"/>
      <c r="AJ156" s="41"/>
      <c r="AK156" s="41"/>
      <c r="AL156" s="41"/>
      <c r="AM156" s="41"/>
      <c r="AN156" s="41"/>
      <c r="AO156" s="41"/>
      <c r="AP156" s="41"/>
      <c r="AQ156" s="41"/>
      <c r="AR156" s="41">
        <v>20</v>
      </c>
      <c r="AS156" s="41"/>
      <c r="AT156" s="41"/>
      <c r="BD156" t="str">
        <f>IFERROR(LEFT(Table4[[#This Row],[reference/s]],SEARCH(";",Table4[[#This Row],[reference/s]])-1),"")</f>
        <v>http://www.bom.gov.au/cyclone/history/fran.shtml</v>
      </c>
      <c r="BE156" t="str">
        <f>IFERROR(MID(Table4[[#This Row],[reference/s]],SEARCH(";",Table4[[#This Row],[reference/s]])+2,SEARCH(";",Table4[[#This Row],[reference/s]],SEARCH(";",Table4[[#This Row],[reference/s]])+1)-SEARCH(";",Table4[[#This Row],[reference/s]])-2),"")</f>
        <v>harden-up</v>
      </c>
      <c r="BF156">
        <f>IFERROR(SEARCH(";",Table4[[#This Row],[reference/s]]),"")</f>
        <v>49</v>
      </c>
      <c r="BG156" s="1">
        <f>IFERROR(SEARCH(";",Table4[[#This Row],[reference/s]],Table4[[#This Row],[Column2]]+1),"")</f>
        <v>60</v>
      </c>
      <c r="BH156" s="1" t="str">
        <f>IFERROR(SEARCH(";",Table4[[#This Row],[reference/s]],Table4[[#This Row],[Column3]]+1),"")</f>
        <v/>
      </c>
      <c r="BI156" s="1" t="str">
        <f>IFERROR(SEARCH(";",Table4[[#This Row],[reference/s]],Table4[[#This Row],[Column4]]+1),"")</f>
        <v/>
      </c>
      <c r="BJ156" s="1" t="str">
        <f>IFERROR(SEARCH(";",Table4[[#This Row],[reference/s]],Table4[[#This Row],[Column5]]+1),"")</f>
        <v/>
      </c>
      <c r="BK156" s="1" t="str">
        <f>IFERROR(SEARCH(";",Table4[[#This Row],[reference/s]],Table4[[#This Row],[Column6]]+1),"")</f>
        <v/>
      </c>
      <c r="BL156" s="1" t="str">
        <f>IFERROR(SEARCH(";",Table4[[#This Row],[reference/s]],Table4[[#This Row],[Column7]]+1),"")</f>
        <v/>
      </c>
      <c r="BM156" s="1" t="str">
        <f>IFERROR(SEARCH(";",Table4[[#This Row],[reference/s]],Table4[[#This Row],[Column8]]+1),"")</f>
        <v/>
      </c>
      <c r="BN156" s="1" t="str">
        <f>IFERROR(SEARCH(";",Table4[[#This Row],[reference/s]],Table4[[#This Row],[Column9]]+1),"")</f>
        <v/>
      </c>
      <c r="BO156" s="1" t="str">
        <f>IFERROR(SEARCH(";",Table4[[#This Row],[reference/s]],Table4[[#This Row],[Column10]]+1),"")</f>
        <v/>
      </c>
      <c r="BP156" s="1" t="str">
        <f>IFERROR(SEARCH(";",Table4[[#This Row],[reference/s]],Table4[[#This Row],[Column11]]+1),"")</f>
        <v/>
      </c>
      <c r="BQ156" s="1" t="str">
        <f>IFERROR(MID(Table4[[#This Row],[reference/s]],Table4[[#This Row],[Column3]]+2,Table4[[#This Row],[Column4]]-Table4[[#This Row],[Column3]]-2),"")</f>
        <v/>
      </c>
      <c r="BR156" s="1" t="str">
        <f>IFERROR(MID(Table4[[#This Row],[reference/s]],Table4[[#This Row],[Column4]]+2,Table4[[#This Row],[Column5]]-Table4[[#This Row],[Column4]]-2),"")</f>
        <v/>
      </c>
      <c r="BS156" s="1" t="str">
        <f>IFERROR(MID(Table4[[#This Row],[reference/s]],Table4[[#This Row],[Column5]]+2,Table4[[#This Row],[Column6]]-Table4[[#This Row],[Column5]]-2),"")</f>
        <v/>
      </c>
    </row>
    <row r="157" spans="1:71">
      <c r="B157" t="s">
        <v>622</v>
      </c>
      <c r="D157" t="s">
        <v>987</v>
      </c>
      <c r="E157" s="4">
        <v>33642</v>
      </c>
      <c r="F157" s="4">
        <v>33643</v>
      </c>
      <c r="G157" t="s">
        <v>688</v>
      </c>
      <c r="H157" s="41">
        <v>1992</v>
      </c>
      <c r="I157" t="s">
        <v>579</v>
      </c>
      <c r="J157" t="s">
        <v>33</v>
      </c>
      <c r="K157" t="s">
        <v>33</v>
      </c>
      <c r="L157" t="s">
        <v>773</v>
      </c>
      <c r="M157" t="s">
        <v>986</v>
      </c>
      <c r="N157" s="41" t="str">
        <f>IFERROR(SEARCH("EM-DAT",Table4[[#This Row],[reference/s]]),"")</f>
        <v/>
      </c>
      <c r="O157" s="41">
        <v>0</v>
      </c>
      <c r="P157" s="41">
        <v>1</v>
      </c>
      <c r="Q157" s="41">
        <v>1</v>
      </c>
      <c r="R157" s="41">
        <v>0</v>
      </c>
      <c r="S157" s="41">
        <v>0</v>
      </c>
      <c r="T157" s="41">
        <f>IF(AND(Table4[[#This Row],[Deaths]]="",Table4[[#This Row],[Reported cost]]="",Table4[[#This Row],[Insured Cost]]=""),1,IF(OR(Table4[[#This Row],[Reported cost]]="",Table4[[#This Row],[Insured Cost]]=""),2,IF(AND(Table4[[#This Row],[Deaths]]="",OR(Table4[[#This Row],[Reported cost]]="",Table4[[#This Row],[Insured Cost]]="")),3,"")))</f>
        <v>2</v>
      </c>
      <c r="U157" s="41"/>
      <c r="V157" s="41"/>
      <c r="W157" s="41"/>
      <c r="X157" s="41"/>
      <c r="Y157" s="41"/>
      <c r="Z157" s="2">
        <v>4000000</v>
      </c>
      <c r="AB157" s="41"/>
      <c r="AC157" s="41"/>
      <c r="AD157" s="41"/>
      <c r="AE157" s="41"/>
      <c r="AF157" s="41"/>
      <c r="AG157" s="41"/>
      <c r="AH157" s="41"/>
      <c r="AI157" s="41"/>
      <c r="AJ157" s="41"/>
      <c r="AK157" s="41"/>
      <c r="AL157" s="41"/>
      <c r="AM157" s="41"/>
      <c r="AN157" s="41"/>
      <c r="AO157" s="41"/>
      <c r="AP157" s="41"/>
      <c r="AQ157" s="41"/>
      <c r="AR157" s="41"/>
      <c r="AS157" s="41"/>
      <c r="AT157" s="41"/>
      <c r="BD157" t="str">
        <f>IFERROR(LEFT(Table4[[#This Row],[reference/s]],SEARCH(";",Table4[[#This Row],[reference/s]])-1),"")</f>
        <v>ICA</v>
      </c>
      <c r="BE157" t="str">
        <f>IFERROR(MID(Table4[[#This Row],[reference/s]],SEARCH(";",Table4[[#This Row],[reference/s]])+2,SEARCH(";",Table4[[#This Row],[reference/s]],SEARCH(";",Table4[[#This Row],[reference/s]])+1)-SEARCH(";",Table4[[#This Row],[reference/s]])-2),"")</f>
        <v/>
      </c>
      <c r="BF157">
        <f>IFERROR(SEARCH(";",Table4[[#This Row],[reference/s]]),"")</f>
        <v>4</v>
      </c>
      <c r="BG157" s="1" t="str">
        <f>IFERROR(SEARCH(";",Table4[[#This Row],[reference/s]],Table4[[#This Row],[Column2]]+1),"")</f>
        <v/>
      </c>
      <c r="BH157" s="1" t="str">
        <f>IFERROR(SEARCH(";",Table4[[#This Row],[reference/s]],Table4[[#This Row],[Column3]]+1),"")</f>
        <v/>
      </c>
      <c r="BI157" s="1" t="str">
        <f>IFERROR(SEARCH(";",Table4[[#This Row],[reference/s]],Table4[[#This Row],[Column4]]+1),"")</f>
        <v/>
      </c>
      <c r="BJ157" s="1" t="str">
        <f>IFERROR(SEARCH(";",Table4[[#This Row],[reference/s]],Table4[[#This Row],[Column5]]+1),"")</f>
        <v/>
      </c>
      <c r="BK157" s="1" t="str">
        <f>IFERROR(SEARCH(";",Table4[[#This Row],[reference/s]],Table4[[#This Row],[Column6]]+1),"")</f>
        <v/>
      </c>
      <c r="BL157" s="1" t="str">
        <f>IFERROR(SEARCH(";",Table4[[#This Row],[reference/s]],Table4[[#This Row],[Column7]]+1),"")</f>
        <v/>
      </c>
      <c r="BM157" s="1" t="str">
        <f>IFERROR(SEARCH(";",Table4[[#This Row],[reference/s]],Table4[[#This Row],[Column8]]+1),"")</f>
        <v/>
      </c>
      <c r="BN157" s="1" t="str">
        <f>IFERROR(SEARCH(";",Table4[[#This Row],[reference/s]],Table4[[#This Row],[Column9]]+1),"")</f>
        <v/>
      </c>
      <c r="BO157" s="1" t="str">
        <f>IFERROR(SEARCH(";",Table4[[#This Row],[reference/s]],Table4[[#This Row],[Column10]]+1),"")</f>
        <v/>
      </c>
      <c r="BP157" s="1" t="str">
        <f>IFERROR(SEARCH(";",Table4[[#This Row],[reference/s]],Table4[[#This Row],[Column11]]+1),"")</f>
        <v/>
      </c>
      <c r="BQ157" s="1" t="str">
        <f>IFERROR(MID(Table4[[#This Row],[reference/s]],Table4[[#This Row],[Column3]]+2,Table4[[#This Row],[Column4]]-Table4[[#This Row],[Column3]]-2),"")</f>
        <v/>
      </c>
      <c r="BR157" s="1" t="str">
        <f>IFERROR(MID(Table4[[#This Row],[reference/s]],Table4[[#This Row],[Column4]]+2,Table4[[#This Row],[Column5]]-Table4[[#This Row],[Column4]]-2),"")</f>
        <v/>
      </c>
      <c r="BS157" s="1" t="str">
        <f>IFERROR(MID(Table4[[#This Row],[reference/s]],Table4[[#This Row],[Column5]]+2,Table4[[#This Row],[Column6]]-Table4[[#This Row],[Column5]]-2),"")</f>
        <v/>
      </c>
    </row>
    <row r="158" spans="1:71">
      <c r="B158" t="s">
        <v>622</v>
      </c>
      <c r="D158" t="s">
        <v>988</v>
      </c>
      <c r="E158" s="4">
        <v>33644</v>
      </c>
      <c r="F158" s="4">
        <v>33649</v>
      </c>
      <c r="G158" t="s">
        <v>688</v>
      </c>
      <c r="H158" s="41">
        <v>1992</v>
      </c>
      <c r="I158" t="s">
        <v>989</v>
      </c>
      <c r="J158" t="s">
        <v>37</v>
      </c>
      <c r="K158" t="s">
        <v>37</v>
      </c>
      <c r="L158" t="s">
        <v>773</v>
      </c>
      <c r="M158" t="s">
        <v>737</v>
      </c>
      <c r="N158" s="41" t="str">
        <f>IFERROR(SEARCH("EM-DAT",Table4[[#This Row],[reference/s]]),"")</f>
        <v/>
      </c>
      <c r="O158" s="41">
        <v>0</v>
      </c>
      <c r="P158" s="41">
        <v>0</v>
      </c>
      <c r="Q158" s="41">
        <v>0</v>
      </c>
      <c r="R158" s="41">
        <v>1</v>
      </c>
      <c r="S158" s="41">
        <v>2</v>
      </c>
      <c r="T158" s="41">
        <f>IF(AND(Table4[[#This Row],[Deaths]]="",Table4[[#This Row],[Reported cost]]="",Table4[[#This Row],[Insured Cost]]=""),1,IF(OR(Table4[[#This Row],[Reported cost]]="",Table4[[#This Row],[Insured Cost]]=""),2,IF(AND(Table4[[#This Row],[Deaths]]="",OR(Table4[[#This Row],[Reported cost]]="",Table4[[#This Row],[Insured Cost]]="")),3,"")))</f>
        <v>2</v>
      </c>
      <c r="U158" s="41">
        <v>250</v>
      </c>
      <c r="V158" s="41">
        <v>15000</v>
      </c>
      <c r="W158" s="41">
        <v>150</v>
      </c>
      <c r="X158" s="41"/>
      <c r="Y158" s="41"/>
      <c r="Z158" s="2"/>
      <c r="AA158" s="2">
        <v>40000000</v>
      </c>
      <c r="AB158" s="41"/>
      <c r="AC158" s="41"/>
      <c r="AD158" s="41"/>
      <c r="AE158" s="41"/>
      <c r="AF158" s="41"/>
      <c r="AG158" s="41"/>
      <c r="AH158" s="41"/>
      <c r="AI158" s="41"/>
      <c r="AJ158" s="41"/>
      <c r="AK158" s="41"/>
      <c r="AL158" s="41"/>
      <c r="AM158" s="41"/>
      <c r="AN158" s="41"/>
      <c r="AO158" s="41"/>
      <c r="AP158" s="41"/>
      <c r="AQ158" s="41"/>
      <c r="AR158" s="41"/>
      <c r="AS158" s="41"/>
      <c r="AT158" s="41"/>
      <c r="BD158" t="str">
        <f>IFERROR(LEFT(Table4[[#This Row],[reference/s]],SEARCH(";",Table4[[#This Row],[reference/s]])-1),"")</f>
        <v>wiki</v>
      </c>
      <c r="BE158" t="str">
        <f>IFERROR(MID(Table4[[#This Row],[reference/s]],SEARCH(";",Table4[[#This Row],[reference/s]])+2,SEARCH(";",Table4[[#This Row],[reference/s]],SEARCH(";",Table4[[#This Row],[reference/s]])+1)-SEARCH(";",Table4[[#This Row],[reference/s]])-2),"")</f>
        <v/>
      </c>
      <c r="BF158">
        <f>IFERROR(SEARCH(";",Table4[[#This Row],[reference/s]]),"")</f>
        <v>5</v>
      </c>
      <c r="BG158" s="1" t="str">
        <f>IFERROR(SEARCH(";",Table4[[#This Row],[reference/s]],Table4[[#This Row],[Column2]]+1),"")</f>
        <v/>
      </c>
      <c r="BH158" s="1" t="str">
        <f>IFERROR(SEARCH(";",Table4[[#This Row],[reference/s]],Table4[[#This Row],[Column3]]+1),"")</f>
        <v/>
      </c>
      <c r="BI158" s="1" t="str">
        <f>IFERROR(SEARCH(";",Table4[[#This Row],[reference/s]],Table4[[#This Row],[Column4]]+1),"")</f>
        <v/>
      </c>
      <c r="BJ158" s="1" t="str">
        <f>IFERROR(SEARCH(";",Table4[[#This Row],[reference/s]],Table4[[#This Row],[Column5]]+1),"")</f>
        <v/>
      </c>
      <c r="BK158" s="1" t="str">
        <f>IFERROR(SEARCH(";",Table4[[#This Row],[reference/s]],Table4[[#This Row],[Column6]]+1),"")</f>
        <v/>
      </c>
      <c r="BL158" s="1" t="str">
        <f>IFERROR(SEARCH(";",Table4[[#This Row],[reference/s]],Table4[[#This Row],[Column7]]+1),"")</f>
        <v/>
      </c>
      <c r="BM158" s="1" t="str">
        <f>IFERROR(SEARCH(";",Table4[[#This Row],[reference/s]],Table4[[#This Row],[Column8]]+1),"")</f>
        <v/>
      </c>
      <c r="BN158" s="1" t="str">
        <f>IFERROR(SEARCH(";",Table4[[#This Row],[reference/s]],Table4[[#This Row],[Column9]]+1),"")</f>
        <v/>
      </c>
      <c r="BO158" s="1" t="str">
        <f>IFERROR(SEARCH(";",Table4[[#This Row],[reference/s]],Table4[[#This Row],[Column10]]+1),"")</f>
        <v/>
      </c>
      <c r="BP158" s="1" t="str">
        <f>IFERROR(SEARCH(";",Table4[[#This Row],[reference/s]],Table4[[#This Row],[Column11]]+1),"")</f>
        <v/>
      </c>
      <c r="BQ158" s="1" t="str">
        <f>IFERROR(MID(Table4[[#This Row],[reference/s]],Table4[[#This Row],[Column3]]+2,Table4[[#This Row],[Column4]]-Table4[[#This Row],[Column3]]-2),"")</f>
        <v/>
      </c>
      <c r="BR158" s="1" t="str">
        <f>IFERROR(MID(Table4[[#This Row],[reference/s]],Table4[[#This Row],[Column4]]+2,Table4[[#This Row],[Column5]]-Table4[[#This Row],[Column4]]-2),"")</f>
        <v/>
      </c>
      <c r="BS158" s="1" t="str">
        <f>IFERROR(MID(Table4[[#This Row],[reference/s]],Table4[[#This Row],[Column5]]+2,Table4[[#This Row],[Column6]]-Table4[[#This Row],[Column5]]-2),"")</f>
        <v/>
      </c>
    </row>
    <row r="159" spans="1:71" ht="15" thickBot="1">
      <c r="B159" t="s">
        <v>622</v>
      </c>
      <c r="D159" t="s">
        <v>992</v>
      </c>
      <c r="E159" s="4">
        <v>33893</v>
      </c>
      <c r="F159" s="4">
        <v>33897</v>
      </c>
      <c r="G159" t="s">
        <v>690</v>
      </c>
      <c r="H159" s="41">
        <v>1992</v>
      </c>
      <c r="I159" t="s">
        <v>991</v>
      </c>
      <c r="J159" t="s">
        <v>990</v>
      </c>
      <c r="K159" t="s">
        <v>30</v>
      </c>
      <c r="L159" t="s">
        <v>773</v>
      </c>
      <c r="M159" t="s">
        <v>734</v>
      </c>
      <c r="N159" s="41" t="str">
        <f>IFERROR(SEARCH("EM-DAT",Table4[[#This Row],[reference/s]]),"")</f>
        <v/>
      </c>
      <c r="O159" s="41">
        <v>0</v>
      </c>
      <c r="P159" s="41">
        <v>0</v>
      </c>
      <c r="Q159" s="41">
        <v>0</v>
      </c>
      <c r="R159" s="41">
        <v>0</v>
      </c>
      <c r="S159" s="41">
        <v>2</v>
      </c>
      <c r="T159" s="41">
        <f>IF(AND(Table4[[#This Row],[Deaths]]="",Table4[[#This Row],[Reported cost]]="",Table4[[#This Row],[Insured Cost]]=""),1,IF(OR(Table4[[#This Row],[Reported cost]]="",Table4[[#This Row],[Insured Cost]]=""),2,IF(AND(Table4[[#This Row],[Deaths]]="",OR(Table4[[#This Row],[Reported cost]]="",Table4[[#This Row],[Insured Cost]]="")),3,"")))</f>
        <v>2</v>
      </c>
      <c r="U159" s="41"/>
      <c r="V159" s="41"/>
      <c r="W159" s="41"/>
      <c r="X159" s="41">
        <v>15</v>
      </c>
      <c r="Y159" s="41">
        <v>3</v>
      </c>
      <c r="Z159" s="2"/>
      <c r="AA159" s="2">
        <v>10000000</v>
      </c>
      <c r="AB159" s="41"/>
      <c r="AC159" s="41"/>
      <c r="AD159" s="41"/>
      <c r="AE159" s="41"/>
      <c r="AF159" s="41"/>
      <c r="AG159" s="41"/>
      <c r="AH159" s="41"/>
      <c r="AI159" s="41"/>
      <c r="AJ159" s="41"/>
      <c r="AK159" s="41"/>
      <c r="AL159" s="41"/>
      <c r="AM159" s="41"/>
      <c r="AN159" s="41"/>
      <c r="AO159" s="41"/>
      <c r="AP159" s="41"/>
      <c r="AQ159" s="41">
        <v>180</v>
      </c>
      <c r="AR159" s="41"/>
      <c r="AS159" s="41"/>
      <c r="AT159" s="41"/>
      <c r="BD159" t="str">
        <f>IFERROR(LEFT(Table4[[#This Row],[reference/s]],SEARCH(";",Table4[[#This Row],[reference/s]])-1),"")</f>
        <v/>
      </c>
      <c r="BE159" t="str">
        <f>IFERROR(MID(Table4[[#This Row],[reference/s]],SEARCH(";",Table4[[#This Row],[reference/s]])+2,SEARCH(";",Table4[[#This Row],[reference/s]],SEARCH(";",Table4[[#This Row],[reference/s]])+1)-SEARCH(";",Table4[[#This Row],[reference/s]])-2),"")</f>
        <v/>
      </c>
      <c r="BF159" t="str">
        <f>IFERROR(SEARCH(";",Table4[[#This Row],[reference/s]]),"")</f>
        <v/>
      </c>
      <c r="BG159" s="1" t="str">
        <f>IFERROR(SEARCH(";",Table4[[#This Row],[reference/s]],Table4[[#This Row],[Column2]]+1),"")</f>
        <v/>
      </c>
      <c r="BH159" s="1" t="str">
        <f>IFERROR(SEARCH(";",Table4[[#This Row],[reference/s]],Table4[[#This Row],[Column3]]+1),"")</f>
        <v/>
      </c>
      <c r="BI159" s="1" t="str">
        <f>IFERROR(SEARCH(";",Table4[[#This Row],[reference/s]],Table4[[#This Row],[Column4]]+1),"")</f>
        <v/>
      </c>
      <c r="BJ159" s="1" t="str">
        <f>IFERROR(SEARCH(";",Table4[[#This Row],[reference/s]],Table4[[#This Row],[Column5]]+1),"")</f>
        <v/>
      </c>
      <c r="BK159" s="1" t="str">
        <f>IFERROR(SEARCH(";",Table4[[#This Row],[reference/s]],Table4[[#This Row],[Column6]]+1),"")</f>
        <v/>
      </c>
      <c r="BL159" s="1" t="str">
        <f>IFERROR(SEARCH(";",Table4[[#This Row],[reference/s]],Table4[[#This Row],[Column7]]+1),"")</f>
        <v/>
      </c>
      <c r="BM159" s="1" t="str">
        <f>IFERROR(SEARCH(";",Table4[[#This Row],[reference/s]],Table4[[#This Row],[Column8]]+1),"")</f>
        <v/>
      </c>
      <c r="BN159" s="1" t="str">
        <f>IFERROR(SEARCH(";",Table4[[#This Row],[reference/s]],Table4[[#This Row],[Column9]]+1),"")</f>
        <v/>
      </c>
      <c r="BO159" s="1" t="str">
        <f>IFERROR(SEARCH(";",Table4[[#This Row],[reference/s]],Table4[[#This Row],[Column10]]+1),"")</f>
        <v/>
      </c>
      <c r="BP159" s="1" t="str">
        <f>IFERROR(SEARCH(";",Table4[[#This Row],[reference/s]],Table4[[#This Row],[Column11]]+1),"")</f>
        <v/>
      </c>
      <c r="BQ159" s="1" t="str">
        <f>IFERROR(MID(Table4[[#This Row],[reference/s]],Table4[[#This Row],[Column3]]+2,Table4[[#This Row],[Column4]]-Table4[[#This Row],[Column3]]-2),"")</f>
        <v/>
      </c>
      <c r="BR159" s="1" t="str">
        <f>IFERROR(MID(Table4[[#This Row],[reference/s]],Table4[[#This Row],[Column4]]+2,Table4[[#This Row],[Column5]]-Table4[[#This Row],[Column4]]-2),"")</f>
        <v/>
      </c>
      <c r="BS159" s="1" t="str">
        <f>IFERROR(MID(Table4[[#This Row],[reference/s]],Table4[[#This Row],[Column5]]+2,Table4[[#This Row],[Column6]]-Table4[[#This Row],[Column5]]-2),"")</f>
        <v/>
      </c>
    </row>
    <row r="160" spans="1:71" ht="16" thickTop="1" thickBot="1">
      <c r="B160" t="s">
        <v>622</v>
      </c>
      <c r="C160" s="17" t="s">
        <v>1003</v>
      </c>
      <c r="D160" t="s">
        <v>993</v>
      </c>
      <c r="E160" s="4">
        <v>33958</v>
      </c>
      <c r="F160" s="4">
        <v>33962</v>
      </c>
      <c r="G160" t="s">
        <v>687</v>
      </c>
      <c r="H160" s="41">
        <v>1992</v>
      </c>
      <c r="J160" t="s">
        <v>51</v>
      </c>
      <c r="K160" t="s">
        <v>51</v>
      </c>
      <c r="L160" t="s">
        <v>773</v>
      </c>
      <c r="M160" s="9" t="s">
        <v>734</v>
      </c>
      <c r="N160" s="43" t="str">
        <f>IFERROR(SEARCH("EM-DAT",Table4[[#This Row],[reference/s]]),"")</f>
        <v/>
      </c>
      <c r="O160" s="41">
        <v>0</v>
      </c>
      <c r="P160" s="41">
        <v>0</v>
      </c>
      <c r="Q160" s="41">
        <v>0</v>
      </c>
      <c r="R160" s="41">
        <v>0</v>
      </c>
      <c r="S160" s="41">
        <v>4</v>
      </c>
      <c r="T160" s="41" t="str">
        <f>IF(AND(Table4[[#This Row],[Deaths]]="",Table4[[#This Row],[Reported cost]]="",Table4[[#This Row],[Insured Cost]]=""),1,IF(OR(Table4[[#This Row],[Reported cost]]="",Table4[[#This Row],[Insured Cost]]=""),2,IF(AND(Table4[[#This Row],[Deaths]]="",OR(Table4[[#This Row],[Reported cost]]="",Table4[[#This Row],[Insured Cost]]="")),3,"")))</f>
        <v/>
      </c>
      <c r="U160" s="41"/>
      <c r="V160" s="41"/>
      <c r="W160" s="41"/>
      <c r="X160" s="41"/>
      <c r="Y160" s="41">
        <v>1</v>
      </c>
      <c r="Z160" s="2">
        <v>700000000</v>
      </c>
      <c r="AA160" s="2">
        <v>1000000000</v>
      </c>
      <c r="AB160" s="41"/>
      <c r="AC160" s="41"/>
      <c r="AD160" s="41"/>
      <c r="AE160" s="41">
        <v>150</v>
      </c>
      <c r="AF160" s="41"/>
      <c r="AG160" s="41"/>
      <c r="AH160" s="41"/>
      <c r="AI160" s="41"/>
      <c r="AJ160" s="41"/>
      <c r="AK160" s="41"/>
      <c r="AL160" s="41"/>
      <c r="AM160" s="41"/>
      <c r="AN160" s="41"/>
      <c r="AO160" s="41"/>
      <c r="AP160" s="41"/>
      <c r="AQ160" s="41">
        <v>1200</v>
      </c>
      <c r="AR160" s="41"/>
      <c r="AS160" s="41" t="s">
        <v>994</v>
      </c>
      <c r="AT160" s="41"/>
      <c r="BD160" t="str">
        <f>IFERROR(LEFT(Table4[[#This Row],[reference/s]],SEARCH(";",Table4[[#This Row],[reference/s]])-1),"")</f>
        <v/>
      </c>
      <c r="BE160" t="str">
        <f>IFERROR(MID(Table4[[#This Row],[reference/s]],SEARCH(";",Table4[[#This Row],[reference/s]])+2,SEARCH(";",Table4[[#This Row],[reference/s]],SEARCH(";",Table4[[#This Row],[reference/s]])+1)-SEARCH(";",Table4[[#This Row],[reference/s]])-2),"")</f>
        <v/>
      </c>
      <c r="BF160" t="str">
        <f>IFERROR(SEARCH(";",Table4[[#This Row],[reference/s]]),"")</f>
        <v/>
      </c>
      <c r="BG160" s="1" t="str">
        <f>IFERROR(SEARCH(";",Table4[[#This Row],[reference/s]],Table4[[#This Row],[Column2]]+1),"")</f>
        <v/>
      </c>
      <c r="BH160" s="1" t="str">
        <f>IFERROR(SEARCH(";",Table4[[#This Row],[reference/s]],Table4[[#This Row],[Column3]]+1),"")</f>
        <v/>
      </c>
      <c r="BI160" s="1" t="str">
        <f>IFERROR(SEARCH(";",Table4[[#This Row],[reference/s]],Table4[[#This Row],[Column4]]+1),"")</f>
        <v/>
      </c>
      <c r="BJ160" s="1" t="str">
        <f>IFERROR(SEARCH(";",Table4[[#This Row],[reference/s]],Table4[[#This Row],[Column5]]+1),"")</f>
        <v/>
      </c>
      <c r="BK160" s="1" t="str">
        <f>IFERROR(SEARCH(";",Table4[[#This Row],[reference/s]],Table4[[#This Row],[Column6]]+1),"")</f>
        <v/>
      </c>
      <c r="BL160" s="1" t="str">
        <f>IFERROR(SEARCH(";",Table4[[#This Row],[reference/s]],Table4[[#This Row],[Column7]]+1),"")</f>
        <v/>
      </c>
      <c r="BM160" s="1" t="str">
        <f>IFERROR(SEARCH(";",Table4[[#This Row],[reference/s]],Table4[[#This Row],[Column8]]+1),"")</f>
        <v/>
      </c>
      <c r="BN160" s="1" t="str">
        <f>IFERROR(SEARCH(";",Table4[[#This Row],[reference/s]],Table4[[#This Row],[Column9]]+1),"")</f>
        <v/>
      </c>
      <c r="BO160" s="1" t="str">
        <f>IFERROR(SEARCH(";",Table4[[#This Row],[reference/s]],Table4[[#This Row],[Column10]]+1),"")</f>
        <v/>
      </c>
      <c r="BP160" s="1" t="str">
        <f>IFERROR(SEARCH(";",Table4[[#This Row],[reference/s]],Table4[[#This Row],[Column11]]+1),"")</f>
        <v/>
      </c>
      <c r="BQ160" s="1" t="str">
        <f>IFERROR(MID(Table4[[#This Row],[reference/s]],Table4[[#This Row],[Column3]]+2,Table4[[#This Row],[Column4]]-Table4[[#This Row],[Column3]]-2),"")</f>
        <v/>
      </c>
      <c r="BR160" s="1" t="str">
        <f>IFERROR(MID(Table4[[#This Row],[reference/s]],Table4[[#This Row],[Column4]]+2,Table4[[#This Row],[Column5]]-Table4[[#This Row],[Column4]]-2),"")</f>
        <v/>
      </c>
      <c r="BS160" s="1" t="str">
        <f>IFERROR(MID(Table4[[#This Row],[reference/s]],Table4[[#This Row],[Column5]]+2,Table4[[#This Row],[Column6]]-Table4[[#This Row],[Column5]]-2),"")</f>
        <v/>
      </c>
    </row>
    <row r="161" spans="1:71" ht="16" thickTop="1" thickBot="1">
      <c r="A161">
        <v>452</v>
      </c>
      <c r="B161" t="s">
        <v>666</v>
      </c>
      <c r="C161" t="s">
        <v>619</v>
      </c>
      <c r="D161" t="s">
        <v>318</v>
      </c>
      <c r="E161" s="4">
        <v>33646</v>
      </c>
      <c r="F161" s="4">
        <v>33647</v>
      </c>
      <c r="G161" t="s">
        <v>688</v>
      </c>
      <c r="H161" s="41">
        <v>1992</v>
      </c>
      <c r="I161" t="s">
        <v>516</v>
      </c>
      <c r="J161" t="s">
        <v>37</v>
      </c>
      <c r="K161" t="s">
        <v>37</v>
      </c>
      <c r="L161" t="s">
        <v>773</v>
      </c>
      <c r="M161" t="s">
        <v>1301</v>
      </c>
      <c r="N161" s="41">
        <f>IFERROR(SEARCH("EM-DAT",Table4[[#This Row],[reference/s]]),"")</f>
        <v>16</v>
      </c>
      <c r="O161" s="41">
        <v>0</v>
      </c>
      <c r="P161" s="41">
        <v>0</v>
      </c>
      <c r="Q161" s="41">
        <v>3</v>
      </c>
      <c r="R161" s="41">
        <v>0</v>
      </c>
      <c r="S161" s="41">
        <v>0</v>
      </c>
      <c r="T161" s="41">
        <f>IF(AND(Table4[[#This Row],[Deaths]]="",Table4[[#This Row],[Reported cost]]="",Table4[[#This Row],[Insured Cost]]=""),1,IF(OR(Table4[[#This Row],[Reported cost]]="",Table4[[#This Row],[Insured Cost]]=""),2,IF(AND(Table4[[#This Row],[Deaths]]="",OR(Table4[[#This Row],[Reported cost]]="",Table4[[#This Row],[Insured Cost]]="")),3,"")))</f>
        <v>2</v>
      </c>
      <c r="U161" s="41"/>
      <c r="V161" s="41"/>
      <c r="W161" s="41"/>
      <c r="X161" s="41">
        <v>1</v>
      </c>
      <c r="Y161" s="41"/>
      <c r="Z161" s="2">
        <v>118000000</v>
      </c>
      <c r="AB161" s="41"/>
      <c r="AC161" s="41"/>
      <c r="AD161" s="41"/>
      <c r="AE161" s="41">
        <v>3000</v>
      </c>
      <c r="AF161" s="41"/>
      <c r="AG161" s="41"/>
      <c r="AH161" s="41"/>
      <c r="AI161" s="41"/>
      <c r="AJ161" s="41"/>
      <c r="AK161" s="41"/>
      <c r="AL161" s="41"/>
      <c r="AM161" s="41">
        <v>7000</v>
      </c>
      <c r="AN161" s="41"/>
      <c r="AO161" s="41"/>
      <c r="AP161" s="41"/>
      <c r="AQ161" s="41"/>
      <c r="AR161" s="41"/>
      <c r="AS161" s="41"/>
      <c r="AT161" s="41"/>
      <c r="BC161" t="s">
        <v>319</v>
      </c>
      <c r="BD161" t="str">
        <f>IFERROR(LEFT(Table4[[#This Row],[reference/s]],SEARCH(";",Table4[[#This Row],[reference/s]])-1),"")</f>
        <v>ICA</v>
      </c>
      <c r="BE161" t="str">
        <f>IFERROR(MID(Table4[[#This Row],[reference/s]],SEARCH(";",Table4[[#This Row],[reference/s]])+2,SEARCH(";",Table4[[#This Row],[reference/s]],SEARCH(";",Table4[[#This Row],[reference/s]])+1)-SEARCH(";",Table4[[#This Row],[reference/s]])-2),"")</f>
        <v>EM-Track</v>
      </c>
      <c r="BF161">
        <f>IFERROR(SEARCH(";",Table4[[#This Row],[reference/s]]),"")</f>
        <v>4</v>
      </c>
      <c r="BG161" s="1">
        <f>IFERROR(SEARCH(";",Table4[[#This Row],[reference/s]],Table4[[#This Row],[Column2]]+1),"")</f>
        <v>14</v>
      </c>
      <c r="BH161" s="1" t="str">
        <f>IFERROR(SEARCH(";",Table4[[#This Row],[reference/s]],Table4[[#This Row],[Column3]]+1),"")</f>
        <v/>
      </c>
      <c r="BI161" s="1" t="str">
        <f>IFERROR(SEARCH(";",Table4[[#This Row],[reference/s]],Table4[[#This Row],[Column4]]+1),"")</f>
        <v/>
      </c>
      <c r="BJ161" s="1" t="str">
        <f>IFERROR(SEARCH(";",Table4[[#This Row],[reference/s]],Table4[[#This Row],[Column5]]+1),"")</f>
        <v/>
      </c>
      <c r="BK161" s="1" t="str">
        <f>IFERROR(SEARCH(";",Table4[[#This Row],[reference/s]],Table4[[#This Row],[Column6]]+1),"")</f>
        <v/>
      </c>
      <c r="BL161" s="1" t="str">
        <f>IFERROR(SEARCH(";",Table4[[#This Row],[reference/s]],Table4[[#This Row],[Column7]]+1),"")</f>
        <v/>
      </c>
      <c r="BM161" s="1" t="str">
        <f>IFERROR(SEARCH(";",Table4[[#This Row],[reference/s]],Table4[[#This Row],[Column8]]+1),"")</f>
        <v/>
      </c>
      <c r="BN161" s="1" t="str">
        <f>IFERROR(SEARCH(";",Table4[[#This Row],[reference/s]],Table4[[#This Row],[Column9]]+1),"")</f>
        <v/>
      </c>
      <c r="BO161" s="1" t="str">
        <f>IFERROR(SEARCH(";",Table4[[#This Row],[reference/s]],Table4[[#This Row],[Column10]]+1),"")</f>
        <v/>
      </c>
      <c r="BP161" s="1" t="str">
        <f>IFERROR(SEARCH(";",Table4[[#This Row],[reference/s]],Table4[[#This Row],[Column11]]+1),"")</f>
        <v/>
      </c>
      <c r="BQ161" s="1" t="str">
        <f>IFERROR(MID(Table4[[#This Row],[reference/s]],Table4[[#This Row],[Column3]]+2,Table4[[#This Row],[Column4]]-Table4[[#This Row],[Column3]]-2),"")</f>
        <v/>
      </c>
      <c r="BR161" s="1" t="str">
        <f>IFERROR(MID(Table4[[#This Row],[reference/s]],Table4[[#This Row],[Column4]]+2,Table4[[#This Row],[Column5]]-Table4[[#This Row],[Column4]]-2),"")</f>
        <v/>
      </c>
      <c r="BS161" s="1" t="str">
        <f>IFERROR(MID(Table4[[#This Row],[reference/s]],Table4[[#This Row],[Column5]]+2,Table4[[#This Row],[Column6]]-Table4[[#This Row],[Column5]]-2),"")</f>
        <v/>
      </c>
    </row>
    <row r="162" spans="1:71" ht="16" thickTop="1" thickBot="1">
      <c r="B162" t="s">
        <v>666</v>
      </c>
      <c r="C162" s="17" t="s">
        <v>1002</v>
      </c>
      <c r="E162" s="4">
        <v>33958</v>
      </c>
      <c r="F162" s="4">
        <v>33962</v>
      </c>
      <c r="G162" t="s">
        <v>687</v>
      </c>
      <c r="H162" s="41">
        <v>1992</v>
      </c>
      <c r="I162" t="s">
        <v>30</v>
      </c>
      <c r="J162" t="s">
        <v>30</v>
      </c>
      <c r="K162" t="s">
        <v>30</v>
      </c>
      <c r="L162" t="s">
        <v>773</v>
      </c>
      <c r="M162" s="9" t="s">
        <v>772</v>
      </c>
      <c r="N162" s="43">
        <f>IFERROR(SEARCH("EM-DAT",Table4[[#This Row],[reference/s]]),"")</f>
        <v>1</v>
      </c>
      <c r="O162" s="41">
        <v>0</v>
      </c>
      <c r="P162" s="41">
        <v>0</v>
      </c>
      <c r="Q162" s="41">
        <v>1</v>
      </c>
      <c r="R162" s="41">
        <v>0</v>
      </c>
      <c r="S162" s="41">
        <v>3</v>
      </c>
      <c r="T162" s="41">
        <f>IF(AND(Table4[[#This Row],[Deaths]]="",Table4[[#This Row],[Reported cost]]="",Table4[[#This Row],[Insured Cost]]=""),1,IF(OR(Table4[[#This Row],[Reported cost]]="",Table4[[#This Row],[Insured Cost]]=""),2,IF(AND(Table4[[#This Row],[Deaths]]="",OR(Table4[[#This Row],[Reported cost]]="",Table4[[#This Row],[Insured Cost]]="")),3,"")))</f>
        <v>2</v>
      </c>
      <c r="U162" s="41"/>
      <c r="V162" s="41"/>
      <c r="W162" s="41"/>
      <c r="X162" s="41"/>
      <c r="Y162" s="41">
        <v>2</v>
      </c>
      <c r="Z162" s="2"/>
      <c r="AA162" s="2">
        <v>274900000</v>
      </c>
      <c r="AB162" s="41"/>
      <c r="AC162" s="41"/>
      <c r="AD162" s="41"/>
      <c r="AE162" s="41"/>
      <c r="AF162" s="41"/>
      <c r="AG162" s="41"/>
      <c r="AH162" s="41"/>
      <c r="AI162" s="41"/>
      <c r="AJ162" s="41"/>
      <c r="AK162" s="41"/>
      <c r="AL162" s="41"/>
      <c r="AM162" s="41"/>
      <c r="AN162" s="41"/>
      <c r="AO162" s="41"/>
      <c r="AP162" s="41"/>
      <c r="AQ162" s="41"/>
      <c r="AR162" s="41"/>
      <c r="AS162" s="41"/>
      <c r="AT162" s="41"/>
      <c r="BD162" t="str">
        <f>IFERROR(LEFT(Table4[[#This Row],[reference/s]],SEARCH(";",Table4[[#This Row],[reference/s]])-1),"")</f>
        <v>EM-DAT</v>
      </c>
      <c r="BE162" t="str">
        <f>IFERROR(MID(Table4[[#This Row],[reference/s]],SEARCH(";",Table4[[#This Row],[reference/s]])+2,SEARCH(";",Table4[[#This Row],[reference/s]],SEARCH(";",Table4[[#This Row],[reference/s]])+1)-SEARCH(";",Table4[[#This Row],[reference/s]])-2),"")</f>
        <v/>
      </c>
      <c r="BF162">
        <f>IFERROR(SEARCH(";",Table4[[#This Row],[reference/s]]),"")</f>
        <v>7</v>
      </c>
      <c r="BG162" s="1" t="str">
        <f>IFERROR(SEARCH(";",Table4[[#This Row],[reference/s]],Table4[[#This Row],[Column2]]+1),"")</f>
        <v/>
      </c>
      <c r="BH162" s="1" t="str">
        <f>IFERROR(SEARCH(";",Table4[[#This Row],[reference/s]],Table4[[#This Row],[Column3]]+1),"")</f>
        <v/>
      </c>
      <c r="BI162" s="1" t="str">
        <f>IFERROR(SEARCH(";",Table4[[#This Row],[reference/s]],Table4[[#This Row],[Column4]]+1),"")</f>
        <v/>
      </c>
      <c r="BJ162" s="1" t="str">
        <f>IFERROR(SEARCH(";",Table4[[#This Row],[reference/s]],Table4[[#This Row],[Column5]]+1),"")</f>
        <v/>
      </c>
      <c r="BK162" s="1" t="str">
        <f>IFERROR(SEARCH(";",Table4[[#This Row],[reference/s]],Table4[[#This Row],[Column6]]+1),"")</f>
        <v/>
      </c>
      <c r="BL162" s="1" t="str">
        <f>IFERROR(SEARCH(";",Table4[[#This Row],[reference/s]],Table4[[#This Row],[Column7]]+1),"")</f>
        <v/>
      </c>
      <c r="BM162" s="1" t="str">
        <f>IFERROR(SEARCH(";",Table4[[#This Row],[reference/s]],Table4[[#This Row],[Column8]]+1),"")</f>
        <v/>
      </c>
      <c r="BN162" s="1" t="str">
        <f>IFERROR(SEARCH(";",Table4[[#This Row],[reference/s]],Table4[[#This Row],[Column9]]+1),"")</f>
        <v/>
      </c>
      <c r="BO162" s="1" t="str">
        <f>IFERROR(SEARCH(";",Table4[[#This Row],[reference/s]],Table4[[#This Row],[Column10]]+1),"")</f>
        <v/>
      </c>
      <c r="BP162" s="1" t="str">
        <f>IFERROR(SEARCH(";",Table4[[#This Row],[reference/s]],Table4[[#This Row],[Column11]]+1),"")</f>
        <v/>
      </c>
      <c r="BQ162" s="1" t="str">
        <f>IFERROR(MID(Table4[[#This Row],[reference/s]],Table4[[#This Row],[Column3]]+2,Table4[[#This Row],[Column4]]-Table4[[#This Row],[Column3]]-2),"")</f>
        <v/>
      </c>
      <c r="BR162" s="1" t="str">
        <f>IFERROR(MID(Table4[[#This Row],[reference/s]],Table4[[#This Row],[Column4]]+2,Table4[[#This Row],[Column5]]-Table4[[#This Row],[Column4]]-2),"")</f>
        <v/>
      </c>
      <c r="BS162" s="1" t="str">
        <f>IFERROR(MID(Table4[[#This Row],[reference/s]],Table4[[#This Row],[Column5]]+2,Table4[[#This Row],[Column6]]-Table4[[#This Row],[Column5]]-2),"")</f>
        <v/>
      </c>
    </row>
    <row r="163" spans="1:71" ht="15" thickTop="1">
      <c r="A163">
        <v>549</v>
      </c>
      <c r="B163" t="s">
        <v>622</v>
      </c>
      <c r="C163" t="s">
        <v>417</v>
      </c>
      <c r="D163" t="s">
        <v>794</v>
      </c>
      <c r="E163" s="4">
        <v>34245</v>
      </c>
      <c r="F163" s="4">
        <v>34246</v>
      </c>
      <c r="G163" t="s">
        <v>690</v>
      </c>
      <c r="H163" s="41">
        <v>1993</v>
      </c>
      <c r="I163" t="s">
        <v>517</v>
      </c>
      <c r="J163" t="s">
        <v>30</v>
      </c>
      <c r="K163" t="s">
        <v>30</v>
      </c>
      <c r="L163" t="s">
        <v>773</v>
      </c>
      <c r="M163" t="s">
        <v>1302</v>
      </c>
      <c r="N163" s="41">
        <f>IFERROR(SEARCH("EM-DAT",Table4[[#This Row],[reference/s]]),"")</f>
        <v>1</v>
      </c>
      <c r="O163" s="41">
        <v>0</v>
      </c>
      <c r="P163" s="41">
        <v>0</v>
      </c>
      <c r="Q163" s="41">
        <v>3</v>
      </c>
      <c r="R163" s="41">
        <v>1</v>
      </c>
      <c r="S163" s="41">
        <v>5</v>
      </c>
      <c r="T163" s="41">
        <f>IF(AND(Table4[[#This Row],[Deaths]]="",Table4[[#This Row],[Reported cost]]="",Table4[[#This Row],[Insured Cost]]=""),1,IF(OR(Table4[[#This Row],[Reported cost]]="",Table4[[#This Row],[Insured Cost]]=""),2,IF(AND(Table4[[#This Row],[Deaths]]="",OR(Table4[[#This Row],[Reported cost]]="",Table4[[#This Row],[Insured Cost]]="")),3,"")))</f>
        <v>2</v>
      </c>
      <c r="U163" s="41">
        <v>1500</v>
      </c>
      <c r="V163" s="41">
        <v>20530</v>
      </c>
      <c r="W163" s="41">
        <v>3000</v>
      </c>
      <c r="X163" s="41">
        <v>30</v>
      </c>
      <c r="Y163" s="41">
        <v>1</v>
      </c>
      <c r="Z163" s="2">
        <v>12000000</v>
      </c>
      <c r="AB163" s="41"/>
      <c r="AC163" s="41"/>
      <c r="AD163" s="41"/>
      <c r="AE163" s="41">
        <v>3000</v>
      </c>
      <c r="AF163" s="41">
        <v>70</v>
      </c>
      <c r="AG163" s="41">
        <v>500</v>
      </c>
      <c r="AH163" s="41"/>
      <c r="AI163" s="41">
        <v>5</v>
      </c>
      <c r="AJ163" s="41"/>
      <c r="AK163" s="41"/>
      <c r="AL163" s="41"/>
      <c r="AM163" s="41"/>
      <c r="AN163" s="41"/>
      <c r="AO163" s="41"/>
      <c r="AP163" s="41"/>
      <c r="AQ163" s="41">
        <v>2000</v>
      </c>
      <c r="AR163" s="41"/>
      <c r="AS163" s="41"/>
      <c r="AT163" s="41">
        <v>6000</v>
      </c>
      <c r="BC163" t="s">
        <v>418</v>
      </c>
      <c r="BD163" t="str">
        <f>IFERROR(LEFT(Table4[[#This Row],[reference/s]],SEARCH(";",Table4[[#This Row],[reference/s]])-1),"")</f>
        <v>EM-DAT</v>
      </c>
      <c r="BE163" t="str">
        <f>IFERROR(MID(Table4[[#This Row],[reference/s]],SEARCH(";",Table4[[#This Row],[reference/s]])+2,SEARCH(";",Table4[[#This Row],[reference/s]],SEARCH(";",Table4[[#This Row],[reference/s]])+1)-SEARCH(";",Table4[[#This Row],[reference/s]])-2),"")</f>
        <v>ICA</v>
      </c>
      <c r="BF163">
        <f>IFERROR(SEARCH(";",Table4[[#This Row],[reference/s]]),"")</f>
        <v>7</v>
      </c>
      <c r="BG163" s="1">
        <f>IFERROR(SEARCH(";",Table4[[#This Row],[reference/s]],Table4[[#This Row],[Column2]]+1),"")</f>
        <v>12</v>
      </c>
      <c r="BH163" s="1">
        <f>IFERROR(SEARCH(";",Table4[[#This Row],[reference/s]],Table4[[#This Row],[Column3]]+1),"")</f>
        <v>29</v>
      </c>
      <c r="BI163" s="1">
        <f>IFERROR(SEARCH(";",Table4[[#This Row],[reference/s]],Table4[[#This Row],[Column4]]+1),"")</f>
        <v>106</v>
      </c>
      <c r="BJ163" s="1" t="str">
        <f>IFERROR(SEARCH(";",Table4[[#This Row],[reference/s]],Table4[[#This Row],[Column5]]+1),"")</f>
        <v/>
      </c>
      <c r="BK163" s="1" t="str">
        <f>IFERROR(SEARCH(";",Table4[[#This Row],[reference/s]],Table4[[#This Row],[Column6]]+1),"")</f>
        <v/>
      </c>
      <c r="BL163" s="1" t="str">
        <f>IFERROR(SEARCH(";",Table4[[#This Row],[reference/s]],Table4[[#This Row],[Column7]]+1),"")</f>
        <v/>
      </c>
      <c r="BM163" s="1" t="str">
        <f>IFERROR(SEARCH(";",Table4[[#This Row],[reference/s]],Table4[[#This Row],[Column8]]+1),"")</f>
        <v/>
      </c>
      <c r="BN163" s="1" t="str">
        <f>IFERROR(SEARCH(";",Table4[[#This Row],[reference/s]],Table4[[#This Row],[Column9]]+1),"")</f>
        <v/>
      </c>
      <c r="BO163" s="1" t="str">
        <f>IFERROR(SEARCH(";",Table4[[#This Row],[reference/s]],Table4[[#This Row],[Column10]]+1),"")</f>
        <v/>
      </c>
      <c r="BP163" s="1" t="str">
        <f>IFERROR(SEARCH(";",Table4[[#This Row],[reference/s]],Table4[[#This Row],[Column11]]+1),"")</f>
        <v/>
      </c>
      <c r="BQ163" s="1" t="str">
        <f>IFERROR(MID(Table4[[#This Row],[reference/s]],Table4[[#This Row],[Column3]]+2,Table4[[#This Row],[Column4]]-Table4[[#This Row],[Column3]]-2),"")</f>
        <v>PDF - newspaper</v>
      </c>
      <c r="BR163" s="1" t="str">
        <f>IFERROR(MID(Table4[[#This Row],[reference/s]],Table4[[#This Row],[Column4]]+2,Table4[[#This Row],[Column5]]-Table4[[#This Row],[Column4]]-2),"")</f>
        <v>http://www.ses.vic.gov.au/media/news/news-items/remembering-the-1993-floods</v>
      </c>
      <c r="BS163" s="1" t="str">
        <f>IFERROR(MID(Table4[[#This Row],[reference/s]],Table4[[#This Row],[Column5]]+2,Table4[[#This Row],[Column6]]-Table4[[#This Row],[Column5]]-2),"")</f>
        <v/>
      </c>
    </row>
    <row r="164" spans="1:71">
      <c r="B164" t="s">
        <v>851</v>
      </c>
      <c r="C164" s="6"/>
      <c r="E164" s="4">
        <v>34001</v>
      </c>
      <c r="F164" s="4">
        <v>34010</v>
      </c>
      <c r="G164" t="s">
        <v>688</v>
      </c>
      <c r="H164" s="41">
        <v>1993</v>
      </c>
      <c r="I164" t="s">
        <v>830</v>
      </c>
      <c r="J164" t="s">
        <v>832</v>
      </c>
      <c r="K164" t="s">
        <v>51</v>
      </c>
      <c r="L164" t="s">
        <v>30</v>
      </c>
      <c r="M164" t="s">
        <v>1662</v>
      </c>
      <c r="N164" s="41">
        <f>IFERROR(SEARCH("EM-DAT",Table4[[#This Row],[reference/s]]),"")</f>
        <v>1</v>
      </c>
      <c r="O164" s="41">
        <v>2</v>
      </c>
      <c r="P164" s="41">
        <v>0</v>
      </c>
      <c r="Q164" s="41">
        <v>0</v>
      </c>
      <c r="R164" s="41">
        <v>1</v>
      </c>
      <c r="S164" s="41">
        <v>4</v>
      </c>
      <c r="T164" s="41">
        <f>IF(AND(Table4[[#This Row],[Deaths]]="",Table4[[#This Row],[Reported cost]]="",Table4[[#This Row],[Insured Cost]]=""),1,IF(OR(Table4[[#This Row],[Reported cost]]="",Table4[[#This Row],[Insured Cost]]=""),2,IF(AND(Table4[[#This Row],[Deaths]]="",OR(Table4[[#This Row],[Reported cost]]="",Table4[[#This Row],[Insured Cost]]="")),3,"")))</f>
        <v>2</v>
      </c>
      <c r="U164" s="41">
        <v>50000</v>
      </c>
      <c r="V164" s="41"/>
      <c r="W164" s="41"/>
      <c r="X164" s="41">
        <v>500</v>
      </c>
      <c r="Y164" s="41">
        <v>23</v>
      </c>
      <c r="Z164" s="2"/>
      <c r="AB164" s="41"/>
      <c r="AC164" s="41"/>
      <c r="AD164" s="41"/>
      <c r="AE164" s="41"/>
      <c r="AF164" s="41"/>
      <c r="AG164" s="41"/>
      <c r="AH164" s="41"/>
      <c r="AI164" s="41"/>
      <c r="AJ164" s="41"/>
      <c r="AK164" s="41"/>
      <c r="AL164" s="41"/>
      <c r="AM164" s="41"/>
      <c r="AN164" s="41"/>
      <c r="AO164" s="41"/>
      <c r="AP164" s="41"/>
      <c r="AQ164" s="41"/>
      <c r="AR164" s="41"/>
      <c r="AS164" s="41"/>
      <c r="AT164" s="41"/>
      <c r="BD164" t="str">
        <f>IFERROR(LEFT(Table4[[#This Row],[reference/s]],SEARCH(";",Table4[[#This Row],[reference/s]])-1),"")</f>
        <v>EM-DAT (reports 17 deaths)</v>
      </c>
      <c r="BE164" t="str">
        <f>IFERROR(MID(Table4[[#This Row],[reference/s]],SEARCH(";",Table4[[#This Row],[reference/s]])+2,SEARCH(";",Table4[[#This Row],[reference/s]],SEARCH(";",Table4[[#This Row],[reference/s]])+1)-SEARCH(";",Table4[[#This Row],[reference/s]])-2),"")</f>
        <v>Faunt et al., (2008)</v>
      </c>
      <c r="BF164">
        <f>IFERROR(SEARCH(";",Table4[[#This Row],[reference/s]]),"")</f>
        <v>27</v>
      </c>
      <c r="BG164" s="1">
        <f>IFERROR(SEARCH(";",Table4[[#This Row],[reference/s]],Table4[[#This Row],[Column2]]+1),"")</f>
        <v>49</v>
      </c>
      <c r="BH164" s="1">
        <f>IFERROR(SEARCH(";",Table4[[#This Row],[reference/s]],Table4[[#This Row],[Column3]]+1),"")</f>
        <v>66</v>
      </c>
      <c r="BI164" s="1">
        <f>IFERROR(SEARCH(";",Table4[[#This Row],[reference/s]],Table4[[#This Row],[Column4]]+1),"")</f>
        <v>72</v>
      </c>
      <c r="BJ164" s="1" t="str">
        <f>IFERROR(SEARCH(";",Table4[[#This Row],[reference/s]],Table4[[#This Row],[Column5]]+1),"")</f>
        <v/>
      </c>
      <c r="BK164" s="1" t="str">
        <f>IFERROR(SEARCH(";",Table4[[#This Row],[reference/s]],Table4[[#This Row],[Column6]]+1),"")</f>
        <v/>
      </c>
      <c r="BL164" s="1" t="str">
        <f>IFERROR(SEARCH(";",Table4[[#This Row],[reference/s]],Table4[[#This Row],[Column7]]+1),"")</f>
        <v/>
      </c>
      <c r="BM164" s="1" t="str">
        <f>IFERROR(SEARCH(";",Table4[[#This Row],[reference/s]],Table4[[#This Row],[Column8]]+1),"")</f>
        <v/>
      </c>
      <c r="BN164" s="1" t="str">
        <f>IFERROR(SEARCH(";",Table4[[#This Row],[reference/s]],Table4[[#This Row],[Column9]]+1),"")</f>
        <v/>
      </c>
      <c r="BO164" s="1" t="str">
        <f>IFERROR(SEARCH(";",Table4[[#This Row],[reference/s]],Table4[[#This Row],[Column10]]+1),"")</f>
        <v/>
      </c>
      <c r="BP164" s="1" t="str">
        <f>IFERROR(SEARCH(";",Table4[[#This Row],[reference/s]],Table4[[#This Row],[Column11]]+1),"")</f>
        <v/>
      </c>
      <c r="BQ164" s="1" t="str">
        <f>IFERROR(MID(Table4[[#This Row],[reference/s]],Table4[[#This Row],[Column3]]+2,Table4[[#This Row],[Column4]]-Table4[[#This Row],[Column3]]-2),"")</f>
        <v>Richards (1995)</v>
      </c>
      <c r="BR164" s="1" t="str">
        <f>IFERROR(MID(Table4[[#This Row],[reference/s]],Table4[[#This Row],[Column4]]+2,Table4[[#This Row],[Column5]]-Table4[[#This Row],[Column4]]-2),"")</f>
        <v>wiki</v>
      </c>
      <c r="BS164" s="1" t="str">
        <f>IFERROR(MID(Table4[[#This Row],[reference/s]],Table4[[#This Row],[Column5]]+2,Table4[[#This Row],[Column6]]-Table4[[#This Row],[Column5]]-2),"")</f>
        <v/>
      </c>
    </row>
    <row r="165" spans="1:71">
      <c r="B165" t="s">
        <v>666</v>
      </c>
      <c r="E165" s="4">
        <v>34317</v>
      </c>
      <c r="F165" s="4">
        <v>34318</v>
      </c>
      <c r="G165" t="s">
        <v>687</v>
      </c>
      <c r="H165" s="41">
        <v>1993</v>
      </c>
      <c r="I165" t="s">
        <v>526</v>
      </c>
      <c r="J165" t="s">
        <v>30</v>
      </c>
      <c r="K165" t="s">
        <v>30</v>
      </c>
      <c r="L165" t="s">
        <v>773</v>
      </c>
      <c r="M165" t="s">
        <v>1303</v>
      </c>
      <c r="N165" s="41">
        <f>IFERROR(SEARCH("EM-DAT",Table4[[#This Row],[reference/s]]),"")</f>
        <v>6</v>
      </c>
      <c r="O165" s="41">
        <v>0</v>
      </c>
      <c r="P165" s="41">
        <v>1</v>
      </c>
      <c r="Q165" s="41">
        <v>2</v>
      </c>
      <c r="R165" s="41">
        <v>1</v>
      </c>
      <c r="S165" s="41">
        <v>0</v>
      </c>
      <c r="T165" s="41">
        <f>IF(AND(Table4[[#This Row],[Deaths]]="",Table4[[#This Row],[Reported cost]]="",Table4[[#This Row],[Insured Cost]]=""),1,IF(OR(Table4[[#This Row],[Reported cost]]="",Table4[[#This Row],[Insured Cost]]=""),2,IF(AND(Table4[[#This Row],[Deaths]]="",OR(Table4[[#This Row],[Reported cost]]="",Table4[[#This Row],[Insured Cost]]="")),3,"")))</f>
        <v>2</v>
      </c>
      <c r="U165" s="41"/>
      <c r="V165" s="41">
        <v>2000</v>
      </c>
      <c r="W165" s="41">
        <v>20</v>
      </c>
      <c r="X165" s="41">
        <v>5</v>
      </c>
      <c r="Y165" s="41"/>
      <c r="Z165" s="2">
        <v>12000000</v>
      </c>
      <c r="AB165" s="41"/>
      <c r="AC165" s="41"/>
      <c r="AD165" s="41"/>
      <c r="AE165" s="41"/>
      <c r="AF165" s="41"/>
      <c r="AG165" s="41"/>
      <c r="AH165" s="41"/>
      <c r="AI165" s="41"/>
      <c r="AJ165" s="41"/>
      <c r="AK165" s="41"/>
      <c r="AL165" s="41"/>
      <c r="AM165" s="41"/>
      <c r="AN165" s="41"/>
      <c r="AO165" s="41"/>
      <c r="AP165" s="41"/>
      <c r="AQ165" s="41"/>
      <c r="AR165" s="41"/>
      <c r="AS165" s="41"/>
      <c r="AT165" s="41"/>
      <c r="BD165" t="str">
        <f>IFERROR(LEFT(Table4[[#This Row],[reference/s]],SEARCH(";",Table4[[#This Row],[reference/s]])-1),"")</f>
        <v>ICA</v>
      </c>
      <c r="BE165" t="str">
        <f>IFERROR(MID(Table4[[#This Row],[reference/s]],SEARCH(";",Table4[[#This Row],[reference/s]])+2,SEARCH(";",Table4[[#This Row],[reference/s]],SEARCH(";",Table4[[#This Row],[reference/s]])+1)-SEARCH(";",Table4[[#This Row],[reference/s]])-2),"")</f>
        <v>EM-DAT</v>
      </c>
      <c r="BF165">
        <f>IFERROR(SEARCH(";",Table4[[#This Row],[reference/s]]),"")</f>
        <v>4</v>
      </c>
      <c r="BG165" s="1">
        <f>IFERROR(SEARCH(";",Table4[[#This Row],[reference/s]],Table4[[#This Row],[Column2]]+1),"")</f>
        <v>12</v>
      </c>
      <c r="BH165" s="1">
        <f>IFERROR(SEARCH(";",Table4[[#This Row],[reference/s]],Table4[[#This Row],[Column3]]+1),"")</f>
        <v>18</v>
      </c>
      <c r="BI165" s="1" t="str">
        <f>IFERROR(SEARCH(";",Table4[[#This Row],[reference/s]],Table4[[#This Row],[Column4]]+1),"")</f>
        <v/>
      </c>
      <c r="BJ165" s="1" t="str">
        <f>IFERROR(SEARCH(";",Table4[[#This Row],[reference/s]],Table4[[#This Row],[Column5]]+1),"")</f>
        <v/>
      </c>
      <c r="BK165" s="1" t="str">
        <f>IFERROR(SEARCH(";",Table4[[#This Row],[reference/s]],Table4[[#This Row],[Column6]]+1),"")</f>
        <v/>
      </c>
      <c r="BL165" s="1" t="str">
        <f>IFERROR(SEARCH(";",Table4[[#This Row],[reference/s]],Table4[[#This Row],[Column7]]+1),"")</f>
        <v/>
      </c>
      <c r="BM165" s="1" t="str">
        <f>IFERROR(SEARCH(";",Table4[[#This Row],[reference/s]],Table4[[#This Row],[Column8]]+1),"")</f>
        <v/>
      </c>
      <c r="BN165" s="1" t="str">
        <f>IFERROR(SEARCH(";",Table4[[#This Row],[reference/s]],Table4[[#This Row],[Column9]]+1),"")</f>
        <v/>
      </c>
      <c r="BO165" s="1" t="str">
        <f>IFERROR(SEARCH(";",Table4[[#This Row],[reference/s]],Table4[[#This Row],[Column10]]+1),"")</f>
        <v/>
      </c>
      <c r="BP165" s="1" t="str">
        <f>IFERROR(SEARCH(";",Table4[[#This Row],[reference/s]],Table4[[#This Row],[Column11]]+1),"")</f>
        <v/>
      </c>
      <c r="BQ165" s="1" t="str">
        <f>IFERROR(MID(Table4[[#This Row],[reference/s]],Table4[[#This Row],[Column3]]+2,Table4[[#This Row],[Column4]]-Table4[[#This Row],[Column3]]-2),"")</f>
        <v>wiki</v>
      </c>
      <c r="BR165" s="1" t="str">
        <f>IFERROR(MID(Table4[[#This Row],[reference/s]],Table4[[#This Row],[Column4]]+2,Table4[[#This Row],[Column5]]-Table4[[#This Row],[Column4]]-2),"")</f>
        <v/>
      </c>
      <c r="BS165" s="1" t="str">
        <f>IFERROR(MID(Table4[[#This Row],[reference/s]],Table4[[#This Row],[Column5]]+2,Table4[[#This Row],[Column6]]-Table4[[#This Row],[Column5]]-2),"")</f>
        <v/>
      </c>
    </row>
    <row r="166" spans="1:71">
      <c r="A166">
        <v>63</v>
      </c>
      <c r="B166" t="s">
        <v>600</v>
      </c>
      <c r="C166" t="s">
        <v>81</v>
      </c>
      <c r="D166" t="s">
        <v>1304</v>
      </c>
      <c r="E166" s="4">
        <v>34330</v>
      </c>
      <c r="F166" s="4">
        <v>34350</v>
      </c>
      <c r="G166" t="s">
        <v>684</v>
      </c>
      <c r="H166" s="41">
        <v>1994</v>
      </c>
      <c r="I166" t="s">
        <v>518</v>
      </c>
      <c r="J166" t="s">
        <v>37</v>
      </c>
      <c r="K166" t="s">
        <v>37</v>
      </c>
      <c r="L166" t="s">
        <v>773</v>
      </c>
      <c r="M166" t="s">
        <v>1305</v>
      </c>
      <c r="N166" s="41">
        <f>IFERROR(SEARCH("EM-DAT",Table4[[#This Row],[reference/s]]),"")</f>
        <v>28</v>
      </c>
      <c r="O166" s="41">
        <v>0</v>
      </c>
      <c r="P166" s="41">
        <v>0</v>
      </c>
      <c r="Q166" s="41">
        <v>3</v>
      </c>
      <c r="R166" s="41">
        <v>2</v>
      </c>
      <c r="S166" s="41">
        <v>1</v>
      </c>
      <c r="T166" s="41">
        <f>IF(AND(Table4[[#This Row],[Deaths]]="",Table4[[#This Row],[Reported cost]]="",Table4[[#This Row],[Insured Cost]]=""),1,IF(OR(Table4[[#This Row],[Reported cost]]="",Table4[[#This Row],[Insured Cost]]=""),2,IF(AND(Table4[[#This Row],[Deaths]]="",OR(Table4[[#This Row],[Reported cost]]="",Table4[[#This Row],[Insured Cost]]="")),3,"")))</f>
        <v>2</v>
      </c>
      <c r="U166" s="41"/>
      <c r="V166" s="41">
        <v>250000</v>
      </c>
      <c r="W166" s="41">
        <v>650</v>
      </c>
      <c r="X166" s="41">
        <v>120</v>
      </c>
      <c r="Y166" s="41">
        <v>4</v>
      </c>
      <c r="Z166" s="2">
        <v>59000000</v>
      </c>
      <c r="AB166" s="41"/>
      <c r="AC166" s="41"/>
      <c r="AD166" s="41"/>
      <c r="AE166" s="41"/>
      <c r="AF166" s="41">
        <v>206</v>
      </c>
      <c r="AG166" s="41"/>
      <c r="AH166" s="41">
        <v>8</v>
      </c>
      <c r="AI166" s="41"/>
      <c r="AJ166" s="41"/>
      <c r="AK166" s="41"/>
      <c r="AL166" s="41"/>
      <c r="AM166" s="41"/>
      <c r="AN166" s="41"/>
      <c r="AO166" s="41"/>
      <c r="AP166" s="41"/>
      <c r="AQ166" s="41"/>
      <c r="AR166" s="41"/>
      <c r="AS166" s="41"/>
      <c r="AT166" s="41"/>
      <c r="BC166" t="s">
        <v>82</v>
      </c>
      <c r="BD166" t="str">
        <f>IFERROR(LEFT(Table4[[#This Row],[reference/s]],SEARCH(";",Table4[[#This Row],[reference/s]])-1),"")</f>
        <v>PDF - newspaper</v>
      </c>
      <c r="BE166" t="str">
        <f>IFERROR(MID(Table4[[#This Row],[reference/s]],SEARCH(";",Table4[[#This Row],[reference/s]])+2,SEARCH(";",Table4[[#This Row],[reference/s]],SEARCH(";",Table4[[#This Row],[reference/s]])+1)-SEARCH(";",Table4[[#This Row],[reference/s]])-2),"")</f>
        <v>EM-Track</v>
      </c>
      <c r="BF166">
        <f>IFERROR(SEARCH(";",Table4[[#This Row],[reference/s]]),"")</f>
        <v>16</v>
      </c>
      <c r="BG166" s="1">
        <f>IFERROR(SEARCH(";",Table4[[#This Row],[reference/s]],Table4[[#This Row],[Column2]]+1),"")</f>
        <v>26</v>
      </c>
      <c r="BH166" s="1">
        <f>IFERROR(SEARCH(";",Table4[[#This Row],[reference/s]],Table4[[#This Row],[Column3]]+1),"")</f>
        <v>34</v>
      </c>
      <c r="BI166" s="1">
        <f>IFERROR(SEARCH(";",Table4[[#This Row],[reference/s]],Table4[[#This Row],[Column4]]+1),"")</f>
        <v>39</v>
      </c>
      <c r="BJ166" s="1">
        <f>IFERROR(SEARCH(";",Table4[[#This Row],[reference/s]],Table4[[#This Row],[Column5]]+1),"")</f>
        <v>45</v>
      </c>
      <c r="BK166" s="1" t="str">
        <f>IFERROR(SEARCH(";",Table4[[#This Row],[reference/s]],Table4[[#This Row],[Column6]]+1),"")</f>
        <v/>
      </c>
      <c r="BL166" s="1" t="str">
        <f>IFERROR(SEARCH(";",Table4[[#This Row],[reference/s]],Table4[[#This Row],[Column7]]+1),"")</f>
        <v/>
      </c>
      <c r="BM166" s="1" t="str">
        <f>IFERROR(SEARCH(";",Table4[[#This Row],[reference/s]],Table4[[#This Row],[Column8]]+1),"")</f>
        <v/>
      </c>
      <c r="BN166" s="1" t="str">
        <f>IFERROR(SEARCH(";",Table4[[#This Row],[reference/s]],Table4[[#This Row],[Column9]]+1),"")</f>
        <v/>
      </c>
      <c r="BO166" s="1" t="str">
        <f>IFERROR(SEARCH(";",Table4[[#This Row],[reference/s]],Table4[[#This Row],[Column10]]+1),"")</f>
        <v/>
      </c>
      <c r="BP166" s="1" t="str">
        <f>IFERROR(SEARCH(";",Table4[[#This Row],[reference/s]],Table4[[#This Row],[Column11]]+1),"")</f>
        <v/>
      </c>
      <c r="BQ166" s="1" t="str">
        <f>IFERROR(MID(Table4[[#This Row],[reference/s]],Table4[[#This Row],[Column3]]+2,Table4[[#This Row],[Column4]]-Table4[[#This Row],[Column3]]-2),"")</f>
        <v>EM-DAT</v>
      </c>
      <c r="BR166" s="1" t="str">
        <f>IFERROR(MID(Table4[[#This Row],[reference/s]],Table4[[#This Row],[Column4]]+2,Table4[[#This Row],[Column5]]-Table4[[#This Row],[Column4]]-2),"")</f>
        <v>ICA</v>
      </c>
      <c r="BS166" s="1" t="str">
        <f>IFERROR(MID(Table4[[#This Row],[reference/s]],Table4[[#This Row],[Column5]]+2,Table4[[#This Row],[Column6]]-Table4[[#This Row],[Column5]]-2),"")</f>
        <v>wiki</v>
      </c>
    </row>
    <row r="167" spans="1:71">
      <c r="A167">
        <v>224</v>
      </c>
      <c r="B167" t="s">
        <v>600</v>
      </c>
      <c r="C167" t="s">
        <v>171</v>
      </c>
      <c r="D167" t="s">
        <v>793</v>
      </c>
      <c r="E167" s="4">
        <v>34604</v>
      </c>
      <c r="F167" s="4">
        <v>34645</v>
      </c>
      <c r="G167" t="s">
        <v>686</v>
      </c>
      <c r="H167" s="41">
        <v>1994</v>
      </c>
      <c r="I167" t="s">
        <v>521</v>
      </c>
      <c r="J167" t="s">
        <v>50</v>
      </c>
      <c r="K167" t="s">
        <v>50</v>
      </c>
      <c r="L167" t="s">
        <v>773</v>
      </c>
      <c r="M167" t="s">
        <v>1306</v>
      </c>
      <c r="N167" s="41">
        <f>IFERROR(SEARCH("EM-DAT",Table4[[#This Row],[reference/s]]),"")</f>
        <v>86</v>
      </c>
      <c r="O167" s="41">
        <v>1</v>
      </c>
      <c r="P167" s="41">
        <v>0</v>
      </c>
      <c r="Q167" s="41">
        <v>2</v>
      </c>
      <c r="R167" s="41">
        <v>2</v>
      </c>
      <c r="S167" s="41">
        <v>0</v>
      </c>
      <c r="T167" s="41">
        <f>IF(AND(Table4[[#This Row],[Deaths]]="",Table4[[#This Row],[Reported cost]]="",Table4[[#This Row],[Insured Cost]]=""),1,IF(OR(Table4[[#This Row],[Reported cost]]="",Table4[[#This Row],[Insured Cost]]=""),2,IF(AND(Table4[[#This Row],[Deaths]]="",OR(Table4[[#This Row],[Reported cost]]="",Table4[[#This Row],[Insured Cost]]="")),3,"")))</f>
        <v>2</v>
      </c>
      <c r="U167" s="41">
        <v>3000</v>
      </c>
      <c r="V167" s="41">
        <v>10000</v>
      </c>
      <c r="W167" s="41">
        <v>100</v>
      </c>
      <c r="X167" s="41">
        <v>41</v>
      </c>
      <c r="Y167" s="41"/>
      <c r="Z167" s="2">
        <v>59100000</v>
      </c>
      <c r="AB167" s="41"/>
      <c r="AC167" s="41"/>
      <c r="AD167" s="41"/>
      <c r="AE167" s="41"/>
      <c r="AF167" s="41">
        <v>23</v>
      </c>
      <c r="AG167" s="41"/>
      <c r="AH167" s="41"/>
      <c r="AI167" s="41"/>
      <c r="AJ167" s="41"/>
      <c r="AK167" s="41"/>
      <c r="AL167" s="41"/>
      <c r="AM167" s="41"/>
      <c r="AN167" s="41"/>
      <c r="AO167" s="41"/>
      <c r="AP167" s="41"/>
      <c r="AQ167" s="41"/>
      <c r="AR167" s="41"/>
      <c r="AS167" s="41"/>
      <c r="AT167" s="41"/>
      <c r="BC167" t="s">
        <v>172</v>
      </c>
      <c r="BD167" t="str">
        <f>IFERROR(LEFT(Table4[[#This Row],[reference/s]],SEARCH(";",Table4[[#This Row],[reference/s]])-1),"")</f>
        <v>wiki</v>
      </c>
      <c r="BE167" t="str">
        <f>IFERROR(MID(Table4[[#This Row],[reference/s]],SEARCH(";",Table4[[#This Row],[reference/s]])+2,SEARCH(";",Table4[[#This Row],[reference/s]],SEARCH(";",Table4[[#This Row],[reference/s]])+1)-SEARCH(";",Table4[[#This Row],[reference/s]])-2),"")</f>
        <v>PDF - newspaper</v>
      </c>
      <c r="BF167">
        <f>IFERROR(SEARCH(";",Table4[[#This Row],[reference/s]]),"")</f>
        <v>5</v>
      </c>
      <c r="BG167" s="1">
        <f>IFERROR(SEARCH(";",Table4[[#This Row],[reference/s]],Table4[[#This Row],[Column2]]+1),"")</f>
        <v>22</v>
      </c>
      <c r="BH167" s="1">
        <f>IFERROR(SEARCH(";",Table4[[#This Row],[reference/s]],Table4[[#This Row],[Column3]]+1),"")</f>
        <v>46</v>
      </c>
      <c r="BI167" s="1">
        <f>IFERROR(SEARCH(";",Table4[[#This Row],[reference/s]],Table4[[#This Row],[Column4]]+1),"")</f>
        <v>74</v>
      </c>
      <c r="BJ167" s="1">
        <f>IFERROR(SEARCH(";",Table4[[#This Row],[reference/s]],Table4[[#This Row],[Column5]]+1),"")</f>
        <v>84</v>
      </c>
      <c r="BK167" s="1" t="str">
        <f>IFERROR(SEARCH(";",Table4[[#This Row],[reference/s]],Table4[[#This Row],[Column6]]+1),"")</f>
        <v/>
      </c>
      <c r="BL167" s="1" t="str">
        <f>IFERROR(SEARCH(";",Table4[[#This Row],[reference/s]],Table4[[#This Row],[Column7]]+1),"")</f>
        <v/>
      </c>
      <c r="BM167" s="1" t="str">
        <f>IFERROR(SEARCH(";",Table4[[#This Row],[reference/s]],Table4[[#This Row],[Column8]]+1),"")</f>
        <v/>
      </c>
      <c r="BN167" s="1" t="str">
        <f>IFERROR(SEARCH(";",Table4[[#This Row],[reference/s]],Table4[[#This Row],[Column9]]+1),"")</f>
        <v/>
      </c>
      <c r="BO167" s="1" t="str">
        <f>IFERROR(SEARCH(";",Table4[[#This Row],[reference/s]],Table4[[#This Row],[Column10]]+1),"")</f>
        <v/>
      </c>
      <c r="BP167" s="1" t="str">
        <f>IFERROR(SEARCH(";",Table4[[#This Row],[reference/s]],Table4[[#This Row],[Column11]]+1),"")</f>
        <v/>
      </c>
      <c r="BQ167" s="1" t="str">
        <f>IFERROR(MID(Table4[[#This Row],[reference/s]],Table4[[#This Row],[Column3]]+2,Table4[[#This Row],[Column4]]-Table4[[#This Row],[Column3]]-2),"")</f>
        <v>http://www.aic.gov.au/</v>
      </c>
      <c r="BR167" s="1" t="str">
        <f>IFERROR(MID(Table4[[#This Row],[reference/s]],Table4[[#This Row],[Column4]]+2,Table4[[#This Row],[Column5]]-Table4[[#This Row],[Column4]]-2),"")</f>
        <v>BoM report - QLD bushfires</v>
      </c>
      <c r="BS167" s="1" t="str">
        <f>IFERROR(MID(Table4[[#This Row],[reference/s]],Table4[[#This Row],[Column5]]+2,Table4[[#This Row],[Column6]]-Table4[[#This Row],[Column5]]-2),"")</f>
        <v>EM-Track</v>
      </c>
    </row>
    <row r="168" spans="1:71">
      <c r="A168">
        <v>105</v>
      </c>
      <c r="B168" t="s">
        <v>483</v>
      </c>
      <c r="C168" t="s">
        <v>867</v>
      </c>
      <c r="D168" t="s">
        <v>868</v>
      </c>
      <c r="E168" s="4">
        <v>34334</v>
      </c>
      <c r="F168" s="4">
        <v>34359</v>
      </c>
      <c r="G168" t="s">
        <v>684</v>
      </c>
      <c r="H168" s="41">
        <v>1994</v>
      </c>
      <c r="I168" t="s">
        <v>869</v>
      </c>
      <c r="J168" t="s">
        <v>50</v>
      </c>
      <c r="K168" t="s">
        <v>50</v>
      </c>
      <c r="M168" t="s">
        <v>1664</v>
      </c>
      <c r="N168" s="41">
        <f>IFERROR(SEARCH("EM-DAT",Table4[[#This Row],[reference/s]]),"")</f>
        <v>11</v>
      </c>
      <c r="O168" s="41">
        <v>0</v>
      </c>
      <c r="P168" s="41">
        <v>0</v>
      </c>
      <c r="Q168" s="41">
        <v>2</v>
      </c>
      <c r="R168" s="41">
        <v>1</v>
      </c>
      <c r="S168" s="41">
        <v>4</v>
      </c>
      <c r="T168" s="41">
        <f>IF(AND(Table4[[#This Row],[Deaths]]="",Table4[[#This Row],[Reported cost]]="",Table4[[#This Row],[Insured Cost]]=""),1,IF(OR(Table4[[#This Row],[Reported cost]]="",Table4[[#This Row],[Insured Cost]]=""),2,IF(AND(Table4[[#This Row],[Deaths]]="",OR(Table4[[#This Row],[Reported cost]]="",Table4[[#This Row],[Insured Cost]]="")),3,"")))</f>
        <v>2</v>
      </c>
      <c r="U168" s="41">
        <v>2</v>
      </c>
      <c r="V168" s="41"/>
      <c r="W168" s="41"/>
      <c r="X168" s="41"/>
      <c r="Y168" s="41">
        <v>4</v>
      </c>
      <c r="AB168" s="41">
        <v>100</v>
      </c>
      <c r="AC168" s="41"/>
      <c r="AD168" s="41"/>
      <c r="AE168" s="41"/>
      <c r="AF168" s="41"/>
      <c r="AG168" s="41"/>
      <c r="AH168" s="41">
        <v>20</v>
      </c>
      <c r="AI168" s="41"/>
      <c r="AJ168" s="41"/>
      <c r="AK168" s="41"/>
      <c r="AL168" s="41"/>
      <c r="AM168" s="41"/>
      <c r="AN168" s="41"/>
      <c r="AO168" s="41"/>
      <c r="AP168" s="41"/>
      <c r="AQ168" s="41"/>
      <c r="AR168" s="41"/>
      <c r="AS168" s="41"/>
      <c r="AT168" s="41"/>
      <c r="BD168" t="str">
        <f>IFERROR(LEFT(Table4[[#This Row],[reference/s]],SEARCH(";",Table4[[#This Row],[reference/s]])-1),"")</f>
        <v>EM-Track</v>
      </c>
      <c r="BE168" t="str">
        <f>IFERROR(MID(Table4[[#This Row],[reference/s]],SEARCH(";",Table4[[#This Row],[reference/s]])+2,SEARCH(";",Table4[[#This Row],[reference/s]],SEARCH(";",Table4[[#This Row],[reference/s]])+1)-SEARCH(";",Table4[[#This Row],[reference/s]])-2),"")</f>
        <v>EM-DAT (22 deaths - other countires?)</v>
      </c>
      <c r="BF168">
        <f>IFERROR(SEARCH(";",Table4[[#This Row],[reference/s]]),"")</f>
        <v>9</v>
      </c>
      <c r="BG168" s="1">
        <f>IFERROR(SEARCH(";",Table4[[#This Row],[reference/s]],Table4[[#This Row],[Column2]]+1),"")</f>
        <v>48</v>
      </c>
      <c r="BH168" s="1">
        <f>IFERROR(SEARCH(";",Table4[[#This Row],[reference/s]],Table4[[#This Row],[Column3]]+1),"")</f>
        <v>98</v>
      </c>
      <c r="BI168" s="1">
        <f>IFERROR(SEARCH(";",Table4[[#This Row],[reference/s]],Table4[[#This Row],[Column4]]+1),"")</f>
        <v>115</v>
      </c>
      <c r="BJ168" s="1" t="str">
        <f>IFERROR(SEARCH(";",Table4[[#This Row],[reference/s]],Table4[[#This Row],[Column5]]+1),"")</f>
        <v/>
      </c>
      <c r="BK168" s="1" t="str">
        <f>IFERROR(SEARCH(";",Table4[[#This Row],[reference/s]],Table4[[#This Row],[Column6]]+1),"")</f>
        <v/>
      </c>
      <c r="BL168" s="1" t="str">
        <f>IFERROR(SEARCH(";",Table4[[#This Row],[reference/s]],Table4[[#This Row],[Column7]]+1),"")</f>
        <v/>
      </c>
      <c r="BM168" s="1" t="str">
        <f>IFERROR(SEARCH(";",Table4[[#This Row],[reference/s]],Table4[[#This Row],[Column8]]+1),"")</f>
        <v/>
      </c>
      <c r="BN168" s="1" t="str">
        <f>IFERROR(SEARCH(";",Table4[[#This Row],[reference/s]],Table4[[#This Row],[Column9]]+1),"")</f>
        <v/>
      </c>
      <c r="BO168" s="1" t="str">
        <f>IFERROR(SEARCH(";",Table4[[#This Row],[reference/s]],Table4[[#This Row],[Column10]]+1),"")</f>
        <v/>
      </c>
      <c r="BP168" s="1" t="str">
        <f>IFERROR(SEARCH(";",Table4[[#This Row],[reference/s]],Table4[[#This Row],[Column11]]+1),"")</f>
        <v/>
      </c>
      <c r="BQ168" s="1" t="str">
        <f>IFERROR(MID(Table4[[#This Row],[reference/s]],Table4[[#This Row],[Column3]]+2,Table4[[#This Row],[Column4]]-Table4[[#This Row],[Column3]]-2),"")</f>
        <v>http://www.bom.gov.au/cyclone/history/rewa.shtml</v>
      </c>
      <c r="BR168" s="1" t="str">
        <f>IFERROR(MID(Table4[[#This Row],[reference/s]],Table4[[#This Row],[Column4]]+2,Table4[[#This Row],[Column5]]-Table4[[#This Row],[Column4]]-2),"")</f>
        <v>PDF - newspaper</v>
      </c>
      <c r="BS168" s="1" t="str">
        <f>IFERROR(MID(Table4[[#This Row],[reference/s]],Table4[[#This Row],[Column5]]+2,Table4[[#This Row],[Column6]]-Table4[[#This Row],[Column5]]-2),"")</f>
        <v/>
      </c>
    </row>
    <row r="169" spans="1:71">
      <c r="A169">
        <v>247</v>
      </c>
      <c r="B169" t="s">
        <v>605</v>
      </c>
      <c r="C169" t="s">
        <v>180</v>
      </c>
      <c r="D169" t="s">
        <v>181</v>
      </c>
      <c r="E169" s="4">
        <v>34552</v>
      </c>
      <c r="F169" s="4">
        <v>34552</v>
      </c>
      <c r="G169" t="s">
        <v>696</v>
      </c>
      <c r="H169" s="41">
        <v>1994</v>
      </c>
      <c r="I169" t="s">
        <v>520</v>
      </c>
      <c r="J169" t="s">
        <v>37</v>
      </c>
      <c r="K169" t="s">
        <v>37</v>
      </c>
      <c r="L169" t="s">
        <v>773</v>
      </c>
      <c r="M169" t="s">
        <v>1307</v>
      </c>
      <c r="N169" s="41">
        <f>IFERROR(SEARCH("EM-DAT",Table4[[#This Row],[reference/s]]),"")</f>
        <v>11</v>
      </c>
      <c r="O169" s="41">
        <v>0</v>
      </c>
      <c r="P169" s="41">
        <v>0</v>
      </c>
      <c r="Q169" s="41">
        <v>2</v>
      </c>
      <c r="R169" s="41">
        <v>2</v>
      </c>
      <c r="S169" s="41">
        <v>0</v>
      </c>
      <c r="T169" s="41">
        <f>IF(AND(Table4[[#This Row],[Deaths]]="",Table4[[#This Row],[Reported cost]]="",Table4[[#This Row],[Insured Cost]]=""),1,IF(OR(Table4[[#This Row],[Reported cost]]="",Table4[[#This Row],[Insured Cost]]=""),2,IF(AND(Table4[[#This Row],[Deaths]]="",OR(Table4[[#This Row],[Reported cost]]="",Table4[[#This Row],[Insured Cost]]="")),3,"")))</f>
        <v>2</v>
      </c>
      <c r="U169" s="41"/>
      <c r="V169" s="41">
        <v>50000</v>
      </c>
      <c r="W169" s="41">
        <v>20</v>
      </c>
      <c r="X169" s="41">
        <v>5</v>
      </c>
      <c r="Y169" s="41"/>
      <c r="Z169" s="2">
        <v>37200000</v>
      </c>
      <c r="AB169" s="41"/>
      <c r="AC169" s="41"/>
      <c r="AD169" s="41"/>
      <c r="AE169" s="41">
        <v>1000</v>
      </c>
      <c r="AF169" s="41"/>
      <c r="AG169" s="41">
        <v>50</v>
      </c>
      <c r="AH169" s="41"/>
      <c r="AI169" s="41"/>
      <c r="AJ169" s="41"/>
      <c r="AK169" s="41"/>
      <c r="AL169" s="41"/>
      <c r="AM169" s="41"/>
      <c r="AN169" s="41"/>
      <c r="AO169" s="41"/>
      <c r="AP169" s="41"/>
      <c r="AQ169" s="41"/>
      <c r="AR169" s="41"/>
      <c r="AS169" s="41"/>
      <c r="AT169" s="41"/>
      <c r="BC169" t="s">
        <v>182</v>
      </c>
      <c r="BD169" t="str">
        <f>IFERROR(LEFT(Table4[[#This Row],[reference/s]],SEARCH(";",Table4[[#This Row],[reference/s]])-1),"")</f>
        <v>EM-Track</v>
      </c>
      <c r="BE169" t="str">
        <f>IFERROR(MID(Table4[[#This Row],[reference/s]],SEARCH(";",Table4[[#This Row],[reference/s]])+2,SEARCH(";",Table4[[#This Row],[reference/s]],SEARCH(";",Table4[[#This Row],[reference/s]])+1)-SEARCH(";",Table4[[#This Row],[reference/s]])-2),"")</f>
        <v>EM-DAT</v>
      </c>
      <c r="BF169">
        <f>IFERROR(SEARCH(";",Table4[[#This Row],[reference/s]]),"")</f>
        <v>9</v>
      </c>
      <c r="BG169" s="1">
        <f>IFERROR(SEARCH(";",Table4[[#This Row],[reference/s]],Table4[[#This Row],[Column2]]+1),"")</f>
        <v>17</v>
      </c>
      <c r="BH169" s="1">
        <f>IFERROR(SEARCH(";",Table4[[#This Row],[reference/s]],Table4[[#This Row],[Column3]]+1),"")</f>
        <v>103</v>
      </c>
      <c r="BI169" s="1">
        <f>IFERROR(SEARCH(";",Table4[[#This Row],[reference/s]],Table4[[#This Row],[Column4]]+1),"")</f>
        <v>208</v>
      </c>
      <c r="BJ169" s="1" t="str">
        <f>IFERROR(SEARCH(";",Table4[[#This Row],[reference/s]],Table4[[#This Row],[Column5]]+1),"")</f>
        <v/>
      </c>
      <c r="BK169" s="1" t="str">
        <f>IFERROR(SEARCH(";",Table4[[#This Row],[reference/s]],Table4[[#This Row],[Column6]]+1),"")</f>
        <v/>
      </c>
      <c r="BL169" s="1" t="str">
        <f>IFERROR(SEARCH(";",Table4[[#This Row],[reference/s]],Table4[[#This Row],[Column7]]+1),"")</f>
        <v/>
      </c>
      <c r="BM169" s="1" t="str">
        <f>IFERROR(SEARCH(";",Table4[[#This Row],[reference/s]],Table4[[#This Row],[Column8]]+1),"")</f>
        <v/>
      </c>
      <c r="BN169" s="1" t="str">
        <f>IFERROR(SEARCH(";",Table4[[#This Row],[reference/s]],Table4[[#This Row],[Column9]]+1),"")</f>
        <v/>
      </c>
      <c r="BO169" s="1" t="str">
        <f>IFERROR(SEARCH(";",Table4[[#This Row],[reference/s]],Table4[[#This Row],[Column10]]+1),"")</f>
        <v/>
      </c>
      <c r="BP169" s="1" t="str">
        <f>IFERROR(SEARCH(";",Table4[[#This Row],[reference/s]],Table4[[#This Row],[Column11]]+1),"")</f>
        <v/>
      </c>
      <c r="BQ169" s="1" t="str">
        <f>IFERROR(MID(Table4[[#This Row],[reference/s]],Table4[[#This Row],[Column3]]+2,Table4[[#This Row],[Column4]]-Table4[[#This Row],[Column3]]-2),"")</f>
        <v>http://www.ga.gov.au/earthquakes/getQuakeDetails.do?quakeId=2003991&amp;orid=909500&amp;sta=</v>
      </c>
      <c r="BR169" s="1" t="str">
        <f>IFERROR(MID(Table4[[#This Row],[reference/s]],Table4[[#This Row],[Column4]]+2,Table4[[#This Row],[Column5]]-Table4[[#This Row],[Column4]]-2),"")</f>
        <v>http://www.australiangeographic.com.au/journal/australias-worst-earthquakes-top-10-most-devastating.htm</v>
      </c>
      <c r="BS169" s="1" t="str">
        <f>IFERROR(MID(Table4[[#This Row],[reference/s]],Table4[[#This Row],[Column5]]+2,Table4[[#This Row],[Column6]]-Table4[[#This Row],[Column5]]-2),"")</f>
        <v/>
      </c>
    </row>
    <row r="170" spans="1:71">
      <c r="A170">
        <v>411</v>
      </c>
      <c r="B170" t="s">
        <v>851</v>
      </c>
      <c r="C170" s="6" t="s">
        <v>833</v>
      </c>
      <c r="D170" t="s">
        <v>834</v>
      </c>
      <c r="E170" s="7">
        <v>34340</v>
      </c>
      <c r="F170" s="7">
        <v>34344</v>
      </c>
      <c r="G170" t="s">
        <v>684</v>
      </c>
      <c r="H170" s="41">
        <v>1994</v>
      </c>
      <c r="I170" t="s">
        <v>835</v>
      </c>
      <c r="J170" t="s">
        <v>37</v>
      </c>
      <c r="K170" t="s">
        <v>37</v>
      </c>
      <c r="M170" t="s">
        <v>1665</v>
      </c>
      <c r="N170" s="41">
        <f>IFERROR(SEARCH("EM-DAT",Table4[[#This Row],[reference/s]]),"")</f>
        <v>17</v>
      </c>
      <c r="O170" s="41">
        <v>0</v>
      </c>
      <c r="P170" s="41">
        <v>0</v>
      </c>
      <c r="Q170" s="41">
        <v>1</v>
      </c>
      <c r="R170" s="41">
        <v>1</v>
      </c>
      <c r="S170" s="41">
        <v>0</v>
      </c>
      <c r="T170" s="41">
        <f>IF(AND(Table4[[#This Row],[Deaths]]="",Table4[[#This Row],[Reported cost]]="",Table4[[#This Row],[Insured Cost]]=""),1,IF(OR(Table4[[#This Row],[Reported cost]]="",Table4[[#This Row],[Insured Cost]]=""),2,IF(AND(Table4[[#This Row],[Deaths]]="",OR(Table4[[#This Row],[Reported cost]]="",Table4[[#This Row],[Insured Cost]]="")),3,"")))</f>
        <v>2</v>
      </c>
      <c r="U170" s="41">
        <v>1000000</v>
      </c>
      <c r="V170" s="41"/>
      <c r="W170" s="41"/>
      <c r="X170" s="41">
        <v>34</v>
      </c>
      <c r="Y170" s="41">
        <v>3</v>
      </c>
      <c r="Z170" s="2"/>
      <c r="AB170" s="41"/>
      <c r="AC170" s="41"/>
      <c r="AD170" s="41"/>
      <c r="AE170" s="41"/>
      <c r="AF170" s="41"/>
      <c r="AG170" s="41"/>
      <c r="AH170" s="41"/>
      <c r="AI170" s="41"/>
      <c r="AJ170" s="41"/>
      <c r="AK170" s="41"/>
      <c r="AL170" s="41"/>
      <c r="AM170" s="41"/>
      <c r="AN170" s="41"/>
      <c r="AO170" s="41"/>
      <c r="AP170" s="41"/>
      <c r="AQ170" s="41"/>
      <c r="AR170" s="41"/>
      <c r="AS170" s="41"/>
      <c r="AT170" s="41"/>
      <c r="BC170" t="s">
        <v>836</v>
      </c>
      <c r="BD170" t="str">
        <f>IFERROR(LEFT(Table4[[#This Row],[reference/s]],SEARCH(";",Table4[[#This Row],[reference/s]])-1),"")</f>
        <v>wiki</v>
      </c>
      <c r="BE170" t="str">
        <f>IFERROR(MID(Table4[[#This Row],[reference/s]],SEARCH(";",Table4[[#This Row],[reference/s]])+2,SEARCH(";",Table4[[#This Row],[reference/s]],SEARCH(";",Table4[[#This Row],[reference/s]])+1)-SEARCH(";",Table4[[#This Row],[reference/s]])-2),"")</f>
        <v>EM-Track</v>
      </c>
      <c r="BF170">
        <f>IFERROR(SEARCH(";",Table4[[#This Row],[reference/s]]),"")</f>
        <v>5</v>
      </c>
      <c r="BG170" s="1">
        <f>IFERROR(SEARCH(";",Table4[[#This Row],[reference/s]],Table4[[#This Row],[Column2]]+1),"")</f>
        <v>15</v>
      </c>
      <c r="BH170" s="1" t="str">
        <f>IFERROR(SEARCH(";",Table4[[#This Row],[reference/s]],Table4[[#This Row],[Column3]]+1),"")</f>
        <v/>
      </c>
      <c r="BI170" s="1" t="str">
        <f>IFERROR(SEARCH(";",Table4[[#This Row],[reference/s]],Table4[[#This Row],[Column4]]+1),"")</f>
        <v/>
      </c>
      <c r="BJ170" s="1" t="str">
        <f>IFERROR(SEARCH(";",Table4[[#This Row],[reference/s]],Table4[[#This Row],[Column5]]+1),"")</f>
        <v/>
      </c>
      <c r="BK170" s="1" t="str">
        <f>IFERROR(SEARCH(";",Table4[[#This Row],[reference/s]],Table4[[#This Row],[Column6]]+1),"")</f>
        <v/>
      </c>
      <c r="BL170" s="1" t="str">
        <f>IFERROR(SEARCH(";",Table4[[#This Row],[reference/s]],Table4[[#This Row],[Column7]]+1),"")</f>
        <v/>
      </c>
      <c r="BM170" s="1" t="str">
        <f>IFERROR(SEARCH(";",Table4[[#This Row],[reference/s]],Table4[[#This Row],[Column8]]+1),"")</f>
        <v/>
      </c>
      <c r="BN170" s="1" t="str">
        <f>IFERROR(SEARCH(";",Table4[[#This Row],[reference/s]],Table4[[#This Row],[Column9]]+1),"")</f>
        <v/>
      </c>
      <c r="BO170" s="1" t="str">
        <f>IFERROR(SEARCH(";",Table4[[#This Row],[reference/s]],Table4[[#This Row],[Column10]]+1),"")</f>
        <v/>
      </c>
      <c r="BP170" s="1" t="str">
        <f>IFERROR(SEARCH(";",Table4[[#This Row],[reference/s]],Table4[[#This Row],[Column11]]+1),"")</f>
        <v/>
      </c>
      <c r="BQ170" s="1" t="str">
        <f>IFERROR(MID(Table4[[#This Row],[reference/s]],Table4[[#This Row],[Column3]]+2,Table4[[#This Row],[Column4]]-Table4[[#This Row],[Column3]]-2),"")</f>
        <v/>
      </c>
      <c r="BR170" s="1" t="str">
        <f>IFERROR(MID(Table4[[#This Row],[reference/s]],Table4[[#This Row],[Column4]]+2,Table4[[#This Row],[Column5]]-Table4[[#This Row],[Column4]]-2),"")</f>
        <v/>
      </c>
      <c r="BS170" s="1" t="str">
        <f>IFERROR(MID(Table4[[#This Row],[reference/s]],Table4[[#This Row],[Column5]]+2,Table4[[#This Row],[Column6]]-Table4[[#This Row],[Column5]]-2),"")</f>
        <v/>
      </c>
    </row>
    <row r="171" spans="1:71">
      <c r="A171">
        <v>304</v>
      </c>
      <c r="B171" t="s">
        <v>666</v>
      </c>
      <c r="C171" t="s">
        <v>620</v>
      </c>
      <c r="D171" t="s">
        <v>209</v>
      </c>
      <c r="E171" s="4">
        <v>34477</v>
      </c>
      <c r="F171" s="4">
        <v>34478</v>
      </c>
      <c r="G171" t="s">
        <v>702</v>
      </c>
      <c r="H171" s="41">
        <v>1994</v>
      </c>
      <c r="I171" t="s">
        <v>519</v>
      </c>
      <c r="J171" t="s">
        <v>33</v>
      </c>
      <c r="K171" t="s">
        <v>33</v>
      </c>
      <c r="L171" t="s">
        <v>773</v>
      </c>
      <c r="M171" t="s">
        <v>1663</v>
      </c>
      <c r="N171" s="41">
        <f>IFERROR(SEARCH("EM-DAT",Table4[[#This Row],[reference/s]]),"")</f>
        <v>6</v>
      </c>
      <c r="O171" s="41">
        <v>0</v>
      </c>
      <c r="P171" s="41">
        <v>2</v>
      </c>
      <c r="Q171" s="41">
        <v>2</v>
      </c>
      <c r="R171" s="41">
        <v>0</v>
      </c>
      <c r="S171" s="41">
        <v>1</v>
      </c>
      <c r="T171" s="41" t="str">
        <f>IF(AND(Table4[[#This Row],[Deaths]]="",Table4[[#This Row],[Reported cost]]="",Table4[[#This Row],[Insured Cost]]=""),1,IF(OR(Table4[[#This Row],[Reported cost]]="",Table4[[#This Row],[Insured Cost]]=""),2,IF(AND(Table4[[#This Row],[Deaths]]="",OR(Table4[[#This Row],[Reported cost]]="",Table4[[#This Row],[Insured Cost]]="")),3,"")))</f>
        <v/>
      </c>
      <c r="U171" s="41"/>
      <c r="V171" s="41"/>
      <c r="W171" s="41">
        <v>200</v>
      </c>
      <c r="X171" s="41"/>
      <c r="Y171" s="41">
        <v>2</v>
      </c>
      <c r="Z171" s="2">
        <v>37000000</v>
      </c>
      <c r="AA171" s="2">
        <v>25000000</v>
      </c>
      <c r="AB171" s="41"/>
      <c r="AC171" s="41"/>
      <c r="AD171" s="41"/>
      <c r="AE171" s="41">
        <v>600</v>
      </c>
      <c r="AF171" s="41"/>
      <c r="AG171" s="41"/>
      <c r="AH171" s="41"/>
      <c r="AI171" s="41"/>
      <c r="AJ171" s="41"/>
      <c r="AK171" s="41"/>
      <c r="AL171" s="41"/>
      <c r="AM171" s="41"/>
      <c r="AN171" s="41"/>
      <c r="AO171" s="41"/>
      <c r="AP171" s="41"/>
      <c r="AQ171" s="41"/>
      <c r="AR171" s="41"/>
      <c r="AS171" s="41"/>
      <c r="AT171" s="41"/>
      <c r="BC171" t="s">
        <v>210</v>
      </c>
      <c r="BD171" t="str">
        <f>IFERROR(LEFT(Table4[[#This Row],[reference/s]],SEARCH(";",Table4[[#This Row],[reference/s]])-1),"")</f>
        <v>ICA</v>
      </c>
      <c r="BE171" t="str">
        <f>IFERROR(MID(Table4[[#This Row],[reference/s]],SEARCH(";",Table4[[#This Row],[reference/s]])+2,SEARCH(";",Table4[[#This Row],[reference/s]],SEARCH(";",Table4[[#This Row],[reference/s]])+1)-SEARCH(";",Table4[[#This Row],[reference/s]])-2),"")</f>
        <v>EM-DAT</v>
      </c>
      <c r="BF171">
        <f>IFERROR(SEARCH(";",Table4[[#This Row],[reference/s]]),"")</f>
        <v>4</v>
      </c>
      <c r="BG171" s="1">
        <f>IFERROR(SEARCH(";",Table4[[#This Row],[reference/s]],Table4[[#This Row],[Column2]]+1),"")</f>
        <v>12</v>
      </c>
      <c r="BH171" s="1">
        <f>IFERROR(SEARCH(";",Table4[[#This Row],[reference/s]],Table4[[#This Row],[Column3]]+1),"")</f>
        <v>29</v>
      </c>
      <c r="BI171" s="1">
        <f>IFERROR(SEARCH(";",Table4[[#This Row],[reference/s]],Table4[[#This Row],[Column4]]+1),"")</f>
        <v>53</v>
      </c>
      <c r="BJ171" s="1">
        <f>IFERROR(SEARCH(";",Table4[[#This Row],[reference/s]],Table4[[#This Row],[Column5]]+1),"")</f>
        <v>63</v>
      </c>
      <c r="BK171" s="1" t="str">
        <f>IFERROR(SEARCH(";",Table4[[#This Row],[reference/s]],Table4[[#This Row],[Column6]]+1),"")</f>
        <v/>
      </c>
      <c r="BL171" s="1" t="str">
        <f>IFERROR(SEARCH(";",Table4[[#This Row],[reference/s]],Table4[[#This Row],[Column7]]+1),"")</f>
        <v/>
      </c>
      <c r="BM171" s="1" t="str">
        <f>IFERROR(SEARCH(";",Table4[[#This Row],[reference/s]],Table4[[#This Row],[Column8]]+1),"")</f>
        <v/>
      </c>
      <c r="BN171" s="1" t="str">
        <f>IFERROR(SEARCH(";",Table4[[#This Row],[reference/s]],Table4[[#This Row],[Column9]]+1),"")</f>
        <v/>
      </c>
      <c r="BO171" s="1" t="str">
        <f>IFERROR(SEARCH(";",Table4[[#This Row],[reference/s]],Table4[[#This Row],[Column10]]+1),"")</f>
        <v/>
      </c>
      <c r="BP171" s="1" t="str">
        <f>IFERROR(SEARCH(";",Table4[[#This Row],[reference/s]],Table4[[#This Row],[Column11]]+1),"")</f>
        <v/>
      </c>
      <c r="BQ171" s="1" t="str">
        <f>IFERROR(MID(Table4[[#This Row],[reference/s]],Table4[[#This Row],[Column3]]+2,Table4[[#This Row],[Column4]]-Table4[[#This Row],[Column3]]-2),"")</f>
        <v>PDF - newspaper</v>
      </c>
      <c r="BR171" s="1" t="str">
        <f>IFERROR(MID(Table4[[#This Row],[reference/s]],Table4[[#This Row],[Column4]]+2,Table4[[#This Row],[Column5]]-Table4[[#This Row],[Column4]]-2),"")</f>
        <v>Cortney and Middlemann</v>
      </c>
      <c r="BS171" s="1" t="str">
        <f>IFERROR(MID(Table4[[#This Row],[reference/s]],Table4[[#This Row],[Column5]]+2,Table4[[#This Row],[Column6]]-Table4[[#This Row],[Column5]]-2),"")</f>
        <v>EM-Track</v>
      </c>
    </row>
    <row r="172" spans="1:71">
      <c r="A172">
        <v>358</v>
      </c>
      <c r="B172" t="s">
        <v>666</v>
      </c>
      <c r="C172" t="s">
        <v>256</v>
      </c>
      <c r="D172" t="s">
        <v>257</v>
      </c>
      <c r="E172" s="4">
        <v>34644</v>
      </c>
      <c r="F172" s="4">
        <v>34646</v>
      </c>
      <c r="G172" t="s">
        <v>686</v>
      </c>
      <c r="H172" s="41">
        <v>1994</v>
      </c>
      <c r="I172" t="s">
        <v>522</v>
      </c>
      <c r="J172" t="s">
        <v>258</v>
      </c>
      <c r="K172" t="s">
        <v>187</v>
      </c>
      <c r="L172" t="s">
        <v>477</v>
      </c>
      <c r="M172" t="s">
        <v>1308</v>
      </c>
      <c r="N172" s="41">
        <f>IFERROR(SEARCH("EM-DAT",Table4[[#This Row],[reference/s]]),"")</f>
        <v>16</v>
      </c>
      <c r="O172" s="41">
        <v>0</v>
      </c>
      <c r="P172" s="41">
        <v>0</v>
      </c>
      <c r="Q172" s="41">
        <v>3</v>
      </c>
      <c r="R172" s="41">
        <v>1</v>
      </c>
      <c r="S172" s="41">
        <v>0</v>
      </c>
      <c r="T172" s="41">
        <f>IF(AND(Table4[[#This Row],[Deaths]]="",Table4[[#This Row],[Reported cost]]="",Table4[[#This Row],[Insured Cost]]=""),1,IF(OR(Table4[[#This Row],[Reported cost]]="",Table4[[#This Row],[Insured Cost]]=""),2,IF(AND(Table4[[#This Row],[Deaths]]="",OR(Table4[[#This Row],[Reported cost]]="",Table4[[#This Row],[Insured Cost]]="")),3,"")))</f>
        <v>2</v>
      </c>
      <c r="U172" s="41"/>
      <c r="V172" s="41"/>
      <c r="W172" s="41">
        <v>100</v>
      </c>
      <c r="X172" s="41">
        <v>50</v>
      </c>
      <c r="Y172" s="41">
        <v>1</v>
      </c>
      <c r="AA172" s="2">
        <v>37000000</v>
      </c>
      <c r="AB172" s="41"/>
      <c r="AC172" s="41"/>
      <c r="AD172" s="41"/>
      <c r="AE172" s="41"/>
      <c r="AF172" s="41"/>
      <c r="AG172" s="41"/>
      <c r="AH172" s="41"/>
      <c r="AI172" s="41"/>
      <c r="AJ172" s="41"/>
      <c r="AK172" s="41"/>
      <c r="AL172" s="41"/>
      <c r="AM172" s="41"/>
      <c r="AN172" s="41"/>
      <c r="AO172" s="41"/>
      <c r="AP172" s="41"/>
      <c r="AQ172" s="41"/>
      <c r="AR172" s="41"/>
      <c r="AS172" s="41"/>
      <c r="AT172" s="41"/>
      <c r="BC172" t="s">
        <v>259</v>
      </c>
      <c r="BD172" t="str">
        <f>IFERROR(LEFT(Table4[[#This Row],[reference/s]],SEARCH(";",Table4[[#This Row],[reference/s]])-1),"")</f>
        <v>ICA</v>
      </c>
      <c r="BE172" t="str">
        <f>IFERROR(MID(Table4[[#This Row],[reference/s]],SEARCH(";",Table4[[#This Row],[reference/s]])+2,SEARCH(";",Table4[[#This Row],[reference/s]],SEARCH(";",Table4[[#This Row],[reference/s]])+1)-SEARCH(";",Table4[[#This Row],[reference/s]])-2),"")</f>
        <v>EM-Track</v>
      </c>
      <c r="BF172">
        <f>IFERROR(SEARCH(";",Table4[[#This Row],[reference/s]]),"")</f>
        <v>4</v>
      </c>
      <c r="BG172" s="1">
        <f>IFERROR(SEARCH(";",Table4[[#This Row],[reference/s]],Table4[[#This Row],[Column2]]+1),"")</f>
        <v>14</v>
      </c>
      <c r="BH172" s="1">
        <f>IFERROR(SEARCH(";",Table4[[#This Row],[reference/s]],Table4[[#This Row],[Column3]]+1),"")</f>
        <v>22</v>
      </c>
      <c r="BI172" s="1" t="str">
        <f>IFERROR(SEARCH(";",Table4[[#This Row],[reference/s]],Table4[[#This Row],[Column4]]+1),"")</f>
        <v/>
      </c>
      <c r="BJ172" s="1" t="str">
        <f>IFERROR(SEARCH(";",Table4[[#This Row],[reference/s]],Table4[[#This Row],[Column5]]+1),"")</f>
        <v/>
      </c>
      <c r="BK172" s="1" t="str">
        <f>IFERROR(SEARCH(";",Table4[[#This Row],[reference/s]],Table4[[#This Row],[Column6]]+1),"")</f>
        <v/>
      </c>
      <c r="BL172" s="1" t="str">
        <f>IFERROR(SEARCH(";",Table4[[#This Row],[reference/s]],Table4[[#This Row],[Column7]]+1),"")</f>
        <v/>
      </c>
      <c r="BM172" s="1" t="str">
        <f>IFERROR(SEARCH(";",Table4[[#This Row],[reference/s]],Table4[[#This Row],[Column8]]+1),"")</f>
        <v/>
      </c>
      <c r="BN172" s="1" t="str">
        <f>IFERROR(SEARCH(";",Table4[[#This Row],[reference/s]],Table4[[#This Row],[Column9]]+1),"")</f>
        <v/>
      </c>
      <c r="BO172" s="1" t="str">
        <f>IFERROR(SEARCH(";",Table4[[#This Row],[reference/s]],Table4[[#This Row],[Column10]]+1),"")</f>
        <v/>
      </c>
      <c r="BP172" s="1" t="str">
        <f>IFERROR(SEARCH(";",Table4[[#This Row],[reference/s]],Table4[[#This Row],[Column11]]+1),"")</f>
        <v/>
      </c>
      <c r="BQ172" s="1" t="str">
        <f>IFERROR(MID(Table4[[#This Row],[reference/s]],Table4[[#This Row],[Column3]]+2,Table4[[#This Row],[Column4]]-Table4[[#This Row],[Column3]]-2),"")</f>
        <v>EM-DAT</v>
      </c>
      <c r="BR172" s="1" t="str">
        <f>IFERROR(MID(Table4[[#This Row],[reference/s]],Table4[[#This Row],[Column4]]+2,Table4[[#This Row],[Column5]]-Table4[[#This Row],[Column4]]-2),"")</f>
        <v/>
      </c>
      <c r="BS172" s="1" t="str">
        <f>IFERROR(MID(Table4[[#This Row],[reference/s]],Table4[[#This Row],[Column5]]+2,Table4[[#This Row],[Column6]]-Table4[[#This Row],[Column5]]-2),"")</f>
        <v/>
      </c>
    </row>
    <row r="173" spans="1:71">
      <c r="A173">
        <v>302</v>
      </c>
      <c r="B173" t="s">
        <v>666</v>
      </c>
      <c r="C173" t="s">
        <v>204</v>
      </c>
      <c r="D173" t="s">
        <v>205</v>
      </c>
      <c r="E173" s="4">
        <v>34658</v>
      </c>
      <c r="F173" s="4">
        <v>34658</v>
      </c>
      <c r="G173" t="s">
        <v>686</v>
      </c>
      <c r="H173" s="41">
        <v>1994</v>
      </c>
      <c r="I173" t="s">
        <v>523</v>
      </c>
      <c r="J173" t="s">
        <v>37</v>
      </c>
      <c r="K173" t="s">
        <v>37</v>
      </c>
      <c r="L173" t="s">
        <v>773</v>
      </c>
      <c r="M173" t="s">
        <v>1309</v>
      </c>
      <c r="N173" s="41">
        <f>IFERROR(SEARCH("EM-DAT",Table4[[#This Row],[reference/s]]),"")</f>
        <v>1</v>
      </c>
      <c r="O173" s="41">
        <v>0</v>
      </c>
      <c r="P173" s="41">
        <v>0</v>
      </c>
      <c r="Q173" s="41">
        <v>2</v>
      </c>
      <c r="R173" s="41">
        <v>1</v>
      </c>
      <c r="S173" s="41">
        <v>1</v>
      </c>
      <c r="T173" s="41">
        <f>IF(AND(Table4[[#This Row],[Deaths]]="",Table4[[#This Row],[Reported cost]]="",Table4[[#This Row],[Insured Cost]]=""),1,IF(OR(Table4[[#This Row],[Reported cost]]="",Table4[[#This Row],[Insured Cost]]=""),2,IF(AND(Table4[[#This Row],[Deaths]]="",OR(Table4[[#This Row],[Reported cost]]="",Table4[[#This Row],[Insured Cost]]="")),3,"")))</f>
        <v>2</v>
      </c>
      <c r="U173" s="41"/>
      <c r="V173" s="41">
        <v>1000</v>
      </c>
      <c r="W173" s="41"/>
      <c r="X173" s="41">
        <v>2</v>
      </c>
      <c r="Y173" s="41">
        <v>2</v>
      </c>
      <c r="Z173" s="2">
        <v>29000000</v>
      </c>
      <c r="AB173" s="41">
        <v>100</v>
      </c>
      <c r="AC173" s="41"/>
      <c r="AD173" s="41"/>
      <c r="AE173" s="41"/>
      <c r="AF173" s="41"/>
      <c r="AG173" s="41"/>
      <c r="AH173" s="41"/>
      <c r="AI173" s="41"/>
      <c r="AJ173" s="41"/>
      <c r="AK173" s="41"/>
      <c r="AL173" s="41"/>
      <c r="AM173" s="41"/>
      <c r="AN173" s="41"/>
      <c r="AO173" s="41"/>
      <c r="AP173" s="41"/>
      <c r="AQ173" s="41"/>
      <c r="AR173" s="41"/>
      <c r="AS173" s="41"/>
      <c r="AT173" s="41"/>
      <c r="BC173" t="s">
        <v>206</v>
      </c>
      <c r="BD173" t="str">
        <f>IFERROR(LEFT(Table4[[#This Row],[reference/s]],SEARCH(";",Table4[[#This Row],[reference/s]])-1),"")</f>
        <v>EM-DAT</v>
      </c>
      <c r="BE173" t="str">
        <f>IFERROR(MID(Table4[[#This Row],[reference/s]],SEARCH(";",Table4[[#This Row],[reference/s]])+2,SEARCH(";",Table4[[#This Row],[reference/s]],SEARCH(";",Table4[[#This Row],[reference/s]])+1)-SEARCH(";",Table4[[#This Row],[reference/s]])-2),"")</f>
        <v>http://www.bom.gov.au/nsw/sevwx/9000summ.shtml</v>
      </c>
      <c r="BF173">
        <f>IFERROR(SEARCH(";",Table4[[#This Row],[reference/s]]),"")</f>
        <v>7</v>
      </c>
      <c r="BG173" s="1">
        <f>IFERROR(SEARCH(";",Table4[[#This Row],[reference/s]],Table4[[#This Row],[Column2]]+1),"")</f>
        <v>55</v>
      </c>
      <c r="BH173" s="1">
        <f>IFERROR(SEARCH(";",Table4[[#This Row],[reference/s]],Table4[[#This Row],[Column3]]+1),"")</f>
        <v>65</v>
      </c>
      <c r="BI173" s="1" t="str">
        <f>IFERROR(SEARCH(";",Table4[[#This Row],[reference/s]],Table4[[#This Row],[Column4]]+1),"")</f>
        <v/>
      </c>
      <c r="BJ173" s="1" t="str">
        <f>IFERROR(SEARCH(";",Table4[[#This Row],[reference/s]],Table4[[#This Row],[Column5]]+1),"")</f>
        <v/>
      </c>
      <c r="BK173" s="1" t="str">
        <f>IFERROR(SEARCH(";",Table4[[#This Row],[reference/s]],Table4[[#This Row],[Column6]]+1),"")</f>
        <v/>
      </c>
      <c r="BL173" s="1" t="str">
        <f>IFERROR(SEARCH(";",Table4[[#This Row],[reference/s]],Table4[[#This Row],[Column7]]+1),"")</f>
        <v/>
      </c>
      <c r="BM173" s="1" t="str">
        <f>IFERROR(SEARCH(";",Table4[[#This Row],[reference/s]],Table4[[#This Row],[Column8]]+1),"")</f>
        <v/>
      </c>
      <c r="BN173" s="1" t="str">
        <f>IFERROR(SEARCH(";",Table4[[#This Row],[reference/s]],Table4[[#This Row],[Column9]]+1),"")</f>
        <v/>
      </c>
      <c r="BO173" s="1" t="str">
        <f>IFERROR(SEARCH(";",Table4[[#This Row],[reference/s]],Table4[[#This Row],[Column10]]+1),"")</f>
        <v/>
      </c>
      <c r="BP173" s="1" t="str">
        <f>IFERROR(SEARCH(";",Table4[[#This Row],[reference/s]],Table4[[#This Row],[Column11]]+1),"")</f>
        <v/>
      </c>
      <c r="BQ173" s="1" t="str">
        <f>IFERROR(MID(Table4[[#This Row],[reference/s]],Table4[[#This Row],[Column3]]+2,Table4[[#This Row],[Column4]]-Table4[[#This Row],[Column3]]-2),"")</f>
        <v>EM-Track</v>
      </c>
      <c r="BR173" s="1" t="str">
        <f>IFERROR(MID(Table4[[#This Row],[reference/s]],Table4[[#This Row],[Column4]]+2,Table4[[#This Row],[Column5]]-Table4[[#This Row],[Column4]]-2),"")</f>
        <v/>
      </c>
      <c r="BS173" s="1" t="str">
        <f>IFERROR(MID(Table4[[#This Row],[reference/s]],Table4[[#This Row],[Column5]]+2,Table4[[#This Row],[Column6]]-Table4[[#This Row],[Column5]]-2),"")</f>
        <v/>
      </c>
    </row>
    <row r="174" spans="1:71" ht="15" thickBot="1">
      <c r="A174">
        <v>237</v>
      </c>
      <c r="B174" t="s">
        <v>483</v>
      </c>
      <c r="C174" t="s">
        <v>173</v>
      </c>
      <c r="D174" t="s">
        <v>174</v>
      </c>
      <c r="E174" s="4">
        <v>34754</v>
      </c>
      <c r="F174" s="4">
        <v>34757</v>
      </c>
      <c r="G174" t="s">
        <v>688</v>
      </c>
      <c r="H174" s="41">
        <v>1995</v>
      </c>
      <c r="I174" t="s">
        <v>645</v>
      </c>
      <c r="J174" t="s">
        <v>33</v>
      </c>
      <c r="K174" t="s">
        <v>33</v>
      </c>
      <c r="L174" t="s">
        <v>773</v>
      </c>
      <c r="M174" t="s">
        <v>1310</v>
      </c>
      <c r="N174" s="41">
        <f>IFERROR(SEARCH("EM-DAT",Table4[[#This Row],[reference/s]]),"")</f>
        <v>70</v>
      </c>
      <c r="O174" s="41">
        <v>0</v>
      </c>
      <c r="P174" s="41">
        <v>0</v>
      </c>
      <c r="Q174" s="41">
        <v>3</v>
      </c>
      <c r="R174" s="41">
        <v>1</v>
      </c>
      <c r="S174" s="41">
        <v>0</v>
      </c>
      <c r="T174" s="41">
        <f>IF(AND(Table4[[#This Row],[Deaths]]="",Table4[[#This Row],[Reported cost]]="",Table4[[#This Row],[Insured Cost]]=""),1,IF(OR(Table4[[#This Row],[Reported cost]]="",Table4[[#This Row],[Insured Cost]]=""),2,IF(AND(Table4[[#This Row],[Deaths]]="",OR(Table4[[#This Row],[Reported cost]]="",Table4[[#This Row],[Insured Cost]]="")),3,"")))</f>
        <v>2</v>
      </c>
      <c r="U174" s="41"/>
      <c r="V174" s="41">
        <v>7000</v>
      </c>
      <c r="W174" s="41">
        <v>30</v>
      </c>
      <c r="X174" s="41">
        <v>15</v>
      </c>
      <c r="Y174" s="41">
        <v>7</v>
      </c>
      <c r="Z174" s="2">
        <v>11000000</v>
      </c>
      <c r="AB174" s="41"/>
      <c r="AC174" s="41"/>
      <c r="AD174" s="41"/>
      <c r="AE174" s="41">
        <v>20</v>
      </c>
      <c r="AF174" s="41"/>
      <c r="AG174" s="41"/>
      <c r="AH174" s="41"/>
      <c r="AI174" s="41"/>
      <c r="AJ174" s="41"/>
      <c r="AK174" s="41"/>
      <c r="AL174" s="41"/>
      <c r="AM174" s="41"/>
      <c r="AN174" s="41"/>
      <c r="AO174" s="41"/>
      <c r="AP174" s="41"/>
      <c r="AQ174" s="41"/>
      <c r="AR174" s="41"/>
      <c r="AS174" s="41"/>
      <c r="AT174" s="41"/>
      <c r="BC174" t="s">
        <v>175</v>
      </c>
      <c r="BD174" t="str">
        <f>IFERROR(LEFT(Table4[[#This Row],[reference/s]],SEARCH(";",Table4[[#This Row],[reference/s]])-1),"")</f>
        <v>ICA</v>
      </c>
      <c r="BE174" t="str">
        <f>IFERROR(MID(Table4[[#This Row],[reference/s]],SEARCH(";",Table4[[#This Row],[reference/s]])+2,SEARCH(";",Table4[[#This Row],[reference/s]],SEARCH(";",Table4[[#This Row],[reference/s]])+1)-SEARCH(";",Table4[[#This Row],[reference/s]])-2),"")</f>
        <v>http://www.bom.gov.au/cyclone/history/wa/bobby.shtml</v>
      </c>
      <c r="BF174">
        <f>IFERROR(SEARCH(";",Table4[[#This Row],[reference/s]]),"")</f>
        <v>4</v>
      </c>
      <c r="BG174" s="1">
        <f>IFERROR(SEARCH(";",Table4[[#This Row],[reference/s]],Table4[[#This Row],[Column2]]+1),"")</f>
        <v>58</v>
      </c>
      <c r="BH174" s="1">
        <f>IFERROR(SEARCH(";",Table4[[#This Row],[reference/s]],Table4[[#This Row],[Column3]]+1),"")</f>
        <v>68</v>
      </c>
      <c r="BI174" s="1" t="str">
        <f>IFERROR(SEARCH(";",Table4[[#This Row],[reference/s]],Table4[[#This Row],[Column4]]+1),"")</f>
        <v/>
      </c>
      <c r="BJ174" s="1" t="str">
        <f>IFERROR(SEARCH(";",Table4[[#This Row],[reference/s]],Table4[[#This Row],[Column5]]+1),"")</f>
        <v/>
      </c>
      <c r="BK174" s="1" t="str">
        <f>IFERROR(SEARCH(";",Table4[[#This Row],[reference/s]],Table4[[#This Row],[Column6]]+1),"")</f>
        <v/>
      </c>
      <c r="BL174" s="1" t="str">
        <f>IFERROR(SEARCH(";",Table4[[#This Row],[reference/s]],Table4[[#This Row],[Column7]]+1),"")</f>
        <v/>
      </c>
      <c r="BM174" s="1" t="str">
        <f>IFERROR(SEARCH(";",Table4[[#This Row],[reference/s]],Table4[[#This Row],[Column8]]+1),"")</f>
        <v/>
      </c>
      <c r="BN174" s="1" t="str">
        <f>IFERROR(SEARCH(";",Table4[[#This Row],[reference/s]],Table4[[#This Row],[Column9]]+1),"")</f>
        <v/>
      </c>
      <c r="BO174" s="1" t="str">
        <f>IFERROR(SEARCH(";",Table4[[#This Row],[reference/s]],Table4[[#This Row],[Column10]]+1),"")</f>
        <v/>
      </c>
      <c r="BP174" s="1" t="str">
        <f>IFERROR(SEARCH(";",Table4[[#This Row],[reference/s]],Table4[[#This Row],[Column11]]+1),"")</f>
        <v/>
      </c>
      <c r="BQ174" s="1" t="str">
        <f>IFERROR(MID(Table4[[#This Row],[reference/s]],Table4[[#This Row],[Column3]]+2,Table4[[#This Row],[Column4]]-Table4[[#This Row],[Column3]]-2),"")</f>
        <v>EM-Track</v>
      </c>
      <c r="BR174" s="1" t="str">
        <f>IFERROR(MID(Table4[[#This Row],[reference/s]],Table4[[#This Row],[Column4]]+2,Table4[[#This Row],[Column5]]-Table4[[#This Row],[Column4]]-2),"")</f>
        <v/>
      </c>
      <c r="BS174" s="1" t="str">
        <f>IFERROR(MID(Table4[[#This Row],[reference/s]],Table4[[#This Row],[Column5]]+2,Table4[[#This Row],[Column6]]-Table4[[#This Row],[Column5]]-2),"")</f>
        <v/>
      </c>
    </row>
    <row r="175" spans="1:71" ht="16" thickTop="1" thickBot="1">
      <c r="B175" t="s">
        <v>851</v>
      </c>
      <c r="E175" s="16"/>
      <c r="F175" s="16"/>
      <c r="G175" t="s">
        <v>686</v>
      </c>
      <c r="H175" s="41">
        <v>1995</v>
      </c>
      <c r="I175" t="s">
        <v>489</v>
      </c>
      <c r="J175" t="s">
        <v>37</v>
      </c>
      <c r="M175" s="9" t="s">
        <v>1667</v>
      </c>
      <c r="N175" s="41">
        <f>IFERROR(SEARCH("EM-DAT",Table4[[#This Row],[reference/s]]),"")</f>
        <v>1</v>
      </c>
      <c r="O175" s="41">
        <v>0</v>
      </c>
      <c r="P175" s="41">
        <v>0</v>
      </c>
      <c r="Q175" s="41">
        <v>1</v>
      </c>
      <c r="R175" s="41">
        <v>1</v>
      </c>
      <c r="S175" s="41">
        <v>0</v>
      </c>
      <c r="T175" s="41">
        <f>IF(AND(Table4[[#This Row],[Deaths]]="",Table4[[#This Row],[Reported cost]]="",Table4[[#This Row],[Insured Cost]]=""),1,IF(OR(Table4[[#This Row],[Reported cost]]="",Table4[[#This Row],[Insured Cost]]=""),2,IF(AND(Table4[[#This Row],[Deaths]]="",OR(Table4[[#This Row],[Reported cost]]="",Table4[[#This Row],[Insured Cost]]="")),3,"")))</f>
        <v>2</v>
      </c>
      <c r="U175" s="41"/>
      <c r="V175" s="41">
        <v>500000</v>
      </c>
      <c r="W175" s="41"/>
      <c r="X175" s="41">
        <v>100</v>
      </c>
      <c r="Y175" s="41">
        <v>1</v>
      </c>
      <c r="Z175" s="2"/>
      <c r="AB175" s="41"/>
      <c r="AC175" s="41"/>
      <c r="AD175" s="41"/>
      <c r="AE175" s="41"/>
      <c r="AF175" s="41"/>
      <c r="AG175" s="41"/>
      <c r="AH175" s="41"/>
      <c r="AI175" s="41"/>
      <c r="AJ175" s="41"/>
      <c r="AK175" s="41"/>
      <c r="AL175" s="41"/>
      <c r="AM175" s="41"/>
      <c r="AN175" s="41"/>
      <c r="AO175" s="41"/>
      <c r="AP175" s="41"/>
      <c r="AQ175" s="41"/>
      <c r="AR175" s="41"/>
      <c r="AS175" s="41"/>
      <c r="AT175" s="41"/>
      <c r="BD175" s="1" t="str">
        <f>IFERROR(LEFT(Table4[[#This Row],[reference/s]],SEARCH(";",Table4[[#This Row],[reference/s]])-1),"")</f>
        <v>EM-DAT</v>
      </c>
      <c r="BE175" s="1" t="str">
        <f>IFERROR(MID(Table4[[#This Row],[reference/s]],SEARCH(";",Table4[[#This Row],[reference/s]])+2,SEARCH(";",Table4[[#This Row],[reference/s]],SEARCH(";",Table4[[#This Row],[reference/s]])+1)-SEARCH(";",Table4[[#This Row],[reference/s]])-2),"")</f>
        <v/>
      </c>
      <c r="BF175" s="1">
        <f>IFERROR(SEARCH(";",Table4[[#This Row],[reference/s]]),"")</f>
        <v>7</v>
      </c>
      <c r="BG175" s="1" t="str">
        <f>IFERROR(SEARCH(";",Table4[[#This Row],[reference/s]],Table4[[#This Row],[Column2]]+1),"")</f>
        <v/>
      </c>
      <c r="BH175" s="1" t="str">
        <f>IFERROR(SEARCH(";",Table4[[#This Row],[reference/s]],Table4[[#This Row],[Column3]]+1),"")</f>
        <v/>
      </c>
      <c r="BI175" s="1" t="str">
        <f>IFERROR(SEARCH(";",Table4[[#This Row],[reference/s]],Table4[[#This Row],[Column4]]+1),"")</f>
        <v/>
      </c>
      <c r="BJ175" s="1" t="str">
        <f>IFERROR(SEARCH(";",Table4[[#This Row],[reference/s]],Table4[[#This Row],[Column5]]+1),"")</f>
        <v/>
      </c>
      <c r="BK175" s="1" t="str">
        <f>IFERROR(SEARCH(";",Table4[[#This Row],[reference/s]],Table4[[#This Row],[Column6]]+1),"")</f>
        <v/>
      </c>
      <c r="BL175" s="1" t="str">
        <f>IFERROR(SEARCH(";",Table4[[#This Row],[reference/s]],Table4[[#This Row],[Column7]]+1),"")</f>
        <v/>
      </c>
      <c r="BM175" s="1" t="str">
        <f>IFERROR(SEARCH(";",Table4[[#This Row],[reference/s]],Table4[[#This Row],[Column8]]+1),"")</f>
        <v/>
      </c>
      <c r="BN175" s="1" t="str">
        <f>IFERROR(SEARCH(";",Table4[[#This Row],[reference/s]],Table4[[#This Row],[Column9]]+1),"")</f>
        <v/>
      </c>
      <c r="BO175" s="1" t="str">
        <f>IFERROR(SEARCH(";",Table4[[#This Row],[reference/s]],Table4[[#This Row],[Column10]]+1),"")</f>
        <v/>
      </c>
      <c r="BP175" s="1" t="str">
        <f>IFERROR(SEARCH(";",Table4[[#This Row],[reference/s]],Table4[[#This Row],[Column11]]+1),"")</f>
        <v/>
      </c>
      <c r="BQ175" s="1" t="str">
        <f>IFERROR(MID(Table4[[#This Row],[reference/s]],Table4[[#This Row],[Column3]]+2,Table4[[#This Row],[Column4]]-Table4[[#This Row],[Column3]]-2),"")</f>
        <v/>
      </c>
      <c r="BR175" s="1" t="str">
        <f>IFERROR(MID(Table4[[#This Row],[reference/s]],Table4[[#This Row],[Column4]]+2,Table4[[#This Row],[Column5]]-Table4[[#This Row],[Column4]]-2),"")</f>
        <v/>
      </c>
      <c r="BS175" s="1" t="str">
        <f>IFERROR(MID(Table4[[#This Row],[reference/s]],Table4[[#This Row],[Column5]]+2,Table4[[#This Row],[Column6]]-Table4[[#This Row],[Column5]]-2),"")</f>
        <v/>
      </c>
    </row>
    <row r="176" spans="1:71" ht="15" thickTop="1">
      <c r="B176" t="s">
        <v>666</v>
      </c>
      <c r="D176" t="s">
        <v>796</v>
      </c>
      <c r="E176" s="4">
        <v>34720</v>
      </c>
      <c r="F176" s="4">
        <v>34720</v>
      </c>
      <c r="G176" t="s">
        <v>684</v>
      </c>
      <c r="H176" s="41">
        <v>1995</v>
      </c>
      <c r="I176" t="s">
        <v>554</v>
      </c>
      <c r="J176" t="s">
        <v>37</v>
      </c>
      <c r="K176" t="s">
        <v>37</v>
      </c>
      <c r="L176" t="s">
        <v>773</v>
      </c>
      <c r="M176" t="s">
        <v>1311</v>
      </c>
      <c r="N176" s="41" t="str">
        <f>IFERROR(SEARCH("EM-DAT",Table4[[#This Row],[reference/s]]),"")</f>
        <v/>
      </c>
      <c r="O176" s="41">
        <v>0</v>
      </c>
      <c r="P176" s="41">
        <v>0</v>
      </c>
      <c r="Q176" s="41">
        <v>1</v>
      </c>
      <c r="R176" s="41">
        <v>1</v>
      </c>
      <c r="S176" s="41">
        <v>0</v>
      </c>
      <c r="T176" s="41" t="str">
        <f>IF(AND(Table4[[#This Row],[Deaths]]="",Table4[[#This Row],[Reported cost]]="",Table4[[#This Row],[Insured Cost]]=""),1,IF(OR(Table4[[#This Row],[Reported cost]]="",Table4[[#This Row],[Insured Cost]]=""),2,IF(AND(Table4[[#This Row],[Deaths]]="",OR(Table4[[#This Row],[Reported cost]]="",Table4[[#This Row],[Insured Cost]]="")),3,"")))</f>
        <v/>
      </c>
      <c r="U176" s="41"/>
      <c r="V176" s="41"/>
      <c r="W176" s="41"/>
      <c r="X176" s="41"/>
      <c r="Y176" s="41"/>
      <c r="Z176" s="2">
        <v>215000000</v>
      </c>
      <c r="AA176" s="2">
        <v>700000000</v>
      </c>
      <c r="AB176" s="41"/>
      <c r="AC176" s="41"/>
      <c r="AD176" s="41"/>
      <c r="AE176" s="41"/>
      <c r="AF176" s="41"/>
      <c r="AG176" s="41"/>
      <c r="AH176" s="41"/>
      <c r="AI176" s="41"/>
      <c r="AJ176" s="41"/>
      <c r="AK176" s="41"/>
      <c r="AL176" s="41"/>
      <c r="AM176" s="41"/>
      <c r="AN176" s="41"/>
      <c r="AO176" s="41"/>
      <c r="AP176" s="41"/>
      <c r="AQ176" s="41"/>
      <c r="AR176" s="41"/>
      <c r="AS176" s="41"/>
      <c r="AT176" s="41"/>
      <c r="BD176" t="str">
        <f>IFERROR(LEFT(Table4[[#This Row],[reference/s]],SEARCH(";",Table4[[#This Row],[reference/s]])-1),"")</f>
        <v>ICA</v>
      </c>
      <c r="BE176" t="str">
        <f>IFERROR(MID(Table4[[#This Row],[reference/s]],SEARCH(";",Table4[[#This Row],[reference/s]])+2,SEARCH(";",Table4[[#This Row],[reference/s]],SEARCH(";",Table4[[#This Row],[reference/s]])+1)-SEARCH(";",Table4[[#This Row],[reference/s]])-2),"")</f>
        <v/>
      </c>
      <c r="BF176">
        <f>IFERROR(SEARCH(";",Table4[[#This Row],[reference/s]]),"")</f>
        <v>4</v>
      </c>
      <c r="BG176" s="1" t="str">
        <f>IFERROR(SEARCH(";",Table4[[#This Row],[reference/s]],Table4[[#This Row],[Column2]]+1),"")</f>
        <v/>
      </c>
      <c r="BH176" s="1" t="str">
        <f>IFERROR(SEARCH(";",Table4[[#This Row],[reference/s]],Table4[[#This Row],[Column3]]+1),"")</f>
        <v/>
      </c>
      <c r="BI176" s="1" t="str">
        <f>IFERROR(SEARCH(";",Table4[[#This Row],[reference/s]],Table4[[#This Row],[Column4]]+1),"")</f>
        <v/>
      </c>
      <c r="BJ176" s="1" t="str">
        <f>IFERROR(SEARCH(";",Table4[[#This Row],[reference/s]],Table4[[#This Row],[Column5]]+1),"")</f>
        <v/>
      </c>
      <c r="BK176" s="1" t="str">
        <f>IFERROR(SEARCH(";",Table4[[#This Row],[reference/s]],Table4[[#This Row],[Column6]]+1),"")</f>
        <v/>
      </c>
      <c r="BL176" s="1" t="str">
        <f>IFERROR(SEARCH(";",Table4[[#This Row],[reference/s]],Table4[[#This Row],[Column7]]+1),"")</f>
        <v/>
      </c>
      <c r="BM176" s="1" t="str">
        <f>IFERROR(SEARCH(";",Table4[[#This Row],[reference/s]],Table4[[#This Row],[Column8]]+1),"")</f>
        <v/>
      </c>
      <c r="BN176" s="1" t="str">
        <f>IFERROR(SEARCH(";",Table4[[#This Row],[reference/s]],Table4[[#This Row],[Column9]]+1),"")</f>
        <v/>
      </c>
      <c r="BO176" s="1" t="str">
        <f>IFERROR(SEARCH(";",Table4[[#This Row],[reference/s]],Table4[[#This Row],[Column10]]+1),"")</f>
        <v/>
      </c>
      <c r="BP176" s="1" t="str">
        <f>IFERROR(SEARCH(";",Table4[[#This Row],[reference/s]],Table4[[#This Row],[Column11]]+1),"")</f>
        <v/>
      </c>
      <c r="BQ176" s="1" t="str">
        <f>IFERROR(MID(Table4[[#This Row],[reference/s]],Table4[[#This Row],[Column3]]+2,Table4[[#This Row],[Column4]]-Table4[[#This Row],[Column3]]-2),"")</f>
        <v/>
      </c>
      <c r="BR176" s="1" t="str">
        <f>IFERROR(MID(Table4[[#This Row],[reference/s]],Table4[[#This Row],[Column4]]+2,Table4[[#This Row],[Column5]]-Table4[[#This Row],[Column4]]-2),"")</f>
        <v/>
      </c>
      <c r="BS176" s="1" t="str">
        <f>IFERROR(MID(Table4[[#This Row],[reference/s]],Table4[[#This Row],[Column5]]+2,Table4[[#This Row],[Column6]]-Table4[[#This Row],[Column5]]-2),"")</f>
        <v/>
      </c>
    </row>
    <row r="177" spans="1:71">
      <c r="B177" t="s">
        <v>666</v>
      </c>
      <c r="D177" t="s">
        <v>799</v>
      </c>
      <c r="E177" s="4">
        <v>34805</v>
      </c>
      <c r="F177" s="4">
        <v>34805</v>
      </c>
      <c r="G177" t="s">
        <v>689</v>
      </c>
      <c r="H177" s="41">
        <v>1995</v>
      </c>
      <c r="I177" t="s">
        <v>621</v>
      </c>
      <c r="J177" t="s">
        <v>37</v>
      </c>
      <c r="K177" t="s">
        <v>37</v>
      </c>
      <c r="L177" t="s">
        <v>773</v>
      </c>
      <c r="M177" t="s">
        <v>998</v>
      </c>
      <c r="N177" s="41">
        <f>IFERROR(SEARCH("EM-DAT",Table4[[#This Row],[reference/s]]),"")</f>
        <v>69</v>
      </c>
      <c r="O177" s="41">
        <v>0</v>
      </c>
      <c r="P177" s="41">
        <v>0</v>
      </c>
      <c r="Q177" s="41">
        <v>2</v>
      </c>
      <c r="R177" s="41">
        <v>1</v>
      </c>
      <c r="S177" s="41">
        <v>2</v>
      </c>
      <c r="T177" s="41" t="str">
        <f>IF(AND(Table4[[#This Row],[Deaths]]="",Table4[[#This Row],[Reported cost]]="",Table4[[#This Row],[Insured Cost]]=""),1,IF(OR(Table4[[#This Row],[Reported cost]]="",Table4[[#This Row],[Insured Cost]]=""),2,IF(AND(Table4[[#This Row],[Deaths]]="",OR(Table4[[#This Row],[Reported cost]]="",Table4[[#This Row],[Insured Cost]]="")),3,"")))</f>
        <v/>
      </c>
      <c r="U177" s="41"/>
      <c r="V177" s="41"/>
      <c r="W177" s="41"/>
      <c r="X177" s="41">
        <v>34</v>
      </c>
      <c r="Y177" s="41"/>
      <c r="Z177" s="2">
        <v>6500000</v>
      </c>
      <c r="AA177" s="2">
        <v>10000000</v>
      </c>
      <c r="AB177" s="41"/>
      <c r="AC177" s="41"/>
      <c r="AD177" s="41"/>
      <c r="AE177" s="41">
        <v>200</v>
      </c>
      <c r="AF177" s="41">
        <v>12</v>
      </c>
      <c r="AG177" s="41"/>
      <c r="AH177" s="41"/>
      <c r="AI177" s="41"/>
      <c r="AJ177" s="41"/>
      <c r="AK177" s="41"/>
      <c r="AL177" s="41"/>
      <c r="AM177" s="41"/>
      <c r="AN177" s="41"/>
      <c r="AO177" s="41"/>
      <c r="AP177" s="41"/>
      <c r="AQ177" s="41"/>
      <c r="AR177" s="41"/>
      <c r="AS177" s="41"/>
      <c r="AT177" s="41"/>
      <c r="BD177" t="str">
        <f>IFERROR(LEFT(Table4[[#This Row],[reference/s]],SEARCH(";",Table4[[#This Row],[reference/s]])-1),"")</f>
        <v>ICA</v>
      </c>
      <c r="BE177" t="str">
        <f>IFERROR(MID(Table4[[#This Row],[reference/s]],SEARCH(";",Table4[[#This Row],[reference/s]])+2,SEARCH(";",Table4[[#This Row],[reference/s]],SEARCH(";",Table4[[#This Row],[reference/s]])+1)-SEARCH(";",Table4[[#This Row],[reference/s]])-2),"")</f>
        <v>http://www.bom.gov.au/nsw/sevwx/9000summ.shtml</v>
      </c>
      <c r="BF177">
        <f>IFERROR(SEARCH(";",Table4[[#This Row],[reference/s]]),"")</f>
        <v>4</v>
      </c>
      <c r="BG177" s="1">
        <f>IFERROR(SEARCH(";",Table4[[#This Row],[reference/s]],Table4[[#This Row],[Column2]]+1),"")</f>
        <v>52</v>
      </c>
      <c r="BH177" s="1">
        <f>IFERROR(SEARCH(";",Table4[[#This Row],[reference/s]],Table4[[#This Row],[Column3]]+1),"")</f>
        <v>67</v>
      </c>
      <c r="BI177" s="1" t="str">
        <f>IFERROR(SEARCH(";",Table4[[#This Row],[reference/s]],Table4[[#This Row],[Column4]]+1),"")</f>
        <v/>
      </c>
      <c r="BJ177" s="1" t="str">
        <f>IFERROR(SEARCH(";",Table4[[#This Row],[reference/s]],Table4[[#This Row],[Column5]]+1),"")</f>
        <v/>
      </c>
      <c r="BK177" s="1" t="str">
        <f>IFERROR(SEARCH(";",Table4[[#This Row],[reference/s]],Table4[[#This Row],[Column6]]+1),"")</f>
        <v/>
      </c>
      <c r="BL177" s="1" t="str">
        <f>IFERROR(SEARCH(";",Table4[[#This Row],[reference/s]],Table4[[#This Row],[Column7]]+1),"")</f>
        <v/>
      </c>
      <c r="BM177" s="1" t="str">
        <f>IFERROR(SEARCH(";",Table4[[#This Row],[reference/s]],Table4[[#This Row],[Column8]]+1),"")</f>
        <v/>
      </c>
      <c r="BN177" s="1" t="str">
        <f>IFERROR(SEARCH(";",Table4[[#This Row],[reference/s]],Table4[[#This Row],[Column9]]+1),"")</f>
        <v/>
      </c>
      <c r="BO177" s="1" t="str">
        <f>IFERROR(SEARCH(";",Table4[[#This Row],[reference/s]],Table4[[#This Row],[Column10]]+1),"")</f>
        <v/>
      </c>
      <c r="BP177" s="1" t="str">
        <f>IFERROR(SEARCH(";",Table4[[#This Row],[reference/s]],Table4[[#This Row],[Column11]]+1),"")</f>
        <v/>
      </c>
      <c r="BQ177" s="1" t="str">
        <f>IFERROR(MID(Table4[[#This Row],[reference/s]],Table4[[#This Row],[Column3]]+2,Table4[[#This Row],[Column4]]-Table4[[#This Row],[Column3]]-2),"")</f>
        <v>PDF-newspaper</v>
      </c>
      <c r="BR177" s="1" t="str">
        <f>IFERROR(MID(Table4[[#This Row],[reference/s]],Table4[[#This Row],[Column4]]+2,Table4[[#This Row],[Column5]]-Table4[[#This Row],[Column4]]-2),"")</f>
        <v/>
      </c>
      <c r="BS177" s="1" t="str">
        <f>IFERROR(MID(Table4[[#This Row],[reference/s]],Table4[[#This Row],[Column5]]+2,Table4[[#This Row],[Column6]]-Table4[[#This Row],[Column5]]-2),"")</f>
        <v/>
      </c>
    </row>
    <row r="178" spans="1:71">
      <c r="A178">
        <v>93</v>
      </c>
      <c r="B178" t="s">
        <v>666</v>
      </c>
      <c r="C178" t="s">
        <v>99</v>
      </c>
      <c r="D178" s="5" t="s">
        <v>100</v>
      </c>
      <c r="E178" s="4">
        <v>35006</v>
      </c>
      <c r="F178" s="4">
        <v>35009</v>
      </c>
      <c r="G178" t="s">
        <v>686</v>
      </c>
      <c r="H178" s="41">
        <v>1995</v>
      </c>
      <c r="I178" t="s">
        <v>524</v>
      </c>
      <c r="J178" t="s">
        <v>50</v>
      </c>
      <c r="K178" t="s">
        <v>50</v>
      </c>
      <c r="L178" t="s">
        <v>773</v>
      </c>
      <c r="M178" t="s">
        <v>997</v>
      </c>
      <c r="N178" s="41">
        <f>IFERROR(SEARCH("EM-DAT",Table4[[#This Row],[reference/s]]),"")</f>
        <v>22</v>
      </c>
      <c r="O178" s="41">
        <v>1</v>
      </c>
      <c r="P178" s="41">
        <v>0</v>
      </c>
      <c r="Q178" s="41">
        <v>2</v>
      </c>
      <c r="R178" s="41">
        <v>1</v>
      </c>
      <c r="S178" s="41">
        <v>0</v>
      </c>
      <c r="T178" s="41">
        <f>IF(AND(Table4[[#This Row],[Deaths]]="",Table4[[#This Row],[Reported cost]]="",Table4[[#This Row],[Insured Cost]]=""),1,IF(OR(Table4[[#This Row],[Reported cost]]="",Table4[[#This Row],[Insured Cost]]=""),2,IF(AND(Table4[[#This Row],[Deaths]]="",OR(Table4[[#This Row],[Reported cost]]="",Table4[[#This Row],[Insured Cost]]="")),3,"")))</f>
        <v>2</v>
      </c>
      <c r="U178" s="41"/>
      <c r="V178" s="41"/>
      <c r="W178" s="41"/>
      <c r="X178" s="41"/>
      <c r="Y178" s="41">
        <v>1</v>
      </c>
      <c r="Z178" s="2">
        <v>40000000</v>
      </c>
      <c r="AB178" s="41"/>
      <c r="AC178" s="41"/>
      <c r="AD178" s="41"/>
      <c r="AE178" s="41">
        <v>300</v>
      </c>
      <c r="AF178" s="41"/>
      <c r="AG178" s="41"/>
      <c r="AH178" s="41"/>
      <c r="AI178" s="41"/>
      <c r="AJ178" s="41"/>
      <c r="AK178" s="41"/>
      <c r="AL178" s="41"/>
      <c r="AM178" s="41"/>
      <c r="AN178" s="41"/>
      <c r="AO178" s="41"/>
      <c r="AP178" s="41"/>
      <c r="AQ178" s="41"/>
      <c r="AR178" s="41"/>
      <c r="AS178" s="41"/>
      <c r="AT178" s="41"/>
      <c r="BC178" t="s">
        <v>101</v>
      </c>
      <c r="BD178" t="str">
        <f>IFERROR(LEFT(Table4[[#This Row],[reference/s]],SEARCH(";",Table4[[#This Row],[reference/s]])-1),"")</f>
        <v>BOM</v>
      </c>
      <c r="BE178" t="str">
        <f>IFERROR(MID(Table4[[#This Row],[reference/s]],SEARCH(";",Table4[[#This Row],[reference/s]])+2,SEARCH(";",Table4[[#This Row],[reference/s]],SEARCH(";",Table4[[#This Row],[reference/s]])+1)-SEARCH(";",Table4[[#This Row],[reference/s]])-2),"")</f>
        <v>wiki</v>
      </c>
      <c r="BF178">
        <f>IFERROR(SEARCH(";",Table4[[#This Row],[reference/s]]),"")</f>
        <v>4</v>
      </c>
      <c r="BG178" s="1">
        <f>IFERROR(SEARCH(";",Table4[[#This Row],[reference/s]],Table4[[#This Row],[Column2]]+1),"")</f>
        <v>10</v>
      </c>
      <c r="BH178" s="1">
        <f>IFERROR(SEARCH(";",Table4[[#This Row],[reference/s]],Table4[[#This Row],[Column3]]+1),"")</f>
        <v>20</v>
      </c>
      <c r="BI178" s="1" t="str">
        <f>IFERROR(SEARCH(";",Table4[[#This Row],[reference/s]],Table4[[#This Row],[Column4]]+1),"")</f>
        <v/>
      </c>
      <c r="BJ178" s="1" t="str">
        <f>IFERROR(SEARCH(";",Table4[[#This Row],[reference/s]],Table4[[#This Row],[Column5]]+1),"")</f>
        <v/>
      </c>
      <c r="BK178" s="1" t="str">
        <f>IFERROR(SEARCH(";",Table4[[#This Row],[reference/s]],Table4[[#This Row],[Column6]]+1),"")</f>
        <v/>
      </c>
      <c r="BL178" s="1" t="str">
        <f>IFERROR(SEARCH(";",Table4[[#This Row],[reference/s]],Table4[[#This Row],[Column7]]+1),"")</f>
        <v/>
      </c>
      <c r="BM178" s="1" t="str">
        <f>IFERROR(SEARCH(";",Table4[[#This Row],[reference/s]],Table4[[#This Row],[Column8]]+1),"")</f>
        <v/>
      </c>
      <c r="BN178" s="1" t="str">
        <f>IFERROR(SEARCH(";",Table4[[#This Row],[reference/s]],Table4[[#This Row],[Column9]]+1),"")</f>
        <v/>
      </c>
      <c r="BO178" s="1" t="str">
        <f>IFERROR(SEARCH(";",Table4[[#This Row],[reference/s]],Table4[[#This Row],[Column10]]+1),"")</f>
        <v/>
      </c>
      <c r="BP178" s="1" t="str">
        <f>IFERROR(SEARCH(";",Table4[[#This Row],[reference/s]],Table4[[#This Row],[Column11]]+1),"")</f>
        <v/>
      </c>
      <c r="BQ178" s="1" t="str">
        <f>IFERROR(MID(Table4[[#This Row],[reference/s]],Table4[[#This Row],[Column3]]+2,Table4[[#This Row],[Column4]]-Table4[[#This Row],[Column3]]-2),"")</f>
        <v>EM-Track</v>
      </c>
      <c r="BR178" s="1" t="str">
        <f>IFERROR(MID(Table4[[#This Row],[reference/s]],Table4[[#This Row],[Column4]]+2,Table4[[#This Row],[Column5]]-Table4[[#This Row],[Column4]]-2),"")</f>
        <v/>
      </c>
      <c r="BS178" s="1" t="str">
        <f>IFERROR(MID(Table4[[#This Row],[reference/s]],Table4[[#This Row],[Column5]]+2,Table4[[#This Row],[Column6]]-Table4[[#This Row],[Column5]]-2),"")</f>
        <v/>
      </c>
    </row>
    <row r="179" spans="1:71">
      <c r="A179">
        <v>338</v>
      </c>
      <c r="B179" t="s">
        <v>666</v>
      </c>
      <c r="C179" t="s">
        <v>239</v>
      </c>
      <c r="D179" t="s">
        <v>240</v>
      </c>
      <c r="E179" s="4">
        <v>35033</v>
      </c>
      <c r="F179" s="4">
        <v>35033</v>
      </c>
      <c r="G179" t="s">
        <v>686</v>
      </c>
      <c r="H179" s="41">
        <v>1995</v>
      </c>
      <c r="I179" t="s">
        <v>525</v>
      </c>
      <c r="J179" t="s">
        <v>37</v>
      </c>
      <c r="K179" t="s">
        <v>37</v>
      </c>
      <c r="L179" t="s">
        <v>773</v>
      </c>
      <c r="M179" t="s">
        <v>1312</v>
      </c>
      <c r="N179" s="41">
        <f>IFERROR(SEARCH("EM-DAT",Table4[[#This Row],[reference/s]]),"")</f>
        <v>64</v>
      </c>
      <c r="O179" s="41">
        <v>0</v>
      </c>
      <c r="P179" s="41">
        <v>0</v>
      </c>
      <c r="Q179" s="41">
        <v>3</v>
      </c>
      <c r="R179" s="41">
        <v>1</v>
      </c>
      <c r="S179" s="41">
        <v>0</v>
      </c>
      <c r="T179" s="41">
        <f>IF(AND(Table4[[#This Row],[Deaths]]="",Table4[[#This Row],[Reported cost]]="",Table4[[#This Row],[Insured Cost]]=""),1,IF(OR(Table4[[#This Row],[Reported cost]]="",Table4[[#This Row],[Insured Cost]]=""),2,IF(AND(Table4[[#This Row],[Deaths]]="",OR(Table4[[#This Row],[Reported cost]]="",Table4[[#This Row],[Insured Cost]]="")),3,"")))</f>
        <v>2</v>
      </c>
      <c r="U179" s="41"/>
      <c r="V179" s="41"/>
      <c r="W179" s="41"/>
      <c r="X179" s="41"/>
      <c r="Y179" s="41"/>
      <c r="Z179" s="2">
        <v>10000000</v>
      </c>
      <c r="AB179" s="41"/>
      <c r="AC179" s="41"/>
      <c r="AD179" s="41"/>
      <c r="AE179" s="41"/>
      <c r="AF179" s="41"/>
      <c r="AG179" s="41">
        <v>120</v>
      </c>
      <c r="AH179" s="41"/>
      <c r="AI179" s="41"/>
      <c r="AJ179" s="41"/>
      <c r="AK179" s="41"/>
      <c r="AL179" s="41"/>
      <c r="AM179" s="41"/>
      <c r="AN179" s="41"/>
      <c r="AO179" s="41"/>
      <c r="AP179" s="41"/>
      <c r="AQ179" s="41"/>
      <c r="AR179" s="41"/>
      <c r="AS179" s="41"/>
      <c r="AT179" s="41"/>
      <c r="BC179" t="s">
        <v>241</v>
      </c>
      <c r="BD179" t="str">
        <f>IFERROR(LEFT(Table4[[#This Row],[reference/s]],SEARCH(";",Table4[[#This Row],[reference/s]])-1),"")</f>
        <v>ICA</v>
      </c>
      <c r="BE179" t="str">
        <f>IFERROR(MID(Table4[[#This Row],[reference/s]],SEARCH(";",Table4[[#This Row],[reference/s]])+2,SEARCH(";",Table4[[#This Row],[reference/s]],SEARCH(";",Table4[[#This Row],[reference/s]])+1)-SEARCH(";",Table4[[#This Row],[reference/s]])-2),"")</f>
        <v>http://www.bom.gov.au/nsw/sevwx/9000summ.shtml</v>
      </c>
      <c r="BF179">
        <f>IFERROR(SEARCH(";",Table4[[#This Row],[reference/s]]),"")</f>
        <v>4</v>
      </c>
      <c r="BG179" s="1">
        <f>IFERROR(SEARCH(";",Table4[[#This Row],[reference/s]],Table4[[#This Row],[Column2]]+1),"")</f>
        <v>52</v>
      </c>
      <c r="BH179" s="1">
        <f>IFERROR(SEARCH(";",Table4[[#This Row],[reference/s]],Table4[[#This Row],[Column3]]+1),"")</f>
        <v>62</v>
      </c>
      <c r="BI179" s="1" t="str">
        <f>IFERROR(SEARCH(";",Table4[[#This Row],[reference/s]],Table4[[#This Row],[Column4]]+1),"")</f>
        <v/>
      </c>
      <c r="BJ179" s="1" t="str">
        <f>IFERROR(SEARCH(";",Table4[[#This Row],[reference/s]],Table4[[#This Row],[Column5]]+1),"")</f>
        <v/>
      </c>
      <c r="BK179" s="1" t="str">
        <f>IFERROR(SEARCH(";",Table4[[#This Row],[reference/s]],Table4[[#This Row],[Column6]]+1),"")</f>
        <v/>
      </c>
      <c r="BL179" s="1" t="str">
        <f>IFERROR(SEARCH(";",Table4[[#This Row],[reference/s]],Table4[[#This Row],[Column7]]+1),"")</f>
        <v/>
      </c>
      <c r="BM179" s="1" t="str">
        <f>IFERROR(SEARCH(";",Table4[[#This Row],[reference/s]],Table4[[#This Row],[Column8]]+1),"")</f>
        <v/>
      </c>
      <c r="BN179" s="1" t="str">
        <f>IFERROR(SEARCH(";",Table4[[#This Row],[reference/s]],Table4[[#This Row],[Column9]]+1),"")</f>
        <v/>
      </c>
      <c r="BO179" s="1" t="str">
        <f>IFERROR(SEARCH(";",Table4[[#This Row],[reference/s]],Table4[[#This Row],[Column10]]+1),"")</f>
        <v/>
      </c>
      <c r="BP179" s="1" t="str">
        <f>IFERROR(SEARCH(";",Table4[[#This Row],[reference/s]],Table4[[#This Row],[Column11]]+1),"")</f>
        <v/>
      </c>
      <c r="BQ179" s="1" t="str">
        <f>IFERROR(MID(Table4[[#This Row],[reference/s]],Table4[[#This Row],[Column3]]+2,Table4[[#This Row],[Column4]]-Table4[[#This Row],[Column3]]-2),"")</f>
        <v>EM-Track</v>
      </c>
      <c r="BR179" s="1" t="str">
        <f>IFERROR(MID(Table4[[#This Row],[reference/s]],Table4[[#This Row],[Column4]]+2,Table4[[#This Row],[Column5]]-Table4[[#This Row],[Column4]]-2),"")</f>
        <v/>
      </c>
      <c r="BS179" s="1" t="str">
        <f>IFERROR(MID(Table4[[#This Row],[reference/s]],Table4[[#This Row],[Column5]]+2,Table4[[#This Row],[Column6]]-Table4[[#This Row],[Column5]]-2),"")</f>
        <v/>
      </c>
    </row>
    <row r="180" spans="1:71">
      <c r="B180" t="s">
        <v>666</v>
      </c>
      <c r="D180" t="s">
        <v>798</v>
      </c>
      <c r="E180" s="4">
        <v>35056</v>
      </c>
      <c r="F180" s="4">
        <v>35058</v>
      </c>
      <c r="G180" t="s">
        <v>687</v>
      </c>
      <c r="H180" s="41">
        <v>1995</v>
      </c>
      <c r="I180" t="s">
        <v>797</v>
      </c>
      <c r="J180" t="s">
        <v>33</v>
      </c>
      <c r="K180" t="s">
        <v>33</v>
      </c>
      <c r="M180" t="s">
        <v>1313</v>
      </c>
      <c r="N180" s="41">
        <f>IFERROR(SEARCH("EM-DAT",Table4[[#This Row],[reference/s]]),"")</f>
        <v>1</v>
      </c>
      <c r="O180" s="41">
        <v>1</v>
      </c>
      <c r="P180" s="41">
        <v>0</v>
      </c>
      <c r="Q180" s="41">
        <v>1</v>
      </c>
      <c r="R180" s="41">
        <v>1</v>
      </c>
      <c r="S180" s="41">
        <v>0</v>
      </c>
      <c r="T180" s="41">
        <f>IF(AND(Table4[[#This Row],[Deaths]]="",Table4[[#This Row],[Reported cost]]="",Table4[[#This Row],[Insured Cost]]=""),1,IF(OR(Table4[[#This Row],[Reported cost]]="",Table4[[#This Row],[Insured Cost]]=""),2,IF(AND(Table4[[#This Row],[Deaths]]="",OR(Table4[[#This Row],[Reported cost]]="",Table4[[#This Row],[Insured Cost]]="")),3,"")))</f>
        <v>2</v>
      </c>
      <c r="U180" s="41"/>
      <c r="V180" s="41"/>
      <c r="W180" s="41"/>
      <c r="X180" s="41"/>
      <c r="Y180" s="41"/>
      <c r="Z180" s="2"/>
      <c r="AA180" s="2">
        <v>4000000</v>
      </c>
      <c r="AB180" s="41"/>
      <c r="AC180" s="41"/>
      <c r="AD180" s="41"/>
      <c r="AE180" s="41"/>
      <c r="AF180" s="41"/>
      <c r="AG180" s="41"/>
      <c r="AH180" s="41"/>
      <c r="AI180" s="41"/>
      <c r="AJ180" s="41"/>
      <c r="AK180" s="41"/>
      <c r="AL180" s="41"/>
      <c r="AM180" s="41"/>
      <c r="AN180" s="41"/>
      <c r="AO180" s="41"/>
      <c r="AP180" s="41"/>
      <c r="AQ180" s="41"/>
      <c r="AR180" s="41"/>
      <c r="AS180" s="41"/>
      <c r="AT180" s="41"/>
      <c r="BD180" t="str">
        <f>IFERROR(LEFT(Table4[[#This Row],[reference/s]],SEARCH(";",Table4[[#This Row],[reference/s]])-1),"")</f>
        <v>EM-DAT</v>
      </c>
      <c r="BE180" t="str">
        <f>IFERROR(MID(Table4[[#This Row],[reference/s]],SEARCH(";",Table4[[#This Row],[reference/s]])+2,SEARCH(";",Table4[[#This Row],[reference/s]],SEARCH(";",Table4[[#This Row],[reference/s]])+1)-SEARCH(";",Table4[[#This Row],[reference/s]])-2),"")</f>
        <v>Bannister and Hanstrum (1996)</v>
      </c>
      <c r="BF180">
        <f>IFERROR(SEARCH(";",Table4[[#This Row],[reference/s]]),"")</f>
        <v>7</v>
      </c>
      <c r="BG180" s="1">
        <f>IFERROR(SEARCH(";",Table4[[#This Row],[reference/s]],Table4[[#This Row],[Column2]]+1),"")</f>
        <v>38</v>
      </c>
      <c r="BH180" s="1" t="str">
        <f>IFERROR(SEARCH(";",Table4[[#This Row],[reference/s]],Table4[[#This Row],[Column3]]+1),"")</f>
        <v/>
      </c>
      <c r="BI180" s="1" t="str">
        <f>IFERROR(SEARCH(";",Table4[[#This Row],[reference/s]],Table4[[#This Row],[Column4]]+1),"")</f>
        <v/>
      </c>
      <c r="BJ180" s="1" t="str">
        <f>IFERROR(SEARCH(";",Table4[[#This Row],[reference/s]],Table4[[#This Row],[Column5]]+1),"")</f>
        <v/>
      </c>
      <c r="BK180" s="1" t="str">
        <f>IFERROR(SEARCH(";",Table4[[#This Row],[reference/s]],Table4[[#This Row],[Column6]]+1),"")</f>
        <v/>
      </c>
      <c r="BL180" s="1" t="str">
        <f>IFERROR(SEARCH(";",Table4[[#This Row],[reference/s]],Table4[[#This Row],[Column7]]+1),"")</f>
        <v/>
      </c>
      <c r="BM180" s="1" t="str">
        <f>IFERROR(SEARCH(";",Table4[[#This Row],[reference/s]],Table4[[#This Row],[Column8]]+1),"")</f>
        <v/>
      </c>
      <c r="BN180" s="1" t="str">
        <f>IFERROR(SEARCH(";",Table4[[#This Row],[reference/s]],Table4[[#This Row],[Column9]]+1),"")</f>
        <v/>
      </c>
      <c r="BO180" s="1" t="str">
        <f>IFERROR(SEARCH(";",Table4[[#This Row],[reference/s]],Table4[[#This Row],[Column10]]+1),"")</f>
        <v/>
      </c>
      <c r="BP180" s="1" t="str">
        <f>IFERROR(SEARCH(";",Table4[[#This Row],[reference/s]],Table4[[#This Row],[Column11]]+1),"")</f>
        <v/>
      </c>
      <c r="BQ180" s="1" t="str">
        <f>IFERROR(MID(Table4[[#This Row],[reference/s]],Table4[[#This Row],[Column3]]+2,Table4[[#This Row],[Column4]]-Table4[[#This Row],[Column3]]-2),"")</f>
        <v/>
      </c>
      <c r="BR180" s="1" t="str">
        <f>IFERROR(MID(Table4[[#This Row],[reference/s]],Table4[[#This Row],[Column4]]+2,Table4[[#This Row],[Column5]]-Table4[[#This Row],[Column4]]-2),"")</f>
        <v/>
      </c>
      <c r="BS180" s="1" t="str">
        <f>IFERROR(MID(Table4[[#This Row],[reference/s]],Table4[[#This Row],[Column5]]+2,Table4[[#This Row],[Column6]]-Table4[[#This Row],[Column5]]-2),"")</f>
        <v/>
      </c>
    </row>
    <row r="181" spans="1:71">
      <c r="A181">
        <v>74</v>
      </c>
      <c r="B181" t="s">
        <v>622</v>
      </c>
      <c r="C181" t="s">
        <v>90</v>
      </c>
      <c r="D181" t="s">
        <v>800</v>
      </c>
      <c r="E181" s="4">
        <v>35186</v>
      </c>
      <c r="F181" s="4">
        <v>35194</v>
      </c>
      <c r="G181" t="s">
        <v>702</v>
      </c>
      <c r="H181" s="41">
        <v>1996</v>
      </c>
      <c r="I181" t="s">
        <v>527</v>
      </c>
      <c r="J181" t="s">
        <v>91</v>
      </c>
      <c r="K181" t="s">
        <v>37</v>
      </c>
      <c r="L181" t="s">
        <v>50</v>
      </c>
      <c r="M181" t="s">
        <v>1314</v>
      </c>
      <c r="N181" s="41">
        <f>IFERROR(SEARCH("EM-DAT",Table4[[#This Row],[reference/s]]),"")</f>
        <v>6</v>
      </c>
      <c r="O181" s="41">
        <v>2</v>
      </c>
      <c r="P181" s="41">
        <v>1</v>
      </c>
      <c r="Q181" s="41">
        <v>3</v>
      </c>
      <c r="R181" s="41">
        <v>1</v>
      </c>
      <c r="S181" s="41">
        <v>0</v>
      </c>
      <c r="T181" s="41" t="str">
        <f>IF(AND(Table4[[#This Row],[Deaths]]="",Table4[[#This Row],[Reported cost]]="",Table4[[#This Row],[Insured Cost]]=""),1,IF(OR(Table4[[#This Row],[Reported cost]]="",Table4[[#This Row],[Insured Cost]]=""),2,IF(AND(Table4[[#This Row],[Deaths]]="",OR(Table4[[#This Row],[Reported cost]]="",Table4[[#This Row],[Insured Cost]]="")),3,"")))</f>
        <v/>
      </c>
      <c r="U181" s="41"/>
      <c r="V181" s="41">
        <v>10000</v>
      </c>
      <c r="W181" s="41">
        <v>400</v>
      </c>
      <c r="X181" s="41">
        <v>20</v>
      </c>
      <c r="Y181" s="41">
        <v>5</v>
      </c>
      <c r="Z181" s="2">
        <v>31000000</v>
      </c>
      <c r="AA181" s="2">
        <v>55000000</v>
      </c>
      <c r="AB181" s="41"/>
      <c r="AC181" s="41"/>
      <c r="AD181" s="41"/>
      <c r="AE181" s="41"/>
      <c r="AF181" s="41"/>
      <c r="AG181" s="41"/>
      <c r="AH181" s="41"/>
      <c r="AI181" s="41"/>
      <c r="AJ181" s="41"/>
      <c r="AK181" s="41"/>
      <c r="AL181" s="41"/>
      <c r="AM181" s="41"/>
      <c r="AN181" s="41"/>
      <c r="AO181" s="41"/>
      <c r="AP181" s="41"/>
      <c r="AQ181" s="41"/>
      <c r="AR181" s="41"/>
      <c r="AS181" s="41"/>
      <c r="AT181" s="41"/>
      <c r="BC181" t="s">
        <v>92</v>
      </c>
      <c r="BD181" t="str">
        <f>IFERROR(LEFT(Table4[[#This Row],[reference/s]],SEARCH(";",Table4[[#This Row],[reference/s]])-1),"")</f>
        <v>ICA</v>
      </c>
      <c r="BE181" t="str">
        <f>IFERROR(MID(Table4[[#This Row],[reference/s]],SEARCH(";",Table4[[#This Row],[reference/s]])+2,SEARCH(";",Table4[[#This Row],[reference/s]],SEARCH(";",Table4[[#This Row],[reference/s]])+1)-SEARCH(";",Table4[[#This Row],[reference/s]])-2),"")</f>
        <v>EM-DAT</v>
      </c>
      <c r="BF181">
        <f>IFERROR(SEARCH(";",Table4[[#This Row],[reference/s]]),"")</f>
        <v>4</v>
      </c>
      <c r="BG181" s="1">
        <f>IFERROR(SEARCH(";",Table4[[#This Row],[reference/s]],Table4[[#This Row],[Column2]]+1),"")</f>
        <v>12</v>
      </c>
      <c r="BH181" s="1">
        <f>IFERROR(SEARCH(";",Table4[[#This Row],[reference/s]],Table4[[#This Row],[Column3]]+1),"")</f>
        <v>99</v>
      </c>
      <c r="BI181" s="1">
        <f>IFERROR(SEARCH(";",Table4[[#This Row],[reference/s]],Table4[[#This Row],[Column4]]+1),"")</f>
        <v>112</v>
      </c>
      <c r="BJ181" s="1">
        <f>IFERROR(SEARCH(";",Table4[[#This Row],[reference/s]],Table4[[#This Row],[Column5]]+1),"")</f>
        <v>125</v>
      </c>
      <c r="BK181" s="1" t="str">
        <f>IFERROR(SEARCH(";",Table4[[#This Row],[reference/s]],Table4[[#This Row],[Column6]]+1),"")</f>
        <v/>
      </c>
      <c r="BL181" s="1" t="str">
        <f>IFERROR(SEARCH(";",Table4[[#This Row],[reference/s]],Table4[[#This Row],[Column7]]+1),"")</f>
        <v/>
      </c>
      <c r="BM181" s="1" t="str">
        <f>IFERROR(SEARCH(";",Table4[[#This Row],[reference/s]],Table4[[#This Row],[Column8]]+1),"")</f>
        <v/>
      </c>
      <c r="BN181" s="1" t="str">
        <f>IFERROR(SEARCH(";",Table4[[#This Row],[reference/s]],Table4[[#This Row],[Column9]]+1),"")</f>
        <v/>
      </c>
      <c r="BO181" s="1" t="str">
        <f>IFERROR(SEARCH(";",Table4[[#This Row],[reference/s]],Table4[[#This Row],[Column10]]+1),"")</f>
        <v/>
      </c>
      <c r="BP181" s="1" t="str">
        <f>IFERROR(SEARCH(";",Table4[[#This Row],[reference/s]],Table4[[#This Row],[Column11]]+1),"")</f>
        <v/>
      </c>
      <c r="BQ181" s="1" t="str">
        <f>IFERROR(MID(Table4[[#This Row],[reference/s]],Table4[[#This Row],[Column3]]+2,Table4[[#This Row],[Column4]]-Table4[[#This Row],[Column3]]-2),"")</f>
        <v>http://hardenup.org/be-aware/weather-events/events/1990-1999/flood-(1996-05-06b).aspx</v>
      </c>
      <c r="BR181" s="1" t="str">
        <f>IFERROR(MID(Table4[[#This Row],[reference/s]],Table4[[#This Row],[Column4]]+2,Table4[[#This Row],[Column5]]-Table4[[#This Row],[Column4]]-2),"")</f>
        <v>Moss (1998)</v>
      </c>
      <c r="BS181" s="1" t="str">
        <f>IFERROR(MID(Table4[[#This Row],[reference/s]],Table4[[#This Row],[Column5]]+2,Table4[[#This Row],[Column6]]-Table4[[#This Row],[Column5]]-2),"")</f>
        <v>PDF-reports</v>
      </c>
    </row>
    <row r="182" spans="1:71" ht="15" thickBot="1">
      <c r="B182" t="s">
        <v>675</v>
      </c>
      <c r="C182" t="s">
        <v>818</v>
      </c>
      <c r="D182" t="s">
        <v>823</v>
      </c>
      <c r="E182" s="4">
        <v>35335</v>
      </c>
      <c r="F182" s="4">
        <v>35335</v>
      </c>
      <c r="G182" t="s">
        <v>727</v>
      </c>
      <c r="H182" s="41">
        <v>1996</v>
      </c>
      <c r="I182" t="s">
        <v>819</v>
      </c>
      <c r="J182" t="s">
        <v>33</v>
      </c>
      <c r="K182" t="s">
        <v>33</v>
      </c>
      <c r="M182" t="s">
        <v>1315</v>
      </c>
      <c r="N182" s="41">
        <f>IFERROR(SEARCH("EM-DAT",Table4[[#This Row],[reference/s]]),"")</f>
        <v>1</v>
      </c>
      <c r="O182" s="41">
        <v>0</v>
      </c>
      <c r="P182" s="41">
        <v>1</v>
      </c>
      <c r="Q182" s="41">
        <v>1</v>
      </c>
      <c r="R182" s="41">
        <v>0</v>
      </c>
      <c r="S182" s="41">
        <v>4</v>
      </c>
      <c r="T182" s="41">
        <f>IF(AND(Table4[[#This Row],[Deaths]]="",Table4[[#This Row],[Reported cost]]="",Table4[[#This Row],[Insured Cost]]=""),1,IF(OR(Table4[[#This Row],[Reported cost]]="",Table4[[#This Row],[Insured Cost]]=""),2,IF(AND(Table4[[#This Row],[Deaths]]="",OR(Table4[[#This Row],[Reported cost]]="",Table4[[#This Row],[Insured Cost]]="")),3,"")))</f>
        <v>2</v>
      </c>
      <c r="U182" s="41"/>
      <c r="V182" s="41"/>
      <c r="W182" s="41"/>
      <c r="X182" s="41">
        <v>3</v>
      </c>
      <c r="Y182" s="41">
        <v>9</v>
      </c>
      <c r="Z182" s="2"/>
      <c r="AB182" s="41"/>
      <c r="AC182" s="41"/>
      <c r="AD182" s="41"/>
      <c r="AE182" s="41"/>
      <c r="AF182" s="41"/>
      <c r="AG182" s="41"/>
      <c r="AH182" s="41"/>
      <c r="AI182" s="41"/>
      <c r="AJ182" s="41"/>
      <c r="AK182" s="41"/>
      <c r="AL182" s="41"/>
      <c r="AM182" s="41"/>
      <c r="AN182" s="41"/>
      <c r="AO182" s="41"/>
      <c r="AP182" s="41"/>
      <c r="AQ182" s="41"/>
      <c r="AR182" s="41"/>
      <c r="AS182" s="41"/>
      <c r="AT182" s="41"/>
      <c r="AX182">
        <v>4</v>
      </c>
      <c r="AY182">
        <v>5</v>
      </c>
      <c r="AZ182">
        <v>4</v>
      </c>
      <c r="BA182">
        <v>5</v>
      </c>
      <c r="BC182" s="3" t="s">
        <v>822</v>
      </c>
      <c r="BD182" t="str">
        <f>IFERROR(LEFT(Table4[[#This Row],[reference/s]],SEARCH(";",Table4[[#This Row],[reference/s]])-1),"")</f>
        <v>EM-DAT</v>
      </c>
      <c r="BE182" t="str">
        <f>IFERROR(MID(Table4[[#This Row],[reference/s]],SEARCH(";",Table4[[#This Row],[reference/s]])+2,SEARCH(";",Table4[[#This Row],[reference/s]],SEARCH(";",Table4[[#This Row],[reference/s]])+1)-SEARCH(";",Table4[[#This Row],[reference/s]])-2),"")</f>
        <v>PDF - newspaper</v>
      </c>
      <c r="BF182">
        <f>IFERROR(SEARCH(";",Table4[[#This Row],[reference/s]]),"")</f>
        <v>7</v>
      </c>
      <c r="BG182" s="1">
        <f>IFERROR(SEARCH(";",Table4[[#This Row],[reference/s]],Table4[[#This Row],[Column2]]+1),"")</f>
        <v>24</v>
      </c>
      <c r="BH182" s="1" t="str">
        <f>IFERROR(SEARCH(";",Table4[[#This Row],[reference/s]],Table4[[#This Row],[Column3]]+1),"")</f>
        <v/>
      </c>
      <c r="BI182" s="1" t="str">
        <f>IFERROR(SEARCH(";",Table4[[#This Row],[reference/s]],Table4[[#This Row],[Column4]]+1),"")</f>
        <v/>
      </c>
      <c r="BJ182" s="1" t="str">
        <f>IFERROR(SEARCH(";",Table4[[#This Row],[reference/s]],Table4[[#This Row],[Column5]]+1),"")</f>
        <v/>
      </c>
      <c r="BK182" s="1" t="str">
        <f>IFERROR(SEARCH(";",Table4[[#This Row],[reference/s]],Table4[[#This Row],[Column6]]+1),"")</f>
        <v/>
      </c>
      <c r="BL182" s="1" t="str">
        <f>IFERROR(SEARCH(";",Table4[[#This Row],[reference/s]],Table4[[#This Row],[Column7]]+1),"")</f>
        <v/>
      </c>
      <c r="BM182" s="1" t="str">
        <f>IFERROR(SEARCH(";",Table4[[#This Row],[reference/s]],Table4[[#This Row],[Column8]]+1),"")</f>
        <v/>
      </c>
      <c r="BN182" s="1" t="str">
        <f>IFERROR(SEARCH(";",Table4[[#This Row],[reference/s]],Table4[[#This Row],[Column9]]+1),"")</f>
        <v/>
      </c>
      <c r="BO182" s="1" t="str">
        <f>IFERROR(SEARCH(";",Table4[[#This Row],[reference/s]],Table4[[#This Row],[Column10]]+1),"")</f>
        <v/>
      </c>
      <c r="BP182" s="1" t="str">
        <f>IFERROR(SEARCH(";",Table4[[#This Row],[reference/s]],Table4[[#This Row],[Column11]]+1),"")</f>
        <v/>
      </c>
      <c r="BQ182" s="1" t="str">
        <f>IFERROR(MID(Table4[[#This Row],[reference/s]],Table4[[#This Row],[Column3]]+2,Table4[[#This Row],[Column4]]-Table4[[#This Row],[Column3]]-2),"")</f>
        <v/>
      </c>
      <c r="BR182" s="1" t="str">
        <f>IFERROR(MID(Table4[[#This Row],[reference/s]],Table4[[#This Row],[Column4]]+2,Table4[[#This Row],[Column5]]-Table4[[#This Row],[Column4]]-2),"")</f>
        <v/>
      </c>
      <c r="BS182" s="1" t="str">
        <f>IFERROR(MID(Table4[[#This Row],[reference/s]],Table4[[#This Row],[Column5]]+2,Table4[[#This Row],[Column6]]-Table4[[#This Row],[Column5]]-2),"")</f>
        <v/>
      </c>
    </row>
    <row r="183" spans="1:71" ht="16" thickTop="1" thickBot="1">
      <c r="B183" t="s">
        <v>666</v>
      </c>
      <c r="E183" s="16">
        <v>35096</v>
      </c>
      <c r="F183" s="16">
        <v>35097</v>
      </c>
      <c r="G183" t="s">
        <v>688</v>
      </c>
      <c r="H183" s="41">
        <v>1996</v>
      </c>
      <c r="I183" t="s">
        <v>1510</v>
      </c>
      <c r="J183" t="s">
        <v>37</v>
      </c>
      <c r="K183" t="s">
        <v>37</v>
      </c>
      <c r="M183" s="9" t="s">
        <v>1265</v>
      </c>
      <c r="N183" s="43">
        <f>IFERROR(SEARCH("EM-DAT",Table4[[#This Row],[reference/s]]),"")</f>
        <v>1</v>
      </c>
      <c r="O183" s="41"/>
      <c r="P183" s="41"/>
      <c r="Q183" s="41"/>
      <c r="R183" s="41"/>
      <c r="S183" s="41"/>
      <c r="T183" s="41">
        <f>IF(AND(Table4[[#This Row],[Deaths]]="",Table4[[#This Row],[Reported cost]]="",Table4[[#This Row],[Insured Cost]]=""),1,IF(OR(Table4[[#This Row],[Reported cost]]="",Table4[[#This Row],[Insured Cost]]=""),2,IF(AND(Table4[[#This Row],[Deaths]]="",OR(Table4[[#This Row],[Reported cost]]="",Table4[[#This Row],[Insured Cost]]="")),3,"")))</f>
        <v>2</v>
      </c>
      <c r="U183" s="41"/>
      <c r="V183" s="41">
        <v>60071</v>
      </c>
      <c r="W183" s="41"/>
      <c r="X183" s="41"/>
      <c r="Y183" s="41"/>
      <c r="Z183" s="2"/>
      <c r="AA183" s="14">
        <v>9333000</v>
      </c>
      <c r="AB183" s="41"/>
      <c r="AC183" s="41"/>
      <c r="AD183" s="41"/>
      <c r="AE183" s="41"/>
      <c r="AF183" s="41"/>
      <c r="AG183" s="41"/>
      <c r="AH183" s="41"/>
      <c r="AI183" s="41"/>
      <c r="AJ183" s="41"/>
      <c r="AK183" s="41"/>
      <c r="AL183" s="41"/>
      <c r="AM183" s="41"/>
      <c r="AN183" s="41"/>
      <c r="AO183" s="41"/>
      <c r="AP183" s="41"/>
      <c r="AQ183" s="41"/>
      <c r="AR183" s="41"/>
      <c r="AS183" s="41"/>
      <c r="AT183" s="41"/>
      <c r="BC183" s="3"/>
      <c r="BD183" t="str">
        <f>IFERROR(LEFT(Table4[[#This Row],[reference/s]],SEARCH(";",Table4[[#This Row],[reference/s]])-1),"")</f>
        <v/>
      </c>
      <c r="BE183" t="str">
        <f>IFERROR(MID(Table4[[#This Row],[reference/s]],SEARCH(";",Table4[[#This Row],[reference/s]])+2,SEARCH(";",Table4[[#This Row],[reference/s]],SEARCH(";",Table4[[#This Row],[reference/s]])+1)-SEARCH(";",Table4[[#This Row],[reference/s]])-2),"")</f>
        <v/>
      </c>
      <c r="BF183" t="str">
        <f>IFERROR(SEARCH(";",Table4[[#This Row],[reference/s]]),"")</f>
        <v/>
      </c>
      <c r="BG183" s="1" t="str">
        <f>IFERROR(SEARCH(";",Table4[[#This Row],[reference/s]],Table4[[#This Row],[Column2]]+1),"")</f>
        <v/>
      </c>
      <c r="BH183" s="1" t="str">
        <f>IFERROR(SEARCH(";",Table4[[#This Row],[reference/s]],Table4[[#This Row],[Column3]]+1),"")</f>
        <v/>
      </c>
      <c r="BI183" s="1" t="str">
        <f>IFERROR(SEARCH(";",Table4[[#This Row],[reference/s]],Table4[[#This Row],[Column4]]+1),"")</f>
        <v/>
      </c>
      <c r="BJ183" s="1" t="str">
        <f>IFERROR(SEARCH(";",Table4[[#This Row],[reference/s]],Table4[[#This Row],[Column5]]+1),"")</f>
        <v/>
      </c>
      <c r="BK183" s="1" t="str">
        <f>IFERROR(SEARCH(";",Table4[[#This Row],[reference/s]],Table4[[#This Row],[Column6]]+1),"")</f>
        <v/>
      </c>
      <c r="BL183" s="1" t="str">
        <f>IFERROR(SEARCH(";",Table4[[#This Row],[reference/s]],Table4[[#This Row],[Column7]]+1),"")</f>
        <v/>
      </c>
      <c r="BM183" s="1" t="str">
        <f>IFERROR(SEARCH(";",Table4[[#This Row],[reference/s]],Table4[[#This Row],[Column8]]+1),"")</f>
        <v/>
      </c>
      <c r="BN183" s="1" t="str">
        <f>IFERROR(SEARCH(";",Table4[[#This Row],[reference/s]],Table4[[#This Row],[Column9]]+1),"")</f>
        <v/>
      </c>
      <c r="BO183" s="1" t="str">
        <f>IFERROR(SEARCH(";",Table4[[#This Row],[reference/s]],Table4[[#This Row],[Column10]]+1),"")</f>
        <v/>
      </c>
      <c r="BP183" s="1" t="str">
        <f>IFERROR(SEARCH(";",Table4[[#This Row],[reference/s]],Table4[[#This Row],[Column11]]+1),"")</f>
        <v/>
      </c>
      <c r="BQ183" s="1" t="str">
        <f>IFERROR(MID(Table4[[#This Row],[reference/s]],Table4[[#This Row],[Column3]]+2,Table4[[#This Row],[Column4]]-Table4[[#This Row],[Column3]]-2),"")</f>
        <v/>
      </c>
      <c r="BR183" s="1" t="str">
        <f>IFERROR(MID(Table4[[#This Row],[reference/s]],Table4[[#This Row],[Column4]]+2,Table4[[#This Row],[Column5]]-Table4[[#This Row],[Column4]]-2),"")</f>
        <v/>
      </c>
      <c r="BS183" s="1" t="str">
        <f>IFERROR(MID(Table4[[#This Row],[reference/s]],Table4[[#This Row],[Column5]]+2,Table4[[#This Row],[Column6]]-Table4[[#This Row],[Column5]]-2),"")</f>
        <v/>
      </c>
    </row>
    <row r="184" spans="1:71" ht="16" thickTop="1" thickBot="1">
      <c r="A184">
        <v>118</v>
      </c>
      <c r="B184" t="s">
        <v>666</v>
      </c>
      <c r="C184" t="s">
        <v>105</v>
      </c>
      <c r="D184" t="s">
        <v>106</v>
      </c>
      <c r="E184" s="4">
        <v>35308</v>
      </c>
      <c r="F184" s="4">
        <v>35309</v>
      </c>
      <c r="G184" t="s">
        <v>727</v>
      </c>
      <c r="H184" s="41">
        <v>1996</v>
      </c>
      <c r="I184" t="s">
        <v>528</v>
      </c>
      <c r="J184" t="s">
        <v>37</v>
      </c>
      <c r="K184" t="s">
        <v>37</v>
      </c>
      <c r="L184" t="s">
        <v>773</v>
      </c>
      <c r="M184" s="9" t="s">
        <v>1668</v>
      </c>
      <c r="N184" s="43">
        <f>IFERROR(SEARCH("EM-DAT",Table4[[#This Row],[reference/s]]),"")</f>
        <v>24</v>
      </c>
      <c r="O184" s="41">
        <v>0</v>
      </c>
      <c r="P184" s="41">
        <v>0</v>
      </c>
      <c r="Q184" s="41">
        <v>3</v>
      </c>
      <c r="R184" s="41">
        <v>1</v>
      </c>
      <c r="S184" s="41">
        <v>1</v>
      </c>
      <c r="T184" s="41">
        <f>IF(AND(Table4[[#This Row],[Deaths]]="",Table4[[#This Row],[Reported cost]]="",Table4[[#This Row],[Insured Cost]]=""),1,IF(OR(Table4[[#This Row],[Reported cost]]="",Table4[[#This Row],[Insured Cost]]=""),2,IF(AND(Table4[[#This Row],[Deaths]]="",OR(Table4[[#This Row],[Reported cost]]="",Table4[[#This Row],[Insured Cost]]="")),3,"")))</f>
        <v>2</v>
      </c>
      <c r="U184" s="41"/>
      <c r="V184" s="41">
        <v>50000</v>
      </c>
      <c r="W184" s="41"/>
      <c r="X184" s="41">
        <v>14</v>
      </c>
      <c r="Y184" s="41">
        <v>1</v>
      </c>
      <c r="Z184" s="2">
        <v>10000000</v>
      </c>
      <c r="AB184" s="41">
        <v>7000</v>
      </c>
      <c r="AC184" s="41"/>
      <c r="AD184" s="41"/>
      <c r="AE184" s="41"/>
      <c r="AF184" s="41"/>
      <c r="AG184" s="41"/>
      <c r="AH184" s="41"/>
      <c r="AI184" s="41"/>
      <c r="AJ184" s="41"/>
      <c r="AK184" s="41"/>
      <c r="AL184" s="41"/>
      <c r="AM184" s="41"/>
      <c r="AN184" s="41"/>
      <c r="AO184" s="41"/>
      <c r="AP184" s="41"/>
      <c r="AQ184" s="41"/>
      <c r="AR184" s="41"/>
      <c r="AS184" s="41"/>
      <c r="AT184" s="41"/>
      <c r="AX184">
        <v>1</v>
      </c>
      <c r="BB184">
        <v>1</v>
      </c>
      <c r="BC184" t="s">
        <v>107</v>
      </c>
      <c r="BD184" t="str">
        <f>IFERROR(LEFT(Table4[[#This Row],[reference/s]],SEARCH(";",Table4[[#This Row],[reference/s]])-1),"")</f>
        <v>ICA - 2 SYDNEY STORMS</v>
      </c>
      <c r="BE184" t="str">
        <f>IFERROR(MID(Table4[[#This Row],[reference/s]],SEARCH(";",Table4[[#This Row],[reference/s]])+2,SEARCH(";",Table4[[#This Row],[reference/s]],SEARCH(";",Table4[[#This Row],[reference/s]])+1)-SEARCH(";",Table4[[#This Row],[reference/s]])-2),"")</f>
        <v>EM-DAT (reports 6 deaths)</v>
      </c>
      <c r="BF184">
        <f>IFERROR(SEARCH(";",Table4[[#This Row],[reference/s]]),"")</f>
        <v>22</v>
      </c>
      <c r="BG184" s="1">
        <f>IFERROR(SEARCH(";",Table4[[#This Row],[reference/s]],Table4[[#This Row],[Column2]]+1),"")</f>
        <v>49</v>
      </c>
      <c r="BH184" s="1">
        <f>IFERROR(SEARCH(";",Table4[[#This Row],[reference/s]],Table4[[#This Row],[Column3]]+1),"")</f>
        <v>55</v>
      </c>
      <c r="BI184" s="1">
        <f>IFERROR(SEARCH(";",Table4[[#This Row],[reference/s]],Table4[[#This Row],[Column4]]+1),"")</f>
        <v>72</v>
      </c>
      <c r="BJ184" s="1" t="str">
        <f>IFERROR(SEARCH(";",Table4[[#This Row],[reference/s]],Table4[[#This Row],[Column5]]+1),"")</f>
        <v/>
      </c>
      <c r="BK184" s="1" t="str">
        <f>IFERROR(SEARCH(";",Table4[[#This Row],[reference/s]],Table4[[#This Row],[Column6]]+1),"")</f>
        <v/>
      </c>
      <c r="BL184" s="1" t="str">
        <f>IFERROR(SEARCH(";",Table4[[#This Row],[reference/s]],Table4[[#This Row],[Column7]]+1),"")</f>
        <v/>
      </c>
      <c r="BM184" s="1" t="str">
        <f>IFERROR(SEARCH(";",Table4[[#This Row],[reference/s]],Table4[[#This Row],[Column8]]+1),"")</f>
        <v/>
      </c>
      <c r="BN184" s="1" t="str">
        <f>IFERROR(SEARCH(";",Table4[[#This Row],[reference/s]],Table4[[#This Row],[Column9]]+1),"")</f>
        <v/>
      </c>
      <c r="BO184" s="1" t="str">
        <f>IFERROR(SEARCH(";",Table4[[#This Row],[reference/s]],Table4[[#This Row],[Column10]]+1),"")</f>
        <v/>
      </c>
      <c r="BP184" s="1" t="str">
        <f>IFERROR(SEARCH(";",Table4[[#This Row],[reference/s]],Table4[[#This Row],[Column11]]+1),"")</f>
        <v/>
      </c>
      <c r="BQ184" s="1" t="str">
        <f>IFERROR(MID(Table4[[#This Row],[reference/s]],Table4[[#This Row],[Column3]]+2,Table4[[#This Row],[Column4]]-Table4[[#This Row],[Column3]]-2),"")</f>
        <v>wiki</v>
      </c>
      <c r="BR184" s="1" t="str">
        <f>IFERROR(MID(Table4[[#This Row],[reference/s]],Table4[[#This Row],[Column4]]+2,Table4[[#This Row],[Column5]]-Table4[[#This Row],[Column4]]-2),"")</f>
        <v>PDF - newspaper</v>
      </c>
      <c r="BS184" s="1" t="str">
        <f>IFERROR(MID(Table4[[#This Row],[reference/s]],Table4[[#This Row],[Column5]]+2,Table4[[#This Row],[Column6]]-Table4[[#This Row],[Column5]]-2),"")</f>
        <v/>
      </c>
    </row>
    <row r="185" spans="1:71" ht="16" thickTop="1" thickBot="1">
      <c r="A185">
        <v>472</v>
      </c>
      <c r="B185" t="s">
        <v>666</v>
      </c>
      <c r="C185" t="s">
        <v>331</v>
      </c>
      <c r="D185" t="s">
        <v>332</v>
      </c>
      <c r="E185" s="4">
        <v>35337</v>
      </c>
      <c r="F185" s="4">
        <v>35337</v>
      </c>
      <c r="G185" t="s">
        <v>727</v>
      </c>
      <c r="H185" s="41">
        <v>1996</v>
      </c>
      <c r="I185" t="s">
        <v>529</v>
      </c>
      <c r="J185" t="s">
        <v>37</v>
      </c>
      <c r="K185" t="s">
        <v>37</v>
      </c>
      <c r="L185" t="s">
        <v>773</v>
      </c>
      <c r="M185" s="9" t="s">
        <v>1316</v>
      </c>
      <c r="N185" s="43">
        <f>IFERROR(SEARCH("EM-DAT",Table4[[#This Row],[reference/s]]),"")</f>
        <v>31</v>
      </c>
      <c r="O185" s="41">
        <v>1</v>
      </c>
      <c r="P185" s="41">
        <v>0</v>
      </c>
      <c r="Q185" s="41">
        <v>3</v>
      </c>
      <c r="R185" s="41">
        <v>1</v>
      </c>
      <c r="S185" s="41">
        <v>0</v>
      </c>
      <c r="T185" s="41" t="str">
        <f>IF(AND(Table4[[#This Row],[Deaths]]="",Table4[[#This Row],[Reported cost]]="",Table4[[#This Row],[Insured Cost]]=""),1,IF(OR(Table4[[#This Row],[Reported cost]]="",Table4[[#This Row],[Insured Cost]]=""),2,IF(AND(Table4[[#This Row],[Deaths]]="",OR(Table4[[#This Row],[Reported cost]]="",Table4[[#This Row],[Insured Cost]]="")),3,"")))</f>
        <v/>
      </c>
      <c r="U185" s="41"/>
      <c r="V185" s="41"/>
      <c r="W185" s="41"/>
      <c r="X185" s="41">
        <v>10</v>
      </c>
      <c r="Y185" s="41"/>
      <c r="Z185" s="2">
        <v>104000000</v>
      </c>
      <c r="AA185" s="2">
        <v>440000000</v>
      </c>
      <c r="AB185" s="41"/>
      <c r="AC185" s="41"/>
      <c r="AD185" s="41"/>
      <c r="AE185" s="41"/>
      <c r="AF185" s="41"/>
      <c r="AG185" s="41">
        <v>5000</v>
      </c>
      <c r="AH185" s="41"/>
      <c r="AI185" s="41"/>
      <c r="AJ185" s="41"/>
      <c r="AK185" s="41"/>
      <c r="AL185" s="41"/>
      <c r="AM185" s="41">
        <v>4000</v>
      </c>
      <c r="AN185" s="41"/>
      <c r="AO185" s="41"/>
      <c r="AP185" s="41"/>
      <c r="AQ185" s="41"/>
      <c r="AR185" s="41"/>
      <c r="AS185" s="41"/>
      <c r="AT185" s="41"/>
      <c r="BC185" t="s">
        <v>333</v>
      </c>
      <c r="BD185" t="str">
        <f>IFERROR(LEFT(Table4[[#This Row],[reference/s]],SEARCH(";",Table4[[#This Row],[reference/s]])-1),"")</f>
        <v>ICA - 2 ENTRIES FOR TAMWORTH</v>
      </c>
      <c r="BE185" t="str">
        <f>IFERROR(MID(Table4[[#This Row],[reference/s]],SEARCH(";",Table4[[#This Row],[reference/s]])+2,SEARCH(";",Table4[[#This Row],[reference/s]],SEARCH(";",Table4[[#This Row],[reference/s]])+1)-SEARCH(";",Table4[[#This Row],[reference/s]])-2),"")</f>
        <v>EM-DAT</v>
      </c>
      <c r="BF185">
        <f>IFERROR(SEARCH(";",Table4[[#This Row],[reference/s]]),"")</f>
        <v>29</v>
      </c>
      <c r="BG185" s="1">
        <f>IFERROR(SEARCH(";",Table4[[#This Row],[reference/s]],Table4[[#This Row],[Column2]]+1),"")</f>
        <v>37</v>
      </c>
      <c r="BH185" s="1">
        <f>IFERROR(SEARCH(";",Table4[[#This Row],[reference/s]],Table4[[#This Row],[Column3]]+1),"")</f>
        <v>85</v>
      </c>
      <c r="BI185" s="1">
        <f>IFERROR(SEARCH(";",Table4[[#This Row],[reference/s]],Table4[[#This Row],[Column4]]+1),"")</f>
        <v>118</v>
      </c>
      <c r="BJ185" s="1" t="str">
        <f>IFERROR(SEARCH(";",Table4[[#This Row],[reference/s]],Table4[[#This Row],[Column5]]+1),"")</f>
        <v/>
      </c>
      <c r="BK185" s="1" t="str">
        <f>IFERROR(SEARCH(";",Table4[[#This Row],[reference/s]],Table4[[#This Row],[Column6]]+1),"")</f>
        <v/>
      </c>
      <c r="BL185" s="1" t="str">
        <f>IFERROR(SEARCH(";",Table4[[#This Row],[reference/s]],Table4[[#This Row],[Column7]]+1),"")</f>
        <v/>
      </c>
      <c r="BM185" s="1" t="str">
        <f>IFERROR(SEARCH(";",Table4[[#This Row],[reference/s]],Table4[[#This Row],[Column8]]+1),"")</f>
        <v/>
      </c>
      <c r="BN185" s="1" t="str">
        <f>IFERROR(SEARCH(";",Table4[[#This Row],[reference/s]],Table4[[#This Row],[Column9]]+1),"")</f>
        <v/>
      </c>
      <c r="BO185" s="1" t="str">
        <f>IFERROR(SEARCH(";",Table4[[#This Row],[reference/s]],Table4[[#This Row],[Column10]]+1),"")</f>
        <v/>
      </c>
      <c r="BP185" s="1" t="str">
        <f>IFERROR(SEARCH(";",Table4[[#This Row],[reference/s]],Table4[[#This Row],[Column11]]+1),"")</f>
        <v/>
      </c>
      <c r="BQ185" s="1" t="str">
        <f>IFERROR(MID(Table4[[#This Row],[reference/s]],Table4[[#This Row],[Column3]]+2,Table4[[#This Row],[Column4]]-Table4[[#This Row],[Column3]]-2),"")</f>
        <v>http://www.bom.gov.au/nsw/sevwx/9000summ.shtml</v>
      </c>
      <c r="BR185" s="1" t="str">
        <f>IFERROR(MID(Table4[[#This Row],[reference/s]],Table4[[#This Row],[Column4]]+2,Table4[[#This Row],[Column5]]-Table4[[#This Row],[Column4]]-2),"")</f>
        <v>NSW state storm plan (page B-4)</v>
      </c>
      <c r="BS185" s="1" t="str">
        <f>IFERROR(MID(Table4[[#This Row],[reference/s]],Table4[[#This Row],[Column5]]+2,Table4[[#This Row],[Column6]]-Table4[[#This Row],[Column5]]-2),"")</f>
        <v/>
      </c>
    </row>
    <row r="186" spans="1:71" ht="16" thickTop="1" thickBot="1">
      <c r="A186">
        <v>333</v>
      </c>
      <c r="B186" t="s">
        <v>666</v>
      </c>
      <c r="C186" t="s">
        <v>227</v>
      </c>
      <c r="D186" t="s">
        <v>228</v>
      </c>
      <c r="E186" s="4">
        <v>35386</v>
      </c>
      <c r="F186" s="4">
        <v>35386</v>
      </c>
      <c r="G186" t="s">
        <v>686</v>
      </c>
      <c r="H186" s="41">
        <v>1996</v>
      </c>
      <c r="I186" t="s">
        <v>530</v>
      </c>
      <c r="J186" t="s">
        <v>37</v>
      </c>
      <c r="K186" t="s">
        <v>37</v>
      </c>
      <c r="L186" t="s">
        <v>773</v>
      </c>
      <c r="M186" t="s">
        <v>996</v>
      </c>
      <c r="N186" s="41" t="str">
        <f>IFERROR(SEARCH("EM-DAT",Table4[[#This Row],[reference/s]]),"")</f>
        <v/>
      </c>
      <c r="O186" s="41">
        <v>0</v>
      </c>
      <c r="P186" s="41">
        <v>0</v>
      </c>
      <c r="Q186" s="41">
        <v>1</v>
      </c>
      <c r="R186" s="41">
        <v>1</v>
      </c>
      <c r="S186" s="41">
        <v>0</v>
      </c>
      <c r="T186" s="41">
        <f>IF(AND(Table4[[#This Row],[Deaths]]="",Table4[[#This Row],[Reported cost]]="",Table4[[#This Row],[Insured Cost]]=""),1,IF(OR(Table4[[#This Row],[Reported cost]]="",Table4[[#This Row],[Insured Cost]]=""),2,IF(AND(Table4[[#This Row],[Deaths]]="",OR(Table4[[#This Row],[Reported cost]]="",Table4[[#This Row],[Insured Cost]]="")),3,"")))</f>
        <v>2</v>
      </c>
      <c r="U186" s="41"/>
      <c r="V186" s="41"/>
      <c r="W186" s="41"/>
      <c r="X186" s="41"/>
      <c r="Y186" s="41">
        <v>1</v>
      </c>
      <c r="Z186" s="2">
        <v>10000000</v>
      </c>
      <c r="AB186" s="41"/>
      <c r="AC186" s="41"/>
      <c r="AD186" s="41"/>
      <c r="AE186" s="41"/>
      <c r="AF186" s="41"/>
      <c r="AG186" s="41"/>
      <c r="AH186" s="41"/>
      <c r="AI186" s="41"/>
      <c r="AJ186" s="41"/>
      <c r="AK186" s="41"/>
      <c r="AL186" s="41"/>
      <c r="AM186" s="41"/>
      <c r="AN186" s="41"/>
      <c r="AO186" s="41"/>
      <c r="AP186" s="41"/>
      <c r="AQ186" s="41"/>
      <c r="AR186" s="41"/>
      <c r="AS186" s="41"/>
      <c r="AT186" s="41"/>
      <c r="BC186" t="s">
        <v>229</v>
      </c>
      <c r="BD186" t="str">
        <f>IFERROR(LEFT(Table4[[#This Row],[reference/s]],SEARCH(";",Table4[[#This Row],[reference/s]])-1),"")</f>
        <v>http://www.bom.gov.au/nsw/sevwx/9000summ.shtml</v>
      </c>
      <c r="BE186" t="str">
        <f>IFERROR(MID(Table4[[#This Row],[reference/s]],SEARCH(";",Table4[[#This Row],[reference/s]])+2,SEARCH(";",Table4[[#This Row],[reference/s]],SEARCH(";",Table4[[#This Row],[reference/s]])+1)-SEARCH(";",Table4[[#This Row],[reference/s]])-2),"")</f>
        <v/>
      </c>
      <c r="BF186">
        <f>IFERROR(SEARCH(";",Table4[[#This Row],[reference/s]]),"")</f>
        <v>47</v>
      </c>
      <c r="BG186" s="1" t="str">
        <f>IFERROR(SEARCH(";",Table4[[#This Row],[reference/s]],Table4[[#This Row],[Column2]]+1),"")</f>
        <v/>
      </c>
      <c r="BH186" s="1" t="str">
        <f>IFERROR(SEARCH(";",Table4[[#This Row],[reference/s]],Table4[[#This Row],[Column3]]+1),"")</f>
        <v/>
      </c>
      <c r="BI186" s="1" t="str">
        <f>IFERROR(SEARCH(";",Table4[[#This Row],[reference/s]],Table4[[#This Row],[Column4]]+1),"")</f>
        <v/>
      </c>
      <c r="BJ186" s="1" t="str">
        <f>IFERROR(SEARCH(";",Table4[[#This Row],[reference/s]],Table4[[#This Row],[Column5]]+1),"")</f>
        <v/>
      </c>
      <c r="BK186" s="1" t="str">
        <f>IFERROR(SEARCH(";",Table4[[#This Row],[reference/s]],Table4[[#This Row],[Column6]]+1),"")</f>
        <v/>
      </c>
      <c r="BL186" s="1" t="str">
        <f>IFERROR(SEARCH(";",Table4[[#This Row],[reference/s]],Table4[[#This Row],[Column7]]+1),"")</f>
        <v/>
      </c>
      <c r="BM186" s="1" t="str">
        <f>IFERROR(SEARCH(";",Table4[[#This Row],[reference/s]],Table4[[#This Row],[Column8]]+1),"")</f>
        <v/>
      </c>
      <c r="BN186" s="1" t="str">
        <f>IFERROR(SEARCH(";",Table4[[#This Row],[reference/s]],Table4[[#This Row],[Column9]]+1),"")</f>
        <v/>
      </c>
      <c r="BO186" s="1" t="str">
        <f>IFERROR(SEARCH(";",Table4[[#This Row],[reference/s]],Table4[[#This Row],[Column10]]+1),"")</f>
        <v/>
      </c>
      <c r="BP186" s="1" t="str">
        <f>IFERROR(SEARCH(";",Table4[[#This Row],[reference/s]],Table4[[#This Row],[Column11]]+1),"")</f>
        <v/>
      </c>
      <c r="BQ186" s="1" t="str">
        <f>IFERROR(MID(Table4[[#This Row],[reference/s]],Table4[[#This Row],[Column3]]+2,Table4[[#This Row],[Column4]]-Table4[[#This Row],[Column3]]-2),"")</f>
        <v/>
      </c>
      <c r="BR186" s="1" t="str">
        <f>IFERROR(MID(Table4[[#This Row],[reference/s]],Table4[[#This Row],[Column4]]+2,Table4[[#This Row],[Column5]]-Table4[[#This Row],[Column4]]-2),"")</f>
        <v/>
      </c>
      <c r="BS186" s="1" t="str">
        <f>IFERROR(MID(Table4[[#This Row],[reference/s]],Table4[[#This Row],[Column5]]+2,Table4[[#This Row],[Column6]]-Table4[[#This Row],[Column5]]-2),"")</f>
        <v/>
      </c>
    </row>
    <row r="187" spans="1:71" ht="16" thickTop="1" thickBot="1">
      <c r="A187">
        <v>548</v>
      </c>
      <c r="B187" t="s">
        <v>666</v>
      </c>
      <c r="C187" t="s">
        <v>1269</v>
      </c>
      <c r="D187" t="s">
        <v>415</v>
      </c>
      <c r="E187" s="4">
        <v>35392</v>
      </c>
      <c r="F187" s="4">
        <v>35392</v>
      </c>
      <c r="G187" t="s">
        <v>686</v>
      </c>
      <c r="H187" s="41">
        <v>1996</v>
      </c>
      <c r="I187" t="s">
        <v>531</v>
      </c>
      <c r="J187" t="s">
        <v>37</v>
      </c>
      <c r="K187" t="s">
        <v>37</v>
      </c>
      <c r="L187" t="s">
        <v>773</v>
      </c>
      <c r="M187" s="9" t="s">
        <v>1317</v>
      </c>
      <c r="N187" s="43">
        <f>IFERROR(SEARCH("EM-DAT",Table4[[#This Row],[reference/s]]),"")</f>
        <v>18</v>
      </c>
      <c r="O187" s="41">
        <v>1</v>
      </c>
      <c r="P187" s="41">
        <v>1</v>
      </c>
      <c r="Q187" s="41">
        <v>3</v>
      </c>
      <c r="R187" s="41">
        <v>1</v>
      </c>
      <c r="S187" s="41">
        <v>0</v>
      </c>
      <c r="T187" s="41" t="str">
        <f>IF(AND(Table4[[#This Row],[Deaths]]="",Table4[[#This Row],[Reported cost]]="",Table4[[#This Row],[Insured Cost]]=""),1,IF(OR(Table4[[#This Row],[Reported cost]]="",Table4[[#This Row],[Insured Cost]]=""),2,IF(AND(Table4[[#This Row],[Deaths]]="",OR(Table4[[#This Row],[Reported cost]]="",Table4[[#This Row],[Insured Cost]]="")),3,"")))</f>
        <v/>
      </c>
      <c r="U187" s="41"/>
      <c r="V187" s="41"/>
      <c r="W187" s="41"/>
      <c r="X187" s="41"/>
      <c r="Y187" s="41">
        <v>1</v>
      </c>
      <c r="Z187" s="2">
        <v>20000000</v>
      </c>
      <c r="AA187" s="2">
        <v>30000000</v>
      </c>
      <c r="AB187" s="41">
        <v>3000</v>
      </c>
      <c r="AC187" s="41"/>
      <c r="AD187" s="41"/>
      <c r="AE187" s="41">
        <v>800</v>
      </c>
      <c r="AF187" s="41"/>
      <c r="AG187" s="41"/>
      <c r="AH187" s="41"/>
      <c r="AI187" s="41"/>
      <c r="AJ187" s="41"/>
      <c r="AK187" s="41"/>
      <c r="AL187" s="41"/>
      <c r="AM187" s="41"/>
      <c r="AN187" s="41"/>
      <c r="AO187" s="41"/>
      <c r="AP187" s="41"/>
      <c r="AQ187" s="41"/>
      <c r="AR187" s="41"/>
      <c r="AS187" s="41"/>
      <c r="AT187" s="41"/>
      <c r="BC187" t="s">
        <v>416</v>
      </c>
      <c r="BD187" t="str">
        <f>IFERROR(LEFT(Table4[[#This Row],[reference/s]],SEARCH(";",Table4[[#This Row],[reference/s]])-1),"")</f>
        <v>ICA - 2 ENTRIES</v>
      </c>
      <c r="BE187" t="str">
        <f>IFERROR(MID(Table4[[#This Row],[reference/s]],SEARCH(";",Table4[[#This Row],[reference/s]])+2,SEARCH(";",Table4[[#This Row],[reference/s]],SEARCH(";",Table4[[#This Row],[reference/s]])+1)-SEARCH(";",Table4[[#This Row],[reference/s]])-2),"")</f>
        <v>EM-DAT (FLOOD)</v>
      </c>
      <c r="BF187">
        <f>IFERROR(SEARCH(";",Table4[[#This Row],[reference/s]]),"")</f>
        <v>16</v>
      </c>
      <c r="BG187" s="1">
        <f>IFERROR(SEARCH(";",Table4[[#This Row],[reference/s]],Table4[[#This Row],[Column2]]+1),"")</f>
        <v>32</v>
      </c>
      <c r="BH187" s="1">
        <f>IFERROR(SEARCH(";",Table4[[#This Row],[reference/s]],Table4[[#This Row],[Column3]]+1),"")</f>
        <v>65</v>
      </c>
      <c r="BI187" s="1">
        <f>IFERROR(SEARCH(";",Table4[[#This Row],[reference/s]],Table4[[#This Row],[Column4]]+1),"")</f>
        <v>90</v>
      </c>
      <c r="BJ187" s="1">
        <f>IFERROR(SEARCH(";",Table4[[#This Row],[reference/s]],Table4[[#This Row],[Column5]]+1),"")</f>
        <v>100</v>
      </c>
      <c r="BK187" s="1" t="str">
        <f>IFERROR(SEARCH(";",Table4[[#This Row],[reference/s]],Table4[[#This Row],[Column6]]+1),"")</f>
        <v/>
      </c>
      <c r="BL187" s="1" t="str">
        <f>IFERROR(SEARCH(";",Table4[[#This Row],[reference/s]],Table4[[#This Row],[Column7]]+1),"")</f>
        <v/>
      </c>
      <c r="BM187" s="1" t="str">
        <f>IFERROR(SEARCH(";",Table4[[#This Row],[reference/s]],Table4[[#This Row],[Column8]]+1),"")</f>
        <v/>
      </c>
      <c r="BN187" s="1" t="str">
        <f>IFERROR(SEARCH(";",Table4[[#This Row],[reference/s]],Table4[[#This Row],[Column9]]+1),"")</f>
        <v/>
      </c>
      <c r="BO187" s="1" t="str">
        <f>IFERROR(SEARCH(";",Table4[[#This Row],[reference/s]],Table4[[#This Row],[Column10]]+1),"")</f>
        <v/>
      </c>
      <c r="BP187" s="1" t="str">
        <f>IFERROR(SEARCH(";",Table4[[#This Row],[reference/s]],Table4[[#This Row],[Column11]]+1),"")</f>
        <v/>
      </c>
      <c r="BQ187" s="1" t="str">
        <f>IFERROR(MID(Table4[[#This Row],[reference/s]],Table4[[#This Row],[Column3]]+2,Table4[[#This Row],[Column4]]-Table4[[#This Row],[Column3]]-2),"")</f>
        <v>NSW state storm plan (page B-4)</v>
      </c>
      <c r="BR187" s="1" t="str">
        <f>IFERROR(MID(Table4[[#This Row],[reference/s]],Table4[[#This Row],[Column4]]+2,Table4[[#This Row],[Column5]]-Table4[[#This Row],[Column4]]-2),"")</f>
        <v>Speer and Leslie (1998)</v>
      </c>
      <c r="BS187" s="1" t="str">
        <f>IFERROR(MID(Table4[[#This Row],[reference/s]],Table4[[#This Row],[Column5]]+2,Table4[[#This Row],[Column6]]-Table4[[#This Row],[Column5]]-2),"")</f>
        <v>EM-Track</v>
      </c>
    </row>
    <row r="188" spans="1:71" ht="16" thickTop="1" thickBot="1">
      <c r="A188">
        <v>192</v>
      </c>
      <c r="B188" t="s">
        <v>666</v>
      </c>
      <c r="C188" t="s">
        <v>148</v>
      </c>
      <c r="D188" t="s">
        <v>149</v>
      </c>
      <c r="E188" s="4">
        <v>35410</v>
      </c>
      <c r="F188" s="4">
        <v>35410</v>
      </c>
      <c r="G188" t="s">
        <v>687</v>
      </c>
      <c r="H188" s="41">
        <v>1996</v>
      </c>
      <c r="I188" t="s">
        <v>532</v>
      </c>
      <c r="J188" t="s">
        <v>37</v>
      </c>
      <c r="K188" t="s">
        <v>37</v>
      </c>
      <c r="L188" t="s">
        <v>773</v>
      </c>
      <c r="M188" s="9" t="s">
        <v>1669</v>
      </c>
      <c r="N188" s="41">
        <f>IFERROR(SEARCH("EM-DAT",Table4[[#This Row],[reference/s]]),"")</f>
        <v>1</v>
      </c>
      <c r="O188" s="41">
        <v>1</v>
      </c>
      <c r="P188" s="41">
        <v>0</v>
      </c>
      <c r="Q188" s="41">
        <v>2</v>
      </c>
      <c r="R188" s="41">
        <v>1</v>
      </c>
      <c r="S188" s="41">
        <v>0</v>
      </c>
      <c r="T188" s="41" t="str">
        <f>IF(AND(Table4[[#This Row],[Deaths]]="",Table4[[#This Row],[Reported cost]]="",Table4[[#This Row],[Insured Cost]]=""),1,IF(OR(Table4[[#This Row],[Reported cost]]="",Table4[[#This Row],[Insured Cost]]=""),2,IF(AND(Table4[[#This Row],[Deaths]]="",OR(Table4[[#This Row],[Reported cost]]="",Table4[[#This Row],[Insured Cost]]="")),3,"")))</f>
        <v/>
      </c>
      <c r="U188" s="41"/>
      <c r="V188" s="41">
        <v>10000</v>
      </c>
      <c r="W188" s="41">
        <v>400</v>
      </c>
      <c r="X188" s="41">
        <v>11</v>
      </c>
      <c r="Y188" s="41">
        <v>1</v>
      </c>
      <c r="Z188" s="2">
        <v>49000000</v>
      </c>
      <c r="AA188" s="2">
        <v>150000000</v>
      </c>
      <c r="AB188" s="41"/>
      <c r="AC188" s="41"/>
      <c r="AD188" s="41"/>
      <c r="AE188" s="41">
        <v>700</v>
      </c>
      <c r="AF188" s="41"/>
      <c r="AG188" s="41"/>
      <c r="AH188" s="41"/>
      <c r="AI188" s="41"/>
      <c r="AJ188" s="41"/>
      <c r="AK188" s="41"/>
      <c r="AL188" s="41"/>
      <c r="AM188" s="41">
        <v>2000</v>
      </c>
      <c r="AN188" s="41">
        <v>50</v>
      </c>
      <c r="AO188" s="41"/>
      <c r="AP188" s="41"/>
      <c r="AQ188" s="41"/>
      <c r="AR188" s="41"/>
      <c r="AS188" s="41"/>
      <c r="AT188" s="41"/>
      <c r="BC188" t="s">
        <v>150</v>
      </c>
      <c r="BD188" t="str">
        <f>IFERROR(LEFT(Table4[[#This Row],[reference/s]],SEARCH(";",Table4[[#This Row],[reference/s]])-1),"")</f>
        <v>EM-DAT</v>
      </c>
      <c r="BE188" t="str">
        <f>IFERROR(MID(Table4[[#This Row],[reference/s]],SEARCH(";",Table4[[#This Row],[reference/s]])+2,SEARCH(";",Table4[[#This Row],[reference/s]],SEARCH(";",Table4[[#This Row],[reference/s]])+1)-SEARCH(";",Table4[[#This Row],[reference/s]])-2),"")</f>
        <v>http://www.bom.gov.au/nsw/sevwx/9000summ.shtml</v>
      </c>
      <c r="BF188">
        <f>IFERROR(SEARCH(";",Table4[[#This Row],[reference/s]]),"")</f>
        <v>7</v>
      </c>
      <c r="BG188" s="1">
        <f>IFERROR(SEARCH(";",Table4[[#This Row],[reference/s]],Table4[[#This Row],[Column2]]+1),"")</f>
        <v>55</v>
      </c>
      <c r="BH188" s="1">
        <f>IFERROR(SEARCH(";",Table4[[#This Row],[reference/s]],Table4[[#This Row],[Column3]]+1),"")</f>
        <v>88</v>
      </c>
      <c r="BI188" s="1" t="str">
        <f>IFERROR(SEARCH(";",Table4[[#This Row],[reference/s]],Table4[[#This Row],[Column4]]+1),"")</f>
        <v/>
      </c>
      <c r="BJ188" s="1" t="str">
        <f>IFERROR(SEARCH(";",Table4[[#This Row],[reference/s]],Table4[[#This Row],[Column5]]+1),"")</f>
        <v/>
      </c>
      <c r="BK188" s="1" t="str">
        <f>IFERROR(SEARCH(";",Table4[[#This Row],[reference/s]],Table4[[#This Row],[Column6]]+1),"")</f>
        <v/>
      </c>
      <c r="BL188" s="1" t="str">
        <f>IFERROR(SEARCH(";",Table4[[#This Row],[reference/s]],Table4[[#This Row],[Column7]]+1),"")</f>
        <v/>
      </c>
      <c r="BM188" s="1" t="str">
        <f>IFERROR(SEARCH(";",Table4[[#This Row],[reference/s]],Table4[[#This Row],[Column8]]+1),"")</f>
        <v/>
      </c>
      <c r="BN188" s="1" t="str">
        <f>IFERROR(SEARCH(";",Table4[[#This Row],[reference/s]],Table4[[#This Row],[Column9]]+1),"")</f>
        <v/>
      </c>
      <c r="BO188" s="1" t="str">
        <f>IFERROR(SEARCH(";",Table4[[#This Row],[reference/s]],Table4[[#This Row],[Column10]]+1),"")</f>
        <v/>
      </c>
      <c r="BP188" s="1" t="str">
        <f>IFERROR(SEARCH(";",Table4[[#This Row],[reference/s]],Table4[[#This Row],[Column11]]+1),"")</f>
        <v/>
      </c>
      <c r="BQ188" s="1" t="str">
        <f>IFERROR(MID(Table4[[#This Row],[reference/s]],Table4[[#This Row],[Column3]]+2,Table4[[#This Row],[Column4]]-Table4[[#This Row],[Column3]]-2),"")</f>
        <v>NSW state storm plan (page B-5)</v>
      </c>
      <c r="BR188" s="1" t="str">
        <f>IFERROR(MID(Table4[[#This Row],[reference/s]],Table4[[#This Row],[Column4]]+2,Table4[[#This Row],[Column5]]-Table4[[#This Row],[Column4]]-2),"")</f>
        <v/>
      </c>
      <c r="BS188" s="1" t="str">
        <f>IFERROR(MID(Table4[[#This Row],[reference/s]],Table4[[#This Row],[Column5]]+2,Table4[[#This Row],[Column6]]-Table4[[#This Row],[Column5]]-2),"")</f>
        <v/>
      </c>
    </row>
    <row r="189" spans="1:71" ht="15" thickTop="1">
      <c r="A189">
        <v>36</v>
      </c>
      <c r="B189" t="s">
        <v>600</v>
      </c>
      <c r="C189" t="s">
        <v>62</v>
      </c>
      <c r="D189" t="s">
        <v>803</v>
      </c>
      <c r="E189" s="4">
        <v>35449</v>
      </c>
      <c r="F189" s="4">
        <v>35451</v>
      </c>
      <c r="G189" t="s">
        <v>684</v>
      </c>
      <c r="H189" s="41">
        <v>1997</v>
      </c>
      <c r="I189" t="s">
        <v>533</v>
      </c>
      <c r="J189" t="s">
        <v>30</v>
      </c>
      <c r="K189" t="s">
        <v>30</v>
      </c>
      <c r="L189" t="s">
        <v>773</v>
      </c>
      <c r="M189" t="s">
        <v>1362</v>
      </c>
      <c r="N189" s="41" t="str">
        <f>IFERROR(SEARCH("EM-DAT",Table4[[#This Row],[reference/s]]),"")</f>
        <v/>
      </c>
      <c r="O189" s="41">
        <v>1</v>
      </c>
      <c r="P189" s="41">
        <v>1</v>
      </c>
      <c r="Q189" s="41">
        <v>1</v>
      </c>
      <c r="R189" s="41">
        <v>1</v>
      </c>
      <c r="S189" s="41">
        <v>0</v>
      </c>
      <c r="T189" s="41">
        <f>IF(AND(Table4[[#This Row],[Deaths]]="",Table4[[#This Row],[Reported cost]]="",Table4[[#This Row],[Insured Cost]]=""),1,IF(OR(Table4[[#This Row],[Reported cost]]="",Table4[[#This Row],[Insured Cost]]=""),2,IF(AND(Table4[[#This Row],[Deaths]]="",OR(Table4[[#This Row],[Reported cost]]="",Table4[[#This Row],[Insured Cost]]="")),3,"")))</f>
        <v>2</v>
      </c>
      <c r="U189" s="41">
        <v>800</v>
      </c>
      <c r="V189" s="41">
        <v>8000</v>
      </c>
      <c r="W189" s="41">
        <v>150</v>
      </c>
      <c r="X189" s="41">
        <v>40</v>
      </c>
      <c r="Y189" s="41">
        <v>3</v>
      </c>
      <c r="Z189" s="2">
        <v>29000000</v>
      </c>
      <c r="AB189" s="41"/>
      <c r="AC189" s="41"/>
      <c r="AD189" s="41"/>
      <c r="AE189" s="41">
        <v>45</v>
      </c>
      <c r="AF189" s="41">
        <v>43</v>
      </c>
      <c r="AG189" s="41"/>
      <c r="AH189" s="41"/>
      <c r="AI189" s="41"/>
      <c r="AJ189" s="41"/>
      <c r="AK189" s="41"/>
      <c r="AL189" s="41"/>
      <c r="AM189" s="41"/>
      <c r="AN189" s="41"/>
      <c r="AO189" s="41"/>
      <c r="AP189" s="41"/>
      <c r="AQ189" s="41"/>
      <c r="AR189" s="41"/>
      <c r="AS189" s="41"/>
      <c r="AT189" s="41"/>
      <c r="BC189" t="s">
        <v>63</v>
      </c>
      <c r="BD189" t="str">
        <f>IFERROR(LEFT(Table4[[#This Row],[reference/s]],SEARCH(";",Table4[[#This Row],[reference/s]])-1),"")</f>
        <v>wiki</v>
      </c>
      <c r="BE189" t="str">
        <f>IFERROR(MID(Table4[[#This Row],[reference/s]],SEARCH(";",Table4[[#This Row],[reference/s]])+2,SEARCH(";",Table4[[#This Row],[reference/s]],SEARCH(";",Table4[[#This Row],[reference/s]])+1)-SEARCH(";",Table4[[#This Row],[reference/s]])-2),"")</f>
        <v>EM-Track</v>
      </c>
      <c r="BF189">
        <f>IFERROR(SEARCH(";",Table4[[#This Row],[reference/s]]),"")</f>
        <v>5</v>
      </c>
      <c r="BG189" s="1">
        <f>IFERROR(SEARCH(";",Table4[[#This Row],[reference/s]],Table4[[#This Row],[Column2]]+1),"")</f>
        <v>15</v>
      </c>
      <c r="BH189" s="1">
        <f>IFERROR(SEARCH(";",Table4[[#This Row],[reference/s]],Table4[[#This Row],[Column3]]+1),"")</f>
        <v>46</v>
      </c>
      <c r="BI189" s="1">
        <f>IFERROR(SEARCH(";",Table4[[#This Row],[reference/s]],Table4[[#This Row],[Column4]]+1),"")</f>
        <v>54</v>
      </c>
      <c r="BJ189" s="1">
        <f>IFERROR(SEARCH(";",Table4[[#This Row],[reference/s]],Table4[[#This Row],[Column5]]+1),"")</f>
        <v>72</v>
      </c>
      <c r="BK189" s="1" t="str">
        <f>IFERROR(SEARCH(";",Table4[[#This Row],[reference/s]],Table4[[#This Row],[Column6]]+1),"")</f>
        <v/>
      </c>
      <c r="BL189" s="1" t="str">
        <f>IFERROR(SEARCH(";",Table4[[#This Row],[reference/s]],Table4[[#This Row],[Column7]]+1),"")</f>
        <v/>
      </c>
      <c r="BM189" s="1" t="str">
        <f>IFERROR(SEARCH(";",Table4[[#This Row],[reference/s]],Table4[[#This Row],[Column8]]+1),"")</f>
        <v/>
      </c>
      <c r="BN189" s="1" t="str">
        <f>IFERROR(SEARCH(";",Table4[[#This Row],[reference/s]],Table4[[#This Row],[Column9]]+1),"")</f>
        <v/>
      </c>
      <c r="BO189" s="1" t="str">
        <f>IFERROR(SEARCH(";",Table4[[#This Row],[reference/s]],Table4[[#This Row],[Column10]]+1),"")</f>
        <v/>
      </c>
      <c r="BP189" s="1" t="str">
        <f>IFERROR(SEARCH(";",Table4[[#This Row],[reference/s]],Table4[[#This Row],[Column11]]+1),"")</f>
        <v/>
      </c>
      <c r="BQ189" s="1" t="str">
        <f>IFERROR(MID(Table4[[#This Row],[reference/s]],Table4[[#This Row],[Column3]]+2,Table4[[#This Row],[Column4]]-Table4[[#This Row],[Column3]]-2),"")</f>
        <v>Ellis, Kanowski &amp; Whelan 2004</v>
      </c>
      <c r="BR189" s="1" t="str">
        <f>IFERROR(MID(Table4[[#This Row],[reference/s]],Table4[[#This Row],[Column4]]+2,Table4[[#This Row],[Column5]]-Table4[[#This Row],[Column4]]-2),"")</f>
        <v>report</v>
      </c>
      <c r="BS189" s="1" t="str">
        <f>IFERROR(MID(Table4[[#This Row],[reference/s]],Table4[[#This Row],[Column5]]+2,Table4[[#This Row],[Column6]]-Table4[[#This Row],[Column5]]-2),"")</f>
        <v>personal account</v>
      </c>
    </row>
    <row r="190" spans="1:71">
      <c r="A190">
        <v>476</v>
      </c>
      <c r="B190" t="s">
        <v>600</v>
      </c>
      <c r="C190" t="s">
        <v>334</v>
      </c>
      <c r="D190" t="s">
        <v>335</v>
      </c>
      <c r="E190" s="4">
        <v>35754</v>
      </c>
      <c r="F190" s="4">
        <v>35815</v>
      </c>
      <c r="G190" t="s">
        <v>684</v>
      </c>
      <c r="H190" s="41">
        <v>1998</v>
      </c>
      <c r="I190" t="s">
        <v>535</v>
      </c>
      <c r="J190" t="s">
        <v>37</v>
      </c>
      <c r="K190" t="s">
        <v>37</v>
      </c>
      <c r="L190" t="s">
        <v>773</v>
      </c>
      <c r="M190" t="s">
        <v>1336</v>
      </c>
      <c r="N190" s="41">
        <f>IFERROR(SEARCH("EM-DAT",Table4[[#This Row],[reference/s]]),"")</f>
        <v>1</v>
      </c>
      <c r="O190" s="41">
        <v>0</v>
      </c>
      <c r="P190" s="41">
        <v>1</v>
      </c>
      <c r="Q190" s="41">
        <v>2</v>
      </c>
      <c r="R190" s="41">
        <v>0</v>
      </c>
      <c r="S190" s="41">
        <v>1</v>
      </c>
      <c r="T190" s="41" t="str">
        <f>IF(AND(Table4[[#This Row],[Deaths]]="",Table4[[#This Row],[Reported cost]]="",Table4[[#This Row],[Insured Cost]]=""),1,IF(OR(Table4[[#This Row],[Reported cost]]="",Table4[[#This Row],[Insured Cost]]=""),2,IF(AND(Table4[[#This Row],[Deaths]]="",OR(Table4[[#This Row],[Reported cost]]="",Table4[[#This Row],[Insured Cost]]="")),3,"")))</f>
        <v/>
      </c>
      <c r="U190" s="41">
        <v>500</v>
      </c>
      <c r="V190" s="41">
        <v>50000</v>
      </c>
      <c r="W190" s="41">
        <v>40</v>
      </c>
      <c r="X190" s="41">
        <v>25</v>
      </c>
      <c r="Y190" s="41">
        <v>4</v>
      </c>
      <c r="Z190" s="8">
        <v>13000000</v>
      </c>
      <c r="AA190" s="2">
        <v>30000000</v>
      </c>
      <c r="AB190" s="41"/>
      <c r="AC190" s="41"/>
      <c r="AD190" s="41"/>
      <c r="AE190" s="41">
        <v>215</v>
      </c>
      <c r="AF190" s="41">
        <v>27</v>
      </c>
      <c r="AG190" s="41"/>
      <c r="AH190" s="41"/>
      <c r="AI190" s="41"/>
      <c r="AJ190" s="41"/>
      <c r="AK190" s="41"/>
      <c r="AL190" s="41"/>
      <c r="AM190" s="41"/>
      <c r="AN190" s="41"/>
      <c r="AO190" s="41"/>
      <c r="AP190" s="41"/>
      <c r="AQ190" s="41"/>
      <c r="AR190" s="41"/>
      <c r="AS190" s="41"/>
      <c r="AT190" s="41"/>
      <c r="AX190">
        <v>3</v>
      </c>
      <c r="BA190">
        <v>3</v>
      </c>
      <c r="BC190" t="s">
        <v>336</v>
      </c>
      <c r="BD190" t="str">
        <f>IFERROR(LEFT(Table4[[#This Row],[reference/s]],SEARCH(";",Table4[[#This Row],[reference/s]])-1),"")</f>
        <v>EM-DAT</v>
      </c>
      <c r="BE190" t="str">
        <f>IFERROR(MID(Table4[[#This Row],[reference/s]],SEARCH(";",Table4[[#This Row],[reference/s]])+2,SEARCH(";",Table4[[#This Row],[reference/s]],SEARCH(";",Table4[[#This Row],[reference/s]])+1)-SEARCH(";",Table4[[#This Row],[reference/s]])-2),"")</f>
        <v>Ellis, Kanowski &amp; Whelan 2004</v>
      </c>
      <c r="BF190">
        <f>IFERROR(SEARCH(";",Table4[[#This Row],[reference/s]]),"")</f>
        <v>7</v>
      </c>
      <c r="BG190" s="1">
        <f>IFERROR(SEARCH(";",Table4[[#This Row],[reference/s]],Table4[[#This Row],[Column2]]+1),"")</f>
        <v>38</v>
      </c>
      <c r="BH190" s="1">
        <f>IFERROR(SEARCH(";",Table4[[#This Row],[reference/s]],Table4[[#This Row],[Column3]]+1),"")</f>
        <v>48</v>
      </c>
      <c r="BI190" s="1" t="str">
        <f>IFERROR(SEARCH(";",Table4[[#This Row],[reference/s]],Table4[[#This Row],[Column4]]+1),"")</f>
        <v/>
      </c>
      <c r="BJ190" s="1" t="str">
        <f>IFERROR(SEARCH(";",Table4[[#This Row],[reference/s]],Table4[[#This Row],[Column5]]+1),"")</f>
        <v/>
      </c>
      <c r="BK190" s="1" t="str">
        <f>IFERROR(SEARCH(";",Table4[[#This Row],[reference/s]],Table4[[#This Row],[Column6]]+1),"")</f>
        <v/>
      </c>
      <c r="BL190" s="1" t="str">
        <f>IFERROR(SEARCH(";",Table4[[#This Row],[reference/s]],Table4[[#This Row],[Column7]]+1),"")</f>
        <v/>
      </c>
      <c r="BM190" s="1" t="str">
        <f>IFERROR(SEARCH(";",Table4[[#This Row],[reference/s]],Table4[[#This Row],[Column8]]+1),"")</f>
        <v/>
      </c>
      <c r="BN190" s="1" t="str">
        <f>IFERROR(SEARCH(";",Table4[[#This Row],[reference/s]],Table4[[#This Row],[Column9]]+1),"")</f>
        <v/>
      </c>
      <c r="BO190" s="1" t="str">
        <f>IFERROR(SEARCH(";",Table4[[#This Row],[reference/s]],Table4[[#This Row],[Column10]]+1),"")</f>
        <v/>
      </c>
      <c r="BP190" s="1" t="str">
        <f>IFERROR(SEARCH(";",Table4[[#This Row],[reference/s]],Table4[[#This Row],[Column11]]+1),"")</f>
        <v/>
      </c>
      <c r="BQ190" s="1" t="str">
        <f>IFERROR(MID(Table4[[#This Row],[reference/s]],Table4[[#This Row],[Column3]]+2,Table4[[#This Row],[Column4]]-Table4[[#This Row],[Column3]]-2),"")</f>
        <v>EM-Track</v>
      </c>
      <c r="BR190" s="1" t="str">
        <f>IFERROR(MID(Table4[[#This Row],[reference/s]],Table4[[#This Row],[Column4]]+2,Table4[[#This Row],[Column5]]-Table4[[#This Row],[Column4]]-2),"")</f>
        <v/>
      </c>
      <c r="BS190" s="1" t="str">
        <f>IFERROR(MID(Table4[[#This Row],[reference/s]],Table4[[#This Row],[Column5]]+2,Table4[[#This Row],[Column6]]-Table4[[#This Row],[Column5]]-2),"")</f>
        <v/>
      </c>
    </row>
    <row r="191" spans="1:71" ht="15" thickBot="1">
      <c r="A191">
        <v>29</v>
      </c>
      <c r="B191" t="s">
        <v>483</v>
      </c>
      <c r="C191" t="s">
        <v>55</v>
      </c>
      <c r="D191" t="s">
        <v>804</v>
      </c>
      <c r="E191" s="4">
        <v>35495</v>
      </c>
      <c r="F191" s="4">
        <v>35513</v>
      </c>
      <c r="G191" t="s">
        <v>685</v>
      </c>
      <c r="H191" s="41">
        <v>1997</v>
      </c>
      <c r="I191" t="s">
        <v>646</v>
      </c>
      <c r="J191" t="s">
        <v>50</v>
      </c>
      <c r="K191" t="s">
        <v>50</v>
      </c>
      <c r="L191" t="s">
        <v>773</v>
      </c>
      <c r="M191" t="s">
        <v>1024</v>
      </c>
      <c r="N191" s="41" t="str">
        <f>IFERROR(SEARCH("EM-DAT",Table4[[#This Row],[reference/s]]),"")</f>
        <v/>
      </c>
      <c r="O191" s="41">
        <v>3</v>
      </c>
      <c r="P191" s="41">
        <v>0</v>
      </c>
      <c r="Q191" s="41">
        <v>2</v>
      </c>
      <c r="R191" s="41">
        <v>0</v>
      </c>
      <c r="S191" s="41">
        <v>3</v>
      </c>
      <c r="T191" s="41">
        <f>IF(AND(Table4[[#This Row],[Deaths]]="",Table4[[#This Row],[Reported cost]]="",Table4[[#This Row],[Insured Cost]]=""),1,IF(OR(Table4[[#This Row],[Reported cost]]="",Table4[[#This Row],[Insured Cost]]=""),2,IF(AND(Table4[[#This Row],[Deaths]]="",OR(Table4[[#This Row],[Reported cost]]="",Table4[[#This Row],[Insured Cost]]="")),3,"")))</f>
        <v>2</v>
      </c>
      <c r="U191" s="41">
        <v>15</v>
      </c>
      <c r="V191" s="41">
        <v>10000</v>
      </c>
      <c r="W191" s="41">
        <v>70</v>
      </c>
      <c r="X191" s="41">
        <v>20</v>
      </c>
      <c r="Y191" s="41">
        <v>7</v>
      </c>
      <c r="Z191" s="2"/>
      <c r="AA191" s="2">
        <v>190000000</v>
      </c>
      <c r="AB191" s="41"/>
      <c r="AC191" s="41"/>
      <c r="AD191" s="41"/>
      <c r="AE191" s="41">
        <v>15</v>
      </c>
      <c r="AF191" s="41">
        <v>23</v>
      </c>
      <c r="AG191" s="41"/>
      <c r="AH191" s="41"/>
      <c r="AI191" s="41"/>
      <c r="AJ191" s="41"/>
      <c r="AK191" s="41"/>
      <c r="AL191" s="41"/>
      <c r="AM191" s="41"/>
      <c r="AN191" s="41"/>
      <c r="AO191" s="41"/>
      <c r="AP191" s="41">
        <v>50</v>
      </c>
      <c r="AQ191" s="41"/>
      <c r="AR191" s="41"/>
      <c r="AS191" s="41"/>
      <c r="AT191" s="41"/>
      <c r="BC191" t="s">
        <v>56</v>
      </c>
      <c r="BD191" t="str">
        <f>IFERROR(LEFT(Table4[[#This Row],[reference/s]],SEARCH(";",Table4[[#This Row],[reference/s]])-1),"")</f>
        <v>BOM - PDF x 2</v>
      </c>
      <c r="BE191" t="str">
        <f>IFERROR(MID(Table4[[#This Row],[reference/s]],SEARCH(";",Table4[[#This Row],[reference/s]])+2,SEARCH(";",Table4[[#This Row],[reference/s]],SEARCH(";",Table4[[#This Row],[reference/s]])+1)-SEARCH(";",Table4[[#This Row],[reference/s]])-2),"")</f>
        <v>PDF - newspaper</v>
      </c>
      <c r="BF191">
        <f>IFERROR(SEARCH(";",Table4[[#This Row],[reference/s]]),"")</f>
        <v>14</v>
      </c>
      <c r="BG191" s="1">
        <f>IFERROR(SEARCH(";",Table4[[#This Row],[reference/s]],Table4[[#This Row],[Column2]]+1),"")</f>
        <v>31</v>
      </c>
      <c r="BH191" s="1">
        <f>IFERROR(SEARCH(";",Table4[[#This Row],[reference/s]],Table4[[#This Row],[Column3]]+1),"")</f>
        <v>46</v>
      </c>
      <c r="BI191" s="1">
        <f>IFERROR(SEARCH(";",Table4[[#This Row],[reference/s]],Table4[[#This Row],[Column4]]+1),"")</f>
        <v>56</v>
      </c>
      <c r="BJ191" s="1" t="str">
        <f>IFERROR(SEARCH(";",Table4[[#This Row],[reference/s]],Table4[[#This Row],[Column5]]+1),"")</f>
        <v/>
      </c>
      <c r="BK191" s="1" t="str">
        <f>IFERROR(SEARCH(";",Table4[[#This Row],[reference/s]],Table4[[#This Row],[Column6]]+1),"")</f>
        <v/>
      </c>
      <c r="BL191" s="1" t="str">
        <f>IFERROR(SEARCH(";",Table4[[#This Row],[reference/s]],Table4[[#This Row],[Column7]]+1),"")</f>
        <v/>
      </c>
      <c r="BM191" s="1" t="str">
        <f>IFERROR(SEARCH(";",Table4[[#This Row],[reference/s]],Table4[[#This Row],[Column8]]+1),"")</f>
        <v/>
      </c>
      <c r="BN191" s="1" t="str">
        <f>IFERROR(SEARCH(";",Table4[[#This Row],[reference/s]],Table4[[#This Row],[Column9]]+1),"")</f>
        <v/>
      </c>
      <c r="BO191" s="1" t="str">
        <f>IFERROR(SEARCH(";",Table4[[#This Row],[reference/s]],Table4[[#This Row],[Column10]]+1),"")</f>
        <v/>
      </c>
      <c r="BP191" s="1" t="str">
        <f>IFERROR(SEARCH(";",Table4[[#This Row],[reference/s]],Table4[[#This Row],[Column11]]+1),"")</f>
        <v/>
      </c>
      <c r="BQ191" s="1" t="str">
        <f>IFERROR(MID(Table4[[#This Row],[reference/s]],Table4[[#This Row],[Column3]]+2,Table4[[#This Row],[Column4]]-Table4[[#This Row],[Column3]]-2),"")</f>
        <v>harden-up PDF</v>
      </c>
      <c r="BR191" s="1" t="str">
        <f>IFERROR(MID(Table4[[#This Row],[reference/s]],Table4[[#This Row],[Column4]]+2,Table4[[#This Row],[Column5]]-Table4[[#This Row],[Column4]]-2),"")</f>
        <v>EM-Track</v>
      </c>
      <c r="BS191" s="1" t="str">
        <f>IFERROR(MID(Table4[[#This Row],[reference/s]],Table4[[#This Row],[Column5]]+2,Table4[[#This Row],[Column6]]-Table4[[#This Row],[Column5]]-2),"")</f>
        <v/>
      </c>
    </row>
    <row r="192" spans="1:71" ht="16" thickTop="1" thickBot="1">
      <c r="B192" t="s">
        <v>851</v>
      </c>
      <c r="C192" s="6"/>
      <c r="E192" s="4">
        <v>35431</v>
      </c>
      <c r="F192" s="4">
        <v>35462</v>
      </c>
      <c r="G192" t="s">
        <v>688</v>
      </c>
      <c r="H192" s="41">
        <v>1997</v>
      </c>
      <c r="I192" t="s">
        <v>837</v>
      </c>
      <c r="J192" t="s">
        <v>832</v>
      </c>
      <c r="K192" t="s">
        <v>51</v>
      </c>
      <c r="L192" t="s">
        <v>30</v>
      </c>
      <c r="M192" s="9" t="s">
        <v>1023</v>
      </c>
      <c r="N192" s="43" t="str">
        <f>IFERROR(SEARCH("EM-DAT",Table4[[#This Row],[reference/s]]),"")</f>
        <v/>
      </c>
      <c r="O192" s="41"/>
      <c r="P192" s="41"/>
      <c r="Q192" s="41"/>
      <c r="R192" s="41"/>
      <c r="S192" s="41"/>
      <c r="T192" s="41">
        <f>IF(AND(Table4[[#This Row],[Deaths]]="",Table4[[#This Row],[Reported cost]]="",Table4[[#This Row],[Insured Cost]]=""),1,IF(OR(Table4[[#This Row],[Reported cost]]="",Table4[[#This Row],[Insured Cost]]=""),2,IF(AND(Table4[[#This Row],[Deaths]]="",OR(Table4[[#This Row],[Reported cost]]="",Table4[[#This Row],[Insured Cost]]="")),3,"")))</f>
        <v>2</v>
      </c>
      <c r="U192" s="41">
        <v>200000</v>
      </c>
      <c r="V192" s="41"/>
      <c r="W192" s="41"/>
      <c r="X192" s="41">
        <v>250</v>
      </c>
      <c r="Y192" s="41">
        <v>10</v>
      </c>
      <c r="Z192" s="2"/>
      <c r="AB192" s="41"/>
      <c r="AC192" s="41"/>
      <c r="AD192" s="41"/>
      <c r="AE192" s="41"/>
      <c r="AF192" s="41"/>
      <c r="AG192" s="41"/>
      <c r="AH192" s="41"/>
      <c r="AI192" s="41"/>
      <c r="AJ192" s="41"/>
      <c r="AK192" s="41"/>
      <c r="AL192" s="41"/>
      <c r="AM192" s="41"/>
      <c r="AN192" s="41"/>
      <c r="AO192" s="41"/>
      <c r="AP192" s="41"/>
      <c r="AQ192" s="41"/>
      <c r="AR192" s="41"/>
      <c r="AS192" s="41"/>
      <c r="AT192" s="41"/>
      <c r="BD192" t="str">
        <f>IFERROR(LEFT(Table4[[#This Row],[reference/s]],SEARCH(";",Table4[[#This Row],[reference/s]])-1),"")</f>
        <v>wiki</v>
      </c>
      <c r="BE192" t="str">
        <f>IFERROR(MID(Table4[[#This Row],[reference/s]],SEARCH(";",Table4[[#This Row],[reference/s]])+2,SEARCH(";",Table4[[#This Row],[reference/s]],SEARCH(";",Table4[[#This Row],[reference/s]])+1)-SEARCH(";",Table4[[#This Row],[reference/s]])-2),"")</f>
        <v/>
      </c>
      <c r="BF192">
        <f>IFERROR(SEARCH(";",Table4[[#This Row],[reference/s]]),"")</f>
        <v>5</v>
      </c>
      <c r="BG192" s="1" t="str">
        <f>IFERROR(SEARCH(";",Table4[[#This Row],[reference/s]],Table4[[#This Row],[Column2]]+1),"")</f>
        <v/>
      </c>
      <c r="BH192" s="1" t="str">
        <f>IFERROR(SEARCH(";",Table4[[#This Row],[reference/s]],Table4[[#This Row],[Column3]]+1),"")</f>
        <v/>
      </c>
      <c r="BI192" s="1" t="str">
        <f>IFERROR(SEARCH(";",Table4[[#This Row],[reference/s]],Table4[[#This Row],[Column4]]+1),"")</f>
        <v/>
      </c>
      <c r="BJ192" s="1" t="str">
        <f>IFERROR(SEARCH(";",Table4[[#This Row],[reference/s]],Table4[[#This Row],[Column5]]+1),"")</f>
        <v/>
      </c>
      <c r="BK192" s="1" t="str">
        <f>IFERROR(SEARCH(";",Table4[[#This Row],[reference/s]],Table4[[#This Row],[Column6]]+1),"")</f>
        <v/>
      </c>
      <c r="BL192" s="1" t="str">
        <f>IFERROR(SEARCH(";",Table4[[#This Row],[reference/s]],Table4[[#This Row],[Column7]]+1),"")</f>
        <v/>
      </c>
      <c r="BM192" s="1" t="str">
        <f>IFERROR(SEARCH(";",Table4[[#This Row],[reference/s]],Table4[[#This Row],[Column8]]+1),"")</f>
        <v/>
      </c>
      <c r="BN192" s="1" t="str">
        <f>IFERROR(SEARCH(";",Table4[[#This Row],[reference/s]],Table4[[#This Row],[Column9]]+1),"")</f>
        <v/>
      </c>
      <c r="BO192" s="1" t="str">
        <f>IFERROR(SEARCH(";",Table4[[#This Row],[reference/s]],Table4[[#This Row],[Column10]]+1),"")</f>
        <v/>
      </c>
      <c r="BP192" s="1" t="str">
        <f>IFERROR(SEARCH(";",Table4[[#This Row],[reference/s]],Table4[[#This Row],[Column11]]+1),"")</f>
        <v/>
      </c>
      <c r="BQ192" s="1" t="str">
        <f>IFERROR(MID(Table4[[#This Row],[reference/s]],Table4[[#This Row],[Column3]]+2,Table4[[#This Row],[Column4]]-Table4[[#This Row],[Column3]]-2),"")</f>
        <v/>
      </c>
      <c r="BR192" s="1" t="str">
        <f>IFERROR(MID(Table4[[#This Row],[reference/s]],Table4[[#This Row],[Column4]]+2,Table4[[#This Row],[Column5]]-Table4[[#This Row],[Column4]]-2),"")</f>
        <v/>
      </c>
      <c r="BS192" s="1" t="str">
        <f>IFERROR(MID(Table4[[#This Row],[reference/s]],Table4[[#This Row],[Column5]]+2,Table4[[#This Row],[Column6]]-Table4[[#This Row],[Column5]]-2),"")</f>
        <v/>
      </c>
    </row>
    <row r="193" spans="1:71" ht="15" thickTop="1">
      <c r="A193">
        <v>315</v>
      </c>
      <c r="B193" t="s">
        <v>675</v>
      </c>
      <c r="C193" t="s">
        <v>220</v>
      </c>
      <c r="D193" t="s">
        <v>718</v>
      </c>
      <c r="E193" s="4">
        <v>35641</v>
      </c>
      <c r="F193" s="4">
        <v>35641</v>
      </c>
      <c r="G193" t="s">
        <v>759</v>
      </c>
      <c r="H193" s="41">
        <v>1997</v>
      </c>
      <c r="I193" t="s">
        <v>534</v>
      </c>
      <c r="J193" t="s">
        <v>37</v>
      </c>
      <c r="K193" t="s">
        <v>37</v>
      </c>
      <c r="L193" t="s">
        <v>773</v>
      </c>
      <c r="M193" t="s">
        <v>1363</v>
      </c>
      <c r="N193" s="41">
        <f>IFERROR(SEARCH("EM-DAT",Table4[[#This Row],[reference/s]]),"")</f>
        <v>11</v>
      </c>
      <c r="O193" s="41">
        <v>1</v>
      </c>
      <c r="P193" s="41">
        <v>1</v>
      </c>
      <c r="Q193" s="41">
        <v>2</v>
      </c>
      <c r="R193" s="41">
        <v>1</v>
      </c>
      <c r="S193" s="41">
        <v>0</v>
      </c>
      <c r="T193" s="41">
        <f>IF(AND(Table4[[#This Row],[Deaths]]="",Table4[[#This Row],[Reported cost]]="",Table4[[#This Row],[Insured Cost]]=""),1,IF(OR(Table4[[#This Row],[Reported cost]]="",Table4[[#This Row],[Insured Cost]]=""),2,IF(AND(Table4[[#This Row],[Deaths]]="",OR(Table4[[#This Row],[Reported cost]]="",Table4[[#This Row],[Insured Cost]]="")),3,"")))</f>
        <v>2</v>
      </c>
      <c r="U193" s="41"/>
      <c r="V193" s="41"/>
      <c r="W193" s="41"/>
      <c r="X193" s="41">
        <v>1</v>
      </c>
      <c r="Y193" s="41">
        <v>18</v>
      </c>
      <c r="Z193" s="2"/>
      <c r="AA193" s="2">
        <v>40000000</v>
      </c>
      <c r="AB193" s="41"/>
      <c r="AC193" s="41"/>
      <c r="AD193" s="41"/>
      <c r="AE193" s="41"/>
      <c r="AF193" s="41"/>
      <c r="AG193" s="41"/>
      <c r="AH193" s="41">
        <v>2</v>
      </c>
      <c r="AI193" s="41"/>
      <c r="AJ193" s="41"/>
      <c r="AK193" s="41"/>
      <c r="AL193" s="41"/>
      <c r="AM193" s="41"/>
      <c r="AN193" s="41"/>
      <c r="AO193" s="41"/>
      <c r="AP193" s="41"/>
      <c r="AQ193" s="41"/>
      <c r="AR193" s="41"/>
      <c r="AS193" s="41"/>
      <c r="AT193" s="41"/>
      <c r="BC193" t="s">
        <v>221</v>
      </c>
      <c r="BD193" t="str">
        <f>IFERROR(LEFT(Table4[[#This Row],[reference/s]],SEARCH(";",Table4[[#This Row],[reference/s]])-1),"")</f>
        <v>EM-Track</v>
      </c>
      <c r="BE193" t="str">
        <f>IFERROR(MID(Table4[[#This Row],[reference/s]],SEARCH(";",Table4[[#This Row],[reference/s]])+2,SEARCH(";",Table4[[#This Row],[reference/s]],SEARCH(";",Table4[[#This Row],[reference/s]])+1)-SEARCH(";",Table4[[#This Row],[reference/s]])-2),"")</f>
        <v>EM-DAT</v>
      </c>
      <c r="BF193">
        <f>IFERROR(SEARCH(";",Table4[[#This Row],[reference/s]]),"")</f>
        <v>9</v>
      </c>
      <c r="BG193" s="1">
        <f>IFERROR(SEARCH(";",Table4[[#This Row],[reference/s]],Table4[[#This Row],[Column2]]+1),"")</f>
        <v>17</v>
      </c>
      <c r="BH193" s="1">
        <f>IFERROR(SEARCH(";",Table4[[#This Row],[reference/s]],Table4[[#This Row],[Column3]]+1),"")</f>
        <v>31</v>
      </c>
      <c r="BI193" s="1">
        <f>IFERROR(SEARCH(";",Table4[[#This Row],[reference/s]],Table4[[#This Row],[Column4]]+1),"")</f>
        <v>104</v>
      </c>
      <c r="BJ193" s="1" t="str">
        <f>IFERROR(SEARCH(";",Table4[[#This Row],[reference/s]],Table4[[#This Row],[Column5]]+1),"")</f>
        <v/>
      </c>
      <c r="BK193" s="1" t="str">
        <f>IFERROR(SEARCH(";",Table4[[#This Row],[reference/s]],Table4[[#This Row],[Column6]]+1),"")</f>
        <v/>
      </c>
      <c r="BL193" s="1" t="str">
        <f>IFERROR(SEARCH(";",Table4[[#This Row],[reference/s]],Table4[[#This Row],[Column7]]+1),"")</f>
        <v/>
      </c>
      <c r="BM193" s="1" t="str">
        <f>IFERROR(SEARCH(";",Table4[[#This Row],[reference/s]],Table4[[#This Row],[Column8]]+1),"")</f>
        <v/>
      </c>
      <c r="BN193" s="1" t="str">
        <f>IFERROR(SEARCH(";",Table4[[#This Row],[reference/s]],Table4[[#This Row],[Column9]]+1),"")</f>
        <v/>
      </c>
      <c r="BO193" s="1" t="str">
        <f>IFERROR(SEARCH(";",Table4[[#This Row],[reference/s]],Table4[[#This Row],[Column10]]+1),"")</f>
        <v/>
      </c>
      <c r="BP193" s="1" t="str">
        <f>IFERROR(SEARCH(";",Table4[[#This Row],[reference/s]],Table4[[#This Row],[Column11]]+1),"")</f>
        <v/>
      </c>
      <c r="BQ193" s="1" t="str">
        <f>IFERROR(MID(Table4[[#This Row],[reference/s]],Table4[[#This Row],[Column3]]+2,Table4[[#This Row],[Column4]]-Table4[[#This Row],[Column3]]-2),"")</f>
        <v>PDF - report</v>
      </c>
      <c r="BR193" s="1" t="str">
        <f>IFERROR(MID(Table4[[#This Row],[reference/s]],Table4[[#This Row],[Column4]]+2,Table4[[#This Row],[Column5]]-Table4[[#This Row],[Column4]]-2),"")</f>
        <v>http://wiki.answers.com/Q/What_damage_happened_in_the_Thredbo_landslide</v>
      </c>
      <c r="BS193" s="1" t="str">
        <f>IFERROR(MID(Table4[[#This Row],[reference/s]],Table4[[#This Row],[Column5]]+2,Table4[[#This Row],[Column6]]-Table4[[#This Row],[Column5]]-2),"")</f>
        <v/>
      </c>
    </row>
    <row r="194" spans="1:71" ht="15" thickBot="1">
      <c r="B194" t="s">
        <v>666</v>
      </c>
      <c r="E194" s="4">
        <v>35520</v>
      </c>
      <c r="F194" s="4">
        <v>35520</v>
      </c>
      <c r="G194" t="s">
        <v>685</v>
      </c>
      <c r="H194" s="41">
        <v>1997</v>
      </c>
      <c r="I194" t="s">
        <v>908</v>
      </c>
      <c r="J194" t="s">
        <v>50</v>
      </c>
      <c r="K194" t="s">
        <v>50</v>
      </c>
      <c r="L194" t="s">
        <v>773</v>
      </c>
      <c r="M194" s="32" t="s">
        <v>1025</v>
      </c>
      <c r="N194" s="47" t="str">
        <f>IFERROR(SEARCH("EM-DAT",Table4[[#This Row],[reference/s]]),"")</f>
        <v/>
      </c>
      <c r="O194" s="47">
        <v>0</v>
      </c>
      <c r="P194" s="47">
        <v>1</v>
      </c>
      <c r="Q194" s="47">
        <v>1</v>
      </c>
      <c r="R194" s="47">
        <v>1</v>
      </c>
      <c r="S194" s="47">
        <v>0</v>
      </c>
      <c r="T194" s="41">
        <f>IF(AND(Table4[[#This Row],[Deaths]]="",Table4[[#This Row],[Reported cost]]="",Table4[[#This Row],[Insured Cost]]=""),1,IF(OR(Table4[[#This Row],[Reported cost]]="",Table4[[#This Row],[Insured Cost]]=""),2,IF(AND(Table4[[#This Row],[Deaths]]="",OR(Table4[[#This Row],[Reported cost]]="",Table4[[#This Row],[Insured Cost]]="")),3,"")))</f>
        <v>2</v>
      </c>
      <c r="U194" s="41"/>
      <c r="V194" s="41">
        <v>100000</v>
      </c>
      <c r="W194" s="41"/>
      <c r="X194" s="41"/>
      <c r="Y194" s="41"/>
      <c r="Z194" s="2">
        <v>10000000</v>
      </c>
      <c r="AB194" s="41"/>
      <c r="AC194" s="41"/>
      <c r="AD194" s="41"/>
      <c r="AE194" s="41">
        <v>6</v>
      </c>
      <c r="AF194" s="41"/>
      <c r="AG194" s="41"/>
      <c r="AH194" s="41"/>
      <c r="AI194" s="41"/>
      <c r="AJ194" s="41"/>
      <c r="AK194" s="41"/>
      <c r="AL194" s="41"/>
      <c r="AM194" s="41"/>
      <c r="AN194" s="41"/>
      <c r="AO194" s="41"/>
      <c r="AP194" s="41"/>
      <c r="AQ194" s="41"/>
      <c r="AR194" s="41"/>
      <c r="AS194" s="41"/>
      <c r="AT194" s="41"/>
      <c r="BD194" t="str">
        <f>IFERROR(LEFT(Table4[[#This Row],[reference/s]],SEARCH(";",Table4[[#This Row],[reference/s]])-1),"")</f>
        <v>ICA</v>
      </c>
      <c r="BE194" t="str">
        <f>IFERROR(MID(Table4[[#This Row],[reference/s]],SEARCH(";",Table4[[#This Row],[reference/s]])+2,SEARCH(";",Table4[[#This Row],[reference/s]],SEARCH(";",Table4[[#This Row],[reference/s]])+1)-SEARCH(";",Table4[[#This Row],[reference/s]])-2),"")</f>
        <v>wiki</v>
      </c>
      <c r="BF194">
        <f>IFERROR(SEARCH(";",Table4[[#This Row],[reference/s]]),"")</f>
        <v>4</v>
      </c>
      <c r="BG194" s="1">
        <f>IFERROR(SEARCH(";",Table4[[#This Row],[reference/s]],Table4[[#This Row],[Column2]]+1),"")</f>
        <v>10</v>
      </c>
      <c r="BH194" s="1" t="str">
        <f>IFERROR(SEARCH(";",Table4[[#This Row],[reference/s]],Table4[[#This Row],[Column3]]+1),"")</f>
        <v/>
      </c>
      <c r="BI194" s="1" t="str">
        <f>IFERROR(SEARCH(";",Table4[[#This Row],[reference/s]],Table4[[#This Row],[Column4]]+1),"")</f>
        <v/>
      </c>
      <c r="BJ194" s="1" t="str">
        <f>IFERROR(SEARCH(";",Table4[[#This Row],[reference/s]],Table4[[#This Row],[Column5]]+1),"")</f>
        <v/>
      </c>
      <c r="BK194" s="1" t="str">
        <f>IFERROR(SEARCH(";",Table4[[#This Row],[reference/s]],Table4[[#This Row],[Column6]]+1),"")</f>
        <v/>
      </c>
      <c r="BL194" s="1" t="str">
        <f>IFERROR(SEARCH(";",Table4[[#This Row],[reference/s]],Table4[[#This Row],[Column7]]+1),"")</f>
        <v/>
      </c>
      <c r="BM194" s="1" t="str">
        <f>IFERROR(SEARCH(";",Table4[[#This Row],[reference/s]],Table4[[#This Row],[Column8]]+1),"")</f>
        <v/>
      </c>
      <c r="BN194" s="1" t="str">
        <f>IFERROR(SEARCH(";",Table4[[#This Row],[reference/s]],Table4[[#This Row],[Column9]]+1),"")</f>
        <v/>
      </c>
      <c r="BO194" s="1" t="str">
        <f>IFERROR(SEARCH(";",Table4[[#This Row],[reference/s]],Table4[[#This Row],[Column10]]+1),"")</f>
        <v/>
      </c>
      <c r="BP194" s="1" t="str">
        <f>IFERROR(SEARCH(";",Table4[[#This Row],[reference/s]],Table4[[#This Row],[Column11]]+1),"")</f>
        <v/>
      </c>
      <c r="BQ194" s="1" t="str">
        <f>IFERROR(MID(Table4[[#This Row],[reference/s]],Table4[[#This Row],[Column3]]+2,Table4[[#This Row],[Column4]]-Table4[[#This Row],[Column3]]-2),"")</f>
        <v/>
      </c>
      <c r="BR194" s="1" t="str">
        <f>IFERROR(MID(Table4[[#This Row],[reference/s]],Table4[[#This Row],[Column4]]+2,Table4[[#This Row],[Column5]]-Table4[[#This Row],[Column4]]-2),"")</f>
        <v/>
      </c>
      <c r="BS194" s="1" t="str">
        <f>IFERROR(MID(Table4[[#This Row],[reference/s]],Table4[[#This Row],[Column5]]+2,Table4[[#This Row],[Column6]]-Table4[[#This Row],[Column5]]-2),"")</f>
        <v/>
      </c>
    </row>
    <row r="195" spans="1:71" ht="16" thickTop="1" thickBot="1">
      <c r="B195" t="s">
        <v>666</v>
      </c>
      <c r="E195" s="4">
        <v>35750</v>
      </c>
      <c r="F195" s="4">
        <v>35751</v>
      </c>
      <c r="G195" t="s">
        <v>686</v>
      </c>
      <c r="H195" s="41">
        <v>1997</v>
      </c>
      <c r="I195" t="s">
        <v>624</v>
      </c>
      <c r="J195" t="s">
        <v>37</v>
      </c>
      <c r="K195" t="s">
        <v>37</v>
      </c>
      <c r="L195" t="s">
        <v>773</v>
      </c>
      <c r="M195" s="9" t="s">
        <v>802</v>
      </c>
      <c r="N195" s="43" t="str">
        <f>IFERROR(SEARCH("EM-DAT",Table4[[#This Row],[reference/s]]),"")</f>
        <v/>
      </c>
      <c r="O195" s="41">
        <v>0</v>
      </c>
      <c r="P195" s="41">
        <v>0</v>
      </c>
      <c r="Q195" s="41">
        <v>1</v>
      </c>
      <c r="R195" s="41">
        <v>1</v>
      </c>
      <c r="S195" s="41">
        <v>0</v>
      </c>
      <c r="T195" s="41">
        <f>IF(AND(Table4[[#This Row],[Deaths]]="",Table4[[#This Row],[Reported cost]]="",Table4[[#This Row],[Insured Cost]]=""),1,IF(OR(Table4[[#This Row],[Reported cost]]="",Table4[[#This Row],[Insured Cost]]=""),2,IF(AND(Table4[[#This Row],[Deaths]]="",OR(Table4[[#This Row],[Reported cost]]="",Table4[[#This Row],[Insured Cost]]="")),3,"")))</f>
        <v>2</v>
      </c>
      <c r="U195" s="41"/>
      <c r="V195" s="41"/>
      <c r="W195" s="41"/>
      <c r="X195" s="41"/>
      <c r="Y195" s="41"/>
      <c r="Z195" s="2">
        <v>5000000</v>
      </c>
      <c r="AB195" s="41"/>
      <c r="AC195" s="41"/>
      <c r="AD195" s="41"/>
      <c r="AE195" s="41"/>
      <c r="AF195" s="41"/>
      <c r="AG195" s="41"/>
      <c r="AH195" s="41"/>
      <c r="AI195" s="41"/>
      <c r="AJ195" s="41"/>
      <c r="AK195" s="41"/>
      <c r="AL195" s="41"/>
      <c r="AM195" s="41"/>
      <c r="AN195" s="41"/>
      <c r="AO195" s="41"/>
      <c r="AP195" s="41"/>
      <c r="AQ195" s="41"/>
      <c r="AR195" s="41"/>
      <c r="AS195" s="41"/>
      <c r="AT195" s="41"/>
      <c r="BD195" t="str">
        <f>IFERROR(LEFT(Table4[[#This Row],[reference/s]],SEARCH(";",Table4[[#This Row],[reference/s]])-1),"")</f>
        <v>ICA</v>
      </c>
      <c r="BE195" t="str">
        <f>IFERROR(MID(Table4[[#This Row],[reference/s]],SEARCH(";",Table4[[#This Row],[reference/s]])+2,SEARCH(";",Table4[[#This Row],[reference/s]],SEARCH(";",Table4[[#This Row],[reference/s]])+1)-SEARCH(";",Table4[[#This Row],[reference/s]])-2),"")</f>
        <v/>
      </c>
      <c r="BF195">
        <f>IFERROR(SEARCH(";",Table4[[#This Row],[reference/s]]),"")</f>
        <v>4</v>
      </c>
      <c r="BG195" s="1" t="str">
        <f>IFERROR(SEARCH(";",Table4[[#This Row],[reference/s]],Table4[[#This Row],[Column2]]+1),"")</f>
        <v/>
      </c>
      <c r="BH195" s="1" t="str">
        <f>IFERROR(SEARCH(";",Table4[[#This Row],[reference/s]],Table4[[#This Row],[Column3]]+1),"")</f>
        <v/>
      </c>
      <c r="BI195" s="1" t="str">
        <f>IFERROR(SEARCH(";",Table4[[#This Row],[reference/s]],Table4[[#This Row],[Column4]]+1),"")</f>
        <v/>
      </c>
      <c r="BJ195" s="1" t="str">
        <f>IFERROR(SEARCH(";",Table4[[#This Row],[reference/s]],Table4[[#This Row],[Column5]]+1),"")</f>
        <v/>
      </c>
      <c r="BK195" s="1" t="str">
        <f>IFERROR(SEARCH(";",Table4[[#This Row],[reference/s]],Table4[[#This Row],[Column6]]+1),"")</f>
        <v/>
      </c>
      <c r="BL195" s="1" t="str">
        <f>IFERROR(SEARCH(";",Table4[[#This Row],[reference/s]],Table4[[#This Row],[Column7]]+1),"")</f>
        <v/>
      </c>
      <c r="BM195" s="1" t="str">
        <f>IFERROR(SEARCH(";",Table4[[#This Row],[reference/s]],Table4[[#This Row],[Column8]]+1),"")</f>
        <v/>
      </c>
      <c r="BN195" s="1" t="str">
        <f>IFERROR(SEARCH(";",Table4[[#This Row],[reference/s]],Table4[[#This Row],[Column9]]+1),"")</f>
        <v/>
      </c>
      <c r="BO195" s="1" t="str">
        <f>IFERROR(SEARCH(";",Table4[[#This Row],[reference/s]],Table4[[#This Row],[Column10]]+1),"")</f>
        <v/>
      </c>
      <c r="BP195" s="1" t="str">
        <f>IFERROR(SEARCH(";",Table4[[#This Row],[reference/s]],Table4[[#This Row],[Column11]]+1),"")</f>
        <v/>
      </c>
      <c r="BQ195" s="1" t="str">
        <f>IFERROR(MID(Table4[[#This Row],[reference/s]],Table4[[#This Row],[Column3]]+2,Table4[[#This Row],[Column4]]-Table4[[#This Row],[Column3]]-2),"")</f>
        <v/>
      </c>
      <c r="BR195" s="1" t="str">
        <f>IFERROR(MID(Table4[[#This Row],[reference/s]],Table4[[#This Row],[Column4]]+2,Table4[[#This Row],[Column5]]-Table4[[#This Row],[Column4]]-2),"")</f>
        <v/>
      </c>
      <c r="BS195" s="1" t="str">
        <f>IFERROR(MID(Table4[[#This Row],[reference/s]],Table4[[#This Row],[Column5]]+2,Table4[[#This Row],[Column6]]-Table4[[#This Row],[Column5]]-2),"")</f>
        <v/>
      </c>
    </row>
    <row r="196" spans="1:71" ht="16" thickTop="1" thickBot="1">
      <c r="B196" t="s">
        <v>666</v>
      </c>
      <c r="E196" s="4">
        <v>35783</v>
      </c>
      <c r="F196" s="4">
        <v>35783</v>
      </c>
      <c r="G196" t="s">
        <v>687</v>
      </c>
      <c r="H196" s="41">
        <v>1997</v>
      </c>
      <c r="I196" t="s">
        <v>1041</v>
      </c>
      <c r="J196" t="s">
        <v>37</v>
      </c>
      <c r="K196" t="s">
        <v>37</v>
      </c>
      <c r="L196" t="s">
        <v>773</v>
      </c>
      <c r="M196" s="9" t="s">
        <v>599</v>
      </c>
      <c r="N196" s="43" t="str">
        <f>IFERROR(SEARCH("EM-DAT",Table4[[#This Row],[reference/s]]),"")</f>
        <v/>
      </c>
      <c r="O196" s="41">
        <v>0</v>
      </c>
      <c r="P196" s="41">
        <v>0</v>
      </c>
      <c r="Q196" s="41">
        <v>1</v>
      </c>
      <c r="R196" s="41">
        <v>1</v>
      </c>
      <c r="S196" s="41">
        <v>0</v>
      </c>
      <c r="T196" s="41">
        <f>IF(AND(Table4[[#This Row],[Deaths]]="",Table4[[#This Row],[Reported cost]]="",Table4[[#This Row],[Insured Cost]]=""),1,IF(OR(Table4[[#This Row],[Reported cost]]="",Table4[[#This Row],[Insured Cost]]=""),2,IF(AND(Table4[[#This Row],[Deaths]]="",OR(Table4[[#This Row],[Reported cost]]="",Table4[[#This Row],[Insured Cost]]="")),3,"")))</f>
        <v>2</v>
      </c>
      <c r="U196" s="41"/>
      <c r="V196" s="41"/>
      <c r="W196" s="41"/>
      <c r="X196" s="41"/>
      <c r="Y196" s="41"/>
      <c r="Z196" s="2">
        <v>40000000</v>
      </c>
      <c r="AB196" s="41"/>
      <c r="AC196" s="41"/>
      <c r="AD196" s="41"/>
      <c r="AE196" s="41"/>
      <c r="AF196" s="41"/>
      <c r="AG196" s="41"/>
      <c r="AH196" s="41"/>
      <c r="AI196" s="41"/>
      <c r="AJ196" s="41"/>
      <c r="AK196" s="41"/>
      <c r="AL196" s="41"/>
      <c r="AM196" s="41"/>
      <c r="AN196" s="41"/>
      <c r="AO196" s="41"/>
      <c r="AP196" s="41"/>
      <c r="AQ196" s="41"/>
      <c r="AR196" s="41"/>
      <c r="AS196" s="41"/>
      <c r="AT196" s="41"/>
      <c r="BD196" t="str">
        <f>IFERROR(LEFT(Table4[[#This Row],[reference/s]],SEARCH(";",Table4[[#This Row],[reference/s]])-1),"")</f>
        <v>ICA</v>
      </c>
      <c r="BE196" t="str">
        <f>IFERROR(MID(Table4[[#This Row],[reference/s]],SEARCH(";",Table4[[#This Row],[reference/s]])+2,SEARCH(";",Table4[[#This Row],[reference/s]],SEARCH(";",Table4[[#This Row],[reference/s]])+1)-SEARCH(";",Table4[[#This Row],[reference/s]])-2),"")</f>
        <v/>
      </c>
      <c r="BF196">
        <f>IFERROR(SEARCH(";",Table4[[#This Row],[reference/s]]),"")</f>
        <v>4</v>
      </c>
      <c r="BG196" s="1" t="str">
        <f>IFERROR(SEARCH(";",Table4[[#This Row],[reference/s]],Table4[[#This Row],[Column2]]+1),"")</f>
        <v/>
      </c>
      <c r="BH196" s="1" t="str">
        <f>IFERROR(SEARCH(";",Table4[[#This Row],[reference/s]],Table4[[#This Row],[Column3]]+1),"")</f>
        <v/>
      </c>
      <c r="BI196" s="1" t="str">
        <f>IFERROR(SEARCH(";",Table4[[#This Row],[reference/s]],Table4[[#This Row],[Column4]]+1),"")</f>
        <v/>
      </c>
      <c r="BJ196" s="1" t="str">
        <f>IFERROR(SEARCH(";",Table4[[#This Row],[reference/s]],Table4[[#This Row],[Column5]]+1),"")</f>
        <v/>
      </c>
      <c r="BK196" s="1" t="str">
        <f>IFERROR(SEARCH(";",Table4[[#This Row],[reference/s]],Table4[[#This Row],[Column6]]+1),"")</f>
        <v/>
      </c>
      <c r="BL196" s="1" t="str">
        <f>IFERROR(SEARCH(";",Table4[[#This Row],[reference/s]],Table4[[#This Row],[Column7]]+1),"")</f>
        <v/>
      </c>
      <c r="BM196" s="1" t="str">
        <f>IFERROR(SEARCH(";",Table4[[#This Row],[reference/s]],Table4[[#This Row],[Column8]]+1),"")</f>
        <v/>
      </c>
      <c r="BN196" s="1" t="str">
        <f>IFERROR(SEARCH(";",Table4[[#This Row],[reference/s]],Table4[[#This Row],[Column9]]+1),"")</f>
        <v/>
      </c>
      <c r="BO196" s="1" t="str">
        <f>IFERROR(SEARCH(";",Table4[[#This Row],[reference/s]],Table4[[#This Row],[Column10]]+1),"")</f>
        <v/>
      </c>
      <c r="BP196" s="1" t="str">
        <f>IFERROR(SEARCH(";",Table4[[#This Row],[reference/s]],Table4[[#This Row],[Column11]]+1),"")</f>
        <v/>
      </c>
      <c r="BQ196" s="1" t="str">
        <f>IFERROR(MID(Table4[[#This Row],[reference/s]],Table4[[#This Row],[Column3]]+2,Table4[[#This Row],[Column4]]-Table4[[#This Row],[Column3]]-2),"")</f>
        <v/>
      </c>
      <c r="BR196" s="1" t="str">
        <f>IFERROR(MID(Table4[[#This Row],[reference/s]],Table4[[#This Row],[Column4]]+2,Table4[[#This Row],[Column5]]-Table4[[#This Row],[Column4]]-2),"")</f>
        <v/>
      </c>
      <c r="BS196" s="1" t="str">
        <f>IFERROR(MID(Table4[[#This Row],[reference/s]],Table4[[#This Row],[Column5]]+2,Table4[[#This Row],[Column6]]-Table4[[#This Row],[Column5]]-2),"")</f>
        <v/>
      </c>
    </row>
    <row r="197" spans="1:71" ht="15" thickTop="1">
      <c r="A197">
        <v>210</v>
      </c>
      <c r="B197" t="s">
        <v>600</v>
      </c>
      <c r="C197" t="s">
        <v>859</v>
      </c>
      <c r="D197" t="s">
        <v>860</v>
      </c>
      <c r="E197" s="4">
        <v>36131</v>
      </c>
      <c r="F197" s="4">
        <v>36131</v>
      </c>
      <c r="G197" t="s">
        <v>684</v>
      </c>
      <c r="H197" s="41">
        <v>1998</v>
      </c>
      <c r="I197" t="s">
        <v>861</v>
      </c>
      <c r="J197" t="s">
        <v>30</v>
      </c>
      <c r="K197" t="s">
        <v>30</v>
      </c>
      <c r="M197" s="33" t="s">
        <v>999</v>
      </c>
      <c r="N197" s="48" t="str">
        <f>IFERROR(SEARCH("EM-DAT",Table4[[#This Row],[reference/s]]),"")</f>
        <v/>
      </c>
      <c r="O197" s="41">
        <v>0</v>
      </c>
      <c r="P197" s="41">
        <v>1</v>
      </c>
      <c r="Q197" s="41">
        <v>1</v>
      </c>
      <c r="R197" s="41">
        <v>1</v>
      </c>
      <c r="S197" s="41">
        <v>0</v>
      </c>
      <c r="T197" s="41">
        <f>IF(AND(Table4[[#This Row],[Deaths]]="",Table4[[#This Row],[Reported cost]]="",Table4[[#This Row],[Insured Cost]]=""),1,IF(OR(Table4[[#This Row],[Reported cost]]="",Table4[[#This Row],[Insured Cost]]=""),2,IF(AND(Table4[[#This Row],[Deaths]]="",OR(Table4[[#This Row],[Reported cost]]="",Table4[[#This Row],[Insured Cost]]="")),3,"")))</f>
        <v>2</v>
      </c>
      <c r="U197" s="41" t="s">
        <v>773</v>
      </c>
      <c r="V197" s="41"/>
      <c r="W197" s="41">
        <v>20</v>
      </c>
      <c r="X197" s="41">
        <v>50</v>
      </c>
      <c r="Y197" s="41">
        <v>5</v>
      </c>
      <c r="AA197" s="8"/>
      <c r="AB197" s="41"/>
      <c r="AC197" s="41"/>
      <c r="AD197" s="41"/>
      <c r="AE197" s="41"/>
      <c r="AF197" s="41"/>
      <c r="AG197" s="41"/>
      <c r="AH197" s="41"/>
      <c r="AI197" s="41"/>
      <c r="AJ197" s="41"/>
      <c r="AK197" s="41"/>
      <c r="AL197" s="41"/>
      <c r="AM197" s="41"/>
      <c r="AN197" s="41"/>
      <c r="AO197" s="41"/>
      <c r="AP197" s="41"/>
      <c r="AQ197" s="41"/>
      <c r="AR197" s="41"/>
      <c r="AS197" s="41"/>
      <c r="AT197" s="41"/>
      <c r="BD197" t="str">
        <f>IFERROR(LEFT(Table4[[#This Row],[reference/s]],SEARCH(";",Table4[[#This Row],[reference/s]])-1),"")</f>
        <v>Johnstone (2002)</v>
      </c>
      <c r="BE197" t="str">
        <f>IFERROR(MID(Table4[[#This Row],[reference/s]],SEARCH(";",Table4[[#This Row],[reference/s]])+2,SEARCH(";",Table4[[#This Row],[reference/s]],SEARCH(";",Table4[[#This Row],[reference/s]])+1)-SEARCH(";",Table4[[#This Row],[reference/s]])-2),"")</f>
        <v>http://en.wikipedia.org/wiki/Linton_bushfire</v>
      </c>
      <c r="BF197">
        <f>IFERROR(SEARCH(";",Table4[[#This Row],[reference/s]]),"")</f>
        <v>17</v>
      </c>
      <c r="BG197" s="1">
        <f>IFERROR(SEARCH(";",Table4[[#This Row],[reference/s]],Table4[[#This Row],[Column2]]+1),"")</f>
        <v>63</v>
      </c>
      <c r="BH197" s="1" t="str">
        <f>IFERROR(SEARCH(";",Table4[[#This Row],[reference/s]],Table4[[#This Row],[Column3]]+1),"")</f>
        <v/>
      </c>
      <c r="BI197" s="1" t="str">
        <f>IFERROR(SEARCH(";",Table4[[#This Row],[reference/s]],Table4[[#This Row],[Column4]]+1),"")</f>
        <v/>
      </c>
      <c r="BJ197" s="1" t="str">
        <f>IFERROR(SEARCH(";",Table4[[#This Row],[reference/s]],Table4[[#This Row],[Column5]]+1),"")</f>
        <v/>
      </c>
      <c r="BK197" s="1" t="str">
        <f>IFERROR(SEARCH(";",Table4[[#This Row],[reference/s]],Table4[[#This Row],[Column6]]+1),"")</f>
        <v/>
      </c>
      <c r="BL197" s="1" t="str">
        <f>IFERROR(SEARCH(";",Table4[[#This Row],[reference/s]],Table4[[#This Row],[Column7]]+1),"")</f>
        <v/>
      </c>
      <c r="BM197" s="1" t="str">
        <f>IFERROR(SEARCH(";",Table4[[#This Row],[reference/s]],Table4[[#This Row],[Column8]]+1),"")</f>
        <v/>
      </c>
      <c r="BN197" s="1" t="str">
        <f>IFERROR(SEARCH(";",Table4[[#This Row],[reference/s]],Table4[[#This Row],[Column9]]+1),"")</f>
        <v/>
      </c>
      <c r="BO197" s="1" t="str">
        <f>IFERROR(SEARCH(";",Table4[[#This Row],[reference/s]],Table4[[#This Row],[Column10]]+1),"")</f>
        <v/>
      </c>
      <c r="BP197" s="1" t="str">
        <f>IFERROR(SEARCH(";",Table4[[#This Row],[reference/s]],Table4[[#This Row],[Column11]]+1),"")</f>
        <v/>
      </c>
      <c r="BQ197" s="1" t="str">
        <f>IFERROR(MID(Table4[[#This Row],[reference/s]],Table4[[#This Row],[Column3]]+2,Table4[[#This Row],[Column4]]-Table4[[#This Row],[Column3]]-2),"")</f>
        <v/>
      </c>
      <c r="BR197" s="1" t="str">
        <f>IFERROR(MID(Table4[[#This Row],[reference/s]],Table4[[#This Row],[Column4]]+2,Table4[[#This Row],[Column5]]-Table4[[#This Row],[Column4]]-2),"")</f>
        <v/>
      </c>
      <c r="BS197" s="1" t="str">
        <f>IFERROR(MID(Table4[[#This Row],[reference/s]],Table4[[#This Row],[Column5]]+2,Table4[[#This Row],[Column6]]-Table4[[#This Row],[Column5]]-2),"")</f>
        <v/>
      </c>
    </row>
    <row r="198" spans="1:71">
      <c r="A198">
        <v>511</v>
      </c>
      <c r="B198" t="s">
        <v>622</v>
      </c>
      <c r="C198" t="s">
        <v>394</v>
      </c>
      <c r="D198" t="s">
        <v>1009</v>
      </c>
      <c r="E198" s="16">
        <v>35788</v>
      </c>
      <c r="F198" s="4">
        <v>35807</v>
      </c>
      <c r="G198" t="s">
        <v>684</v>
      </c>
      <c r="H198" s="41">
        <v>1998</v>
      </c>
      <c r="I198" t="s">
        <v>537</v>
      </c>
      <c r="J198" t="s">
        <v>50</v>
      </c>
      <c r="K198" t="s">
        <v>50</v>
      </c>
      <c r="L198" t="s">
        <v>773</v>
      </c>
      <c r="M198" t="s">
        <v>1712</v>
      </c>
      <c r="N198" s="41">
        <f>IFERROR(SEARCH("EM-DAT",Table4[[#This Row],[reference/s]]),"")</f>
        <v>1</v>
      </c>
      <c r="O198" s="41">
        <v>0</v>
      </c>
      <c r="P198" s="41">
        <v>2</v>
      </c>
      <c r="Q198" s="41">
        <v>3</v>
      </c>
      <c r="R198" s="41">
        <v>1</v>
      </c>
      <c r="S198" s="41">
        <v>0</v>
      </c>
      <c r="T198" s="41" t="str">
        <f>IF(AND(Table4[[#This Row],[Deaths]]="",Table4[[#This Row],[Reported cost]]="",Table4[[#This Row],[Insured Cost]]=""),1,IF(OR(Table4[[#This Row],[Reported cost]]="",Table4[[#This Row],[Insured Cost]]=""),2,IF(AND(Table4[[#This Row],[Deaths]]="",OR(Table4[[#This Row],[Reported cost]]="",Table4[[#This Row],[Insured Cost]]="")),3,"")))</f>
        <v/>
      </c>
      <c r="U198" s="41"/>
      <c r="V198" s="41">
        <v>50000</v>
      </c>
      <c r="W198" s="41">
        <v>300</v>
      </c>
      <c r="X198" s="41">
        <v>40</v>
      </c>
      <c r="Y198" s="41">
        <v>2</v>
      </c>
      <c r="Z198" s="2">
        <v>71000000</v>
      </c>
      <c r="AA198" s="2">
        <v>210000000</v>
      </c>
      <c r="AB198" s="41"/>
      <c r="AC198" s="41"/>
      <c r="AD198" s="41"/>
      <c r="AE198" s="41">
        <v>7454</v>
      </c>
      <c r="AF198" s="41">
        <v>14</v>
      </c>
      <c r="AG198" s="41"/>
      <c r="AH198" s="41"/>
      <c r="AI198" s="41"/>
      <c r="AJ198" s="41"/>
      <c r="AK198" s="41"/>
      <c r="AL198" s="41"/>
      <c r="AM198" s="41">
        <v>2000</v>
      </c>
      <c r="AN198" s="41"/>
      <c r="AO198" s="41"/>
      <c r="AP198" s="41">
        <v>7</v>
      </c>
      <c r="AQ198" s="41"/>
      <c r="AR198" s="41"/>
      <c r="AS198" s="41"/>
      <c r="AT198" s="41"/>
      <c r="AX198">
        <v>2</v>
      </c>
      <c r="BA198">
        <v>2</v>
      </c>
      <c r="BC198" t="s">
        <v>395</v>
      </c>
      <c r="BD198" t="str">
        <f>IFERROR(LEFT(Table4[[#This Row],[reference/s]],SEARCH(";",Table4[[#This Row],[reference/s]])-1),"")</f>
        <v>EM-DAT</v>
      </c>
      <c r="BE198" t="str">
        <f>IFERROR(MID(Table4[[#This Row],[reference/s]],SEARCH(";",Table4[[#This Row],[reference/s]])+2,SEARCH(";",Table4[[#This Row],[reference/s]],SEARCH(";",Table4[[#This Row],[reference/s]])+1)-SEARCH(";",Table4[[#This Row],[reference/s]])-2),"")</f>
        <v>wiki</v>
      </c>
      <c r="BF198">
        <f>IFERROR(SEARCH(";",Table4[[#This Row],[reference/s]]),"")</f>
        <v>7</v>
      </c>
      <c r="BG198" s="1">
        <f>IFERROR(SEARCH(";",Table4[[#This Row],[reference/s]],Table4[[#This Row],[Column2]]+1),"")</f>
        <v>13</v>
      </c>
      <c r="BH198" s="1">
        <f>IFERROR(SEARCH(";",Table4[[#This Row],[reference/s]],Table4[[#This Row],[Column3]]+1),"")</f>
        <v>24</v>
      </c>
      <c r="BI198" s="1">
        <f>IFERROR(SEARCH(";",Table4[[#This Row],[reference/s]],Table4[[#This Row],[Column4]]+1),"")</f>
        <v>36</v>
      </c>
      <c r="BJ198" s="1">
        <f>IFERROR(SEARCH(";",Table4[[#This Row],[reference/s]],Table4[[#This Row],[Column5]]+1),"")</f>
        <v>57</v>
      </c>
      <c r="BK198" s="1">
        <f>IFERROR(SEARCH(";",Table4[[#This Row],[reference/s]],Table4[[#This Row],[Column6]]+1),"")</f>
        <v>67</v>
      </c>
      <c r="BL198" s="1" t="str">
        <f>IFERROR(SEARCH(";",Table4[[#This Row],[reference/s]],Table4[[#This Row],[Column7]]+1),"")</f>
        <v/>
      </c>
      <c r="BM198" s="1" t="str">
        <f>IFERROR(SEARCH(";",Table4[[#This Row],[reference/s]],Table4[[#This Row],[Column8]]+1),"")</f>
        <v/>
      </c>
      <c r="BN198" s="1" t="str">
        <f>IFERROR(SEARCH(";",Table4[[#This Row],[reference/s]],Table4[[#This Row],[Column9]]+1),"")</f>
        <v/>
      </c>
      <c r="BO198" s="1" t="str">
        <f>IFERROR(SEARCH(";",Table4[[#This Row],[reference/s]],Table4[[#This Row],[Column10]]+1),"")</f>
        <v/>
      </c>
      <c r="BP198" s="1" t="str">
        <f>IFERROR(SEARCH(";",Table4[[#This Row],[reference/s]],Table4[[#This Row],[Column11]]+1),"")</f>
        <v/>
      </c>
      <c r="BQ198" s="1" t="str">
        <f>IFERROR(MID(Table4[[#This Row],[reference/s]],Table4[[#This Row],[Column3]]+2,Table4[[#This Row],[Column4]]-Table4[[#This Row],[Column3]]-2),"")</f>
        <v>BOM - PDF</v>
      </c>
      <c r="BR198" s="1" t="str">
        <f>IFERROR(MID(Table4[[#This Row],[reference/s]],Table4[[#This Row],[Column4]]+2,Table4[[#This Row],[Column5]]-Table4[[#This Row],[Column4]]-2),"")</f>
        <v>Yeo (2002)</v>
      </c>
      <c r="BS198" s="1" t="str">
        <f>IFERROR(MID(Table4[[#This Row],[reference/s]],Table4[[#This Row],[Column5]]+2,Table4[[#This Row],[Column6]]-Table4[[#This Row],[Column5]]-2),"")</f>
        <v>King and JCU (1998)</v>
      </c>
    </row>
    <row r="199" spans="1:71">
      <c r="A199">
        <v>337</v>
      </c>
      <c r="B199" t="s">
        <v>622</v>
      </c>
      <c r="C199" t="s">
        <v>236</v>
      </c>
      <c r="D199" t="s">
        <v>237</v>
      </c>
      <c r="E199" s="4">
        <v>35820</v>
      </c>
      <c r="F199" s="4">
        <v>35828</v>
      </c>
      <c r="G199" t="s">
        <v>688</v>
      </c>
      <c r="H199" s="41">
        <v>1998</v>
      </c>
      <c r="I199" t="s">
        <v>538</v>
      </c>
      <c r="J199" t="s">
        <v>165</v>
      </c>
      <c r="K199" t="s">
        <v>165</v>
      </c>
      <c r="L199" t="s">
        <v>773</v>
      </c>
      <c r="M199" t="s">
        <v>1337</v>
      </c>
      <c r="N199" s="41">
        <f>IFERROR(SEARCH("EM-DAT",Table4[[#This Row],[reference/s]]),"")</f>
        <v>1</v>
      </c>
      <c r="O199" s="41">
        <v>0</v>
      </c>
      <c r="P199" s="41">
        <v>2</v>
      </c>
      <c r="Q199" s="41">
        <v>3</v>
      </c>
      <c r="R199" s="41">
        <v>1</v>
      </c>
      <c r="S199" s="41">
        <v>0</v>
      </c>
      <c r="T199" s="41" t="str">
        <f>IF(AND(Table4[[#This Row],[Deaths]]="",Table4[[#This Row],[Reported cost]]="",Table4[[#This Row],[Insured Cost]]=""),1,IF(OR(Table4[[#This Row],[Reported cost]]="",Table4[[#This Row],[Insured Cost]]=""),2,IF(AND(Table4[[#This Row],[Deaths]]="",OR(Table4[[#This Row],[Reported cost]]="",Table4[[#This Row],[Insured Cost]]="")),3,"")))</f>
        <v/>
      </c>
      <c r="U199" s="41">
        <v>2000</v>
      </c>
      <c r="V199" s="41">
        <v>640</v>
      </c>
      <c r="W199" s="41">
        <v>3600</v>
      </c>
      <c r="X199" s="41">
        <v>1100</v>
      </c>
      <c r="Y199" s="41">
        <v>3</v>
      </c>
      <c r="Z199" s="2">
        <v>70000000</v>
      </c>
      <c r="AA199" s="2">
        <v>200000000</v>
      </c>
      <c r="AB199" s="41"/>
      <c r="AC199" s="41"/>
      <c r="AD199" s="41"/>
      <c r="AE199" s="41">
        <v>1170</v>
      </c>
      <c r="AF199" s="41"/>
      <c r="AG199" s="41">
        <v>500</v>
      </c>
      <c r="AH199" s="41"/>
      <c r="AI199" s="41"/>
      <c r="AJ199" s="41"/>
      <c r="AK199" s="41"/>
      <c r="AL199" s="41"/>
      <c r="AM199" s="41"/>
      <c r="AN199" s="41"/>
      <c r="AO199" s="41"/>
      <c r="AP199" s="41"/>
      <c r="AQ199" s="41"/>
      <c r="AR199" s="41"/>
      <c r="AS199" s="41"/>
      <c r="AT199" s="41"/>
      <c r="BC199" t="s">
        <v>238</v>
      </c>
      <c r="BD199" t="str">
        <f>IFERROR(LEFT(Table4[[#This Row],[reference/s]],SEARCH(";",Table4[[#This Row],[reference/s]])-1),"")</f>
        <v>EM-DAT</v>
      </c>
      <c r="BE199" t="str">
        <f>IFERROR(MID(Table4[[#This Row],[reference/s]],SEARCH(";",Table4[[#This Row],[reference/s]])+2,SEARCH(";",Table4[[#This Row],[reference/s]],SEARCH(";",Table4[[#This Row],[reference/s]])+1)-SEARCH(";",Table4[[#This Row],[reference/s]])-2),"")</f>
        <v>ICA</v>
      </c>
      <c r="BF199">
        <f>IFERROR(SEARCH(";",Table4[[#This Row],[reference/s]]),"")</f>
        <v>7</v>
      </c>
      <c r="BG199" s="1">
        <f>IFERROR(SEARCH(";",Table4[[#This Row],[reference/s]],Table4[[#This Row],[Column2]]+1),"")</f>
        <v>12</v>
      </c>
      <c r="BH199" s="1">
        <f>IFERROR(SEARCH(";",Table4[[#This Row],[reference/s]],Table4[[#This Row],[Column3]]+1),"")</f>
        <v>24</v>
      </c>
      <c r="BI199" s="1">
        <f>IFERROR(SEARCH(";",Table4[[#This Row],[reference/s]],Table4[[#This Row],[Column4]]+1),"")</f>
        <v>56</v>
      </c>
      <c r="BJ199" s="1">
        <f>IFERROR(SEARCH(";",Table4[[#This Row],[reference/s]],Table4[[#This Row],[Column5]]+1),"")</f>
        <v>105</v>
      </c>
      <c r="BK199" s="1" t="str">
        <f>IFERROR(SEARCH(";",Table4[[#This Row],[reference/s]],Table4[[#This Row],[Column6]]+1),"")</f>
        <v/>
      </c>
      <c r="BL199" s="1" t="str">
        <f>IFERROR(SEARCH(";",Table4[[#This Row],[reference/s]],Table4[[#This Row],[Column7]]+1),"")</f>
        <v/>
      </c>
      <c r="BM199" s="1" t="str">
        <f>IFERROR(SEARCH(";",Table4[[#This Row],[reference/s]],Table4[[#This Row],[Column8]]+1),"")</f>
        <v/>
      </c>
      <c r="BN199" s="1" t="str">
        <f>IFERROR(SEARCH(";",Table4[[#This Row],[reference/s]],Table4[[#This Row],[Column9]]+1),"")</f>
        <v/>
      </c>
      <c r="BO199" s="1" t="str">
        <f>IFERROR(SEARCH(";",Table4[[#This Row],[reference/s]],Table4[[#This Row],[Column10]]+1),"")</f>
        <v/>
      </c>
      <c r="BP199" s="1" t="str">
        <f>IFERROR(SEARCH(";",Table4[[#This Row],[reference/s]],Table4[[#This Row],[Column11]]+1),"")</f>
        <v/>
      </c>
      <c r="BQ199" s="1" t="str">
        <f>IFERROR(MID(Table4[[#This Row],[reference/s]],Table4[[#This Row],[Column3]]+2,Table4[[#This Row],[Column4]]-Table4[[#This Row],[Column3]]-2),"")</f>
        <v>Yeo (2002)</v>
      </c>
      <c r="BR199" s="1" t="str">
        <f>IFERROR(MID(Table4[[#This Row],[reference/s]],Table4[[#This Row],[Column4]]+2,Table4[[#This Row],[Column5]]-Table4[[#This Row],[Column4]]-2),"")</f>
        <v>Skertchly and Skertchly (1999)</v>
      </c>
      <c r="BS199" s="1" t="str">
        <f>IFERROR(MID(Table4[[#This Row],[reference/s]],Table4[[#This Row],[Column5]]+2,Table4[[#This Row],[Column6]]-Table4[[#This Row],[Column5]]-2),"")</f>
        <v>http://www.bom.gov.au/cyclone/history/les.shtml</v>
      </c>
    </row>
    <row r="200" spans="1:71">
      <c r="B200" t="s">
        <v>622</v>
      </c>
      <c r="D200" t="s">
        <v>1000</v>
      </c>
      <c r="E200" s="4">
        <v>35969</v>
      </c>
      <c r="F200" s="4">
        <v>35970</v>
      </c>
      <c r="G200" t="s">
        <v>693</v>
      </c>
      <c r="H200" s="41">
        <v>1998</v>
      </c>
      <c r="I200" t="s">
        <v>806</v>
      </c>
      <c r="J200" t="s">
        <v>30</v>
      </c>
      <c r="K200" t="s">
        <v>30</v>
      </c>
      <c r="M200" t="s">
        <v>1338</v>
      </c>
      <c r="N200" s="41">
        <f>IFERROR(SEARCH("EM-DAT",Table4[[#This Row],[reference/s]]),"")</f>
        <v>1</v>
      </c>
      <c r="O200" s="41">
        <v>1</v>
      </c>
      <c r="P200" s="41">
        <v>1</v>
      </c>
      <c r="Q200" s="41">
        <v>2</v>
      </c>
      <c r="R200" s="41">
        <v>0</v>
      </c>
      <c r="S200" s="41">
        <v>18</v>
      </c>
      <c r="T200" s="41" t="str">
        <f>IF(AND(Table4[[#This Row],[Deaths]]="",Table4[[#This Row],[Reported cost]]="",Table4[[#This Row],[Insured Cost]]=""),1,IF(OR(Table4[[#This Row],[Reported cost]]="",Table4[[#This Row],[Insured Cost]]=""),2,IF(AND(Table4[[#This Row],[Deaths]]="",OR(Table4[[#This Row],[Reported cost]]="",Table4[[#This Row],[Insured Cost]]="")),3,"")))</f>
        <v/>
      </c>
      <c r="U200" s="41">
        <v>700</v>
      </c>
      <c r="V200" s="41">
        <v>10000</v>
      </c>
      <c r="W200" s="41"/>
      <c r="X200" s="41"/>
      <c r="Y200" s="41">
        <v>1</v>
      </c>
      <c r="Z200" s="2">
        <v>1300000</v>
      </c>
      <c r="AA200" s="2">
        <v>78000000</v>
      </c>
      <c r="AB200" s="41"/>
      <c r="AC200" s="41"/>
      <c r="AD200" s="41"/>
      <c r="AE200" s="41"/>
      <c r="AF200" s="41">
        <v>1000</v>
      </c>
      <c r="AG200" s="41">
        <v>300</v>
      </c>
      <c r="AH200" s="41"/>
      <c r="AI200" s="41">
        <v>207</v>
      </c>
      <c r="AJ200" s="41">
        <v>12</v>
      </c>
      <c r="AK200" s="41"/>
      <c r="AL200" s="41"/>
      <c r="AM200" s="41"/>
      <c r="AN200" s="41"/>
      <c r="AO200" s="41"/>
      <c r="AP200" s="41"/>
      <c r="AQ200" s="41"/>
      <c r="AR200" s="41"/>
      <c r="AS200" s="41"/>
      <c r="AT200" s="41">
        <v>45000</v>
      </c>
      <c r="BD200" t="str">
        <f>IFERROR(LEFT(Table4[[#This Row],[reference/s]],SEARCH(";",Table4[[#This Row],[reference/s]])-1),"")</f>
        <v>EM-DAT</v>
      </c>
      <c r="BE200" t="str">
        <f>IFERROR(MID(Table4[[#This Row],[reference/s]],SEARCH(";",Table4[[#This Row],[reference/s]])+2,SEARCH(";",Table4[[#This Row],[reference/s]],SEARCH(";",Table4[[#This Row],[reference/s]])+1)-SEARCH(";",Table4[[#This Row],[reference/s]])-2),"")</f>
        <v>PDF - newspaper</v>
      </c>
      <c r="BF200">
        <f>IFERROR(SEARCH(";",Table4[[#This Row],[reference/s]]),"")</f>
        <v>7</v>
      </c>
      <c r="BG200" s="1">
        <f>IFERROR(SEARCH(";",Table4[[#This Row],[reference/s]],Table4[[#This Row],[Column2]]+1),"")</f>
        <v>24</v>
      </c>
      <c r="BH200" s="1">
        <f>IFERROR(SEARCH(";",Table4[[#This Row],[reference/s]],Table4[[#This Row],[Column3]]+1),"")</f>
        <v>32</v>
      </c>
      <c r="BI200" s="1">
        <f>IFERROR(SEARCH(";",Table4[[#This Row],[reference/s]],Table4[[#This Row],[Column4]]+1),"")</f>
        <v>44</v>
      </c>
      <c r="BJ200" s="1" t="str">
        <f>IFERROR(SEARCH(";",Table4[[#This Row],[reference/s]],Table4[[#This Row],[Column5]]+1),"")</f>
        <v/>
      </c>
      <c r="BK200" s="1" t="str">
        <f>IFERROR(SEARCH(";",Table4[[#This Row],[reference/s]],Table4[[#This Row],[Column6]]+1),"")</f>
        <v/>
      </c>
      <c r="BL200" s="1" t="str">
        <f>IFERROR(SEARCH(";",Table4[[#This Row],[reference/s]],Table4[[#This Row],[Column7]]+1),"")</f>
        <v/>
      </c>
      <c r="BM200" s="1" t="str">
        <f>IFERROR(SEARCH(";",Table4[[#This Row],[reference/s]],Table4[[#This Row],[Column8]]+1),"")</f>
        <v/>
      </c>
      <c r="BN200" s="1" t="str">
        <f>IFERROR(SEARCH(";",Table4[[#This Row],[reference/s]],Table4[[#This Row],[Column9]]+1),"")</f>
        <v/>
      </c>
      <c r="BO200" s="1" t="str">
        <f>IFERROR(SEARCH(";",Table4[[#This Row],[reference/s]],Table4[[#This Row],[Column10]]+1),"")</f>
        <v/>
      </c>
      <c r="BP200" s="1" t="str">
        <f>IFERROR(SEARCH(";",Table4[[#This Row],[reference/s]],Table4[[#This Row],[Column11]]+1),"")</f>
        <v/>
      </c>
      <c r="BQ200" s="1" t="str">
        <f>IFERROR(MID(Table4[[#This Row],[reference/s]],Table4[[#This Row],[Column3]]+2,Table4[[#This Row],[Column4]]-Table4[[#This Row],[Column3]]-2),"")</f>
        <v>Report</v>
      </c>
      <c r="BR200" s="1" t="str">
        <f>IFERROR(MID(Table4[[#This Row],[reference/s]],Table4[[#This Row],[Column4]]+2,Table4[[#This Row],[Column5]]-Table4[[#This Row],[Column4]]-2),"")</f>
        <v>Yeo (2002)</v>
      </c>
      <c r="BS200" s="1" t="str">
        <f>IFERROR(MID(Table4[[#This Row],[reference/s]],Table4[[#This Row],[Column5]]+2,Table4[[#This Row],[Column6]]-Table4[[#This Row],[Column5]]-2),"")</f>
        <v/>
      </c>
    </row>
    <row r="201" spans="1:71" ht="15" thickBot="1">
      <c r="B201" t="s">
        <v>622</v>
      </c>
      <c r="D201" t="s">
        <v>1050</v>
      </c>
      <c r="E201" s="4">
        <v>35998</v>
      </c>
      <c r="F201" s="4">
        <v>35999</v>
      </c>
      <c r="G201" t="s">
        <v>759</v>
      </c>
      <c r="H201" s="41">
        <v>1998</v>
      </c>
      <c r="I201" t="s">
        <v>824</v>
      </c>
      <c r="J201" t="s">
        <v>807</v>
      </c>
      <c r="K201" t="s">
        <v>50</v>
      </c>
      <c r="L201" t="s">
        <v>37</v>
      </c>
      <c r="M201" t="s">
        <v>1339</v>
      </c>
      <c r="N201" s="41">
        <f>IFERROR(SEARCH("EM-DAT",Table4[[#This Row],[reference/s]]),"")</f>
        <v>1</v>
      </c>
      <c r="O201" s="41">
        <v>0</v>
      </c>
      <c r="P201" s="41">
        <v>1</v>
      </c>
      <c r="Q201" s="41">
        <v>1</v>
      </c>
      <c r="R201" s="41">
        <v>1</v>
      </c>
      <c r="S201" s="41">
        <v>7</v>
      </c>
      <c r="T201" s="41" t="str">
        <f>IF(AND(Table4[[#This Row],[Deaths]]="",Table4[[#This Row],[Reported cost]]="",Table4[[#This Row],[Insured Cost]]=""),1,IF(OR(Table4[[#This Row],[Reported cost]]="",Table4[[#This Row],[Insured Cost]]=""),2,IF(AND(Table4[[#This Row],[Deaths]]="",OR(Table4[[#This Row],[Reported cost]]="",Table4[[#This Row],[Insured Cost]]="")),3,"")))</f>
        <v/>
      </c>
      <c r="U201" s="41">
        <v>50</v>
      </c>
      <c r="V201" s="41">
        <v>5000</v>
      </c>
      <c r="W201" s="41">
        <v>200</v>
      </c>
      <c r="X201" s="41">
        <v>5</v>
      </c>
      <c r="Y201" s="41">
        <v>2</v>
      </c>
      <c r="Z201" s="8">
        <v>100000000</v>
      </c>
      <c r="AA201" s="2">
        <v>265000000</v>
      </c>
      <c r="AB201" s="41"/>
      <c r="AC201" s="41"/>
      <c r="AD201" s="41"/>
      <c r="AE201" s="41">
        <v>60</v>
      </c>
      <c r="AF201" s="41"/>
      <c r="AG201" s="41">
        <v>100</v>
      </c>
      <c r="AH201" s="41"/>
      <c r="AI201" s="41"/>
      <c r="AJ201" s="41"/>
      <c r="AK201" s="41"/>
      <c r="AL201" s="41"/>
      <c r="AM201" s="41"/>
      <c r="AN201" s="41"/>
      <c r="AO201" s="41"/>
      <c r="AP201" s="41"/>
      <c r="AQ201" s="41"/>
      <c r="AR201" s="41"/>
      <c r="AS201" s="41"/>
      <c r="AT201" s="41">
        <v>90</v>
      </c>
      <c r="BD201" t="str">
        <f>IFERROR(LEFT(Table4[[#This Row],[reference/s]],SEARCH(";",Table4[[#This Row],[reference/s]])-1),"")</f>
        <v>EM-DAT</v>
      </c>
      <c r="BE201" t="str">
        <f>IFERROR(MID(Table4[[#This Row],[reference/s]],SEARCH(";",Table4[[#This Row],[reference/s]])+2,SEARCH(";",Table4[[#This Row],[reference/s]],SEARCH(";",Table4[[#This Row],[reference/s]])+1)-SEARCH(";",Table4[[#This Row],[reference/s]])-2),"")</f>
        <v>PDF - newspaper</v>
      </c>
      <c r="BF201">
        <f>IFERROR(SEARCH(";",Table4[[#This Row],[reference/s]]),"")</f>
        <v>7</v>
      </c>
      <c r="BG201" s="1">
        <f>IFERROR(SEARCH(";",Table4[[#This Row],[reference/s]],Table4[[#This Row],[Column2]]+1),"")</f>
        <v>24</v>
      </c>
      <c r="BH201" s="1">
        <f>IFERROR(SEARCH(";",Table4[[#This Row],[reference/s]],Table4[[#This Row],[Column3]]+1),"")</f>
        <v>36</v>
      </c>
      <c r="BI201" s="1" t="str">
        <f>IFERROR(SEARCH(";",Table4[[#This Row],[reference/s]],Table4[[#This Row],[Column4]]+1),"")</f>
        <v/>
      </c>
      <c r="BJ201" s="1" t="str">
        <f>IFERROR(SEARCH(";",Table4[[#This Row],[reference/s]],Table4[[#This Row],[Column5]]+1),"")</f>
        <v/>
      </c>
      <c r="BK201" s="1" t="str">
        <f>IFERROR(SEARCH(";",Table4[[#This Row],[reference/s]],Table4[[#This Row],[Column6]]+1),"")</f>
        <v/>
      </c>
      <c r="BL201" s="1" t="str">
        <f>IFERROR(SEARCH(";",Table4[[#This Row],[reference/s]],Table4[[#This Row],[Column7]]+1),"")</f>
        <v/>
      </c>
      <c r="BM201" s="1" t="str">
        <f>IFERROR(SEARCH(";",Table4[[#This Row],[reference/s]],Table4[[#This Row],[Column8]]+1),"")</f>
        <v/>
      </c>
      <c r="BN201" s="1" t="str">
        <f>IFERROR(SEARCH(";",Table4[[#This Row],[reference/s]],Table4[[#This Row],[Column9]]+1),"")</f>
        <v/>
      </c>
      <c r="BO201" s="1" t="str">
        <f>IFERROR(SEARCH(";",Table4[[#This Row],[reference/s]],Table4[[#This Row],[Column10]]+1),"")</f>
        <v/>
      </c>
      <c r="BP201" s="1" t="str">
        <f>IFERROR(SEARCH(";",Table4[[#This Row],[reference/s]],Table4[[#This Row],[Column11]]+1),"")</f>
        <v/>
      </c>
      <c r="BQ201" s="1" t="str">
        <f>IFERROR(MID(Table4[[#This Row],[reference/s]],Table4[[#This Row],[Column3]]+2,Table4[[#This Row],[Column4]]-Table4[[#This Row],[Column3]]-2),"")</f>
        <v>Yeo (2002)</v>
      </c>
      <c r="BR201" s="1" t="str">
        <f>IFERROR(MID(Table4[[#This Row],[reference/s]],Table4[[#This Row],[Column4]]+2,Table4[[#This Row],[Column5]]-Table4[[#This Row],[Column4]]-2),"")</f>
        <v/>
      </c>
      <c r="BS201" s="1" t="str">
        <f>IFERROR(MID(Table4[[#This Row],[reference/s]],Table4[[#This Row],[Column5]]+2,Table4[[#This Row],[Column6]]-Table4[[#This Row],[Column5]]-2),"")</f>
        <v/>
      </c>
    </row>
    <row r="202" spans="1:71" ht="16" thickTop="1" thickBot="1">
      <c r="B202" t="s">
        <v>602</v>
      </c>
      <c r="E202" s="4">
        <v>36013</v>
      </c>
      <c r="F202" s="4">
        <v>36015</v>
      </c>
      <c r="G202" t="s">
        <v>696</v>
      </c>
      <c r="H202" s="41">
        <v>1998</v>
      </c>
      <c r="I202" t="s">
        <v>812</v>
      </c>
      <c r="J202" t="s">
        <v>37</v>
      </c>
      <c r="K202" t="s">
        <v>37</v>
      </c>
      <c r="L202" t="s">
        <v>773</v>
      </c>
      <c r="M202" s="9" t="s">
        <v>1341</v>
      </c>
      <c r="N202" s="43" t="str">
        <f>IFERROR(SEARCH("EM-DAT",Table4[[#This Row],[reference/s]]),"")</f>
        <v/>
      </c>
      <c r="O202" s="41">
        <v>0</v>
      </c>
      <c r="P202" s="41">
        <v>0</v>
      </c>
      <c r="Q202" s="41">
        <v>1</v>
      </c>
      <c r="R202" s="41">
        <v>0</v>
      </c>
      <c r="S202" s="41">
        <v>2</v>
      </c>
      <c r="T202" s="41">
        <f>IF(AND(Table4[[#This Row],[Deaths]]="",Table4[[#This Row],[Reported cost]]="",Table4[[#This Row],[Insured Cost]]=""),1,IF(OR(Table4[[#This Row],[Reported cost]]="",Table4[[#This Row],[Insured Cost]]=""),2,IF(AND(Table4[[#This Row],[Deaths]]="",OR(Table4[[#This Row],[Reported cost]]="",Table4[[#This Row],[Insured Cost]]="")),3,"")))</f>
        <v>2</v>
      </c>
      <c r="U202" s="41">
        <v>500</v>
      </c>
      <c r="V202" s="41">
        <v>20000</v>
      </c>
      <c r="W202" s="41"/>
      <c r="X202" s="41">
        <v>19</v>
      </c>
      <c r="Y202" s="41">
        <v>9</v>
      </c>
      <c r="Z202" s="2">
        <v>10000000</v>
      </c>
      <c r="AB202" s="41">
        <v>25000</v>
      </c>
      <c r="AC202" s="41"/>
      <c r="AD202" s="41"/>
      <c r="AE202" s="41"/>
      <c r="AF202" s="41"/>
      <c r="AG202" s="41"/>
      <c r="AH202" s="41"/>
      <c r="AI202" s="41"/>
      <c r="AJ202" s="41"/>
      <c r="AK202" s="41"/>
      <c r="AL202" s="41"/>
      <c r="AM202" s="41"/>
      <c r="AN202" s="41"/>
      <c r="AO202" s="41"/>
      <c r="AP202" s="41"/>
      <c r="AQ202" s="41"/>
      <c r="AR202" s="41"/>
      <c r="AS202" s="41"/>
      <c r="AT202" s="41"/>
      <c r="AX202">
        <v>1</v>
      </c>
      <c r="BA202">
        <v>1</v>
      </c>
      <c r="BD202" t="str">
        <f>IFERROR(LEFT(Table4[[#This Row],[reference/s]],SEARCH(";",Table4[[#This Row],[reference/s]])-1),"")</f>
        <v>ICA</v>
      </c>
      <c r="BE202" t="str">
        <f>IFERROR(MID(Table4[[#This Row],[reference/s]],SEARCH(";",Table4[[#This Row],[reference/s]])+2,SEARCH(";",Table4[[#This Row],[reference/s]],SEARCH(";",Table4[[#This Row],[reference/s]])+1)-SEARCH(";",Table4[[#This Row],[reference/s]])-2),"")</f>
        <v/>
      </c>
      <c r="BF202">
        <f>IFERROR(SEARCH(";",Table4[[#This Row],[reference/s]]),"")</f>
        <v>4</v>
      </c>
      <c r="BG202" s="1" t="str">
        <f>IFERROR(SEARCH(";",Table4[[#This Row],[reference/s]],Table4[[#This Row],[Column2]]+1),"")</f>
        <v/>
      </c>
      <c r="BH202" s="1" t="str">
        <f>IFERROR(SEARCH(";",Table4[[#This Row],[reference/s]],Table4[[#This Row],[Column3]]+1),"")</f>
        <v/>
      </c>
      <c r="BI202" s="1" t="str">
        <f>IFERROR(SEARCH(";",Table4[[#This Row],[reference/s]],Table4[[#This Row],[Column4]]+1),"")</f>
        <v/>
      </c>
      <c r="BJ202" s="1" t="str">
        <f>IFERROR(SEARCH(";",Table4[[#This Row],[reference/s]],Table4[[#This Row],[Column5]]+1),"")</f>
        <v/>
      </c>
      <c r="BK202" s="1" t="str">
        <f>IFERROR(SEARCH(";",Table4[[#This Row],[reference/s]],Table4[[#This Row],[Column6]]+1),"")</f>
        <v/>
      </c>
      <c r="BL202" s="1" t="str">
        <f>IFERROR(SEARCH(";",Table4[[#This Row],[reference/s]],Table4[[#This Row],[Column7]]+1),"")</f>
        <v/>
      </c>
      <c r="BM202" s="1" t="str">
        <f>IFERROR(SEARCH(";",Table4[[#This Row],[reference/s]],Table4[[#This Row],[Column8]]+1),"")</f>
        <v/>
      </c>
      <c r="BN202" s="1" t="str">
        <f>IFERROR(SEARCH(";",Table4[[#This Row],[reference/s]],Table4[[#This Row],[Column9]]+1),"")</f>
        <v/>
      </c>
      <c r="BO202" s="1" t="str">
        <f>IFERROR(SEARCH(";",Table4[[#This Row],[reference/s]],Table4[[#This Row],[Column10]]+1),"")</f>
        <v/>
      </c>
      <c r="BP202" s="1" t="str">
        <f>IFERROR(SEARCH(";",Table4[[#This Row],[reference/s]],Table4[[#This Row],[Column11]]+1),"")</f>
        <v/>
      </c>
      <c r="BQ202" s="1" t="str">
        <f>IFERROR(MID(Table4[[#This Row],[reference/s]],Table4[[#This Row],[Column3]]+2,Table4[[#This Row],[Column4]]-Table4[[#This Row],[Column3]]-2),"")</f>
        <v/>
      </c>
      <c r="BR202" s="1" t="str">
        <f>IFERROR(MID(Table4[[#This Row],[reference/s]],Table4[[#This Row],[Column4]]+2,Table4[[#This Row],[Column5]]-Table4[[#This Row],[Column4]]-2),"")</f>
        <v/>
      </c>
      <c r="BS202" s="1" t="str">
        <f>IFERROR(MID(Table4[[#This Row],[reference/s]],Table4[[#This Row],[Column5]]+2,Table4[[#This Row],[Column6]]-Table4[[#This Row],[Column5]]-2),"")</f>
        <v/>
      </c>
    </row>
    <row r="203" spans="1:71" ht="16" thickTop="1" thickBot="1">
      <c r="A203">
        <v>201</v>
      </c>
      <c r="B203" t="s">
        <v>622</v>
      </c>
      <c r="C203" t="s">
        <v>157</v>
      </c>
      <c r="D203" t="s">
        <v>158</v>
      </c>
      <c r="E203" s="4">
        <v>36022</v>
      </c>
      <c r="F203" s="4">
        <v>36026</v>
      </c>
      <c r="G203" t="s">
        <v>696</v>
      </c>
      <c r="H203" s="41">
        <v>1998</v>
      </c>
      <c r="I203" t="s">
        <v>499</v>
      </c>
      <c r="J203" t="s">
        <v>37</v>
      </c>
      <c r="K203" t="s">
        <v>37</v>
      </c>
      <c r="L203" t="s">
        <v>773</v>
      </c>
      <c r="M203" s="9" t="s">
        <v>1670</v>
      </c>
      <c r="N203" s="41">
        <f>IFERROR(SEARCH("EM-DAT",Table4[[#This Row],[reference/s]]),"")</f>
        <v>1</v>
      </c>
      <c r="O203" s="41">
        <v>1</v>
      </c>
      <c r="P203" s="41">
        <v>3</v>
      </c>
      <c r="Q203" s="41">
        <v>3</v>
      </c>
      <c r="R203" s="41">
        <v>0</v>
      </c>
      <c r="S203" s="41">
        <v>12</v>
      </c>
      <c r="T203" s="41" t="str">
        <f>IF(AND(Table4[[#This Row],[Deaths]]="",Table4[[#This Row],[Reported cost]]="",Table4[[#This Row],[Insured Cost]]=""),1,IF(OR(Table4[[#This Row],[Reported cost]]="",Table4[[#This Row],[Insured Cost]]=""),2,IF(AND(Table4[[#This Row],[Deaths]]="",OR(Table4[[#This Row],[Reported cost]]="",Table4[[#This Row],[Insured Cost]]="")),3,"")))</f>
        <v/>
      </c>
      <c r="U203" s="41">
        <v>1600</v>
      </c>
      <c r="V203" s="41">
        <v>5000</v>
      </c>
      <c r="W203" s="41"/>
      <c r="X203" s="41">
        <v>2</v>
      </c>
      <c r="Y203" s="41">
        <v>1</v>
      </c>
      <c r="Z203" s="2">
        <v>100000000</v>
      </c>
      <c r="AA203" s="2">
        <v>125000000</v>
      </c>
      <c r="AB203" s="41"/>
      <c r="AC203" s="41"/>
      <c r="AD203" s="41"/>
      <c r="AE203" s="41">
        <v>1500</v>
      </c>
      <c r="AF203" s="41">
        <v>90</v>
      </c>
      <c r="AG203" s="41"/>
      <c r="AH203" s="41"/>
      <c r="AI203" s="41"/>
      <c r="AJ203" s="41"/>
      <c r="AK203" s="41"/>
      <c r="AL203" s="41"/>
      <c r="AM203" s="41"/>
      <c r="AN203" s="41"/>
      <c r="AO203" s="41"/>
      <c r="AP203" s="41"/>
      <c r="AQ203" s="41"/>
      <c r="AR203" s="41"/>
      <c r="AS203" s="41"/>
      <c r="AT203" s="41"/>
      <c r="BC203" t="s">
        <v>159</v>
      </c>
      <c r="BD203" t="str">
        <f>IFERROR(LEFT(Table4[[#This Row],[reference/s]],SEARCH(";",Table4[[#This Row],[reference/s]])-1),"")</f>
        <v>EM-DAT</v>
      </c>
      <c r="BE203" t="str">
        <f>IFERROR(MID(Table4[[#This Row],[reference/s]],SEARCH(";",Table4[[#This Row],[reference/s]])+2,SEARCH(";",Table4[[#This Row],[reference/s]],SEARCH(";",Table4[[#This Row],[reference/s]])+1)-SEARCH(";",Table4[[#This Row],[reference/s]])-2),"")</f>
        <v>ICA</v>
      </c>
      <c r="BF203">
        <f>IFERROR(SEARCH(";",Table4[[#This Row],[reference/s]]),"")</f>
        <v>7</v>
      </c>
      <c r="BG203" s="1">
        <f>IFERROR(SEARCH(";",Table4[[#This Row],[reference/s]],Table4[[#This Row],[Column2]]+1),"")</f>
        <v>12</v>
      </c>
      <c r="BH203" s="1">
        <f>IFERROR(SEARCH(";",Table4[[#This Row],[reference/s]],Table4[[#This Row],[Column3]]+1),"")</f>
        <v>24</v>
      </c>
      <c r="BI203" s="1">
        <f>IFERROR(SEARCH(";",Table4[[#This Row],[reference/s]],Table4[[#This Row],[Column4]]+1),"")</f>
        <v>39</v>
      </c>
      <c r="BJ203" s="1">
        <f>IFERROR(SEARCH(";",Table4[[#This Row],[reference/s]],Table4[[#This Row],[Column5]]+1),"")</f>
        <v>58</v>
      </c>
      <c r="BK203" s="1">
        <f>IFERROR(SEARCH(";",Table4[[#This Row],[reference/s]],Table4[[#This Row],[Column6]]+1),"")</f>
        <v>83</v>
      </c>
      <c r="BL203" s="1">
        <f>IFERROR(SEARCH(";",Table4[[#This Row],[reference/s]],Table4[[#This Row],[Column7]]+1),"")</f>
        <v>93</v>
      </c>
      <c r="BM203" s="1" t="str">
        <f>IFERROR(SEARCH(";",Table4[[#This Row],[reference/s]],Table4[[#This Row],[Column8]]+1),"")</f>
        <v/>
      </c>
      <c r="BN203" s="1" t="str">
        <f>IFERROR(SEARCH(";",Table4[[#This Row],[reference/s]],Table4[[#This Row],[Column9]]+1),"")</f>
        <v/>
      </c>
      <c r="BO203" s="1" t="str">
        <f>IFERROR(SEARCH(";",Table4[[#This Row],[reference/s]],Table4[[#This Row],[Column10]]+1),"")</f>
        <v/>
      </c>
      <c r="BP203" s="1" t="str">
        <f>IFERROR(SEARCH(";",Table4[[#This Row],[reference/s]],Table4[[#This Row],[Column11]]+1),"")</f>
        <v/>
      </c>
      <c r="BQ203" s="1" t="str">
        <f>IFERROR(MID(Table4[[#This Row],[reference/s]],Table4[[#This Row],[Column3]]+2,Table4[[#This Row],[Column4]]-Table4[[#This Row],[Column3]]-2),"")</f>
        <v>Yeo (2002)</v>
      </c>
      <c r="BR203" s="1" t="str">
        <f>IFERROR(MID(Table4[[#This Row],[reference/s]],Table4[[#This Row],[Column4]]+2,Table4[[#This Row],[Column5]]-Table4[[#This Row],[Column4]]-2),"")</f>
        <v>PDF-newspaper</v>
      </c>
      <c r="BS203" s="1" t="str">
        <f>IFERROR(MID(Table4[[#This Row],[reference/s]],Table4[[#This Row],[Column5]]+2,Table4[[#This Row],[Column6]]-Table4[[#This Row],[Column5]]-2),"")</f>
        <v>NSW storms pg B-6</v>
      </c>
    </row>
    <row r="204" spans="1:71" ht="16" thickTop="1" thickBot="1">
      <c r="B204" t="s">
        <v>851</v>
      </c>
      <c r="C204" s="6"/>
      <c r="E204" s="4">
        <v>35796</v>
      </c>
      <c r="F204" s="4">
        <v>35796</v>
      </c>
      <c r="G204" t="s">
        <v>684</v>
      </c>
      <c r="H204" s="41">
        <v>1998</v>
      </c>
      <c r="I204" t="s">
        <v>507</v>
      </c>
      <c r="J204" t="s">
        <v>51</v>
      </c>
      <c r="K204" t="s">
        <v>51</v>
      </c>
      <c r="M204" s="9" t="s">
        <v>625</v>
      </c>
      <c r="N204" s="43" t="str">
        <f>IFERROR(SEARCH("EM-DAT",Table4[[#This Row],[reference/s]]),"")</f>
        <v/>
      </c>
      <c r="O204" s="41"/>
      <c r="P204" s="41"/>
      <c r="Q204" s="41"/>
      <c r="R204" s="41"/>
      <c r="S204" s="41"/>
      <c r="T204" s="41">
        <f>IF(AND(Table4[[#This Row],[Deaths]]="",Table4[[#This Row],[Reported cost]]="",Table4[[#This Row],[Insured Cost]]=""),1,IF(OR(Table4[[#This Row],[Reported cost]]="",Table4[[#This Row],[Insured Cost]]=""),2,IF(AND(Table4[[#This Row],[Deaths]]="",OR(Table4[[#This Row],[Reported cost]]="",Table4[[#This Row],[Insured Cost]]="")),3,"")))</f>
        <v>2</v>
      </c>
      <c r="U204" s="41">
        <v>5000</v>
      </c>
      <c r="V204" s="41"/>
      <c r="W204" s="41"/>
      <c r="X204" s="41">
        <v>40</v>
      </c>
      <c r="Y204" s="41">
        <v>4</v>
      </c>
      <c r="Z204" s="2"/>
      <c r="AB204" s="41"/>
      <c r="AC204" s="41"/>
      <c r="AD204" s="41"/>
      <c r="AE204" s="41"/>
      <c r="AF204" s="41"/>
      <c r="AG204" s="41"/>
      <c r="AH204" s="41"/>
      <c r="AI204" s="41"/>
      <c r="AJ204" s="41"/>
      <c r="AK204" s="41"/>
      <c r="AL204" s="41"/>
      <c r="AM204" s="41"/>
      <c r="AN204" s="41"/>
      <c r="AO204" s="41"/>
      <c r="AP204" s="41"/>
      <c r="AQ204" s="41"/>
      <c r="AR204" s="41"/>
      <c r="AS204" s="41"/>
      <c r="AT204" s="41"/>
      <c r="BD204" t="str">
        <f>IFERROR(LEFT(Table4[[#This Row],[reference/s]],SEARCH(";",Table4[[#This Row],[reference/s]])-1),"")</f>
        <v/>
      </c>
      <c r="BE204" t="str">
        <f>IFERROR(MID(Table4[[#This Row],[reference/s]],SEARCH(";",Table4[[#This Row],[reference/s]])+2,SEARCH(";",Table4[[#This Row],[reference/s]],SEARCH(";",Table4[[#This Row],[reference/s]])+1)-SEARCH(";",Table4[[#This Row],[reference/s]])-2),"")</f>
        <v/>
      </c>
      <c r="BF204" t="str">
        <f>IFERROR(SEARCH(";",Table4[[#This Row],[reference/s]]),"")</f>
        <v/>
      </c>
      <c r="BG204" s="1" t="str">
        <f>IFERROR(SEARCH(";",Table4[[#This Row],[reference/s]],Table4[[#This Row],[Column2]]+1),"")</f>
        <v/>
      </c>
      <c r="BH204" s="1" t="str">
        <f>IFERROR(SEARCH(";",Table4[[#This Row],[reference/s]],Table4[[#This Row],[Column3]]+1),"")</f>
        <v/>
      </c>
      <c r="BI204" s="1" t="str">
        <f>IFERROR(SEARCH(";",Table4[[#This Row],[reference/s]],Table4[[#This Row],[Column4]]+1),"")</f>
        <v/>
      </c>
      <c r="BJ204" s="1" t="str">
        <f>IFERROR(SEARCH(";",Table4[[#This Row],[reference/s]],Table4[[#This Row],[Column5]]+1),"")</f>
        <v/>
      </c>
      <c r="BK204" s="1" t="str">
        <f>IFERROR(SEARCH(";",Table4[[#This Row],[reference/s]],Table4[[#This Row],[Column6]]+1),"")</f>
        <v/>
      </c>
      <c r="BL204" s="1" t="str">
        <f>IFERROR(SEARCH(";",Table4[[#This Row],[reference/s]],Table4[[#This Row],[Column7]]+1),"")</f>
        <v/>
      </c>
      <c r="BM204" s="1" t="str">
        <f>IFERROR(SEARCH(";",Table4[[#This Row],[reference/s]],Table4[[#This Row],[Column8]]+1),"")</f>
        <v/>
      </c>
      <c r="BN204" s="1" t="str">
        <f>IFERROR(SEARCH(";",Table4[[#This Row],[reference/s]],Table4[[#This Row],[Column9]]+1),"")</f>
        <v/>
      </c>
      <c r="BO204" s="1" t="str">
        <f>IFERROR(SEARCH(";",Table4[[#This Row],[reference/s]],Table4[[#This Row],[Column10]]+1),"")</f>
        <v/>
      </c>
      <c r="BP204" s="1" t="str">
        <f>IFERROR(SEARCH(";",Table4[[#This Row],[reference/s]],Table4[[#This Row],[Column11]]+1),"")</f>
        <v/>
      </c>
      <c r="BQ204" s="1" t="str">
        <f>IFERROR(MID(Table4[[#This Row],[reference/s]],Table4[[#This Row],[Column3]]+2,Table4[[#This Row],[Column4]]-Table4[[#This Row],[Column3]]-2),"")</f>
        <v/>
      </c>
      <c r="BR204" s="1" t="str">
        <f>IFERROR(MID(Table4[[#This Row],[reference/s]],Table4[[#This Row],[Column4]]+2,Table4[[#This Row],[Column5]]-Table4[[#This Row],[Column4]]-2),"")</f>
        <v/>
      </c>
      <c r="BS204" s="1" t="str">
        <f>IFERROR(MID(Table4[[#This Row],[reference/s]],Table4[[#This Row],[Column5]]+2,Table4[[#This Row],[Column6]]-Table4[[#This Row],[Column5]]-2),"")</f>
        <v/>
      </c>
    </row>
    <row r="205" spans="1:71" ht="15" thickTop="1">
      <c r="A205">
        <v>59</v>
      </c>
      <c r="B205" t="s">
        <v>666</v>
      </c>
      <c r="C205" t="s">
        <v>78</v>
      </c>
      <c r="D205" t="s">
        <v>79</v>
      </c>
      <c r="E205" s="4">
        <v>35800</v>
      </c>
      <c r="F205" s="4">
        <v>35800</v>
      </c>
      <c r="G205" t="s">
        <v>684</v>
      </c>
      <c r="H205" s="41">
        <v>1998</v>
      </c>
      <c r="I205" t="s">
        <v>536</v>
      </c>
      <c r="J205" t="s">
        <v>37</v>
      </c>
      <c r="K205" t="s">
        <v>37</v>
      </c>
      <c r="L205" t="s">
        <v>773</v>
      </c>
      <c r="M205" t="s">
        <v>1054</v>
      </c>
      <c r="N205" s="41" t="str">
        <f>IFERROR(SEARCH("EM-DAT",Table4[[#This Row],[reference/s]]),"")</f>
        <v/>
      </c>
      <c r="O205" s="41">
        <v>0</v>
      </c>
      <c r="P205" s="41">
        <v>0</v>
      </c>
      <c r="Q205" s="41">
        <v>2</v>
      </c>
      <c r="R205" s="41">
        <v>0</v>
      </c>
      <c r="S205" s="41">
        <v>1</v>
      </c>
      <c r="T205" s="41" t="str">
        <f>IF(AND(Table4[[#This Row],[Deaths]]="",Table4[[#This Row],[Reported cost]]="",Table4[[#This Row],[Insured Cost]]=""),1,IF(OR(Table4[[#This Row],[Reported cost]]="",Table4[[#This Row],[Insured Cost]]=""),2,IF(AND(Table4[[#This Row],[Deaths]]="",OR(Table4[[#This Row],[Reported cost]]="",Table4[[#This Row],[Insured Cost]]="")),3,"")))</f>
        <v/>
      </c>
      <c r="U205" s="41"/>
      <c r="V205" s="41"/>
      <c r="W205" s="41"/>
      <c r="X205" s="41">
        <v>1</v>
      </c>
      <c r="Y205" s="41"/>
      <c r="Z205" s="2">
        <v>12000000</v>
      </c>
      <c r="AA205" s="2">
        <v>20000000</v>
      </c>
      <c r="AB205" s="41"/>
      <c r="AC205" s="41"/>
      <c r="AD205" s="41"/>
      <c r="AE205" s="41">
        <v>77</v>
      </c>
      <c r="AF205" s="41">
        <v>4</v>
      </c>
      <c r="AG205" s="41"/>
      <c r="AH205" s="41"/>
      <c r="AI205" s="41"/>
      <c r="AJ205" s="41"/>
      <c r="AK205" s="41"/>
      <c r="AL205" s="41"/>
      <c r="AM205" s="41"/>
      <c r="AN205" s="41"/>
      <c r="AO205" s="41"/>
      <c r="AP205" s="41"/>
      <c r="AQ205" s="41"/>
      <c r="AR205" s="41"/>
      <c r="AS205" s="41"/>
      <c r="AT205" s="41"/>
      <c r="BC205" t="s">
        <v>80</v>
      </c>
      <c r="BD205" t="str">
        <f>IFERROR(LEFT(Table4[[#This Row],[reference/s]],SEARCH(";",Table4[[#This Row],[reference/s]])-1),"")</f>
        <v>ICA</v>
      </c>
      <c r="BE205" t="str">
        <f>IFERROR(MID(Table4[[#This Row],[reference/s]],SEARCH(";",Table4[[#This Row],[reference/s]])+2,SEARCH(";",Table4[[#This Row],[reference/s]],SEARCH(";",Table4[[#This Row],[reference/s]])+1)-SEARCH(";",Table4[[#This Row],[reference/s]])-2),"")</f>
        <v>PDF - newspaper</v>
      </c>
      <c r="BF205">
        <f>IFERROR(SEARCH(";",Table4[[#This Row],[reference/s]]),"")</f>
        <v>4</v>
      </c>
      <c r="BG205" s="1">
        <f>IFERROR(SEARCH(";",Table4[[#This Row],[reference/s]],Table4[[#This Row],[Column2]]+1),"")</f>
        <v>21</v>
      </c>
      <c r="BH205" s="1" t="str">
        <f>IFERROR(SEARCH(";",Table4[[#This Row],[reference/s]],Table4[[#This Row],[Column3]]+1),"")</f>
        <v/>
      </c>
      <c r="BI205" s="1" t="str">
        <f>IFERROR(SEARCH(";",Table4[[#This Row],[reference/s]],Table4[[#This Row],[Column4]]+1),"")</f>
        <v/>
      </c>
      <c r="BJ205" s="1" t="str">
        <f>IFERROR(SEARCH(";",Table4[[#This Row],[reference/s]],Table4[[#This Row],[Column5]]+1),"")</f>
        <v/>
      </c>
      <c r="BK205" s="1" t="str">
        <f>IFERROR(SEARCH(";",Table4[[#This Row],[reference/s]],Table4[[#This Row],[Column6]]+1),"")</f>
        <v/>
      </c>
      <c r="BL205" s="1" t="str">
        <f>IFERROR(SEARCH(";",Table4[[#This Row],[reference/s]],Table4[[#This Row],[Column7]]+1),"")</f>
        <v/>
      </c>
      <c r="BM205" s="1" t="str">
        <f>IFERROR(SEARCH(";",Table4[[#This Row],[reference/s]],Table4[[#This Row],[Column8]]+1),"")</f>
        <v/>
      </c>
      <c r="BN205" s="1" t="str">
        <f>IFERROR(SEARCH(";",Table4[[#This Row],[reference/s]],Table4[[#This Row],[Column9]]+1),"")</f>
        <v/>
      </c>
      <c r="BO205" s="1" t="str">
        <f>IFERROR(SEARCH(";",Table4[[#This Row],[reference/s]],Table4[[#This Row],[Column10]]+1),"")</f>
        <v/>
      </c>
      <c r="BP205" s="1" t="str">
        <f>IFERROR(SEARCH(";",Table4[[#This Row],[reference/s]],Table4[[#This Row],[Column11]]+1),"")</f>
        <v/>
      </c>
      <c r="BQ205" s="1" t="str">
        <f>IFERROR(MID(Table4[[#This Row],[reference/s]],Table4[[#This Row],[Column3]]+2,Table4[[#This Row],[Column4]]-Table4[[#This Row],[Column3]]-2),"")</f>
        <v/>
      </c>
      <c r="BR205" s="1" t="str">
        <f>IFERROR(MID(Table4[[#This Row],[reference/s]],Table4[[#This Row],[Column4]]+2,Table4[[#This Row],[Column5]]-Table4[[#This Row],[Column4]]-2),"")</f>
        <v/>
      </c>
      <c r="BS205" s="1" t="str">
        <f>IFERROR(MID(Table4[[#This Row],[reference/s]],Table4[[#This Row],[Column5]]+2,Table4[[#This Row],[Column6]]-Table4[[#This Row],[Column5]]-2),"")</f>
        <v/>
      </c>
    </row>
    <row r="206" spans="1:71">
      <c r="A206">
        <v>313</v>
      </c>
      <c r="B206" t="s">
        <v>666</v>
      </c>
      <c r="C206" t="s">
        <v>217</v>
      </c>
      <c r="D206" t="s">
        <v>218</v>
      </c>
      <c r="E206" s="4">
        <v>35830</v>
      </c>
      <c r="F206" s="4">
        <v>35830</v>
      </c>
      <c r="G206" t="s">
        <v>688</v>
      </c>
      <c r="H206" s="41">
        <v>1998</v>
      </c>
      <c r="I206" t="s">
        <v>539</v>
      </c>
      <c r="J206" t="s">
        <v>37</v>
      </c>
      <c r="K206" t="s">
        <v>37</v>
      </c>
      <c r="L206" t="s">
        <v>773</v>
      </c>
      <c r="M206" t="s">
        <v>1054</v>
      </c>
      <c r="N206" s="41" t="str">
        <f>IFERROR(SEARCH("EM-DAT",Table4[[#This Row],[reference/s]]),"")</f>
        <v/>
      </c>
      <c r="O206" s="41">
        <v>0</v>
      </c>
      <c r="P206" s="41">
        <v>0</v>
      </c>
      <c r="Q206" s="41">
        <v>2</v>
      </c>
      <c r="R206" s="41">
        <v>0</v>
      </c>
      <c r="S206" s="41">
        <v>1</v>
      </c>
      <c r="T206" s="41">
        <f>IF(AND(Table4[[#This Row],[Deaths]]="",Table4[[#This Row],[Reported cost]]="",Table4[[#This Row],[Insured Cost]]=""),1,IF(OR(Table4[[#This Row],[Reported cost]]="",Table4[[#This Row],[Insured Cost]]=""),2,IF(AND(Table4[[#This Row],[Deaths]]="",OR(Table4[[#This Row],[Reported cost]]="",Table4[[#This Row],[Insured Cost]]="")),3,"")))</f>
        <v>2</v>
      </c>
      <c r="U206" s="41"/>
      <c r="V206" s="41"/>
      <c r="W206" s="41"/>
      <c r="X206" s="41">
        <v>1</v>
      </c>
      <c r="Y206" s="41"/>
      <c r="Z206" s="2">
        <v>12000000</v>
      </c>
      <c r="AB206" s="41"/>
      <c r="AC206" s="41"/>
      <c r="AD206" s="41"/>
      <c r="AE206" s="41"/>
      <c r="AF206" s="41"/>
      <c r="AG206" s="41"/>
      <c r="AH206" s="41"/>
      <c r="AI206" s="41"/>
      <c r="AJ206" s="41"/>
      <c r="AK206" s="41"/>
      <c r="AL206" s="41"/>
      <c r="AM206" s="41"/>
      <c r="AN206" s="41"/>
      <c r="AO206" s="41"/>
      <c r="AP206" s="41"/>
      <c r="AQ206" s="41"/>
      <c r="AR206" s="41"/>
      <c r="AS206" s="41"/>
      <c r="AT206" s="41"/>
      <c r="BC206" t="s">
        <v>219</v>
      </c>
      <c r="BD206" t="str">
        <f>IFERROR(LEFT(Table4[[#This Row],[reference/s]],SEARCH(";",Table4[[#This Row],[reference/s]])-1),"")</f>
        <v>ICA</v>
      </c>
      <c r="BE206" t="str">
        <f>IFERROR(MID(Table4[[#This Row],[reference/s]],SEARCH(";",Table4[[#This Row],[reference/s]])+2,SEARCH(";",Table4[[#This Row],[reference/s]],SEARCH(";",Table4[[#This Row],[reference/s]])+1)-SEARCH(";",Table4[[#This Row],[reference/s]])-2),"")</f>
        <v>PDF - newspaper</v>
      </c>
      <c r="BF206">
        <f>IFERROR(SEARCH(";",Table4[[#This Row],[reference/s]]),"")</f>
        <v>4</v>
      </c>
      <c r="BG206" s="1">
        <f>IFERROR(SEARCH(";",Table4[[#This Row],[reference/s]],Table4[[#This Row],[Column2]]+1),"")</f>
        <v>21</v>
      </c>
      <c r="BH206" s="1" t="str">
        <f>IFERROR(SEARCH(";",Table4[[#This Row],[reference/s]],Table4[[#This Row],[Column3]]+1),"")</f>
        <v/>
      </c>
      <c r="BI206" s="1" t="str">
        <f>IFERROR(SEARCH(";",Table4[[#This Row],[reference/s]],Table4[[#This Row],[Column4]]+1),"")</f>
        <v/>
      </c>
      <c r="BJ206" s="1" t="str">
        <f>IFERROR(SEARCH(";",Table4[[#This Row],[reference/s]],Table4[[#This Row],[Column5]]+1),"")</f>
        <v/>
      </c>
      <c r="BK206" s="1" t="str">
        <f>IFERROR(SEARCH(";",Table4[[#This Row],[reference/s]],Table4[[#This Row],[Column6]]+1),"")</f>
        <v/>
      </c>
      <c r="BL206" s="1" t="str">
        <f>IFERROR(SEARCH(";",Table4[[#This Row],[reference/s]],Table4[[#This Row],[Column7]]+1),"")</f>
        <v/>
      </c>
      <c r="BM206" s="1" t="str">
        <f>IFERROR(SEARCH(";",Table4[[#This Row],[reference/s]],Table4[[#This Row],[Column8]]+1),"")</f>
        <v/>
      </c>
      <c r="BN206" s="1" t="str">
        <f>IFERROR(SEARCH(";",Table4[[#This Row],[reference/s]],Table4[[#This Row],[Column9]]+1),"")</f>
        <v/>
      </c>
      <c r="BO206" s="1" t="str">
        <f>IFERROR(SEARCH(";",Table4[[#This Row],[reference/s]],Table4[[#This Row],[Column10]]+1),"")</f>
        <v/>
      </c>
      <c r="BP206" s="1" t="str">
        <f>IFERROR(SEARCH(";",Table4[[#This Row],[reference/s]],Table4[[#This Row],[Column11]]+1),"")</f>
        <v/>
      </c>
      <c r="BQ206" s="1" t="str">
        <f>IFERROR(MID(Table4[[#This Row],[reference/s]],Table4[[#This Row],[Column3]]+2,Table4[[#This Row],[Column4]]-Table4[[#This Row],[Column3]]-2),"")</f>
        <v/>
      </c>
      <c r="BR206" s="1" t="str">
        <f>IFERROR(MID(Table4[[#This Row],[reference/s]],Table4[[#This Row],[Column4]]+2,Table4[[#This Row],[Column5]]-Table4[[#This Row],[Column4]]-2),"")</f>
        <v/>
      </c>
      <c r="BS206" s="1" t="str">
        <f>IFERROR(MID(Table4[[#This Row],[reference/s]],Table4[[#This Row],[Column5]]+2,Table4[[#This Row],[Column6]]-Table4[[#This Row],[Column5]]-2),"")</f>
        <v/>
      </c>
    </row>
    <row r="207" spans="1:71">
      <c r="A207">
        <v>428</v>
      </c>
      <c r="B207" t="s">
        <v>666</v>
      </c>
      <c r="C207" t="s">
        <v>303</v>
      </c>
      <c r="D207" t="s">
        <v>304</v>
      </c>
      <c r="E207" s="4">
        <v>35894</v>
      </c>
      <c r="F207" s="7">
        <v>35895</v>
      </c>
      <c r="G207" t="s">
        <v>689</v>
      </c>
      <c r="H207" s="41">
        <v>1998</v>
      </c>
      <c r="I207" t="s">
        <v>540</v>
      </c>
      <c r="J207" t="s">
        <v>37</v>
      </c>
      <c r="K207" t="s">
        <v>37</v>
      </c>
      <c r="L207" t="s">
        <v>773</v>
      </c>
      <c r="M207" t="s">
        <v>1051</v>
      </c>
      <c r="N207" s="41" t="str">
        <f>IFERROR(SEARCH("EM-DAT",Table4[[#This Row],[reference/s]]),"")</f>
        <v/>
      </c>
      <c r="O207" s="41">
        <v>0</v>
      </c>
      <c r="P207" s="41">
        <v>0</v>
      </c>
      <c r="Q207" s="41">
        <v>2</v>
      </c>
      <c r="R207" s="41">
        <v>0</v>
      </c>
      <c r="S207" s="41">
        <v>1</v>
      </c>
      <c r="T207" s="41">
        <f>IF(AND(Table4[[#This Row],[Deaths]]="",Table4[[#This Row],[Reported cost]]="",Table4[[#This Row],[Insured Cost]]=""),1,IF(OR(Table4[[#This Row],[Reported cost]]="",Table4[[#This Row],[Insured Cost]]=""),2,IF(AND(Table4[[#This Row],[Deaths]]="",OR(Table4[[#This Row],[Reported cost]]="",Table4[[#This Row],[Insured Cost]]="")),3,"")))</f>
        <v>2</v>
      </c>
      <c r="U207" s="41"/>
      <c r="V207" s="41"/>
      <c r="W207" s="41"/>
      <c r="X207" s="41"/>
      <c r="Y207" s="41">
        <v>1</v>
      </c>
      <c r="Z207" s="2">
        <v>10000000</v>
      </c>
      <c r="AB207" s="41"/>
      <c r="AC207" s="41"/>
      <c r="AD207" s="41"/>
      <c r="AE207" s="41">
        <v>80</v>
      </c>
      <c r="AF207" s="41"/>
      <c r="AG207" s="41">
        <v>10</v>
      </c>
      <c r="AH207" s="41"/>
      <c r="AI207" s="41"/>
      <c r="AJ207" s="41"/>
      <c r="AK207" s="41"/>
      <c r="AL207" s="41"/>
      <c r="AM207" s="41"/>
      <c r="AN207" s="41"/>
      <c r="AO207" s="41"/>
      <c r="AP207" s="41"/>
      <c r="AQ207" s="41">
        <v>5</v>
      </c>
      <c r="AR207" s="41"/>
      <c r="AS207" s="41"/>
      <c r="AT207" s="41"/>
      <c r="BC207" t="s">
        <v>305</v>
      </c>
      <c r="BD207" t="str">
        <f>IFERROR(LEFT(Table4[[#This Row],[reference/s]],SEARCH(";",Table4[[#This Row],[reference/s]])-1),"")</f>
        <v>ICA</v>
      </c>
      <c r="BE207" t="str">
        <f>IFERROR(MID(Table4[[#This Row],[reference/s]],SEARCH(";",Table4[[#This Row],[reference/s]])+2,SEARCH(";",Table4[[#This Row],[reference/s]],SEARCH(";",Table4[[#This Row],[reference/s]])+1)-SEARCH(";",Table4[[#This Row],[reference/s]])-2),"")</f>
        <v>PDF - newspaper (only reports death)</v>
      </c>
      <c r="BF207">
        <f>IFERROR(SEARCH(";",Table4[[#This Row],[reference/s]]),"")</f>
        <v>4</v>
      </c>
      <c r="BG207" s="1">
        <f>IFERROR(SEARCH(";",Table4[[#This Row],[reference/s]],Table4[[#This Row],[Column2]]+1),"")</f>
        <v>42</v>
      </c>
      <c r="BH207" s="1" t="str">
        <f>IFERROR(SEARCH(";",Table4[[#This Row],[reference/s]],Table4[[#This Row],[Column3]]+1),"")</f>
        <v/>
      </c>
      <c r="BI207" s="1" t="str">
        <f>IFERROR(SEARCH(";",Table4[[#This Row],[reference/s]],Table4[[#This Row],[Column4]]+1),"")</f>
        <v/>
      </c>
      <c r="BJ207" s="1" t="str">
        <f>IFERROR(SEARCH(";",Table4[[#This Row],[reference/s]],Table4[[#This Row],[Column5]]+1),"")</f>
        <v/>
      </c>
      <c r="BK207" s="1" t="str">
        <f>IFERROR(SEARCH(";",Table4[[#This Row],[reference/s]],Table4[[#This Row],[Column6]]+1),"")</f>
        <v/>
      </c>
      <c r="BL207" s="1" t="str">
        <f>IFERROR(SEARCH(";",Table4[[#This Row],[reference/s]],Table4[[#This Row],[Column7]]+1),"")</f>
        <v/>
      </c>
      <c r="BM207" s="1" t="str">
        <f>IFERROR(SEARCH(";",Table4[[#This Row],[reference/s]],Table4[[#This Row],[Column8]]+1),"")</f>
        <v/>
      </c>
      <c r="BN207" s="1" t="str">
        <f>IFERROR(SEARCH(";",Table4[[#This Row],[reference/s]],Table4[[#This Row],[Column9]]+1),"")</f>
        <v/>
      </c>
      <c r="BO207" s="1" t="str">
        <f>IFERROR(SEARCH(";",Table4[[#This Row],[reference/s]],Table4[[#This Row],[Column10]]+1),"")</f>
        <v/>
      </c>
      <c r="BP207" s="1" t="str">
        <f>IFERROR(SEARCH(";",Table4[[#This Row],[reference/s]],Table4[[#This Row],[Column11]]+1),"")</f>
        <v/>
      </c>
      <c r="BQ207" s="1" t="str">
        <f>IFERROR(MID(Table4[[#This Row],[reference/s]],Table4[[#This Row],[Column3]]+2,Table4[[#This Row],[Column4]]-Table4[[#This Row],[Column3]]-2),"")</f>
        <v/>
      </c>
      <c r="BR207" s="1" t="str">
        <f>IFERROR(MID(Table4[[#This Row],[reference/s]],Table4[[#This Row],[Column4]]+2,Table4[[#This Row],[Column5]]-Table4[[#This Row],[Column4]]-2),"")</f>
        <v/>
      </c>
      <c r="BS207" s="1" t="str">
        <f>IFERROR(MID(Table4[[#This Row],[reference/s]],Table4[[#This Row],[Column5]]+2,Table4[[#This Row],[Column6]]-Table4[[#This Row],[Column5]]-2),"")</f>
        <v/>
      </c>
    </row>
    <row r="208" spans="1:71">
      <c r="A208">
        <v>173</v>
      </c>
      <c r="B208" t="s">
        <v>666</v>
      </c>
      <c r="C208" t="s">
        <v>870</v>
      </c>
      <c r="D208" t="s">
        <v>871</v>
      </c>
      <c r="E208" s="4">
        <v>35895</v>
      </c>
      <c r="F208" s="4">
        <v>35895</v>
      </c>
      <c r="G208" t="s">
        <v>689</v>
      </c>
      <c r="H208" s="41">
        <v>1998</v>
      </c>
      <c r="I208" t="s">
        <v>872</v>
      </c>
      <c r="J208" t="s">
        <v>50</v>
      </c>
      <c r="K208" t="s">
        <v>50</v>
      </c>
      <c r="M208" t="s">
        <v>1052</v>
      </c>
      <c r="N208" s="41" t="str">
        <f>IFERROR(SEARCH("EM-DAT",Table4[[#This Row],[reference/s]]),"")</f>
        <v/>
      </c>
      <c r="O208" s="41">
        <v>0</v>
      </c>
      <c r="P208" s="41">
        <v>0</v>
      </c>
      <c r="Q208" s="41">
        <v>1</v>
      </c>
      <c r="R208" s="41">
        <v>0</v>
      </c>
      <c r="S208" s="41">
        <v>3</v>
      </c>
      <c r="T208" s="41">
        <f>IF(AND(Table4[[#This Row],[Deaths]]="",Table4[[#This Row],[Reported cost]]="",Table4[[#This Row],[Insured Cost]]=""),1,IF(OR(Table4[[#This Row],[Reported cost]]="",Table4[[#This Row],[Insured Cost]]=""),2,IF(AND(Table4[[#This Row],[Deaths]]="",OR(Table4[[#This Row],[Reported cost]]="",Table4[[#This Row],[Insured Cost]]="")),3,"")))</f>
        <v>2</v>
      </c>
      <c r="U208" s="41"/>
      <c r="V208" s="41"/>
      <c r="W208" s="41"/>
      <c r="X208" s="41"/>
      <c r="Y208" s="41">
        <v>3</v>
      </c>
      <c r="AB208" s="41"/>
      <c r="AC208" s="41"/>
      <c r="AD208" s="41"/>
      <c r="AE208" s="41"/>
      <c r="AF208" s="41"/>
      <c r="AG208" s="41"/>
      <c r="AH208" s="41"/>
      <c r="AI208" s="41"/>
      <c r="AJ208" s="41"/>
      <c r="AK208" s="41"/>
      <c r="AL208" s="41"/>
      <c r="AM208" s="41"/>
      <c r="AN208" s="41"/>
      <c r="AO208" s="41"/>
      <c r="AP208" s="41"/>
      <c r="AQ208" s="41"/>
      <c r="AR208" s="41"/>
      <c r="AS208" s="41"/>
      <c r="AT208" s="41"/>
      <c r="BC208" s="2"/>
      <c r="BD208" t="str">
        <f>IFERROR(LEFT(Table4[[#This Row],[reference/s]],SEARCH(";",Table4[[#This Row],[reference/s]])-1),"")</f>
        <v>PDF- newspaper</v>
      </c>
      <c r="BE208" t="str">
        <f>IFERROR(MID(Table4[[#This Row],[reference/s]],SEARCH(";",Table4[[#This Row],[reference/s]])+2,SEARCH(";",Table4[[#This Row],[reference/s]],SEARCH(";",Table4[[#This Row],[reference/s]])+1)-SEARCH(";",Table4[[#This Row],[reference/s]])-2),"")</f>
        <v/>
      </c>
      <c r="BF208">
        <f>IFERROR(SEARCH(";",Table4[[#This Row],[reference/s]]),"")</f>
        <v>15</v>
      </c>
      <c r="BG208" s="1" t="str">
        <f>IFERROR(SEARCH(";",Table4[[#This Row],[reference/s]],Table4[[#This Row],[Column2]]+1),"")</f>
        <v/>
      </c>
      <c r="BH208" s="1" t="str">
        <f>IFERROR(SEARCH(";",Table4[[#This Row],[reference/s]],Table4[[#This Row],[Column3]]+1),"")</f>
        <v/>
      </c>
      <c r="BI208" s="1" t="str">
        <f>IFERROR(SEARCH(";",Table4[[#This Row],[reference/s]],Table4[[#This Row],[Column4]]+1),"")</f>
        <v/>
      </c>
      <c r="BJ208" s="1" t="str">
        <f>IFERROR(SEARCH(";",Table4[[#This Row],[reference/s]],Table4[[#This Row],[Column5]]+1),"")</f>
        <v/>
      </c>
      <c r="BK208" s="1" t="str">
        <f>IFERROR(SEARCH(";",Table4[[#This Row],[reference/s]],Table4[[#This Row],[Column6]]+1),"")</f>
        <v/>
      </c>
      <c r="BL208" s="1" t="str">
        <f>IFERROR(SEARCH(";",Table4[[#This Row],[reference/s]],Table4[[#This Row],[Column7]]+1),"")</f>
        <v/>
      </c>
      <c r="BM208" s="1" t="str">
        <f>IFERROR(SEARCH(";",Table4[[#This Row],[reference/s]],Table4[[#This Row],[Column8]]+1),"")</f>
        <v/>
      </c>
      <c r="BN208" s="1" t="str">
        <f>IFERROR(SEARCH(";",Table4[[#This Row],[reference/s]],Table4[[#This Row],[Column9]]+1),"")</f>
        <v/>
      </c>
      <c r="BO208" s="1" t="str">
        <f>IFERROR(SEARCH(";",Table4[[#This Row],[reference/s]],Table4[[#This Row],[Column10]]+1),"")</f>
        <v/>
      </c>
      <c r="BP208" s="1" t="str">
        <f>IFERROR(SEARCH(";",Table4[[#This Row],[reference/s]],Table4[[#This Row],[Column11]]+1),"")</f>
        <v/>
      </c>
      <c r="BQ208" s="1" t="str">
        <f>IFERROR(MID(Table4[[#This Row],[reference/s]],Table4[[#This Row],[Column3]]+2,Table4[[#This Row],[Column4]]-Table4[[#This Row],[Column3]]-2),"")</f>
        <v/>
      </c>
      <c r="BR208" s="1" t="str">
        <f>IFERROR(MID(Table4[[#This Row],[reference/s]],Table4[[#This Row],[Column4]]+2,Table4[[#This Row],[Column5]]-Table4[[#This Row],[Column4]]-2),"")</f>
        <v/>
      </c>
      <c r="BS208" s="1" t="str">
        <f>IFERROR(MID(Table4[[#This Row],[reference/s]],Table4[[#This Row],[Column5]]+2,Table4[[#This Row],[Column6]]-Table4[[#This Row],[Column5]]-2),"")</f>
        <v/>
      </c>
    </row>
    <row r="209" spans="1:71">
      <c r="A209">
        <v>32</v>
      </c>
      <c r="B209" t="s">
        <v>666</v>
      </c>
      <c r="C209" t="s">
        <v>57</v>
      </c>
      <c r="D209" t="s">
        <v>813</v>
      </c>
      <c r="E209" s="4">
        <v>35969</v>
      </c>
      <c r="F209" s="4">
        <v>35970</v>
      </c>
      <c r="G209" t="s">
        <v>693</v>
      </c>
      <c r="H209" s="41">
        <v>1998</v>
      </c>
      <c r="I209" t="s">
        <v>541</v>
      </c>
      <c r="J209" t="s">
        <v>37</v>
      </c>
      <c r="K209" t="s">
        <v>37</v>
      </c>
      <c r="L209" t="s">
        <v>773</v>
      </c>
      <c r="M209" t="s">
        <v>1053</v>
      </c>
      <c r="N209" s="41" t="str">
        <f>IFERROR(SEARCH("EM-DAT",Table4[[#This Row],[reference/s]]),"")</f>
        <v/>
      </c>
      <c r="O209" s="41">
        <v>1</v>
      </c>
      <c r="P209" s="41">
        <v>0</v>
      </c>
      <c r="Q209" s="41">
        <v>2</v>
      </c>
      <c r="R209" s="41">
        <v>1</v>
      </c>
      <c r="S209" s="41">
        <v>2</v>
      </c>
      <c r="T209" s="41">
        <f>IF(AND(Table4[[#This Row],[Deaths]]="",Table4[[#This Row],[Reported cost]]="",Table4[[#This Row],[Insured Cost]]=""),1,IF(OR(Table4[[#This Row],[Reported cost]]="",Table4[[#This Row],[Insured Cost]]=""),2,IF(AND(Table4[[#This Row],[Deaths]]="",OR(Table4[[#This Row],[Reported cost]]="",Table4[[#This Row],[Insured Cost]]="")),3,"")))</f>
        <v>2</v>
      </c>
      <c r="U209" s="41"/>
      <c r="V209" s="41"/>
      <c r="W209" s="41"/>
      <c r="X209" s="41"/>
      <c r="Y209" s="41">
        <v>1</v>
      </c>
      <c r="Z209" s="2">
        <v>12000000</v>
      </c>
      <c r="AB209" s="41">
        <v>2500</v>
      </c>
      <c r="AC209" s="41"/>
      <c r="AD209" s="41"/>
      <c r="AE209" s="41"/>
      <c r="AF209" s="41"/>
      <c r="AG209" s="41"/>
      <c r="AH209" s="41"/>
      <c r="AI209" s="41"/>
      <c r="AJ209" s="41"/>
      <c r="AK209" s="41"/>
      <c r="AL209" s="41"/>
      <c r="AM209" s="41"/>
      <c r="AN209" s="41"/>
      <c r="AO209" s="41"/>
      <c r="AP209" s="41"/>
      <c r="AQ209" s="41"/>
      <c r="AR209" s="41"/>
      <c r="AS209" s="41"/>
      <c r="AT209" s="41"/>
      <c r="BC209" t="s">
        <v>58</v>
      </c>
      <c r="BD209" s="2" t="str">
        <f>IFERROR(LEFT(Table4[[#This Row],[reference/s]],SEARCH(";",Table4[[#This Row],[reference/s]])-1),"")</f>
        <v>ICA</v>
      </c>
      <c r="BE209" t="str">
        <f>IFERROR(MID(Table4[[#This Row],[reference/s]],SEARCH(";",Table4[[#This Row],[reference/s]])+2,SEARCH(";",Table4[[#This Row],[reference/s]],SEARCH(";",Table4[[#This Row],[reference/s]])+1)-SEARCH(";",Table4[[#This Row],[reference/s]])-2),"")</f>
        <v>PDF - newspaper</v>
      </c>
      <c r="BF209">
        <f>IFERROR(SEARCH(";",Table4[[#This Row],[reference/s]]),"")</f>
        <v>4</v>
      </c>
      <c r="BG209" s="1">
        <f>IFERROR(SEARCH(";",Table4[[#This Row],[reference/s]],Table4[[#This Row],[Column2]]+1),"")</f>
        <v>21</v>
      </c>
      <c r="BH209" s="1">
        <f>IFERROR(SEARCH(";",Table4[[#This Row],[reference/s]],Table4[[#This Row],[Column3]]+1),"")</f>
        <v>99</v>
      </c>
      <c r="BI209" s="1">
        <f>IFERROR(SEARCH(";",Table4[[#This Row],[reference/s]],Table4[[#This Row],[Column4]]+1),"")</f>
        <v>117</v>
      </c>
      <c r="BJ209" s="1" t="str">
        <f>IFERROR(SEARCH(";",Table4[[#This Row],[reference/s]],Table4[[#This Row],[Column5]]+1),"")</f>
        <v/>
      </c>
      <c r="BK209" s="1" t="str">
        <f>IFERROR(SEARCH(";",Table4[[#This Row],[reference/s]],Table4[[#This Row],[Column6]]+1),"")</f>
        <v/>
      </c>
      <c r="BL209" s="1" t="str">
        <f>IFERROR(SEARCH(";",Table4[[#This Row],[reference/s]],Table4[[#This Row],[Column7]]+1),"")</f>
        <v/>
      </c>
      <c r="BM209" s="1" t="str">
        <f>IFERROR(SEARCH(";",Table4[[#This Row],[reference/s]],Table4[[#This Row],[Column8]]+1),"")</f>
        <v/>
      </c>
      <c r="BN209" s="1" t="str">
        <f>IFERROR(SEARCH(";",Table4[[#This Row],[reference/s]],Table4[[#This Row],[Column9]]+1),"")</f>
        <v/>
      </c>
      <c r="BO209" s="1" t="str">
        <f>IFERROR(SEARCH(";",Table4[[#This Row],[reference/s]],Table4[[#This Row],[Column10]]+1),"")</f>
        <v/>
      </c>
      <c r="BP209" s="1" t="str">
        <f>IFERROR(SEARCH(";",Table4[[#This Row],[reference/s]],Table4[[#This Row],[Column11]]+1),"")</f>
        <v/>
      </c>
      <c r="BQ209" s="1" t="str">
        <f>IFERROR(MID(Table4[[#This Row],[reference/s]],Table4[[#This Row],[Column3]]+2,Table4[[#This Row],[Column4]]-Table4[[#This Row],[Column3]]-2),"")</f>
        <v>http://www.stormsafe.com.au/local-storm-information-and-events/hunter-region</v>
      </c>
      <c r="BR209" s="1" t="str">
        <f>IFERROR(MID(Table4[[#This Row],[reference/s]],Table4[[#This Row],[Column4]]+2,Table4[[#This Row],[Column5]]-Table4[[#This Row],[Column4]]-2),"")</f>
        <v>NSW storm pg B-5</v>
      </c>
      <c r="BS209" s="1" t="str">
        <f>IFERROR(MID(Table4[[#This Row],[reference/s]],Table4[[#This Row],[Column5]]+2,Table4[[#This Row],[Column6]]-Table4[[#This Row],[Column5]]-2),"")</f>
        <v/>
      </c>
    </row>
    <row r="210" spans="1:71">
      <c r="A210">
        <v>446</v>
      </c>
      <c r="B210" t="s">
        <v>666</v>
      </c>
      <c r="C210" t="s">
        <v>674</v>
      </c>
      <c r="D210" t="s">
        <v>313</v>
      </c>
      <c r="E210" s="4">
        <v>36081</v>
      </c>
      <c r="F210" s="4">
        <v>36081</v>
      </c>
      <c r="G210" t="s">
        <v>690</v>
      </c>
      <c r="H210" s="41">
        <v>1998</v>
      </c>
      <c r="I210" t="s">
        <v>805</v>
      </c>
      <c r="J210" t="s">
        <v>50</v>
      </c>
      <c r="K210" t="s">
        <v>50</v>
      </c>
      <c r="L210" t="s">
        <v>773</v>
      </c>
      <c r="M210" t="s">
        <v>1054</v>
      </c>
      <c r="N210" s="41" t="str">
        <f>IFERROR(SEARCH("EM-DAT",Table4[[#This Row],[reference/s]]),"")</f>
        <v/>
      </c>
      <c r="O210" s="41">
        <v>0</v>
      </c>
      <c r="P210" s="41">
        <v>0</v>
      </c>
      <c r="Q210" s="41">
        <v>2</v>
      </c>
      <c r="R210" s="41">
        <v>0</v>
      </c>
      <c r="S210" s="41">
        <v>2</v>
      </c>
      <c r="T210" s="41" t="str">
        <f>IF(AND(Table4[[#This Row],[Deaths]]="",Table4[[#This Row],[Reported cost]]="",Table4[[#This Row],[Insured Cost]]=""),1,IF(OR(Table4[[#This Row],[Reported cost]]="",Table4[[#This Row],[Insured Cost]]=""),2,IF(AND(Table4[[#This Row],[Deaths]]="",OR(Table4[[#This Row],[Reported cost]]="",Table4[[#This Row],[Insured Cost]]="")),3,"")))</f>
        <v/>
      </c>
      <c r="U210" s="41"/>
      <c r="V210" s="41"/>
      <c r="W210" s="41"/>
      <c r="X210" s="41"/>
      <c r="Y210" s="41"/>
      <c r="Z210" s="2">
        <v>23000000</v>
      </c>
      <c r="AA210" s="2">
        <v>35000000</v>
      </c>
      <c r="AB210" s="41"/>
      <c r="AC210" s="41"/>
      <c r="AD210" s="41"/>
      <c r="AE210" s="41">
        <v>12</v>
      </c>
      <c r="AF210" s="41"/>
      <c r="AG210" s="41"/>
      <c r="AH210" s="41"/>
      <c r="AI210" s="41"/>
      <c r="AJ210" s="41"/>
      <c r="AK210" s="41"/>
      <c r="AL210" s="41"/>
      <c r="AM210" s="41"/>
      <c r="AN210" s="41"/>
      <c r="AO210" s="41"/>
      <c r="AP210" s="41"/>
      <c r="AQ210" s="41"/>
      <c r="AR210" s="41"/>
      <c r="AS210" s="41"/>
      <c r="AT210" s="41"/>
      <c r="BC210" t="s">
        <v>314</v>
      </c>
      <c r="BD210" t="str">
        <f>IFERROR(LEFT(Table4[[#This Row],[reference/s]],SEARCH(";",Table4[[#This Row],[reference/s]])-1),"")</f>
        <v>ICA</v>
      </c>
      <c r="BE210" t="str">
        <f>IFERROR(MID(Table4[[#This Row],[reference/s]],SEARCH(";",Table4[[#This Row],[reference/s]])+2,SEARCH(";",Table4[[#This Row],[reference/s]],SEARCH(";",Table4[[#This Row],[reference/s]])+1)-SEARCH(";",Table4[[#This Row],[reference/s]])-2),"")</f>
        <v>PDF - newspaper</v>
      </c>
      <c r="BF210">
        <f>IFERROR(SEARCH(";",Table4[[#This Row],[reference/s]]),"")</f>
        <v>4</v>
      </c>
      <c r="BG210" s="1">
        <f>IFERROR(SEARCH(";",Table4[[#This Row],[reference/s]],Table4[[#This Row],[Column2]]+1),"")</f>
        <v>21</v>
      </c>
      <c r="BH210" s="1" t="str">
        <f>IFERROR(SEARCH(";",Table4[[#This Row],[reference/s]],Table4[[#This Row],[Column3]]+1),"")</f>
        <v/>
      </c>
      <c r="BI210" s="1" t="str">
        <f>IFERROR(SEARCH(";",Table4[[#This Row],[reference/s]],Table4[[#This Row],[Column4]]+1),"")</f>
        <v/>
      </c>
      <c r="BJ210" s="1" t="str">
        <f>IFERROR(SEARCH(";",Table4[[#This Row],[reference/s]],Table4[[#This Row],[Column5]]+1),"")</f>
        <v/>
      </c>
      <c r="BK210" s="1" t="str">
        <f>IFERROR(SEARCH(";",Table4[[#This Row],[reference/s]],Table4[[#This Row],[Column6]]+1),"")</f>
        <v/>
      </c>
      <c r="BL210" s="1" t="str">
        <f>IFERROR(SEARCH(";",Table4[[#This Row],[reference/s]],Table4[[#This Row],[Column7]]+1),"")</f>
        <v/>
      </c>
      <c r="BM210" s="1" t="str">
        <f>IFERROR(SEARCH(";",Table4[[#This Row],[reference/s]],Table4[[#This Row],[Column8]]+1),"")</f>
        <v/>
      </c>
      <c r="BN210" s="1" t="str">
        <f>IFERROR(SEARCH(";",Table4[[#This Row],[reference/s]],Table4[[#This Row],[Column9]]+1),"")</f>
        <v/>
      </c>
      <c r="BO210" s="1" t="str">
        <f>IFERROR(SEARCH(";",Table4[[#This Row],[reference/s]],Table4[[#This Row],[Column10]]+1),"")</f>
        <v/>
      </c>
      <c r="BP210" s="1" t="str">
        <f>IFERROR(SEARCH(";",Table4[[#This Row],[reference/s]],Table4[[#This Row],[Column11]]+1),"")</f>
        <v/>
      </c>
      <c r="BQ210" s="1" t="str">
        <f>IFERROR(MID(Table4[[#This Row],[reference/s]],Table4[[#This Row],[Column3]]+2,Table4[[#This Row],[Column4]]-Table4[[#This Row],[Column3]]-2),"")</f>
        <v/>
      </c>
      <c r="BR210" s="1" t="str">
        <f>IFERROR(MID(Table4[[#This Row],[reference/s]],Table4[[#This Row],[Column4]]+2,Table4[[#This Row],[Column5]]-Table4[[#This Row],[Column4]]-2),"")</f>
        <v/>
      </c>
      <c r="BS210" s="1" t="str">
        <f>IFERROR(MID(Table4[[#This Row],[reference/s]],Table4[[#This Row],[Column5]]+2,Table4[[#This Row],[Column6]]-Table4[[#This Row],[Column5]]-2),"")</f>
        <v/>
      </c>
    </row>
    <row r="211" spans="1:71">
      <c r="B211" t="s">
        <v>666</v>
      </c>
      <c r="E211" s="4">
        <v>36113</v>
      </c>
      <c r="F211" s="4">
        <v>36113</v>
      </c>
      <c r="G211" t="s">
        <v>686</v>
      </c>
      <c r="H211" s="41">
        <v>1998</v>
      </c>
      <c r="I211" t="s">
        <v>563</v>
      </c>
      <c r="J211" t="s">
        <v>50</v>
      </c>
      <c r="K211" t="s">
        <v>50</v>
      </c>
      <c r="L211" t="s">
        <v>773</v>
      </c>
      <c r="M211" t="s">
        <v>814</v>
      </c>
      <c r="N211" s="41" t="str">
        <f>IFERROR(SEARCH("EM-DAT",Table4[[#This Row],[reference/s]]),"")</f>
        <v/>
      </c>
      <c r="O211" s="41">
        <v>0</v>
      </c>
      <c r="P211" s="41">
        <v>0</v>
      </c>
      <c r="Q211" s="41">
        <v>1</v>
      </c>
      <c r="R211" s="41">
        <v>0</v>
      </c>
      <c r="S211" s="41">
        <v>0</v>
      </c>
      <c r="T211" s="41">
        <f>IF(AND(Table4[[#This Row],[Deaths]]="",Table4[[#This Row],[Reported cost]]="",Table4[[#This Row],[Insured Cost]]=""),1,IF(OR(Table4[[#This Row],[Reported cost]]="",Table4[[#This Row],[Insured Cost]]=""),2,IF(AND(Table4[[#This Row],[Deaths]]="",OR(Table4[[#This Row],[Reported cost]]="",Table4[[#This Row],[Insured Cost]]="")),3,"")))</f>
        <v>2</v>
      </c>
      <c r="U211" s="41"/>
      <c r="V211" s="41"/>
      <c r="W211" s="41"/>
      <c r="X211" s="41"/>
      <c r="Y211" s="41"/>
      <c r="Z211" s="2">
        <v>7000000</v>
      </c>
      <c r="AB211" s="41"/>
      <c r="AC211" s="41"/>
      <c r="AD211" s="41"/>
      <c r="AE211" s="41"/>
      <c r="AF211" s="41"/>
      <c r="AG211" s="41"/>
      <c r="AH211" s="41"/>
      <c r="AI211" s="41"/>
      <c r="AJ211" s="41"/>
      <c r="AK211" s="41"/>
      <c r="AL211" s="41"/>
      <c r="AM211" s="41"/>
      <c r="AN211" s="41"/>
      <c r="AO211" s="41"/>
      <c r="AP211" s="41"/>
      <c r="AQ211" s="41"/>
      <c r="AR211" s="41"/>
      <c r="AS211" s="41"/>
      <c r="AT211" s="41"/>
      <c r="BD211" t="str">
        <f>IFERROR(LEFT(Table4[[#This Row],[reference/s]],SEARCH(";",Table4[[#This Row],[reference/s]])-1),"")</f>
        <v>ICA</v>
      </c>
      <c r="BE211" t="str">
        <f>IFERROR(MID(Table4[[#This Row],[reference/s]],SEARCH(";",Table4[[#This Row],[reference/s]])+2,SEARCH(";",Table4[[#This Row],[reference/s]],SEARCH(";",Table4[[#This Row],[reference/s]])+1)-SEARCH(";",Table4[[#This Row],[reference/s]])-2),"")</f>
        <v/>
      </c>
      <c r="BF211">
        <f>IFERROR(SEARCH(";",Table4[[#This Row],[reference/s]]),"")</f>
        <v>4</v>
      </c>
      <c r="BG211" s="1" t="str">
        <f>IFERROR(SEARCH(";",Table4[[#This Row],[reference/s]],Table4[[#This Row],[Column2]]+1),"")</f>
        <v/>
      </c>
      <c r="BH211" s="1" t="str">
        <f>IFERROR(SEARCH(";",Table4[[#This Row],[reference/s]],Table4[[#This Row],[Column3]]+1),"")</f>
        <v/>
      </c>
      <c r="BI211" s="1" t="str">
        <f>IFERROR(SEARCH(";",Table4[[#This Row],[reference/s]],Table4[[#This Row],[Column4]]+1),"")</f>
        <v/>
      </c>
      <c r="BJ211" s="1" t="str">
        <f>IFERROR(SEARCH(";",Table4[[#This Row],[reference/s]],Table4[[#This Row],[Column5]]+1),"")</f>
        <v/>
      </c>
      <c r="BK211" s="1" t="str">
        <f>IFERROR(SEARCH(";",Table4[[#This Row],[reference/s]],Table4[[#This Row],[Column6]]+1),"")</f>
        <v/>
      </c>
      <c r="BL211" s="1" t="str">
        <f>IFERROR(SEARCH(";",Table4[[#This Row],[reference/s]],Table4[[#This Row],[Column7]]+1),"")</f>
        <v/>
      </c>
      <c r="BM211" s="1" t="str">
        <f>IFERROR(SEARCH(";",Table4[[#This Row],[reference/s]],Table4[[#This Row],[Column8]]+1),"")</f>
        <v/>
      </c>
      <c r="BN211" s="1" t="str">
        <f>IFERROR(SEARCH(";",Table4[[#This Row],[reference/s]],Table4[[#This Row],[Column9]]+1),"")</f>
        <v/>
      </c>
      <c r="BO211" s="1" t="str">
        <f>IFERROR(SEARCH(";",Table4[[#This Row],[reference/s]],Table4[[#This Row],[Column10]]+1),"")</f>
        <v/>
      </c>
      <c r="BP211" s="1" t="str">
        <f>IFERROR(SEARCH(";",Table4[[#This Row],[reference/s]],Table4[[#This Row],[Column11]]+1),"")</f>
        <v/>
      </c>
      <c r="BQ211" s="1" t="str">
        <f>IFERROR(MID(Table4[[#This Row],[reference/s]],Table4[[#This Row],[Column3]]+2,Table4[[#This Row],[Column4]]-Table4[[#This Row],[Column3]]-2),"")</f>
        <v/>
      </c>
      <c r="BR211" s="1" t="str">
        <f>IFERROR(MID(Table4[[#This Row],[reference/s]],Table4[[#This Row],[Column4]]+2,Table4[[#This Row],[Column5]]-Table4[[#This Row],[Column4]]-2),"")</f>
        <v/>
      </c>
      <c r="BS211" s="1" t="str">
        <f>IFERROR(MID(Table4[[#This Row],[reference/s]],Table4[[#This Row],[Column5]]+2,Table4[[#This Row],[Column6]]-Table4[[#This Row],[Column5]]-2),"")</f>
        <v/>
      </c>
    </row>
    <row r="212" spans="1:71">
      <c r="A212">
        <v>280</v>
      </c>
      <c r="B212" t="s">
        <v>666</v>
      </c>
      <c r="C212" t="s">
        <v>201</v>
      </c>
      <c r="D212" t="s">
        <v>202</v>
      </c>
      <c r="E212" s="4">
        <v>36145</v>
      </c>
      <c r="F212" s="4">
        <v>36145</v>
      </c>
      <c r="G212" t="s">
        <v>687</v>
      </c>
      <c r="H212" s="41">
        <v>1998</v>
      </c>
      <c r="I212" t="s">
        <v>542</v>
      </c>
      <c r="J212" t="s">
        <v>50</v>
      </c>
      <c r="K212" t="s">
        <v>50</v>
      </c>
      <c r="L212" t="s">
        <v>773</v>
      </c>
      <c r="M212" t="s">
        <v>1055</v>
      </c>
      <c r="N212" s="41" t="str">
        <f>IFERROR(SEARCH("EM-DAT",Table4[[#This Row],[reference/s]]),"")</f>
        <v/>
      </c>
      <c r="O212" s="41">
        <v>0</v>
      </c>
      <c r="P212" s="41">
        <v>0</v>
      </c>
      <c r="Q212" s="41">
        <v>2</v>
      </c>
      <c r="R212" s="41">
        <v>0</v>
      </c>
      <c r="S212" s="41">
        <v>0</v>
      </c>
      <c r="T212" s="41">
        <f>IF(AND(Table4[[#This Row],[Deaths]]="",Table4[[#This Row],[Reported cost]]="",Table4[[#This Row],[Insured Cost]]=""),1,IF(OR(Table4[[#This Row],[Reported cost]]="",Table4[[#This Row],[Insured Cost]]=""),2,IF(AND(Table4[[#This Row],[Deaths]]="",OR(Table4[[#This Row],[Reported cost]]="",Table4[[#This Row],[Insured Cost]]="")),3,"")))</f>
        <v>2</v>
      </c>
      <c r="U212" s="41"/>
      <c r="V212" s="41"/>
      <c r="W212" s="41"/>
      <c r="X212" s="41"/>
      <c r="Y212" s="41"/>
      <c r="Z212" s="2">
        <v>76000000</v>
      </c>
      <c r="AB212" s="41"/>
      <c r="AC212" s="41"/>
      <c r="AD212" s="41"/>
      <c r="AE212" s="41">
        <v>2600</v>
      </c>
      <c r="AF212" s="41"/>
      <c r="AG212" s="41">
        <v>550</v>
      </c>
      <c r="AH212" s="41"/>
      <c r="AI212" s="41"/>
      <c r="AJ212" s="41"/>
      <c r="AK212" s="41"/>
      <c r="AL212" s="41"/>
      <c r="AM212" s="41">
        <v>1500</v>
      </c>
      <c r="AN212" s="41"/>
      <c r="AO212" s="41"/>
      <c r="AP212" s="41"/>
      <c r="AQ212" s="41"/>
      <c r="AR212" s="41"/>
      <c r="AS212" s="41"/>
      <c r="AT212" s="41"/>
      <c r="BC212" t="s">
        <v>203</v>
      </c>
      <c r="BD212" t="str">
        <f>IFERROR(LEFT(Table4[[#This Row],[reference/s]],SEARCH(";",Table4[[#This Row],[reference/s]])-1),"")</f>
        <v>ICA</v>
      </c>
      <c r="BE212" t="str">
        <f>IFERROR(MID(Table4[[#This Row],[reference/s]],SEARCH(";",Table4[[#This Row],[reference/s]])+2,SEARCH(";",Table4[[#This Row],[reference/s]],SEARCH(";",Table4[[#This Row],[reference/s]])+1)-SEARCH(";",Table4[[#This Row],[reference/s]])-2),"")</f>
        <v>all media reports about the cricket!</v>
      </c>
      <c r="BF212">
        <f>IFERROR(SEARCH(";",Table4[[#This Row],[reference/s]]),"")</f>
        <v>4</v>
      </c>
      <c r="BG212" s="1">
        <f>IFERROR(SEARCH(";",Table4[[#This Row],[reference/s]],Table4[[#This Row],[Column2]]+1),"")</f>
        <v>42</v>
      </c>
      <c r="BH212" s="1" t="str">
        <f>IFERROR(SEARCH(";",Table4[[#This Row],[reference/s]],Table4[[#This Row],[Column3]]+1),"")</f>
        <v/>
      </c>
      <c r="BI212" s="1" t="str">
        <f>IFERROR(SEARCH(";",Table4[[#This Row],[reference/s]],Table4[[#This Row],[Column4]]+1),"")</f>
        <v/>
      </c>
      <c r="BJ212" s="1" t="str">
        <f>IFERROR(SEARCH(";",Table4[[#This Row],[reference/s]],Table4[[#This Row],[Column5]]+1),"")</f>
        <v/>
      </c>
      <c r="BK212" s="1" t="str">
        <f>IFERROR(SEARCH(";",Table4[[#This Row],[reference/s]],Table4[[#This Row],[Column6]]+1),"")</f>
        <v/>
      </c>
      <c r="BL212" s="1" t="str">
        <f>IFERROR(SEARCH(";",Table4[[#This Row],[reference/s]],Table4[[#This Row],[Column7]]+1),"")</f>
        <v/>
      </c>
      <c r="BM212" s="1" t="str">
        <f>IFERROR(SEARCH(";",Table4[[#This Row],[reference/s]],Table4[[#This Row],[Column8]]+1),"")</f>
        <v/>
      </c>
      <c r="BN212" s="1" t="str">
        <f>IFERROR(SEARCH(";",Table4[[#This Row],[reference/s]],Table4[[#This Row],[Column9]]+1),"")</f>
        <v/>
      </c>
      <c r="BO212" s="1" t="str">
        <f>IFERROR(SEARCH(";",Table4[[#This Row],[reference/s]],Table4[[#This Row],[Column10]]+1),"")</f>
        <v/>
      </c>
      <c r="BP212" s="1" t="str">
        <f>IFERROR(SEARCH(";",Table4[[#This Row],[reference/s]],Table4[[#This Row],[Column11]]+1),"")</f>
        <v/>
      </c>
      <c r="BQ212" s="1" t="str">
        <f>IFERROR(MID(Table4[[#This Row],[reference/s]],Table4[[#This Row],[Column3]]+2,Table4[[#This Row],[Column4]]-Table4[[#This Row],[Column3]]-2),"")</f>
        <v/>
      </c>
      <c r="BR212" s="1" t="str">
        <f>IFERROR(MID(Table4[[#This Row],[reference/s]],Table4[[#This Row],[Column4]]+2,Table4[[#This Row],[Column5]]-Table4[[#This Row],[Column4]]-2),"")</f>
        <v/>
      </c>
      <c r="BS212" s="1" t="str">
        <f>IFERROR(MID(Table4[[#This Row],[reference/s]],Table4[[#This Row],[Column5]]+2,Table4[[#This Row],[Column6]]-Table4[[#This Row],[Column5]]-2),"")</f>
        <v/>
      </c>
    </row>
    <row r="213" spans="1:71">
      <c r="B213" t="s">
        <v>666</v>
      </c>
      <c r="C213" t="s">
        <v>810</v>
      </c>
      <c r="E213" s="4">
        <v>36155</v>
      </c>
      <c r="F213" s="4">
        <v>36155</v>
      </c>
      <c r="G213" t="s">
        <v>687</v>
      </c>
      <c r="H213" s="41">
        <v>1998</v>
      </c>
      <c r="I213" t="s">
        <v>808</v>
      </c>
      <c r="J213" t="s">
        <v>809</v>
      </c>
      <c r="K213" t="s">
        <v>30</v>
      </c>
      <c r="L213" t="s">
        <v>773</v>
      </c>
      <c r="M213" t="s">
        <v>811</v>
      </c>
      <c r="N213" s="41" t="str">
        <f>IFERROR(SEARCH("EM-DAT",Table4[[#This Row],[reference/s]]),"")</f>
        <v/>
      </c>
      <c r="O213" s="41">
        <v>0</v>
      </c>
      <c r="P213" s="41">
        <v>0</v>
      </c>
      <c r="Q213" s="41">
        <v>1</v>
      </c>
      <c r="R213" s="41">
        <v>1</v>
      </c>
      <c r="S213" s="41">
        <v>0</v>
      </c>
      <c r="T213" s="41" t="str">
        <f>IF(AND(Table4[[#This Row],[Deaths]]="",Table4[[#This Row],[Reported cost]]="",Table4[[#This Row],[Insured Cost]]=""),1,IF(OR(Table4[[#This Row],[Reported cost]]="",Table4[[#This Row],[Insured Cost]]=""),2,IF(AND(Table4[[#This Row],[Deaths]]="",OR(Table4[[#This Row],[Reported cost]]="",Table4[[#This Row],[Insured Cost]]="")),3,"")))</f>
        <v/>
      </c>
      <c r="U213" s="41"/>
      <c r="V213" s="41"/>
      <c r="W213" s="41"/>
      <c r="X213" s="41"/>
      <c r="Y213" s="41">
        <v>6</v>
      </c>
      <c r="Z213" s="2">
        <v>10000000</v>
      </c>
      <c r="AA213" s="2">
        <v>10000000</v>
      </c>
      <c r="AB213" s="41"/>
      <c r="AC213" s="41"/>
      <c r="AD213" s="41"/>
      <c r="AE213" s="41"/>
      <c r="AF213" s="41"/>
      <c r="AG213" s="41"/>
      <c r="AH213" s="41"/>
      <c r="AI213" s="41"/>
      <c r="AJ213" s="41"/>
      <c r="AK213" s="41"/>
      <c r="AL213" s="41"/>
      <c r="AM213" s="41"/>
      <c r="AN213" s="41"/>
      <c r="AO213" s="41"/>
      <c r="AP213" s="41"/>
      <c r="AQ213" s="41"/>
      <c r="AR213" s="41"/>
      <c r="AS213" s="41"/>
      <c r="AT213" s="41"/>
      <c r="BD213" t="str">
        <f>IFERROR(LEFT(Table4[[#This Row],[reference/s]],SEARCH(";",Table4[[#This Row],[reference/s]])-1),"")</f>
        <v>wiki</v>
      </c>
      <c r="BE213" t="str">
        <f>IFERROR(MID(Table4[[#This Row],[reference/s]],SEARCH(";",Table4[[#This Row],[reference/s]])+2,SEARCH(";",Table4[[#This Row],[reference/s]],SEARCH(";",Table4[[#This Row],[reference/s]])+1)-SEARCH(";",Table4[[#This Row],[reference/s]])-2),"")</f>
        <v>ICA</v>
      </c>
      <c r="BF213">
        <f>IFERROR(SEARCH(";",Table4[[#This Row],[reference/s]]),"")</f>
        <v>5</v>
      </c>
      <c r="BG213" s="1">
        <f>IFERROR(SEARCH(";",Table4[[#This Row],[reference/s]],Table4[[#This Row],[Column2]]+1),"")</f>
        <v>10</v>
      </c>
      <c r="BH213" s="1" t="str">
        <f>IFERROR(SEARCH(";",Table4[[#This Row],[reference/s]],Table4[[#This Row],[Column3]]+1),"")</f>
        <v/>
      </c>
      <c r="BI213" s="1" t="str">
        <f>IFERROR(SEARCH(";",Table4[[#This Row],[reference/s]],Table4[[#This Row],[Column4]]+1),"")</f>
        <v/>
      </c>
      <c r="BJ213" s="1" t="str">
        <f>IFERROR(SEARCH(";",Table4[[#This Row],[reference/s]],Table4[[#This Row],[Column5]]+1),"")</f>
        <v/>
      </c>
      <c r="BK213" s="1" t="str">
        <f>IFERROR(SEARCH(";",Table4[[#This Row],[reference/s]],Table4[[#This Row],[Column6]]+1),"")</f>
        <v/>
      </c>
      <c r="BL213" s="1" t="str">
        <f>IFERROR(SEARCH(";",Table4[[#This Row],[reference/s]],Table4[[#This Row],[Column7]]+1),"")</f>
        <v/>
      </c>
      <c r="BM213" s="1" t="str">
        <f>IFERROR(SEARCH(";",Table4[[#This Row],[reference/s]],Table4[[#This Row],[Column8]]+1),"")</f>
        <v/>
      </c>
      <c r="BN213" s="1" t="str">
        <f>IFERROR(SEARCH(";",Table4[[#This Row],[reference/s]],Table4[[#This Row],[Column9]]+1),"")</f>
        <v/>
      </c>
      <c r="BO213" s="1" t="str">
        <f>IFERROR(SEARCH(";",Table4[[#This Row],[reference/s]],Table4[[#This Row],[Column10]]+1),"")</f>
        <v/>
      </c>
      <c r="BP213" s="1" t="str">
        <f>IFERROR(SEARCH(";",Table4[[#This Row],[reference/s]],Table4[[#This Row],[Column11]]+1),"")</f>
        <v/>
      </c>
      <c r="BQ213" s="1" t="str">
        <f>IFERROR(MID(Table4[[#This Row],[reference/s]],Table4[[#This Row],[Column3]]+2,Table4[[#This Row],[Column4]]-Table4[[#This Row],[Column3]]-2),"")</f>
        <v/>
      </c>
      <c r="BR213" s="1" t="str">
        <f>IFERROR(MID(Table4[[#This Row],[reference/s]],Table4[[#This Row],[Column4]]+2,Table4[[#This Row],[Column5]]-Table4[[#This Row],[Column4]]-2),"")</f>
        <v/>
      </c>
      <c r="BS213" s="1" t="str">
        <f>IFERROR(MID(Table4[[#This Row],[reference/s]],Table4[[#This Row],[Column5]]+2,Table4[[#This Row],[Column6]]-Table4[[#This Row],[Column5]]-2),"")</f>
        <v/>
      </c>
    </row>
    <row r="214" spans="1:71" ht="15" thickBot="1">
      <c r="B214" t="s">
        <v>483</v>
      </c>
      <c r="C214" t="s">
        <v>648</v>
      </c>
      <c r="D214" t="s">
        <v>815</v>
      </c>
      <c r="E214" s="4">
        <v>36200</v>
      </c>
      <c r="F214" s="4">
        <v>36203</v>
      </c>
      <c r="G214" t="s">
        <v>688</v>
      </c>
      <c r="H214" s="41">
        <v>1999</v>
      </c>
      <c r="I214" t="s">
        <v>649</v>
      </c>
      <c r="J214" t="s">
        <v>50</v>
      </c>
      <c r="K214" t="s">
        <v>50</v>
      </c>
      <c r="L214" t="s">
        <v>773</v>
      </c>
      <c r="M214" t="s">
        <v>1342</v>
      </c>
      <c r="N214" s="41">
        <f>IFERROR(SEARCH("EM-DAT",Table4[[#This Row],[reference/s]]),"")</f>
        <v>1</v>
      </c>
      <c r="O214" s="41">
        <v>0</v>
      </c>
      <c r="P214" s="41">
        <v>0</v>
      </c>
      <c r="Q214" s="41">
        <v>1</v>
      </c>
      <c r="R214" s="41">
        <v>2</v>
      </c>
      <c r="S214" s="41">
        <v>4</v>
      </c>
      <c r="T214" s="41">
        <f>IF(AND(Table4[[#This Row],[Deaths]]="",Table4[[#This Row],[Reported cost]]="",Table4[[#This Row],[Insured Cost]]=""),1,IF(OR(Table4[[#This Row],[Reported cost]]="",Table4[[#This Row],[Insured Cost]]=""),2,IF(AND(Table4[[#This Row],[Deaths]]="",OR(Table4[[#This Row],[Reported cost]]="",Table4[[#This Row],[Insured Cost]]="")),3,"")))</f>
        <v>2</v>
      </c>
      <c r="U214" s="41">
        <v>2000</v>
      </c>
      <c r="V214" s="41">
        <v>2000</v>
      </c>
      <c r="W214" s="41"/>
      <c r="X214" s="41"/>
      <c r="Y214" s="41">
        <v>7</v>
      </c>
      <c r="AA214" s="2">
        <v>150000000</v>
      </c>
      <c r="AB214" s="41"/>
      <c r="AC214" s="41"/>
      <c r="AD214" s="41"/>
      <c r="AE214" s="41">
        <v>12</v>
      </c>
      <c r="AF214" s="41">
        <v>2</v>
      </c>
      <c r="AG214" s="41"/>
      <c r="AH214" s="41"/>
      <c r="AI214" s="41"/>
      <c r="AJ214" s="41"/>
      <c r="AK214" s="41"/>
      <c r="AL214" s="41"/>
      <c r="AM214" s="41"/>
      <c r="AN214" s="41"/>
      <c r="AO214" s="41"/>
      <c r="AP214" s="41"/>
      <c r="AQ214" s="41"/>
      <c r="AR214" s="41"/>
      <c r="AS214" s="41"/>
      <c r="AT214" s="41"/>
      <c r="BD214" t="str">
        <f>IFERROR(LEFT(Table4[[#This Row],[reference/s]],SEARCH(";",Table4[[#This Row],[reference/s]])-1),"")</f>
        <v>EM-DAT</v>
      </c>
      <c r="BE214" t="str">
        <f>IFERROR(MID(Table4[[#This Row],[reference/s]],SEARCH(";",Table4[[#This Row],[reference/s]])+2,SEARCH(";",Table4[[#This Row],[reference/s]],SEARCH(";",Table4[[#This Row],[reference/s]])+1)-SEARCH(";",Table4[[#This Row],[reference/s]])-2),"")</f>
        <v>wiki</v>
      </c>
      <c r="BF214">
        <f>IFERROR(SEARCH(";",Table4[[#This Row],[reference/s]]),"")</f>
        <v>7</v>
      </c>
      <c r="BG214" s="1">
        <f>IFERROR(SEARCH(";",Table4[[#This Row],[reference/s]],Table4[[#This Row],[Column2]]+1),"")</f>
        <v>13</v>
      </c>
      <c r="BH214" s="1">
        <f>IFERROR(SEARCH(";",Table4[[#This Row],[reference/s]],Table4[[#This Row],[Column3]]+1),"")</f>
        <v>63</v>
      </c>
      <c r="BI214" s="1" t="str">
        <f>IFERROR(SEARCH(";",Table4[[#This Row],[reference/s]],Table4[[#This Row],[Column4]]+1),"")</f>
        <v/>
      </c>
      <c r="BJ214" s="1" t="str">
        <f>IFERROR(SEARCH(";",Table4[[#This Row],[reference/s]],Table4[[#This Row],[Column5]]+1),"")</f>
        <v/>
      </c>
      <c r="BK214" s="1" t="str">
        <f>IFERROR(SEARCH(";",Table4[[#This Row],[reference/s]],Table4[[#This Row],[Column6]]+1),"")</f>
        <v/>
      </c>
      <c r="BL214" s="1" t="str">
        <f>IFERROR(SEARCH(";",Table4[[#This Row],[reference/s]],Table4[[#This Row],[Column7]]+1),"")</f>
        <v/>
      </c>
      <c r="BM214" s="1" t="str">
        <f>IFERROR(SEARCH(";",Table4[[#This Row],[reference/s]],Table4[[#This Row],[Column8]]+1),"")</f>
        <v/>
      </c>
      <c r="BN214" s="1" t="str">
        <f>IFERROR(SEARCH(";",Table4[[#This Row],[reference/s]],Table4[[#This Row],[Column9]]+1),"")</f>
        <v/>
      </c>
      <c r="BO214" s="1" t="str">
        <f>IFERROR(SEARCH(";",Table4[[#This Row],[reference/s]],Table4[[#This Row],[Column10]]+1),"")</f>
        <v/>
      </c>
      <c r="BP214" s="1" t="str">
        <f>IFERROR(SEARCH(";",Table4[[#This Row],[reference/s]],Table4[[#This Row],[Column11]]+1),"")</f>
        <v/>
      </c>
      <c r="BQ214" s="1" t="str">
        <f>IFERROR(MID(Table4[[#This Row],[reference/s]],Table4[[#This Row],[Column3]]+2,Table4[[#This Row],[Column4]]-Table4[[#This Row],[Column3]]-2),"")</f>
        <v>http://www.bom.gov.au/cyclone/history/rona.shtml</v>
      </c>
      <c r="BR214" s="1" t="str">
        <f>IFERROR(MID(Table4[[#This Row],[reference/s]],Table4[[#This Row],[Column4]]+2,Table4[[#This Row],[Column5]]-Table4[[#This Row],[Column4]]-2),"")</f>
        <v/>
      </c>
      <c r="BS214" s="1" t="str">
        <f>IFERROR(MID(Table4[[#This Row],[reference/s]],Table4[[#This Row],[Column5]]+2,Table4[[#This Row],[Column6]]-Table4[[#This Row],[Column5]]-2),"")</f>
        <v/>
      </c>
    </row>
    <row r="215" spans="1:71" ht="16" thickTop="1" thickBot="1">
      <c r="A215">
        <v>345</v>
      </c>
      <c r="B215" t="s">
        <v>483</v>
      </c>
      <c r="C215" t="s">
        <v>245</v>
      </c>
      <c r="D215" t="s">
        <v>246</v>
      </c>
      <c r="E215" s="4">
        <v>36237</v>
      </c>
      <c r="F215" s="4">
        <v>36243</v>
      </c>
      <c r="G215" t="s">
        <v>685</v>
      </c>
      <c r="H215" s="41">
        <v>1999</v>
      </c>
      <c r="I215" t="s">
        <v>647</v>
      </c>
      <c r="J215" t="s">
        <v>33</v>
      </c>
      <c r="K215" t="s">
        <v>33</v>
      </c>
      <c r="L215" t="s">
        <v>773</v>
      </c>
      <c r="M215" s="9" t="s">
        <v>1713</v>
      </c>
      <c r="N215" s="41">
        <f>IFERROR(SEARCH("EM-DAT",Table4[[#This Row],[reference/s]]),"")</f>
        <v>1</v>
      </c>
      <c r="O215" s="41">
        <v>0</v>
      </c>
      <c r="P215" s="41">
        <v>2</v>
      </c>
      <c r="Q215" s="41">
        <v>2</v>
      </c>
      <c r="R215" s="41">
        <v>1</v>
      </c>
      <c r="S215" s="41">
        <v>1</v>
      </c>
      <c r="T215" s="41" t="str">
        <f>IF(AND(Table4[[#This Row],[Deaths]]="",Table4[[#This Row],[Reported cost]]="",Table4[[#This Row],[Insured Cost]]=""),1,IF(OR(Table4[[#This Row],[Reported cost]]="",Table4[[#This Row],[Insured Cost]]=""),2,IF(AND(Table4[[#This Row],[Deaths]]="",OR(Table4[[#This Row],[Reported cost]]="",Table4[[#This Row],[Insured Cost]]="")),3,"")))</f>
        <v/>
      </c>
      <c r="U215" s="41">
        <v>2672</v>
      </c>
      <c r="V215" s="41">
        <v>3500</v>
      </c>
      <c r="W215" s="41">
        <v>1200</v>
      </c>
      <c r="X215" s="41">
        <v>5</v>
      </c>
      <c r="Y215" s="41"/>
      <c r="Z215" s="2">
        <v>35000000</v>
      </c>
      <c r="AA215" s="2">
        <v>303000000</v>
      </c>
      <c r="AB215" s="41"/>
      <c r="AC215" s="41"/>
      <c r="AD215" s="41"/>
      <c r="AE215" s="41">
        <v>200</v>
      </c>
      <c r="AF215" s="41">
        <v>112</v>
      </c>
      <c r="AG215" s="41"/>
      <c r="AH215" s="41"/>
      <c r="AI215" s="41"/>
      <c r="AJ215" s="41"/>
      <c r="AK215" s="41"/>
      <c r="AL215" s="41"/>
      <c r="AM215" s="41"/>
      <c r="AN215" s="41"/>
      <c r="AO215" s="41"/>
      <c r="AP215" s="41"/>
      <c r="AQ215" s="41"/>
      <c r="AR215" s="41"/>
      <c r="AS215" s="41"/>
      <c r="AT215" s="41"/>
      <c r="BC215" t="s">
        <v>247</v>
      </c>
      <c r="BD215" t="str">
        <f>IFERROR(LEFT(Table4[[#This Row],[reference/s]],SEARCH(";",Table4[[#This Row],[reference/s]])-1),"")</f>
        <v>EM-DAT (1 death)</v>
      </c>
      <c r="BE215" t="str">
        <f>IFERROR(MID(Table4[[#This Row],[reference/s]],SEARCH(";",Table4[[#This Row],[reference/s]])+2,SEARCH(";",Table4[[#This Row],[reference/s]],SEARCH(";",Table4[[#This Row],[reference/s]])+1)-SEARCH(";",Table4[[#This Row],[reference/s]])-2),"")</f>
        <v>wiki</v>
      </c>
      <c r="BF215">
        <f>IFERROR(SEARCH(";",Table4[[#This Row],[reference/s]]),"")</f>
        <v>17</v>
      </c>
      <c r="BG215" s="1">
        <f>IFERROR(SEARCH(";",Table4[[#This Row],[reference/s]],Table4[[#This Row],[Column2]]+1),"")</f>
        <v>23</v>
      </c>
      <c r="BH215" s="1">
        <f>IFERROR(SEARCH(";",Table4[[#This Row],[reference/s]],Table4[[#This Row],[Column3]]+1),"")</f>
        <v>40</v>
      </c>
      <c r="BI215" s="1">
        <f>IFERROR(SEARCH(";",Table4[[#This Row],[reference/s]],Table4[[#This Row],[Column4]]+1),"")</f>
        <v>54</v>
      </c>
      <c r="BJ215" s="1">
        <f>IFERROR(SEARCH(";",Table4[[#This Row],[reference/s]],Table4[[#This Row],[Column5]]+1),"")</f>
        <v>64</v>
      </c>
      <c r="BK215" s="1">
        <f>IFERROR(SEARCH(";",Table4[[#This Row],[reference/s]],Table4[[#This Row],[Column6]]+1),"")</f>
        <v>116</v>
      </c>
      <c r="BL215" s="1">
        <f>IFERROR(SEARCH(";",Table4[[#This Row],[reference/s]],Table4[[#This Row],[Column7]]+1),"")</f>
        <v>138</v>
      </c>
      <c r="BM215" s="1" t="str">
        <f>IFERROR(SEARCH(";",Table4[[#This Row],[reference/s]],Table4[[#This Row],[Column8]]+1),"")</f>
        <v/>
      </c>
      <c r="BN215" s="1" t="str">
        <f>IFERROR(SEARCH(";",Table4[[#This Row],[reference/s]],Table4[[#This Row],[Column9]]+1),"")</f>
        <v/>
      </c>
      <c r="BO215" s="1" t="str">
        <f>IFERROR(SEARCH(";",Table4[[#This Row],[reference/s]],Table4[[#This Row],[Column10]]+1),"")</f>
        <v/>
      </c>
      <c r="BP215" s="1" t="str">
        <f>IFERROR(SEARCH(";",Table4[[#This Row],[reference/s]],Table4[[#This Row],[Column11]]+1),"")</f>
        <v/>
      </c>
      <c r="BQ215" s="1" t="str">
        <f>IFERROR(MID(Table4[[#This Row],[reference/s]],Table4[[#This Row],[Column3]]+2,Table4[[#This Row],[Column4]]-Table4[[#This Row],[Column3]]-2),"")</f>
        <v>PDF - newspaper</v>
      </c>
      <c r="BR215" s="1" t="str">
        <f>IFERROR(MID(Table4[[#This Row],[reference/s]],Table4[[#This Row],[Column4]]+2,Table4[[#This Row],[Column5]]-Table4[[#This Row],[Column4]]-2),"")</f>
        <v>Oates (2000)</v>
      </c>
      <c r="BS215" s="1" t="str">
        <f>IFERROR(MID(Table4[[#This Row],[reference/s]],Table4[[#This Row],[Column5]]+2,Table4[[#This Row],[Column6]]-Table4[[#This Row],[Column5]]-2),"")</f>
        <v>EM-Track</v>
      </c>
    </row>
    <row r="216" spans="1:71" ht="15" thickTop="1">
      <c r="B216" t="s">
        <v>483</v>
      </c>
      <c r="C216" t="s">
        <v>1674</v>
      </c>
      <c r="D216" t="s">
        <v>1676</v>
      </c>
      <c r="E216" s="16">
        <v>36503</v>
      </c>
      <c r="F216" s="16">
        <v>36510</v>
      </c>
      <c r="G216" t="s">
        <v>687</v>
      </c>
      <c r="H216" s="41">
        <v>1999</v>
      </c>
      <c r="I216" t="s">
        <v>1530</v>
      </c>
      <c r="J216" t="s">
        <v>50</v>
      </c>
      <c r="K216" t="s">
        <v>50</v>
      </c>
      <c r="M216" t="s">
        <v>1675</v>
      </c>
      <c r="N216" s="41">
        <f>IFERROR(SEARCH("EM-DAT",Table4[[#This Row],[reference/s]]),"")</f>
        <v>1</v>
      </c>
      <c r="O216" s="41">
        <v>1</v>
      </c>
      <c r="P216" s="41">
        <v>0</v>
      </c>
      <c r="Q216" s="41">
        <v>1</v>
      </c>
      <c r="R216" s="41">
        <v>1</v>
      </c>
      <c r="S216" s="41">
        <v>2</v>
      </c>
      <c r="T216" s="41">
        <f>IF(AND(Table4[[#This Row],[Deaths]]="",Table4[[#This Row],[Reported cost]]="",Table4[[#This Row],[Insured Cost]]=""),1,IF(OR(Table4[[#This Row],[Reported cost]]="",Table4[[#This Row],[Insured Cost]]=""),2,IF(AND(Table4[[#This Row],[Deaths]]="",OR(Table4[[#This Row],[Reported cost]]="",Table4[[#This Row],[Insured Cost]]="")),3,"")))</f>
        <v>2</v>
      </c>
      <c r="U216" s="41"/>
      <c r="V216" s="41"/>
      <c r="W216" s="41"/>
      <c r="X216" s="41"/>
      <c r="Y216" s="41"/>
      <c r="Z216" s="2"/>
      <c r="AA216" s="2">
        <v>196300000</v>
      </c>
      <c r="AB216" s="41"/>
      <c r="AC216" s="41"/>
      <c r="AD216" s="41"/>
      <c r="AE216" s="41"/>
      <c r="AF216" s="41"/>
      <c r="AG216" s="41"/>
      <c r="AH216" s="41">
        <v>25</v>
      </c>
      <c r="AI216" s="41"/>
      <c r="AJ216" s="41"/>
      <c r="AK216" s="41"/>
      <c r="AL216" s="41"/>
      <c r="AM216" s="41"/>
      <c r="AN216" s="41"/>
      <c r="AO216" s="41"/>
      <c r="AP216" s="41"/>
      <c r="AQ216" s="41"/>
      <c r="AR216" s="41"/>
      <c r="AS216" s="41"/>
      <c r="AT216" s="41"/>
      <c r="BD216" s="1" t="str">
        <f>IFERROR(LEFT(Table4[[#This Row],[reference/s]],SEARCH(";",Table4[[#This Row],[reference/s]])-1),"")</f>
        <v>EM-DAT</v>
      </c>
      <c r="BE216" s="1" t="str">
        <f>IFERROR(MID(Table4[[#This Row],[reference/s]],SEARCH(";",Table4[[#This Row],[reference/s]])+2,SEARCH(";",Table4[[#This Row],[reference/s]],SEARCH(";",Table4[[#This Row],[reference/s]])+1)-SEARCH(";",Table4[[#This Row],[reference/s]])-2),"")</f>
        <v>BoM report</v>
      </c>
      <c r="BF216" s="1">
        <f>IFERROR(SEARCH(";",Table4[[#This Row],[reference/s]]),"")</f>
        <v>7</v>
      </c>
      <c r="BG216" s="1">
        <f>IFERROR(SEARCH(";",Table4[[#This Row],[reference/s]],Table4[[#This Row],[Column2]]+1),"")</f>
        <v>19</v>
      </c>
      <c r="BH216" s="1">
        <f>IFERROR(SEARCH(";",Table4[[#This Row],[reference/s]],Table4[[#This Row],[Column3]]+1),"")</f>
        <v>46</v>
      </c>
      <c r="BI216" s="1">
        <f>IFERROR(SEARCH(";",Table4[[#This Row],[reference/s]],Table4[[#This Row],[Column4]]+1),"")</f>
        <v>98</v>
      </c>
      <c r="BJ216" s="1" t="str">
        <f>IFERROR(SEARCH(";",Table4[[#This Row],[reference/s]],Table4[[#This Row],[Column5]]+1),"")</f>
        <v/>
      </c>
      <c r="BK216" s="1" t="str">
        <f>IFERROR(SEARCH(";",Table4[[#This Row],[reference/s]],Table4[[#This Row],[Column6]]+1),"")</f>
        <v/>
      </c>
      <c r="BL216" s="1" t="str">
        <f>IFERROR(SEARCH(";",Table4[[#This Row],[reference/s]],Table4[[#This Row],[Column7]]+1),"")</f>
        <v/>
      </c>
      <c r="BM216" s="1" t="str">
        <f>IFERROR(SEARCH(";",Table4[[#This Row],[reference/s]],Table4[[#This Row],[Column8]]+1),"")</f>
        <v/>
      </c>
      <c r="BN216" s="1" t="str">
        <f>IFERROR(SEARCH(";",Table4[[#This Row],[reference/s]],Table4[[#This Row],[Column9]]+1),"")</f>
        <v/>
      </c>
      <c r="BO216" s="1" t="str">
        <f>IFERROR(SEARCH(";",Table4[[#This Row],[reference/s]],Table4[[#This Row],[Column10]]+1),"")</f>
        <v/>
      </c>
      <c r="BP216" s="1" t="str">
        <f>IFERROR(SEARCH(";",Table4[[#This Row],[reference/s]],Table4[[#This Row],[Column11]]+1),"")</f>
        <v/>
      </c>
      <c r="BQ216" s="1" t="str">
        <f>IFERROR(MID(Table4[[#This Row],[reference/s]],Table4[[#This Row],[Column3]]+2,Table4[[#This Row],[Column4]]-Table4[[#This Row],[Column3]]-2),"")</f>
        <v>wiki (more news articles)</v>
      </c>
      <c r="BR216" s="1" t="str">
        <f>IFERROR(MID(Table4[[#This Row],[reference/s]],Table4[[#This Row],[Column4]]+2,Table4[[#This Row],[Column5]]-Table4[[#This Row],[Column4]]-2),"")</f>
        <v>http://news.bbc.co.uk/2/hi/asia-pacific/565671.stm</v>
      </c>
      <c r="BS216" s="1" t="str">
        <f>IFERROR(MID(Table4[[#This Row],[reference/s]],Table4[[#This Row],[Column5]]+2,Table4[[#This Row],[Column6]]-Table4[[#This Row],[Column5]]-2),"")</f>
        <v/>
      </c>
    </row>
    <row r="217" spans="1:71" ht="15" thickBot="1">
      <c r="B217" t="s">
        <v>622</v>
      </c>
      <c r="D217" t="s">
        <v>816</v>
      </c>
      <c r="E217" s="4">
        <v>36310</v>
      </c>
      <c r="F217" s="4">
        <v>36311</v>
      </c>
      <c r="G217" t="s">
        <v>702</v>
      </c>
      <c r="H217" s="41">
        <v>1999</v>
      </c>
      <c r="I217" t="s">
        <v>664</v>
      </c>
      <c r="J217" t="s">
        <v>33</v>
      </c>
      <c r="K217" t="s">
        <v>33</v>
      </c>
      <c r="L217" t="s">
        <v>773</v>
      </c>
      <c r="M217" t="s">
        <v>1059</v>
      </c>
      <c r="N217" s="41" t="str">
        <f>IFERROR(SEARCH("EM-DAT",Table4[[#This Row],[reference/s]]),"")</f>
        <v/>
      </c>
      <c r="O217" s="41">
        <v>2</v>
      </c>
      <c r="P217" s="41">
        <v>0</v>
      </c>
      <c r="Q217" s="41">
        <v>1</v>
      </c>
      <c r="R217" s="41">
        <v>1</v>
      </c>
      <c r="S217" s="41">
        <v>0</v>
      </c>
      <c r="T217" s="41" t="str">
        <f>IF(AND(Table4[[#This Row],[Deaths]]="",Table4[[#This Row],[Reported cost]]="",Table4[[#This Row],[Insured Cost]]=""),1,IF(OR(Table4[[#This Row],[Reported cost]]="",Table4[[#This Row],[Insured Cost]]=""),2,IF(AND(Table4[[#This Row],[Deaths]]="",OR(Table4[[#This Row],[Reported cost]]="",Table4[[#This Row],[Insured Cost]]="")),3,"")))</f>
        <v/>
      </c>
      <c r="U217" s="41">
        <v>1000</v>
      </c>
      <c r="V217" s="41"/>
      <c r="W217" s="41">
        <v>2000</v>
      </c>
      <c r="X217" s="41"/>
      <c r="Y217" s="41"/>
      <c r="Z217" s="2">
        <v>4000000</v>
      </c>
      <c r="AA217" s="2">
        <v>16000000</v>
      </c>
      <c r="AB217" s="41"/>
      <c r="AC217" s="41"/>
      <c r="AD217" s="41"/>
      <c r="AE217" s="41">
        <v>530</v>
      </c>
      <c r="AF217" s="41"/>
      <c r="AG217" s="41"/>
      <c r="AH217" s="41"/>
      <c r="AI217" s="41"/>
      <c r="AJ217" s="41"/>
      <c r="AK217" s="41"/>
      <c r="AL217" s="41"/>
      <c r="AM217" s="41"/>
      <c r="AN217" s="41"/>
      <c r="AO217" s="41"/>
      <c r="AP217" s="41"/>
      <c r="AQ217" s="41"/>
      <c r="AR217" s="41"/>
      <c r="AS217" s="41"/>
      <c r="AT217" s="41"/>
      <c r="BD217" t="str">
        <f>IFERROR(LEFT(Table4[[#This Row],[reference/s]],SEARCH(";",Table4[[#This Row],[reference/s]])-1),"")</f>
        <v>Report</v>
      </c>
      <c r="BE217" t="str">
        <f>IFERROR(MID(Table4[[#This Row],[reference/s]],SEARCH(";",Table4[[#This Row],[reference/s]])+2,SEARCH(";",Table4[[#This Row],[reference/s]],SEARCH(";",Table4[[#This Row],[reference/s]])+1)-SEARCH(";",Table4[[#This Row],[reference/s]])-2),"")</f>
        <v>BOM - cyclone Elaine</v>
      </c>
      <c r="BF217">
        <f>IFERROR(SEARCH(";",Table4[[#This Row],[reference/s]]),"")</f>
        <v>7</v>
      </c>
      <c r="BG217" s="1">
        <f>IFERROR(SEARCH(";",Table4[[#This Row],[reference/s]],Table4[[#This Row],[Column2]]+1),"")</f>
        <v>29</v>
      </c>
      <c r="BH217" s="1">
        <f>IFERROR(SEARCH(";",Table4[[#This Row],[reference/s]],Table4[[#This Row],[Column3]]+1),"")</f>
        <v>39</v>
      </c>
      <c r="BI217" s="1" t="str">
        <f>IFERROR(SEARCH(";",Table4[[#This Row],[reference/s]],Table4[[#This Row],[Column4]]+1),"")</f>
        <v/>
      </c>
      <c r="BJ217" s="1" t="str">
        <f>IFERROR(SEARCH(";",Table4[[#This Row],[reference/s]],Table4[[#This Row],[Column5]]+1),"")</f>
        <v/>
      </c>
      <c r="BK217" s="1" t="str">
        <f>IFERROR(SEARCH(";",Table4[[#This Row],[reference/s]],Table4[[#This Row],[Column6]]+1),"")</f>
        <v/>
      </c>
      <c r="BL217" s="1" t="str">
        <f>IFERROR(SEARCH(";",Table4[[#This Row],[reference/s]],Table4[[#This Row],[Column7]]+1),"")</f>
        <v/>
      </c>
      <c r="BM217" s="1" t="str">
        <f>IFERROR(SEARCH(";",Table4[[#This Row],[reference/s]],Table4[[#This Row],[Column8]]+1),"")</f>
        <v/>
      </c>
      <c r="BN217" s="1" t="str">
        <f>IFERROR(SEARCH(";",Table4[[#This Row],[reference/s]],Table4[[#This Row],[Column9]]+1),"")</f>
        <v/>
      </c>
      <c r="BO217" s="1" t="str">
        <f>IFERROR(SEARCH(";",Table4[[#This Row],[reference/s]],Table4[[#This Row],[Column10]]+1),"")</f>
        <v/>
      </c>
      <c r="BP217" s="1" t="str">
        <f>IFERROR(SEARCH(";",Table4[[#This Row],[reference/s]],Table4[[#This Row],[Column11]]+1),"")</f>
        <v/>
      </c>
      <c r="BQ217" s="1" t="str">
        <f>IFERROR(MID(Table4[[#This Row],[reference/s]],Table4[[#This Row],[Column3]]+2,Table4[[#This Row],[Column4]]-Table4[[#This Row],[Column3]]-2),"")</f>
        <v>EM-Track</v>
      </c>
      <c r="BR217" s="1" t="str">
        <f>IFERROR(MID(Table4[[#This Row],[reference/s]],Table4[[#This Row],[Column4]]+2,Table4[[#This Row],[Column5]]-Table4[[#This Row],[Column4]]-2),"")</f>
        <v/>
      </c>
      <c r="BS217" s="1" t="str">
        <f>IFERROR(MID(Table4[[#This Row],[reference/s]],Table4[[#This Row],[Column5]]+2,Table4[[#This Row],[Column6]]-Table4[[#This Row],[Column5]]-2),"")</f>
        <v/>
      </c>
    </row>
    <row r="218" spans="1:71" ht="16" thickTop="1" thickBot="1">
      <c r="A218">
        <v>117</v>
      </c>
      <c r="B218" t="s">
        <v>622</v>
      </c>
      <c r="C218" t="s">
        <v>102</v>
      </c>
      <c r="D218" t="s">
        <v>103</v>
      </c>
      <c r="E218" s="4">
        <v>36520</v>
      </c>
      <c r="F218" s="4">
        <v>36522</v>
      </c>
      <c r="G218" t="s">
        <v>687</v>
      </c>
      <c r="H218" s="41">
        <v>1999</v>
      </c>
      <c r="I218" t="s">
        <v>545</v>
      </c>
      <c r="J218" t="s">
        <v>30</v>
      </c>
      <c r="K218" t="s">
        <v>30</v>
      </c>
      <c r="L218" t="s">
        <v>773</v>
      </c>
      <c r="M218" s="9" t="s">
        <v>1714</v>
      </c>
      <c r="N218" s="46" t="str">
        <f>IFERROR(SEARCH("EM-DAT",Table4[[#This Row],[reference/s]]),"")</f>
        <v/>
      </c>
      <c r="O218" s="46">
        <v>0</v>
      </c>
      <c r="P218" s="46">
        <v>0</v>
      </c>
      <c r="Q218" s="46">
        <v>2</v>
      </c>
      <c r="R218" s="46">
        <v>1</v>
      </c>
      <c r="S218" s="46"/>
      <c r="T218" s="41">
        <f>IF(AND(Table4[[#This Row],[Deaths]]="",Table4[[#This Row],[Reported cost]]="",Table4[[#This Row],[Insured Cost]]=""),1,IF(OR(Table4[[#This Row],[Reported cost]]="",Table4[[#This Row],[Insured Cost]]=""),2,IF(AND(Table4[[#This Row],[Deaths]]="",OR(Table4[[#This Row],[Reported cost]]="",Table4[[#This Row],[Insured Cost]]="")),3,"")))</f>
        <v>2</v>
      </c>
      <c r="U218" s="41"/>
      <c r="V218" s="41"/>
      <c r="W218" s="41">
        <v>100</v>
      </c>
      <c r="X218" s="41"/>
      <c r="Y218" s="41"/>
      <c r="Z218" s="2">
        <v>10000000</v>
      </c>
      <c r="AB218" s="41"/>
      <c r="AC218" s="41"/>
      <c r="AD218" s="41"/>
      <c r="AE218" s="41">
        <v>300</v>
      </c>
      <c r="AF218" s="41"/>
      <c r="AG218" s="41"/>
      <c r="AH218" s="41"/>
      <c r="AI218" s="41"/>
      <c r="AJ218" s="41"/>
      <c r="AK218" s="41"/>
      <c r="AL218" s="41"/>
      <c r="AM218" s="41"/>
      <c r="AN218" s="41"/>
      <c r="AO218" s="41"/>
      <c r="AP218" s="41"/>
      <c r="AQ218" s="41"/>
      <c r="AR218" s="41"/>
      <c r="AS218" s="41"/>
      <c r="AT218" s="41"/>
      <c r="BC218" t="s">
        <v>104</v>
      </c>
      <c r="BD218" t="str">
        <f>IFERROR(LEFT(Table4[[#This Row],[reference/s]],SEARCH(";",Table4[[#This Row],[reference/s]])-1),"")</f>
        <v>ICA</v>
      </c>
      <c r="BE218" t="str">
        <f>IFERROR(MID(Table4[[#This Row],[reference/s]],SEARCH(";",Table4[[#This Row],[reference/s]])+2,SEARCH(";",Table4[[#This Row],[reference/s]],SEARCH(";",Table4[[#This Row],[reference/s]])+1)-SEARCH(";",Table4[[#This Row],[reference/s]])-2),"")</f>
        <v>PDF - newspaper *find*</v>
      </c>
      <c r="BF218">
        <f>IFERROR(SEARCH(";",Table4[[#This Row],[reference/s]]),"")</f>
        <v>4</v>
      </c>
      <c r="BG218" s="1">
        <f>IFERROR(SEARCH(";",Table4[[#This Row],[reference/s]],Table4[[#This Row],[Column2]]+1),"")</f>
        <v>28</v>
      </c>
      <c r="BH218" s="1">
        <f>IFERROR(SEARCH(";",Table4[[#This Row],[reference/s]],Table4[[#This Row],[Column3]]+1),"")</f>
        <v>38</v>
      </c>
      <c r="BI218" s="1" t="str">
        <f>IFERROR(SEARCH(";",Table4[[#This Row],[reference/s]],Table4[[#This Row],[Column4]]+1),"")</f>
        <v/>
      </c>
      <c r="BJ218" s="1" t="str">
        <f>IFERROR(SEARCH(";",Table4[[#This Row],[reference/s]],Table4[[#This Row],[Column5]]+1),"")</f>
        <v/>
      </c>
      <c r="BK218" s="1" t="str">
        <f>IFERROR(SEARCH(";",Table4[[#This Row],[reference/s]],Table4[[#This Row],[Column6]]+1),"")</f>
        <v/>
      </c>
      <c r="BL218" s="1" t="str">
        <f>IFERROR(SEARCH(";",Table4[[#This Row],[reference/s]],Table4[[#This Row],[Column7]]+1),"")</f>
        <v/>
      </c>
      <c r="BM218" s="1" t="str">
        <f>IFERROR(SEARCH(";",Table4[[#This Row],[reference/s]],Table4[[#This Row],[Column8]]+1),"")</f>
        <v/>
      </c>
      <c r="BN218" s="1" t="str">
        <f>IFERROR(SEARCH(";",Table4[[#This Row],[reference/s]],Table4[[#This Row],[Column9]]+1),"")</f>
        <v/>
      </c>
      <c r="BO218" s="1" t="str">
        <f>IFERROR(SEARCH(";",Table4[[#This Row],[reference/s]],Table4[[#This Row],[Column10]]+1),"")</f>
        <v/>
      </c>
      <c r="BP218" s="1" t="str">
        <f>IFERROR(SEARCH(";",Table4[[#This Row],[reference/s]],Table4[[#This Row],[Column11]]+1),"")</f>
        <v/>
      </c>
      <c r="BQ218" s="1" t="str">
        <f>IFERROR(MID(Table4[[#This Row],[reference/s]],Table4[[#This Row],[Column3]]+2,Table4[[#This Row],[Column4]]-Table4[[#This Row],[Column3]]-2),"")</f>
        <v>EM-Track</v>
      </c>
      <c r="BR218" s="1" t="str">
        <f>IFERROR(MID(Table4[[#This Row],[reference/s]],Table4[[#This Row],[Column4]]+2,Table4[[#This Row],[Column5]]-Table4[[#This Row],[Column4]]-2),"")</f>
        <v/>
      </c>
      <c r="BS218" s="1" t="str">
        <f>IFERROR(MID(Table4[[#This Row],[reference/s]],Table4[[#This Row],[Column5]]+2,Table4[[#This Row],[Column6]]-Table4[[#This Row],[Column5]]-2),"")</f>
        <v/>
      </c>
    </row>
    <row r="219" spans="1:71" ht="15" thickTop="1">
      <c r="A219">
        <v>213</v>
      </c>
      <c r="B219" t="s">
        <v>666</v>
      </c>
      <c r="C219" t="s">
        <v>162</v>
      </c>
      <c r="D219" t="s">
        <v>163</v>
      </c>
      <c r="E219" s="4">
        <v>36264</v>
      </c>
      <c r="F219" s="4">
        <v>36264</v>
      </c>
      <c r="G219" t="s">
        <v>689</v>
      </c>
      <c r="H219" s="41">
        <v>1999</v>
      </c>
      <c r="I219" t="s">
        <v>543</v>
      </c>
      <c r="J219" t="s">
        <v>37</v>
      </c>
      <c r="K219" t="s">
        <v>37</v>
      </c>
      <c r="L219" t="s">
        <v>773</v>
      </c>
      <c r="M219" t="s">
        <v>1715</v>
      </c>
      <c r="N219" s="41">
        <f>IFERROR(SEARCH("EM-DAT",Table4[[#This Row],[reference/s]]),"")</f>
        <v>1</v>
      </c>
      <c r="O219" s="41">
        <v>4</v>
      </c>
      <c r="P219" s="41">
        <v>2</v>
      </c>
      <c r="Q219" s="41">
        <v>3</v>
      </c>
      <c r="R219" s="41">
        <v>0</v>
      </c>
      <c r="S219" s="41">
        <v>0</v>
      </c>
      <c r="T219" s="41" t="str">
        <f>IF(AND(Table4[[#This Row],[Deaths]]="",Table4[[#This Row],[Reported cost]]="",Table4[[#This Row],[Insured Cost]]=""),1,IF(OR(Table4[[#This Row],[Reported cost]]="",Table4[[#This Row],[Insured Cost]]=""),2,IF(AND(Table4[[#This Row],[Deaths]]="",OR(Table4[[#This Row],[Reported cost]]="",Table4[[#This Row],[Insured Cost]]="")),3,"")))</f>
        <v/>
      </c>
      <c r="U219" s="41"/>
      <c r="V219" s="41">
        <v>6024</v>
      </c>
      <c r="W219" s="41">
        <v>500</v>
      </c>
      <c r="X219" s="41">
        <v>50</v>
      </c>
      <c r="Y219" s="41">
        <v>1</v>
      </c>
      <c r="Z219" s="2">
        <v>1700000000</v>
      </c>
      <c r="AA219" s="2">
        <v>2300000000</v>
      </c>
      <c r="AB219" s="41">
        <v>25000</v>
      </c>
      <c r="AC219" s="41"/>
      <c r="AD219" s="41"/>
      <c r="AE219" s="41">
        <v>24000</v>
      </c>
      <c r="AF219" s="41"/>
      <c r="AG219" s="41">
        <v>2500</v>
      </c>
      <c r="AH219" s="41"/>
      <c r="AI219" s="41"/>
      <c r="AJ219" s="41"/>
      <c r="AK219" s="41">
        <v>25</v>
      </c>
      <c r="AL219" s="41"/>
      <c r="AM219" s="41">
        <v>70000</v>
      </c>
      <c r="AN219" s="41"/>
      <c r="AO219" s="41">
        <v>60</v>
      </c>
      <c r="AP219" s="41"/>
      <c r="AQ219" s="41">
        <v>2000</v>
      </c>
      <c r="AR219" s="41"/>
      <c r="AS219" s="41"/>
      <c r="AT219" s="41"/>
      <c r="BC219" t="s">
        <v>164</v>
      </c>
      <c r="BD219" t="str">
        <f>IFERROR(LEFT(Table4[[#This Row],[reference/s]],SEARCH(";",Table4[[#This Row],[reference/s]])-1),"")</f>
        <v>EM-DAT</v>
      </c>
      <c r="BE219" t="str">
        <f>IFERROR(MID(Table4[[#This Row],[reference/s]],SEARCH(";",Table4[[#This Row],[reference/s]])+2,SEARCH(";",Table4[[#This Row],[reference/s]],SEARCH(";",Table4[[#This Row],[reference/s]])+1)-SEARCH(";",Table4[[#This Row],[reference/s]])-2),"")</f>
        <v>Henri (1999)</v>
      </c>
      <c r="BF219">
        <f>IFERROR(SEARCH(";",Table4[[#This Row],[reference/s]]),"")</f>
        <v>7</v>
      </c>
      <c r="BG219" s="1">
        <f>IFERROR(SEARCH(";",Table4[[#This Row],[reference/s]],Table4[[#This Row],[Column2]]+1),"")</f>
        <v>21</v>
      </c>
      <c r="BH219" s="1">
        <f>IFERROR(SEARCH(";",Table4[[#This Row],[reference/s]],Table4[[#This Row],[Column3]]+1),"")</f>
        <v>31</v>
      </c>
      <c r="BI219" s="1">
        <f>IFERROR(SEARCH(";",Table4[[#This Row],[reference/s]],Table4[[#This Row],[Column4]]+1),"")</f>
        <v>37</v>
      </c>
      <c r="BJ219" s="1">
        <f>IFERROR(SEARCH(";",Table4[[#This Row],[reference/s]],Table4[[#This Row],[Column5]]+1),"")</f>
        <v>42</v>
      </c>
      <c r="BK219" s="1">
        <f>IFERROR(SEARCH(";",Table4[[#This Row],[reference/s]],Table4[[#This Row],[Column6]]+1),"")</f>
        <v>55</v>
      </c>
      <c r="BL219" s="1">
        <f>IFERROR(SEARCH(";",Table4[[#This Row],[reference/s]],Table4[[#This Row],[Column7]]+1),"")</f>
        <v>60</v>
      </c>
      <c r="BM219" s="1">
        <f>IFERROR(SEARCH(";",Table4[[#This Row],[reference/s]],Table4[[#This Row],[Column8]]+1),"")</f>
        <v>91</v>
      </c>
      <c r="BN219" s="1">
        <f>IFERROR(SEARCH(";",Table4[[#This Row],[reference/s]],Table4[[#This Row],[Column9]]+1),"")</f>
        <v>121</v>
      </c>
      <c r="BO219" s="1">
        <f>IFERROR(SEARCH(";",Table4[[#This Row],[reference/s]],Table4[[#This Row],[Column10]]+1),"")</f>
        <v>133</v>
      </c>
      <c r="BP219" s="1">
        <f>IFERROR(SEARCH(";",Table4[[#This Row],[reference/s]],Table4[[#This Row],[Column11]]+1),"")</f>
        <v>156</v>
      </c>
      <c r="BQ219" s="1" t="str">
        <f>IFERROR(MID(Table4[[#This Row],[reference/s]],Table4[[#This Row],[Column3]]+2,Table4[[#This Row],[Column4]]-Table4[[#This Row],[Column3]]-2),"")</f>
        <v>EM-Track</v>
      </c>
      <c r="BR219" s="1" t="str">
        <f>IFERROR(MID(Table4[[#This Row],[reference/s]],Table4[[#This Row],[Column4]]+2,Table4[[#This Row],[Column5]]-Table4[[#This Row],[Column4]]-2),"")</f>
        <v>wiki</v>
      </c>
      <c r="BS219" s="1" t="str">
        <f>IFERROR(MID(Table4[[#This Row],[reference/s]],Table4[[#This Row],[Column5]]+2,Table4[[#This Row],[Column6]]-Table4[[#This Row],[Column5]]-2),"")</f>
        <v>ICA</v>
      </c>
    </row>
    <row r="220" spans="1:71">
      <c r="B220" t="s">
        <v>666</v>
      </c>
      <c r="C220" t="s">
        <v>856</v>
      </c>
      <c r="D220" t="s">
        <v>857</v>
      </c>
      <c r="E220" s="4">
        <v>36379</v>
      </c>
      <c r="F220" s="4">
        <v>36383</v>
      </c>
      <c r="G220" t="s">
        <v>696</v>
      </c>
      <c r="H220" s="41">
        <v>1999</v>
      </c>
      <c r="I220" t="s">
        <v>858</v>
      </c>
      <c r="J220" t="s">
        <v>37</v>
      </c>
      <c r="K220" t="s">
        <v>37</v>
      </c>
      <c r="M220" t="s">
        <v>1058</v>
      </c>
      <c r="N220" s="41" t="str">
        <f>IFERROR(SEARCH("EM-DAT",Table4[[#This Row],[reference/s]]),"")</f>
        <v/>
      </c>
      <c r="O220" s="41"/>
      <c r="P220" s="41"/>
      <c r="Q220" s="41"/>
      <c r="R220" s="41"/>
      <c r="S220" s="41"/>
      <c r="T220" s="41">
        <f>IF(AND(Table4[[#This Row],[Deaths]]="",Table4[[#This Row],[Reported cost]]="",Table4[[#This Row],[Insured Cost]]=""),1,IF(OR(Table4[[#This Row],[Reported cost]]="",Table4[[#This Row],[Insured Cost]]=""),2,IF(AND(Table4[[#This Row],[Deaths]]="",OR(Table4[[#This Row],[Reported cost]]="",Table4[[#This Row],[Insured Cost]]="")),3,"")))</f>
        <v>2</v>
      </c>
      <c r="U220" s="41"/>
      <c r="V220" s="41"/>
      <c r="W220" s="41"/>
      <c r="X220" s="41"/>
      <c r="Y220" s="41">
        <v>4</v>
      </c>
      <c r="AA220" s="8"/>
      <c r="AB220" s="41"/>
      <c r="AC220" s="41"/>
      <c r="AD220" s="41"/>
      <c r="AE220" s="41"/>
      <c r="AF220" s="41"/>
      <c r="AG220" s="41"/>
      <c r="AH220" s="41"/>
      <c r="AI220" s="41"/>
      <c r="AJ220" s="41"/>
      <c r="AK220" s="41"/>
      <c r="AL220" s="41"/>
      <c r="AM220" s="41"/>
      <c r="AN220" s="41"/>
      <c r="AO220" s="41"/>
      <c r="AP220" s="41"/>
      <c r="AQ220" s="41"/>
      <c r="AR220" s="41"/>
      <c r="AS220" s="41"/>
      <c r="AT220" s="41"/>
      <c r="BD220" t="str">
        <f>IFERROR(LEFT(Table4[[#This Row],[reference/s]],SEARCH(";",Table4[[#This Row],[reference/s]])-1),"")</f>
        <v>PDF newspaper</v>
      </c>
      <c r="BE220" t="str">
        <f>IFERROR(MID(Table4[[#This Row],[reference/s]],SEARCH(";",Table4[[#This Row],[reference/s]])+2,SEARCH(";",Table4[[#This Row],[reference/s]],SEARCH(";",Table4[[#This Row],[reference/s]])+1)-SEARCH(";",Table4[[#This Row],[reference/s]])-2),"")</f>
        <v/>
      </c>
      <c r="BF220">
        <f>IFERROR(SEARCH(";",Table4[[#This Row],[reference/s]]),"")</f>
        <v>14</v>
      </c>
      <c r="BG220" s="1" t="str">
        <f>IFERROR(SEARCH(";",Table4[[#This Row],[reference/s]],Table4[[#This Row],[Column2]]+1),"")</f>
        <v/>
      </c>
      <c r="BH220" s="1" t="str">
        <f>IFERROR(SEARCH(";",Table4[[#This Row],[reference/s]],Table4[[#This Row],[Column3]]+1),"")</f>
        <v/>
      </c>
      <c r="BI220" s="1" t="str">
        <f>IFERROR(SEARCH(";",Table4[[#This Row],[reference/s]],Table4[[#This Row],[Column4]]+1),"")</f>
        <v/>
      </c>
      <c r="BJ220" s="1" t="str">
        <f>IFERROR(SEARCH(";",Table4[[#This Row],[reference/s]],Table4[[#This Row],[Column5]]+1),"")</f>
        <v/>
      </c>
      <c r="BK220" s="1" t="str">
        <f>IFERROR(SEARCH(";",Table4[[#This Row],[reference/s]],Table4[[#This Row],[Column6]]+1),"")</f>
        <v/>
      </c>
      <c r="BL220" s="1" t="str">
        <f>IFERROR(SEARCH(";",Table4[[#This Row],[reference/s]],Table4[[#This Row],[Column7]]+1),"")</f>
        <v/>
      </c>
      <c r="BM220" s="1" t="str">
        <f>IFERROR(SEARCH(";",Table4[[#This Row],[reference/s]],Table4[[#This Row],[Column8]]+1),"")</f>
        <v/>
      </c>
      <c r="BN220" s="1" t="str">
        <f>IFERROR(SEARCH(";",Table4[[#This Row],[reference/s]],Table4[[#This Row],[Column9]]+1),"")</f>
        <v/>
      </c>
      <c r="BO220" s="1" t="str">
        <f>IFERROR(SEARCH(";",Table4[[#This Row],[reference/s]],Table4[[#This Row],[Column10]]+1),"")</f>
        <v/>
      </c>
      <c r="BP220" s="1" t="str">
        <f>IFERROR(SEARCH(";",Table4[[#This Row],[reference/s]],Table4[[#This Row],[Column11]]+1),"")</f>
        <v/>
      </c>
      <c r="BQ220" s="1" t="str">
        <f>IFERROR(MID(Table4[[#This Row],[reference/s]],Table4[[#This Row],[Column3]]+2,Table4[[#This Row],[Column4]]-Table4[[#This Row],[Column3]]-2),"")</f>
        <v/>
      </c>
      <c r="BR220" s="1" t="str">
        <f>IFERROR(MID(Table4[[#This Row],[reference/s]],Table4[[#This Row],[Column4]]+2,Table4[[#This Row],[Column5]]-Table4[[#This Row],[Column4]]-2),"")</f>
        <v/>
      </c>
      <c r="BS220" s="1" t="str">
        <f>IFERROR(MID(Table4[[#This Row],[reference/s]],Table4[[#This Row],[Column5]]+2,Table4[[#This Row],[Column6]]-Table4[[#This Row],[Column5]]-2),"")</f>
        <v/>
      </c>
    </row>
    <row r="221" spans="1:71">
      <c r="A221">
        <v>319</v>
      </c>
      <c r="B221" t="s">
        <v>666</v>
      </c>
      <c r="C221" t="s">
        <v>222</v>
      </c>
      <c r="D221" t="s">
        <v>223</v>
      </c>
      <c r="E221" s="4">
        <v>36457</v>
      </c>
      <c r="F221" s="4">
        <v>36457</v>
      </c>
      <c r="G221" t="s">
        <v>690</v>
      </c>
      <c r="H221" s="41">
        <v>1999</v>
      </c>
      <c r="I221" t="s">
        <v>544</v>
      </c>
      <c r="J221" t="s">
        <v>37</v>
      </c>
      <c r="K221" t="s">
        <v>37</v>
      </c>
      <c r="L221" t="s">
        <v>773</v>
      </c>
      <c r="M221" t="s">
        <v>1060</v>
      </c>
      <c r="N221" s="41" t="str">
        <f>IFERROR(SEARCH("EM-DAT",Table4[[#This Row],[reference/s]]),"")</f>
        <v/>
      </c>
      <c r="O221" s="41"/>
      <c r="P221" s="41"/>
      <c r="Q221" s="41"/>
      <c r="R221" s="41"/>
      <c r="S221" s="41"/>
      <c r="T221" s="41" t="str">
        <f>IF(AND(Table4[[#This Row],[Deaths]]="",Table4[[#This Row],[Reported cost]]="",Table4[[#This Row],[Insured Cost]]=""),1,IF(OR(Table4[[#This Row],[Reported cost]]="",Table4[[#This Row],[Insured Cost]]=""),2,IF(AND(Table4[[#This Row],[Deaths]]="",OR(Table4[[#This Row],[Reported cost]]="",Table4[[#This Row],[Insured Cost]]="")),3,"")))</f>
        <v/>
      </c>
      <c r="U221" s="41"/>
      <c r="V221" s="41"/>
      <c r="W221" s="41"/>
      <c r="X221" s="41"/>
      <c r="Y221" s="41"/>
      <c r="Z221" s="2">
        <v>45000000</v>
      </c>
      <c r="AA221" s="2">
        <v>35000000</v>
      </c>
      <c r="AB221" s="41"/>
      <c r="AC221" s="41"/>
      <c r="AD221" s="41"/>
      <c r="AE221" s="41"/>
      <c r="AF221" s="41"/>
      <c r="AG221" s="41"/>
      <c r="AH221" s="41"/>
      <c r="AI221" s="41"/>
      <c r="AJ221" s="41"/>
      <c r="AK221" s="41"/>
      <c r="AL221" s="41"/>
      <c r="AM221" s="41"/>
      <c r="AN221" s="41"/>
      <c r="AO221" s="41">
        <v>23</v>
      </c>
      <c r="AP221" s="41"/>
      <c r="AQ221" s="41"/>
      <c r="AR221" s="41"/>
      <c r="AS221" s="41"/>
      <c r="AT221" s="41"/>
      <c r="BC221" t="s">
        <v>224</v>
      </c>
      <c r="BD221" t="str">
        <f>IFERROR(LEFT(Table4[[#This Row],[reference/s]],SEARCH(";",Table4[[#This Row],[reference/s]])-1),"")</f>
        <v>ICA</v>
      </c>
      <c r="BE221" t="str">
        <f>IFERROR(MID(Table4[[#This Row],[reference/s]],SEARCH(";",Table4[[#This Row],[reference/s]])+2,SEARCH(";",Table4[[#This Row],[reference/s]],SEARCH(";",Table4[[#This Row],[reference/s]])+1)-SEARCH(";",Table4[[#This Row],[reference/s]])-2),"")</f>
        <v>EM-Track</v>
      </c>
      <c r="BF221">
        <f>IFERROR(SEARCH(";",Table4[[#This Row],[reference/s]]),"")</f>
        <v>4</v>
      </c>
      <c r="BG221" s="1">
        <f>IFERROR(SEARCH(";",Table4[[#This Row],[reference/s]],Table4[[#This Row],[Column2]]+1),"")</f>
        <v>14</v>
      </c>
      <c r="BH221" s="1">
        <f>IFERROR(SEARCH(";",Table4[[#This Row],[reference/s]],Table4[[#This Row],[Column3]]+1),"")</f>
        <v>20</v>
      </c>
      <c r="BI221" s="1" t="str">
        <f>IFERROR(SEARCH(";",Table4[[#This Row],[reference/s]],Table4[[#This Row],[Column4]]+1),"")</f>
        <v/>
      </c>
      <c r="BJ221" s="1" t="str">
        <f>IFERROR(SEARCH(";",Table4[[#This Row],[reference/s]],Table4[[#This Row],[Column5]]+1),"")</f>
        <v/>
      </c>
      <c r="BK221" s="1" t="str">
        <f>IFERROR(SEARCH(";",Table4[[#This Row],[reference/s]],Table4[[#This Row],[Column6]]+1),"")</f>
        <v/>
      </c>
      <c r="BL221" s="1" t="str">
        <f>IFERROR(SEARCH(";",Table4[[#This Row],[reference/s]],Table4[[#This Row],[Column7]]+1),"")</f>
        <v/>
      </c>
      <c r="BM221" s="1" t="str">
        <f>IFERROR(SEARCH(";",Table4[[#This Row],[reference/s]],Table4[[#This Row],[Column8]]+1),"")</f>
        <v/>
      </c>
      <c r="BN221" s="1" t="str">
        <f>IFERROR(SEARCH(";",Table4[[#This Row],[reference/s]],Table4[[#This Row],[Column9]]+1),"")</f>
        <v/>
      </c>
      <c r="BO221" s="1" t="str">
        <f>IFERROR(SEARCH(";",Table4[[#This Row],[reference/s]],Table4[[#This Row],[Column10]]+1),"")</f>
        <v/>
      </c>
      <c r="BP221" s="1" t="str">
        <f>IFERROR(SEARCH(";",Table4[[#This Row],[reference/s]],Table4[[#This Row],[Column11]]+1),"")</f>
        <v/>
      </c>
      <c r="BQ221" s="1" t="str">
        <f>IFERROR(MID(Table4[[#This Row],[reference/s]],Table4[[#This Row],[Column3]]+2,Table4[[#This Row],[Column4]]-Table4[[#This Row],[Column3]]-2),"")</f>
        <v>wiki</v>
      </c>
      <c r="BR221" s="1" t="str">
        <f>IFERROR(MID(Table4[[#This Row],[reference/s]],Table4[[#This Row],[Column4]]+2,Table4[[#This Row],[Column5]]-Table4[[#This Row],[Column4]]-2),"")</f>
        <v/>
      </c>
      <c r="BS221" s="1" t="str">
        <f>IFERROR(MID(Table4[[#This Row],[reference/s]],Table4[[#This Row],[Column5]]+2,Table4[[#This Row],[Column6]]-Table4[[#This Row],[Column5]]-2),"")</f>
        <v/>
      </c>
    </row>
    <row r="222" spans="1:71">
      <c r="A222">
        <v>545</v>
      </c>
      <c r="B222" t="s">
        <v>483</v>
      </c>
      <c r="C222" t="s">
        <v>407</v>
      </c>
      <c r="D222" t="s">
        <v>408</v>
      </c>
      <c r="E222" s="4">
        <v>36583</v>
      </c>
      <c r="F222" s="4">
        <v>36594</v>
      </c>
      <c r="G222" t="s">
        <v>688</v>
      </c>
      <c r="H222" s="41">
        <v>2000</v>
      </c>
      <c r="I222" t="s">
        <v>646</v>
      </c>
      <c r="J222" t="s">
        <v>683</v>
      </c>
      <c r="K222" t="s">
        <v>50</v>
      </c>
      <c r="L222" t="s">
        <v>774</v>
      </c>
      <c r="M222" t="s">
        <v>1343</v>
      </c>
      <c r="N222" s="41">
        <f>IFERROR(SEARCH("EM-DAT",Table4[[#This Row],[reference/s]]),"")</f>
        <v>1</v>
      </c>
      <c r="O222" s="41"/>
      <c r="P222" s="41"/>
      <c r="Q222" s="41"/>
      <c r="R222" s="41"/>
      <c r="S222" s="41"/>
      <c r="T222" s="41" t="str">
        <f>IF(AND(Table4[[#This Row],[Deaths]]="",Table4[[#This Row],[Reported cost]]="",Table4[[#This Row],[Insured Cost]]=""),1,IF(OR(Table4[[#This Row],[Reported cost]]="",Table4[[#This Row],[Insured Cost]]=""),2,IF(AND(Table4[[#This Row],[Deaths]]="",OR(Table4[[#This Row],[Reported cost]]="",Table4[[#This Row],[Insured Cost]]="")),3,"")))</f>
        <v/>
      </c>
      <c r="U222" s="41">
        <v>90</v>
      </c>
      <c r="V222" s="41">
        <v>200000</v>
      </c>
      <c r="W222" s="41"/>
      <c r="X222" s="41"/>
      <c r="Y222" s="41">
        <v>1</v>
      </c>
      <c r="Z222" s="2">
        <v>11000000</v>
      </c>
      <c r="AA222" s="2">
        <v>100000000</v>
      </c>
      <c r="AB222" s="41">
        <v>3000</v>
      </c>
      <c r="AC222" s="41"/>
      <c r="AD222" s="41" t="s">
        <v>715</v>
      </c>
      <c r="AE222" s="41">
        <v>12</v>
      </c>
      <c r="AF222" s="41"/>
      <c r="AG222" s="41">
        <v>10</v>
      </c>
      <c r="AH222" s="41"/>
      <c r="AI222" s="41"/>
      <c r="AJ222" s="41">
        <v>1</v>
      </c>
      <c r="AK222" s="41"/>
      <c r="AL222" s="41"/>
      <c r="AM222" s="41"/>
      <c r="AN222" s="41"/>
      <c r="AO222" s="41"/>
      <c r="AP222" s="41"/>
      <c r="AQ222" s="41"/>
      <c r="AR222" s="41"/>
      <c r="AS222" s="41" t="s">
        <v>716</v>
      </c>
      <c r="AT222" s="41">
        <v>4000</v>
      </c>
      <c r="AU222">
        <v>2</v>
      </c>
      <c r="AW222" t="s">
        <v>1061</v>
      </c>
      <c r="AX222">
        <v>1</v>
      </c>
      <c r="AZ222">
        <v>1</v>
      </c>
      <c r="BC222" t="s">
        <v>409</v>
      </c>
      <c r="BD222" t="str">
        <f>IFERROR(LEFT(Table4[[#This Row],[reference/s]],SEARCH(";",Table4[[#This Row],[reference/s]])-1),"")</f>
        <v>EM-DAT</v>
      </c>
      <c r="BE222" t="str">
        <f>IFERROR(MID(Table4[[#This Row],[reference/s]],SEARCH(";",Table4[[#This Row],[reference/s]])+2,SEARCH(";",Table4[[#This Row],[reference/s]],SEARCH(";",Table4[[#This Row],[reference/s]])+1)-SEARCH(";",Table4[[#This Row],[reference/s]])-2),"")</f>
        <v>wiki</v>
      </c>
      <c r="BF222">
        <f>IFERROR(SEARCH(";",Table4[[#This Row],[reference/s]]),"")</f>
        <v>7</v>
      </c>
      <c r="BG222" s="1">
        <f>IFERROR(SEARCH(";",Table4[[#This Row],[reference/s]],Table4[[#This Row],[Column2]]+1),"")</f>
        <v>13</v>
      </c>
      <c r="BH222" s="1">
        <f>IFERROR(SEARCH(";",Table4[[#This Row],[reference/s]],Table4[[#This Row],[Column3]]+1),"")</f>
        <v>23</v>
      </c>
      <c r="BI222" s="1">
        <f>IFERROR(SEARCH(";",Table4[[#This Row],[reference/s]],Table4[[#This Row],[Column4]]+1),"")</f>
        <v>85</v>
      </c>
      <c r="BJ222" s="1">
        <f>IFERROR(SEARCH(";",Table4[[#This Row],[reference/s]],Table4[[#This Row],[Column5]]+1),"")</f>
        <v>105</v>
      </c>
      <c r="BK222" s="1">
        <f>IFERROR(SEARCH(";",Table4[[#This Row],[reference/s]],Table4[[#This Row],[Column6]]+1),"")</f>
        <v>180</v>
      </c>
      <c r="BL222" s="1" t="str">
        <f>IFERROR(SEARCH(";",Table4[[#This Row],[reference/s]],Table4[[#This Row],[Column7]]+1),"")</f>
        <v/>
      </c>
      <c r="BM222" s="1" t="str">
        <f>IFERROR(SEARCH(";",Table4[[#This Row],[reference/s]],Table4[[#This Row],[Column8]]+1),"")</f>
        <v/>
      </c>
      <c r="BN222" s="1" t="str">
        <f>IFERROR(SEARCH(";",Table4[[#This Row],[reference/s]],Table4[[#This Row],[Column9]]+1),"")</f>
        <v/>
      </c>
      <c r="BO222" s="1" t="str">
        <f>IFERROR(SEARCH(";",Table4[[#This Row],[reference/s]],Table4[[#This Row],[Column10]]+1),"")</f>
        <v/>
      </c>
      <c r="BP222" s="1" t="str">
        <f>IFERROR(SEARCH(";",Table4[[#This Row],[reference/s]],Table4[[#This Row],[Column11]]+1),"")</f>
        <v/>
      </c>
      <c r="BQ222" s="1" t="str">
        <f>IFERROR(MID(Table4[[#This Row],[reference/s]],Table4[[#This Row],[Column3]]+2,Table4[[#This Row],[Column4]]-Table4[[#This Row],[Column3]]-2),"")</f>
        <v>EM-Track</v>
      </c>
      <c r="BR222" s="1" t="str">
        <f>IFERROR(MID(Table4[[#This Row],[reference/s]],Table4[[#This Row],[Column4]]+2,Table4[[#This Row],[Column5]]-Table4[[#This Row],[Column4]]-2),"")</f>
        <v>http://www.bom.gov.au/info/cyclone/steve/steve_impacts.shtml</v>
      </c>
      <c r="BS222" s="1" t="str">
        <f>IFERROR(MID(Table4[[#This Row],[reference/s]],Table4[[#This Row],[Column5]]+2,Table4[[#This Row],[Column6]]-Table4[[#This Row],[Column5]]-2),"")</f>
        <v>Broom et al., 2000</v>
      </c>
    </row>
    <row r="223" spans="1:71">
      <c r="B223" t="s">
        <v>483</v>
      </c>
      <c r="C223" t="s">
        <v>778</v>
      </c>
      <c r="D223" t="s">
        <v>886</v>
      </c>
      <c r="E223" s="4">
        <v>36588</v>
      </c>
      <c r="F223" s="4">
        <v>36595</v>
      </c>
      <c r="G223" t="s">
        <v>687</v>
      </c>
      <c r="H223" s="41">
        <v>2000</v>
      </c>
      <c r="I223" t="s">
        <v>779</v>
      </c>
      <c r="J223" t="s">
        <v>33</v>
      </c>
      <c r="K223" t="s">
        <v>33</v>
      </c>
      <c r="M223" t="s">
        <v>1671</v>
      </c>
      <c r="N223" s="41">
        <f>IFERROR(SEARCH("EM-DAT",Table4[[#This Row],[reference/s]]),"")</f>
        <v>54</v>
      </c>
      <c r="O223" s="41"/>
      <c r="P223" s="41"/>
      <c r="Q223" s="41"/>
      <c r="R223" s="41"/>
      <c r="S223" s="41"/>
      <c r="T223" s="41">
        <f>IF(AND(Table4[[#This Row],[Deaths]]="",Table4[[#This Row],[Reported cost]]="",Table4[[#This Row],[Insured Cost]]=""),1,IF(OR(Table4[[#This Row],[Reported cost]]="",Table4[[#This Row],[Insured Cost]]=""),2,IF(AND(Table4[[#This Row],[Deaths]]="",OR(Table4[[#This Row],[Reported cost]]="",Table4[[#This Row],[Insured Cost]]="")),3,"")))</f>
        <v>2</v>
      </c>
      <c r="U223" s="41"/>
      <c r="V223" s="41"/>
      <c r="W223" s="41"/>
      <c r="X223" s="41"/>
      <c r="Y223" s="41">
        <v>3</v>
      </c>
      <c r="Z223" s="2">
        <v>5000000</v>
      </c>
      <c r="AB223" s="41"/>
      <c r="AC223" s="41"/>
      <c r="AD223" s="41"/>
      <c r="AE223" s="41"/>
      <c r="AF223" s="41"/>
      <c r="AG223" s="41"/>
      <c r="AH223" s="41"/>
      <c r="AI223" s="41"/>
      <c r="AJ223" s="41"/>
      <c r="AK223" s="41"/>
      <c r="AL223" s="41"/>
      <c r="AM223" s="41"/>
      <c r="AN223" s="41"/>
      <c r="AO223" s="41"/>
      <c r="AP223" s="41"/>
      <c r="AQ223" s="41"/>
      <c r="AR223" s="41"/>
      <c r="AS223" s="41"/>
      <c r="AT223" s="41"/>
      <c r="BD223" t="str">
        <f>IFERROR(LEFT(Table4[[#This Row],[reference/s]],SEARCH(";",Table4[[#This Row],[reference/s]])-1),"")</f>
        <v>ICA</v>
      </c>
      <c r="BE223" t="str">
        <f>IFERROR(MID(Table4[[#This Row],[reference/s]],SEARCH(";",Table4[[#This Row],[reference/s]])+2,SEARCH(";",Table4[[#This Row],[reference/s]],SEARCH(";",Table4[[#This Row],[reference/s]])+1)-SEARCH(";",Table4[[#This Row],[reference/s]])-2),"")</f>
        <v>http://en.wikipedia.org/wiki/Cyclone_Sam - 167</v>
      </c>
      <c r="BF223">
        <f>IFERROR(SEARCH(";",Table4[[#This Row],[reference/s]]),"")</f>
        <v>4</v>
      </c>
      <c r="BG223" s="1">
        <f>IFERROR(SEARCH(";",Table4[[#This Row],[reference/s]],Table4[[#This Row],[Column2]]+1),"")</f>
        <v>52</v>
      </c>
      <c r="BH223" s="1" t="str">
        <f>IFERROR(SEARCH(";",Table4[[#This Row],[reference/s]],Table4[[#This Row],[Column3]]+1),"")</f>
        <v/>
      </c>
      <c r="BI223" s="1" t="str">
        <f>IFERROR(SEARCH(";",Table4[[#This Row],[reference/s]],Table4[[#This Row],[Column4]]+1),"")</f>
        <v/>
      </c>
      <c r="BJ223" s="1" t="str">
        <f>IFERROR(SEARCH(";",Table4[[#This Row],[reference/s]],Table4[[#This Row],[Column5]]+1),"")</f>
        <v/>
      </c>
      <c r="BK223" s="1" t="str">
        <f>IFERROR(SEARCH(";",Table4[[#This Row],[reference/s]],Table4[[#This Row],[Column6]]+1),"")</f>
        <v/>
      </c>
      <c r="BL223" s="1" t="str">
        <f>IFERROR(SEARCH(";",Table4[[#This Row],[reference/s]],Table4[[#This Row],[Column7]]+1),"")</f>
        <v/>
      </c>
      <c r="BM223" s="1" t="str">
        <f>IFERROR(SEARCH(";",Table4[[#This Row],[reference/s]],Table4[[#This Row],[Column8]]+1),"")</f>
        <v/>
      </c>
      <c r="BN223" s="1" t="str">
        <f>IFERROR(SEARCH(";",Table4[[#This Row],[reference/s]],Table4[[#This Row],[Column9]]+1),"")</f>
        <v/>
      </c>
      <c r="BO223" s="1" t="str">
        <f>IFERROR(SEARCH(";",Table4[[#This Row],[reference/s]],Table4[[#This Row],[Column10]]+1),"")</f>
        <v/>
      </c>
      <c r="BP223" s="1" t="str">
        <f>IFERROR(SEARCH(";",Table4[[#This Row],[reference/s]],Table4[[#This Row],[Column11]]+1),"")</f>
        <v/>
      </c>
      <c r="BQ223" s="1" t="str">
        <f>IFERROR(MID(Table4[[#This Row],[reference/s]],Table4[[#This Row],[Column3]]+2,Table4[[#This Row],[Column4]]-Table4[[#This Row],[Column3]]-2),"")</f>
        <v/>
      </c>
      <c r="BR223" s="1" t="str">
        <f>IFERROR(MID(Table4[[#This Row],[reference/s]],Table4[[#This Row],[Column4]]+2,Table4[[#This Row],[Column5]]-Table4[[#This Row],[Column4]]-2),"")</f>
        <v/>
      </c>
      <c r="BS223" s="1" t="str">
        <f>IFERROR(MID(Table4[[#This Row],[reference/s]],Table4[[#This Row],[Column5]]+2,Table4[[#This Row],[Column6]]-Table4[[#This Row],[Column5]]-2),"")</f>
        <v/>
      </c>
    </row>
    <row r="224" spans="1:71">
      <c r="A224">
        <v>544</v>
      </c>
      <c r="B224" t="s">
        <v>483</v>
      </c>
      <c r="C224" t="s">
        <v>404</v>
      </c>
      <c r="D224" t="s">
        <v>405</v>
      </c>
      <c r="E224" s="4">
        <v>36618</v>
      </c>
      <c r="F224" s="4">
        <v>36620</v>
      </c>
      <c r="G224" t="s">
        <v>689</v>
      </c>
      <c r="H224" s="41">
        <v>2000</v>
      </c>
      <c r="I224" t="s">
        <v>537</v>
      </c>
      <c r="J224" t="s">
        <v>50</v>
      </c>
      <c r="K224" t="s">
        <v>50</v>
      </c>
      <c r="L224" t="s">
        <v>773</v>
      </c>
      <c r="M224" t="s">
        <v>1062</v>
      </c>
      <c r="N224" s="41">
        <f>IFERROR(SEARCH("EM-DAT",Table4[[#This Row],[reference/s]]),"")</f>
        <v>35</v>
      </c>
      <c r="O224" s="41"/>
      <c r="P224" s="41"/>
      <c r="Q224" s="41"/>
      <c r="R224" s="41"/>
      <c r="S224" s="41"/>
      <c r="T224" s="41" t="str">
        <f>IF(AND(Table4[[#This Row],[Deaths]]="",Table4[[#This Row],[Reported cost]]="",Table4[[#This Row],[Insured Cost]]=""),1,IF(OR(Table4[[#This Row],[Reported cost]]="",Table4[[#This Row],[Insured Cost]]=""),2,IF(AND(Table4[[#This Row],[Deaths]]="",OR(Table4[[#This Row],[Reported cost]]="",Table4[[#This Row],[Insured Cost]]="")),3,"")))</f>
        <v/>
      </c>
      <c r="U224" s="41"/>
      <c r="V224" s="41">
        <v>125000</v>
      </c>
      <c r="W224" s="41">
        <v>12</v>
      </c>
      <c r="X224" s="41">
        <v>10</v>
      </c>
      <c r="Y224" s="41"/>
      <c r="Z224" s="2">
        <v>15000000</v>
      </c>
      <c r="AA224" s="2">
        <v>60000000</v>
      </c>
      <c r="AB224" s="41"/>
      <c r="AC224" s="41"/>
      <c r="AD224" s="41"/>
      <c r="AE224" s="41"/>
      <c r="AF224" s="41"/>
      <c r="AG224" s="41"/>
      <c r="AH224" s="41"/>
      <c r="AI224" s="41"/>
      <c r="AJ224" s="41"/>
      <c r="AK224" s="41"/>
      <c r="AL224" s="41"/>
      <c r="AM224" s="41"/>
      <c r="AN224" s="41"/>
      <c r="AO224" s="41"/>
      <c r="AP224" s="41"/>
      <c r="AQ224" s="41"/>
      <c r="AR224" s="41"/>
      <c r="AS224" s="41"/>
      <c r="AT224" s="41"/>
      <c r="BC224" t="s">
        <v>406</v>
      </c>
      <c r="BD224" t="str">
        <f>IFERROR(LEFT(Table4[[#This Row],[reference/s]],SEARCH(";",Table4[[#This Row],[reference/s]])-1),"")</f>
        <v>wiki</v>
      </c>
      <c r="BE224" t="str">
        <f>IFERROR(MID(Table4[[#This Row],[reference/s]],SEARCH(";",Table4[[#This Row],[reference/s]])+2,SEARCH(";",Table4[[#This Row],[reference/s]],SEARCH(";",Table4[[#This Row],[reference/s]])+1)-SEARCH(";",Table4[[#This Row],[reference/s]])-2),"")</f>
        <v>PDF - newspaper</v>
      </c>
      <c r="BF224">
        <f>IFERROR(SEARCH(";",Table4[[#This Row],[reference/s]]),"")</f>
        <v>5</v>
      </c>
      <c r="BG224" s="1">
        <f>IFERROR(SEARCH(";",Table4[[#This Row],[reference/s]],Table4[[#This Row],[Column2]]+1),"")</f>
        <v>22</v>
      </c>
      <c r="BH224" s="1">
        <f>IFERROR(SEARCH(";",Table4[[#This Row],[reference/s]],Table4[[#This Row],[Column3]]+1),"")</f>
        <v>33</v>
      </c>
      <c r="BI224" s="1" t="str">
        <f>IFERROR(SEARCH(";",Table4[[#This Row],[reference/s]],Table4[[#This Row],[Column4]]+1),"")</f>
        <v/>
      </c>
      <c r="BJ224" s="1" t="str">
        <f>IFERROR(SEARCH(";",Table4[[#This Row],[reference/s]],Table4[[#This Row],[Column5]]+1),"")</f>
        <v/>
      </c>
      <c r="BK224" s="1" t="str">
        <f>IFERROR(SEARCH(";",Table4[[#This Row],[reference/s]],Table4[[#This Row],[Column6]]+1),"")</f>
        <v/>
      </c>
      <c r="BL224" s="1" t="str">
        <f>IFERROR(SEARCH(";",Table4[[#This Row],[reference/s]],Table4[[#This Row],[Column7]]+1),"")</f>
        <v/>
      </c>
      <c r="BM224" s="1" t="str">
        <f>IFERROR(SEARCH(";",Table4[[#This Row],[reference/s]],Table4[[#This Row],[Column8]]+1),"")</f>
        <v/>
      </c>
      <c r="BN224" s="1" t="str">
        <f>IFERROR(SEARCH(";",Table4[[#This Row],[reference/s]],Table4[[#This Row],[Column9]]+1),"")</f>
        <v/>
      </c>
      <c r="BO224" s="1" t="str">
        <f>IFERROR(SEARCH(";",Table4[[#This Row],[reference/s]],Table4[[#This Row],[Column10]]+1),"")</f>
        <v/>
      </c>
      <c r="BP224" s="1" t="str">
        <f>IFERROR(SEARCH(";",Table4[[#This Row],[reference/s]],Table4[[#This Row],[Column11]]+1),"")</f>
        <v/>
      </c>
      <c r="BQ224" s="1" t="str">
        <f>IFERROR(MID(Table4[[#This Row],[reference/s]],Table4[[#This Row],[Column3]]+2,Table4[[#This Row],[Column4]]-Table4[[#This Row],[Column3]]-2),"")</f>
        <v xml:space="preserve"> EM-Track</v>
      </c>
      <c r="BR224" s="1" t="str">
        <f>IFERROR(MID(Table4[[#This Row],[reference/s]],Table4[[#This Row],[Column4]]+2,Table4[[#This Row],[Column5]]-Table4[[#This Row],[Column4]]-2),"")</f>
        <v/>
      </c>
      <c r="BS224" s="1" t="str">
        <f>IFERROR(MID(Table4[[#This Row],[reference/s]],Table4[[#This Row],[Column5]]+2,Table4[[#This Row],[Column6]]-Table4[[#This Row],[Column5]]-2),"")</f>
        <v/>
      </c>
    </row>
    <row r="225" spans="1:71">
      <c r="B225" t="s">
        <v>483</v>
      </c>
      <c r="C225" t="s">
        <v>775</v>
      </c>
      <c r="D225" t="s">
        <v>885</v>
      </c>
      <c r="E225" s="4">
        <v>36628</v>
      </c>
      <c r="F225" s="4">
        <v>36636</v>
      </c>
      <c r="G225" t="s">
        <v>689</v>
      </c>
      <c r="H225" s="41">
        <v>2000</v>
      </c>
      <c r="I225" t="s">
        <v>776</v>
      </c>
      <c r="J225" t="s">
        <v>33</v>
      </c>
      <c r="K225" t="s">
        <v>33</v>
      </c>
      <c r="M225" t="s">
        <v>777</v>
      </c>
      <c r="N225" s="41" t="str">
        <f>IFERROR(SEARCH("EM-DAT",Table4[[#This Row],[reference/s]]),"")</f>
        <v/>
      </c>
      <c r="O225" s="41"/>
      <c r="P225" s="41"/>
      <c r="Q225" s="41"/>
      <c r="R225" s="41"/>
      <c r="S225" s="41"/>
      <c r="T225" s="41">
        <f>IF(AND(Table4[[#This Row],[Deaths]]="",Table4[[#This Row],[Reported cost]]="",Table4[[#This Row],[Insured Cost]]=""),1,IF(OR(Table4[[#This Row],[Reported cost]]="",Table4[[#This Row],[Insured Cost]]=""),2,IF(AND(Table4[[#This Row],[Deaths]]="",OR(Table4[[#This Row],[Reported cost]]="",Table4[[#This Row],[Insured Cost]]="")),3,"")))</f>
        <v>2</v>
      </c>
      <c r="U225" s="41"/>
      <c r="V225" s="41"/>
      <c r="W225" s="41"/>
      <c r="X225" s="41"/>
      <c r="Y225" s="41"/>
      <c r="Z225" s="2">
        <v>11000000</v>
      </c>
      <c r="AB225" s="41"/>
      <c r="AC225" s="41"/>
      <c r="AD225" s="41"/>
      <c r="AE225" s="41"/>
      <c r="AF225" s="41"/>
      <c r="AG225" s="41"/>
      <c r="AH225" s="41"/>
      <c r="AI225" s="41"/>
      <c r="AJ225" s="41"/>
      <c r="AK225" s="41"/>
      <c r="AL225" s="41"/>
      <c r="AM225" s="41"/>
      <c r="AN225" s="41"/>
      <c r="AO225" s="41"/>
      <c r="AP225" s="41"/>
      <c r="AQ225" s="41"/>
      <c r="AR225" s="41"/>
      <c r="AS225" s="41"/>
      <c r="AT225" s="41"/>
      <c r="BD225" t="str">
        <f>IFERROR(LEFT(Table4[[#This Row],[reference/s]],SEARCH(";",Table4[[#This Row],[reference/s]])-1),"")</f>
        <v>ICA</v>
      </c>
      <c r="BE225" t="str">
        <f>IFERROR(MID(Table4[[#This Row],[reference/s]],SEARCH(";",Table4[[#This Row],[reference/s]])+2,SEARCH(";",Table4[[#This Row],[reference/s]],SEARCH(";",Table4[[#This Row],[reference/s]])+1)-SEARCH(";",Table4[[#This Row],[reference/s]])-2),"")</f>
        <v>BOM</v>
      </c>
      <c r="BF225">
        <f>IFERROR(SEARCH(";",Table4[[#This Row],[reference/s]]),"")</f>
        <v>4</v>
      </c>
      <c r="BG225" s="1">
        <f>IFERROR(SEARCH(";",Table4[[#This Row],[reference/s]],Table4[[#This Row],[Column2]]+1),"")</f>
        <v>9</v>
      </c>
      <c r="BH225" s="1" t="str">
        <f>IFERROR(SEARCH(";",Table4[[#This Row],[reference/s]],Table4[[#This Row],[Column3]]+1),"")</f>
        <v/>
      </c>
      <c r="BI225" s="1" t="str">
        <f>IFERROR(SEARCH(";",Table4[[#This Row],[reference/s]],Table4[[#This Row],[Column4]]+1),"")</f>
        <v/>
      </c>
      <c r="BJ225" s="1" t="str">
        <f>IFERROR(SEARCH(";",Table4[[#This Row],[reference/s]],Table4[[#This Row],[Column5]]+1),"")</f>
        <v/>
      </c>
      <c r="BK225" s="1" t="str">
        <f>IFERROR(SEARCH(";",Table4[[#This Row],[reference/s]],Table4[[#This Row],[Column6]]+1),"")</f>
        <v/>
      </c>
      <c r="BL225" s="1" t="str">
        <f>IFERROR(SEARCH(";",Table4[[#This Row],[reference/s]],Table4[[#This Row],[Column7]]+1),"")</f>
        <v/>
      </c>
      <c r="BM225" s="1" t="str">
        <f>IFERROR(SEARCH(";",Table4[[#This Row],[reference/s]],Table4[[#This Row],[Column8]]+1),"")</f>
        <v/>
      </c>
      <c r="BN225" s="1" t="str">
        <f>IFERROR(SEARCH(";",Table4[[#This Row],[reference/s]],Table4[[#This Row],[Column9]]+1),"")</f>
        <v/>
      </c>
      <c r="BO225" s="1" t="str">
        <f>IFERROR(SEARCH(";",Table4[[#This Row],[reference/s]],Table4[[#This Row],[Column10]]+1),"")</f>
        <v/>
      </c>
      <c r="BP225" s="1" t="str">
        <f>IFERROR(SEARCH(";",Table4[[#This Row],[reference/s]],Table4[[#This Row],[Column11]]+1),"")</f>
        <v/>
      </c>
      <c r="BQ225" s="1" t="str">
        <f>IFERROR(MID(Table4[[#This Row],[reference/s]],Table4[[#This Row],[Column3]]+2,Table4[[#This Row],[Column4]]-Table4[[#This Row],[Column3]]-2),"")</f>
        <v/>
      </c>
      <c r="BR225" s="1" t="str">
        <f>IFERROR(MID(Table4[[#This Row],[reference/s]],Table4[[#This Row],[Column4]]+2,Table4[[#This Row],[Column5]]-Table4[[#This Row],[Column4]]-2),"")</f>
        <v/>
      </c>
      <c r="BS225" s="1" t="str">
        <f>IFERROR(MID(Table4[[#This Row],[reference/s]],Table4[[#This Row],[Column5]]+2,Table4[[#This Row],[Column6]]-Table4[[#This Row],[Column5]]-2),"")</f>
        <v/>
      </c>
    </row>
    <row r="226" spans="1:71">
      <c r="A226">
        <v>127</v>
      </c>
      <c r="B226" t="s">
        <v>622</v>
      </c>
      <c r="C226" t="s">
        <v>110</v>
      </c>
      <c r="D226" t="s">
        <v>111</v>
      </c>
      <c r="E226" s="4">
        <v>36561</v>
      </c>
      <c r="F226" s="7">
        <v>36584</v>
      </c>
      <c r="G226" t="s">
        <v>688</v>
      </c>
      <c r="H226" s="41">
        <v>2000</v>
      </c>
      <c r="I226" t="s">
        <v>546</v>
      </c>
      <c r="J226" t="s">
        <v>50</v>
      </c>
      <c r="K226" t="s">
        <v>50</v>
      </c>
      <c r="L226" t="s">
        <v>773</v>
      </c>
      <c r="M226" s="12" t="s">
        <v>1344</v>
      </c>
      <c r="N226" s="46">
        <f>IFERROR(SEARCH("EM-DAT",Table4[[#This Row],[reference/s]]),"")</f>
        <v>1</v>
      </c>
      <c r="O226" s="46"/>
      <c r="P226" s="46"/>
      <c r="Q226" s="46"/>
      <c r="R226" s="46"/>
      <c r="S226" s="46"/>
      <c r="T226" s="41" t="str">
        <f>IF(AND(Table4[[#This Row],[Deaths]]="",Table4[[#This Row],[Reported cost]]="",Table4[[#This Row],[Insured Cost]]=""),1,IF(OR(Table4[[#This Row],[Reported cost]]="",Table4[[#This Row],[Insured Cost]]=""),2,IF(AND(Table4[[#This Row],[Deaths]]="",OR(Table4[[#This Row],[Reported cost]]="",Table4[[#This Row],[Insured Cost]]="")),3,"")))</f>
        <v/>
      </c>
      <c r="U226" s="41"/>
      <c r="V226" s="41">
        <v>20000</v>
      </c>
      <c r="W226" s="41">
        <v>200</v>
      </c>
      <c r="X226" s="41">
        <v>10</v>
      </c>
      <c r="Y226" s="41"/>
      <c r="Z226" s="2">
        <v>12000000</v>
      </c>
      <c r="AA226" s="2">
        <v>120000000</v>
      </c>
      <c r="AB226" s="41"/>
      <c r="AC226" s="41"/>
      <c r="AD226" s="41"/>
      <c r="AE226" s="41"/>
      <c r="AF226" s="41"/>
      <c r="AG226" s="41"/>
      <c r="AH226" s="41"/>
      <c r="AI226" s="41"/>
      <c r="AJ226" s="41"/>
      <c r="AK226" s="41"/>
      <c r="AL226" s="41"/>
      <c r="AM226" s="41"/>
      <c r="AN226" s="41"/>
      <c r="AO226" s="41"/>
      <c r="AP226" s="41"/>
      <c r="AQ226" s="41"/>
      <c r="AR226" s="41"/>
      <c r="AS226" s="41"/>
      <c r="AT226" s="41"/>
      <c r="BC226" t="s">
        <v>112</v>
      </c>
      <c r="BD226" t="str">
        <f>IFERROR(LEFT(Table4[[#This Row],[reference/s]],SEARCH(";",Table4[[#This Row],[reference/s]])-1),"")</f>
        <v>EM-DAT</v>
      </c>
      <c r="BE226" t="str">
        <f>IFERROR(MID(Table4[[#This Row],[reference/s]],SEARCH(";",Table4[[#This Row],[reference/s]])+2,SEARCH(";",Table4[[#This Row],[reference/s]],SEARCH(";",Table4[[#This Row],[reference/s]])+1)-SEARCH(";",Table4[[#This Row],[reference/s]])-2),"")</f>
        <v>ICA</v>
      </c>
      <c r="BF226">
        <f>IFERROR(SEARCH(";",Table4[[#This Row],[reference/s]]),"")</f>
        <v>7</v>
      </c>
      <c r="BG226" s="1">
        <f>IFERROR(SEARCH(";",Table4[[#This Row],[reference/s]],Table4[[#This Row],[Column2]]+1),"")</f>
        <v>12</v>
      </c>
      <c r="BH226" s="1">
        <f>IFERROR(SEARCH(";",Table4[[#This Row],[reference/s]],Table4[[#This Row],[Column3]]+1),"")</f>
        <v>23</v>
      </c>
      <c r="BI226" s="1">
        <f>IFERROR(SEARCH(";",Table4[[#This Row],[reference/s]],Table4[[#This Row],[Column4]]+1),"")</f>
        <v>71</v>
      </c>
      <c r="BJ226" s="1" t="str">
        <f>IFERROR(SEARCH(";",Table4[[#This Row],[reference/s]],Table4[[#This Row],[Column5]]+1),"")</f>
        <v/>
      </c>
      <c r="BK226" s="1" t="str">
        <f>IFERROR(SEARCH(";",Table4[[#This Row],[reference/s]],Table4[[#This Row],[Column6]]+1),"")</f>
        <v/>
      </c>
      <c r="BL226" s="1" t="str">
        <f>IFERROR(SEARCH(";",Table4[[#This Row],[reference/s]],Table4[[#This Row],[Column7]]+1),"")</f>
        <v/>
      </c>
      <c r="BM226" s="1" t="str">
        <f>IFERROR(SEARCH(";",Table4[[#This Row],[reference/s]],Table4[[#This Row],[Column8]]+1),"")</f>
        <v/>
      </c>
      <c r="BN226" s="1" t="str">
        <f>IFERROR(SEARCH(";",Table4[[#This Row],[reference/s]],Table4[[#This Row],[Column9]]+1),"")</f>
        <v/>
      </c>
      <c r="BO226" s="1" t="str">
        <f>IFERROR(SEARCH(";",Table4[[#This Row],[reference/s]],Table4[[#This Row],[Column10]]+1),"")</f>
        <v/>
      </c>
      <c r="BP226" s="1" t="str">
        <f>IFERROR(SEARCH(";",Table4[[#This Row],[reference/s]],Table4[[#This Row],[Column11]]+1),"")</f>
        <v/>
      </c>
      <c r="BQ226" s="1" t="str">
        <f>IFERROR(MID(Table4[[#This Row],[reference/s]],Table4[[#This Row],[Column3]]+2,Table4[[#This Row],[Column4]]-Table4[[#This Row],[Column3]]-2),"")</f>
        <v xml:space="preserve"> EM-Track</v>
      </c>
      <c r="BR226" s="1" t="str">
        <f>IFERROR(MID(Table4[[#This Row],[reference/s]],Table4[[#This Row],[Column4]]+2,Table4[[#This Row],[Column5]]-Table4[[#This Row],[Column4]]-2),"")</f>
        <v>http://www.abc.net.au/7.30/stories/s103486.htm</v>
      </c>
      <c r="BS226" s="1" t="str">
        <f>IFERROR(MID(Table4[[#This Row],[reference/s]],Table4[[#This Row],[Column5]]+2,Table4[[#This Row],[Column6]]-Table4[[#This Row],[Column5]]-2),"")</f>
        <v/>
      </c>
    </row>
    <row r="227" spans="1:71">
      <c r="B227" t="s">
        <v>622</v>
      </c>
      <c r="E227" s="4">
        <v>36851</v>
      </c>
      <c r="F227" s="4">
        <v>36852</v>
      </c>
      <c r="G227" t="s">
        <v>686</v>
      </c>
      <c r="H227" s="41">
        <v>2000</v>
      </c>
      <c r="I227" t="s">
        <v>780</v>
      </c>
      <c r="J227" t="s">
        <v>37</v>
      </c>
      <c r="K227" t="s">
        <v>37</v>
      </c>
      <c r="M227" t="s">
        <v>781</v>
      </c>
      <c r="N227" s="41">
        <f>IFERROR(SEARCH("EM-DAT",Table4[[#This Row],[reference/s]]),"")</f>
        <v>1</v>
      </c>
      <c r="O227" s="41"/>
      <c r="P227" s="41"/>
      <c r="Q227" s="41"/>
      <c r="R227" s="41"/>
      <c r="S227" s="41"/>
      <c r="T227" s="41">
        <f>IF(AND(Table4[[#This Row],[Deaths]]="",Table4[[#This Row],[Reported cost]]="",Table4[[#This Row],[Insured Cost]]=""),1,IF(OR(Table4[[#This Row],[Reported cost]]="",Table4[[#This Row],[Insured Cost]]=""),2,IF(AND(Table4[[#This Row],[Deaths]]="",OR(Table4[[#This Row],[Reported cost]]="",Table4[[#This Row],[Insured Cost]]="")),3,"")))</f>
        <v>2</v>
      </c>
      <c r="U227" s="41"/>
      <c r="V227" s="41"/>
      <c r="W227" s="41"/>
      <c r="X227" s="41"/>
      <c r="Y227" s="41"/>
      <c r="Z227" s="2"/>
      <c r="AA227" s="2">
        <v>600000000</v>
      </c>
      <c r="AB227" s="41"/>
      <c r="AC227" s="41"/>
      <c r="AD227" s="41"/>
      <c r="AE227" s="41"/>
      <c r="AF227" s="41"/>
      <c r="AG227" s="41"/>
      <c r="AH227" s="41"/>
      <c r="AI227" s="41"/>
      <c r="AJ227" s="41"/>
      <c r="AK227" s="41"/>
      <c r="AL227" s="41"/>
      <c r="AM227" s="41"/>
      <c r="AN227" s="41"/>
      <c r="AO227" s="41"/>
      <c r="AP227" s="41"/>
      <c r="AQ227" s="41"/>
      <c r="AR227" s="41"/>
      <c r="AS227" s="41"/>
      <c r="AT227" s="41"/>
      <c r="BD227" t="str">
        <f>IFERROR(LEFT(Table4[[#This Row],[reference/s]],SEARCH(";",Table4[[#This Row],[reference/s]])-1),"")</f>
        <v>EM-DAT</v>
      </c>
      <c r="BE227" t="str">
        <f>IFERROR(MID(Table4[[#This Row],[reference/s]],SEARCH(";",Table4[[#This Row],[reference/s]])+2,SEARCH(";",Table4[[#This Row],[reference/s]],SEARCH(";",Table4[[#This Row],[reference/s]])+1)-SEARCH(";",Table4[[#This Row],[reference/s]])-2),"")</f>
        <v>PDF</v>
      </c>
      <c r="BF227">
        <f>IFERROR(SEARCH(";",Table4[[#This Row],[reference/s]]),"")</f>
        <v>7</v>
      </c>
      <c r="BG227" s="1">
        <f>IFERROR(SEARCH(";",Table4[[#This Row],[reference/s]],Table4[[#This Row],[Column2]]+1),"")</f>
        <v>12</v>
      </c>
      <c r="BH227" s="1" t="str">
        <f>IFERROR(SEARCH(";",Table4[[#This Row],[reference/s]],Table4[[#This Row],[Column3]]+1),"")</f>
        <v/>
      </c>
      <c r="BI227" s="1" t="str">
        <f>IFERROR(SEARCH(";",Table4[[#This Row],[reference/s]],Table4[[#This Row],[Column4]]+1),"")</f>
        <v/>
      </c>
      <c r="BJ227" s="1" t="str">
        <f>IFERROR(SEARCH(";",Table4[[#This Row],[reference/s]],Table4[[#This Row],[Column5]]+1),"")</f>
        <v/>
      </c>
      <c r="BK227" s="1" t="str">
        <f>IFERROR(SEARCH(";",Table4[[#This Row],[reference/s]],Table4[[#This Row],[Column6]]+1),"")</f>
        <v/>
      </c>
      <c r="BL227" s="1" t="str">
        <f>IFERROR(SEARCH(";",Table4[[#This Row],[reference/s]],Table4[[#This Row],[Column7]]+1),"")</f>
        <v/>
      </c>
      <c r="BM227" s="1" t="str">
        <f>IFERROR(SEARCH(";",Table4[[#This Row],[reference/s]],Table4[[#This Row],[Column8]]+1),"")</f>
        <v/>
      </c>
      <c r="BN227" s="1" t="str">
        <f>IFERROR(SEARCH(";",Table4[[#This Row],[reference/s]],Table4[[#This Row],[Column9]]+1),"")</f>
        <v/>
      </c>
      <c r="BO227" s="1" t="str">
        <f>IFERROR(SEARCH(";",Table4[[#This Row],[reference/s]],Table4[[#This Row],[Column10]]+1),"")</f>
        <v/>
      </c>
      <c r="BP227" s="1" t="str">
        <f>IFERROR(SEARCH(";",Table4[[#This Row],[reference/s]],Table4[[#This Row],[Column11]]+1),"")</f>
        <v/>
      </c>
      <c r="BQ227" s="1" t="str">
        <f>IFERROR(MID(Table4[[#This Row],[reference/s]],Table4[[#This Row],[Column3]]+2,Table4[[#This Row],[Column4]]-Table4[[#This Row],[Column3]]-2),"")</f>
        <v/>
      </c>
      <c r="BR227" s="1" t="str">
        <f>IFERROR(MID(Table4[[#This Row],[reference/s]],Table4[[#This Row],[Column4]]+2,Table4[[#This Row],[Column5]]-Table4[[#This Row],[Column4]]-2),"")</f>
        <v/>
      </c>
      <c r="BS227" s="1" t="str">
        <f>IFERROR(MID(Table4[[#This Row],[reference/s]],Table4[[#This Row],[Column5]]+2,Table4[[#This Row],[Column6]]-Table4[[#This Row],[Column5]]-2),"")</f>
        <v/>
      </c>
    </row>
    <row r="228" spans="1:71">
      <c r="B228" t="s">
        <v>622</v>
      </c>
      <c r="C228" t="s">
        <v>703</v>
      </c>
      <c r="D228" t="s">
        <v>782</v>
      </c>
      <c r="E228" s="4">
        <v>36800</v>
      </c>
      <c r="F228" s="4">
        <v>36860</v>
      </c>
      <c r="G228" t="s">
        <v>686</v>
      </c>
      <c r="H228" s="41">
        <v>2000</v>
      </c>
      <c r="I228" t="s">
        <v>717</v>
      </c>
      <c r="J228" t="s">
        <v>37</v>
      </c>
      <c r="K228" t="s">
        <v>37</v>
      </c>
      <c r="M228" t="s">
        <v>853</v>
      </c>
      <c r="N228" s="41" t="str">
        <f>IFERROR(SEARCH("EM-DAT",Table4[[#This Row],[reference/s]]),"")</f>
        <v/>
      </c>
      <c r="O228" s="41"/>
      <c r="P228" s="41"/>
      <c r="Q228" s="41"/>
      <c r="R228" s="41"/>
      <c r="S228" s="41"/>
      <c r="T228" s="41">
        <f>IF(AND(Table4[[#This Row],[Deaths]]="",Table4[[#This Row],[Reported cost]]="",Table4[[#This Row],[Insured Cost]]=""),1,IF(OR(Table4[[#This Row],[Reported cost]]="",Table4[[#This Row],[Insured Cost]]=""),2,IF(AND(Table4[[#This Row],[Deaths]]="",OR(Table4[[#This Row],[Reported cost]]="",Table4[[#This Row],[Insured Cost]]="")),3,"")))</f>
        <v>2</v>
      </c>
      <c r="U228" s="41">
        <v>300</v>
      </c>
      <c r="V228" s="41">
        <v>3000</v>
      </c>
      <c r="W228" s="41"/>
      <c r="X228" s="41"/>
      <c r="Y228" s="41"/>
      <c r="Z228" s="8"/>
      <c r="AA228" s="8">
        <v>825000000</v>
      </c>
      <c r="AB228" s="41"/>
      <c r="AC228" s="41"/>
      <c r="AD228" s="41"/>
      <c r="AE228" s="41"/>
      <c r="AF228" s="41"/>
      <c r="AG228" s="41"/>
      <c r="AH228" s="41"/>
      <c r="AI228" s="41"/>
      <c r="AJ228" s="41"/>
      <c r="AK228" s="41"/>
      <c r="AL228" s="41"/>
      <c r="AM228" s="41"/>
      <c r="AN228" s="41"/>
      <c r="AO228" s="41"/>
      <c r="AP228" s="41"/>
      <c r="AQ228" s="41"/>
      <c r="AR228" s="41"/>
      <c r="AS228" s="41"/>
      <c r="AT228" s="41"/>
      <c r="BD228" t="str">
        <f>IFERROR(LEFT(Table4[[#This Row],[reference/s]],SEARCH(";",Table4[[#This Row],[reference/s]])-1),"")</f>
        <v/>
      </c>
      <c r="BE228" t="str">
        <f>IFERROR(MID(Table4[[#This Row],[reference/s]],SEARCH(";",Table4[[#This Row],[reference/s]])+2,SEARCH(";",Table4[[#This Row],[reference/s]],SEARCH(";",Table4[[#This Row],[reference/s]])+1)-SEARCH(";",Table4[[#This Row],[reference/s]])-2),"")</f>
        <v/>
      </c>
      <c r="BF228" t="str">
        <f>IFERROR(SEARCH(";",Table4[[#This Row],[reference/s]]),"")</f>
        <v/>
      </c>
      <c r="BG228" s="1" t="str">
        <f>IFERROR(SEARCH(";",Table4[[#This Row],[reference/s]],Table4[[#This Row],[Column2]]+1),"")</f>
        <v/>
      </c>
      <c r="BH228" s="1" t="str">
        <f>IFERROR(SEARCH(";",Table4[[#This Row],[reference/s]],Table4[[#This Row],[Column3]]+1),"")</f>
        <v/>
      </c>
      <c r="BI228" s="1" t="str">
        <f>IFERROR(SEARCH(";",Table4[[#This Row],[reference/s]],Table4[[#This Row],[Column4]]+1),"")</f>
        <v/>
      </c>
      <c r="BJ228" s="1" t="str">
        <f>IFERROR(SEARCH(";",Table4[[#This Row],[reference/s]],Table4[[#This Row],[Column5]]+1),"")</f>
        <v/>
      </c>
      <c r="BK228" s="1" t="str">
        <f>IFERROR(SEARCH(";",Table4[[#This Row],[reference/s]],Table4[[#This Row],[Column6]]+1),"")</f>
        <v/>
      </c>
      <c r="BL228" s="1" t="str">
        <f>IFERROR(SEARCH(";",Table4[[#This Row],[reference/s]],Table4[[#This Row],[Column7]]+1),"")</f>
        <v/>
      </c>
      <c r="BM228" s="1" t="str">
        <f>IFERROR(SEARCH(";",Table4[[#This Row],[reference/s]],Table4[[#This Row],[Column8]]+1),"")</f>
        <v/>
      </c>
      <c r="BN228" s="1" t="str">
        <f>IFERROR(SEARCH(";",Table4[[#This Row],[reference/s]],Table4[[#This Row],[Column9]]+1),"")</f>
        <v/>
      </c>
      <c r="BO228" s="1" t="str">
        <f>IFERROR(SEARCH(";",Table4[[#This Row],[reference/s]],Table4[[#This Row],[Column10]]+1),"")</f>
        <v/>
      </c>
      <c r="BP228" s="1" t="str">
        <f>IFERROR(SEARCH(";",Table4[[#This Row],[reference/s]],Table4[[#This Row],[Column11]]+1),"")</f>
        <v/>
      </c>
      <c r="BQ228" s="1" t="str">
        <f>IFERROR(MID(Table4[[#This Row],[reference/s]],Table4[[#This Row],[Column3]]+2,Table4[[#This Row],[Column4]]-Table4[[#This Row],[Column3]]-2),"")</f>
        <v/>
      </c>
      <c r="BR228" s="1" t="str">
        <f>IFERROR(MID(Table4[[#This Row],[reference/s]],Table4[[#This Row],[Column4]]+2,Table4[[#This Row],[Column5]]-Table4[[#This Row],[Column4]]-2),"")</f>
        <v/>
      </c>
      <c r="BS228" s="1" t="str">
        <f>IFERROR(MID(Table4[[#This Row],[reference/s]],Table4[[#This Row],[Column5]]+2,Table4[[#This Row],[Column6]]-Table4[[#This Row],[Column5]]-2),"")</f>
        <v/>
      </c>
    </row>
    <row r="229" spans="1:71">
      <c r="B229" t="s">
        <v>851</v>
      </c>
      <c r="C229" s="6"/>
      <c r="E229" s="4"/>
      <c r="F229" s="4">
        <v>36526</v>
      </c>
      <c r="G229" t="s">
        <v>684</v>
      </c>
      <c r="H229" s="41">
        <v>2000</v>
      </c>
      <c r="I229" t="s">
        <v>507</v>
      </c>
      <c r="J229" t="s">
        <v>51</v>
      </c>
      <c r="K229" t="s">
        <v>51</v>
      </c>
      <c r="M229" t="s">
        <v>625</v>
      </c>
      <c r="N229" s="41" t="str">
        <f>IFERROR(SEARCH("EM-DAT",Table4[[#This Row],[reference/s]]),"")</f>
        <v/>
      </c>
      <c r="O229" s="41"/>
      <c r="P229" s="41"/>
      <c r="Q229" s="41"/>
      <c r="R229" s="41"/>
      <c r="S229" s="41"/>
      <c r="T229" s="41">
        <f>IF(AND(Table4[[#This Row],[Deaths]]="",Table4[[#This Row],[Reported cost]]="",Table4[[#This Row],[Insured Cost]]=""),1,IF(OR(Table4[[#This Row],[Reported cost]]="",Table4[[#This Row],[Insured Cost]]=""),2,IF(AND(Table4[[#This Row],[Deaths]]="",OR(Table4[[#This Row],[Reported cost]]="",Table4[[#This Row],[Insured Cost]]="")),3,"")))</f>
        <v>2</v>
      </c>
      <c r="U229" s="41">
        <v>15000</v>
      </c>
      <c r="V229" s="41"/>
      <c r="W229" s="41"/>
      <c r="X229" s="41">
        <v>500</v>
      </c>
      <c r="Y229" s="41">
        <v>7</v>
      </c>
      <c r="Z229" s="2"/>
      <c r="AB229" s="41"/>
      <c r="AC229" s="41"/>
      <c r="AD229" s="41"/>
      <c r="AE229" s="41"/>
      <c r="AF229" s="41"/>
      <c r="AG229" s="41"/>
      <c r="AH229" s="41"/>
      <c r="AI229" s="41"/>
      <c r="AJ229" s="41"/>
      <c r="AK229" s="41"/>
      <c r="AL229" s="41"/>
      <c r="AM229" s="41"/>
      <c r="AN229" s="41"/>
      <c r="AO229" s="41"/>
      <c r="AP229" s="41"/>
      <c r="AQ229" s="41"/>
      <c r="AR229" s="41"/>
      <c r="AS229" s="41"/>
      <c r="AT229" s="41"/>
      <c r="BD229" t="str">
        <f>IFERROR(LEFT(Table4[[#This Row],[reference/s]],SEARCH(";",Table4[[#This Row],[reference/s]])-1),"")</f>
        <v/>
      </c>
      <c r="BE229" t="str">
        <f>IFERROR(MID(Table4[[#This Row],[reference/s]],SEARCH(";",Table4[[#This Row],[reference/s]])+2,SEARCH(";",Table4[[#This Row],[reference/s]],SEARCH(";",Table4[[#This Row],[reference/s]])+1)-SEARCH(";",Table4[[#This Row],[reference/s]])-2),"")</f>
        <v/>
      </c>
      <c r="BF229" t="str">
        <f>IFERROR(SEARCH(";",Table4[[#This Row],[reference/s]]),"")</f>
        <v/>
      </c>
      <c r="BG229" s="1" t="str">
        <f>IFERROR(SEARCH(";",Table4[[#This Row],[reference/s]],Table4[[#This Row],[Column2]]+1),"")</f>
        <v/>
      </c>
      <c r="BH229" s="1" t="str">
        <f>IFERROR(SEARCH(";",Table4[[#This Row],[reference/s]],Table4[[#This Row],[Column3]]+1),"")</f>
        <v/>
      </c>
      <c r="BI229" s="1" t="str">
        <f>IFERROR(SEARCH(";",Table4[[#This Row],[reference/s]],Table4[[#This Row],[Column4]]+1),"")</f>
        <v/>
      </c>
      <c r="BJ229" s="1" t="str">
        <f>IFERROR(SEARCH(";",Table4[[#This Row],[reference/s]],Table4[[#This Row],[Column5]]+1),"")</f>
        <v/>
      </c>
      <c r="BK229" s="1" t="str">
        <f>IFERROR(SEARCH(";",Table4[[#This Row],[reference/s]],Table4[[#This Row],[Column6]]+1),"")</f>
        <v/>
      </c>
      <c r="BL229" s="1" t="str">
        <f>IFERROR(SEARCH(";",Table4[[#This Row],[reference/s]],Table4[[#This Row],[Column7]]+1),"")</f>
        <v/>
      </c>
      <c r="BM229" s="1" t="str">
        <f>IFERROR(SEARCH(";",Table4[[#This Row],[reference/s]],Table4[[#This Row],[Column8]]+1),"")</f>
        <v/>
      </c>
      <c r="BN229" s="1" t="str">
        <f>IFERROR(SEARCH(";",Table4[[#This Row],[reference/s]],Table4[[#This Row],[Column9]]+1),"")</f>
        <v/>
      </c>
      <c r="BO229" s="1" t="str">
        <f>IFERROR(SEARCH(";",Table4[[#This Row],[reference/s]],Table4[[#This Row],[Column10]]+1),"")</f>
        <v/>
      </c>
      <c r="BP229" s="1" t="str">
        <f>IFERROR(SEARCH(";",Table4[[#This Row],[reference/s]],Table4[[#This Row],[Column11]]+1),"")</f>
        <v/>
      </c>
      <c r="BQ229" s="1" t="str">
        <f>IFERROR(MID(Table4[[#This Row],[reference/s]],Table4[[#This Row],[Column3]]+2,Table4[[#This Row],[Column4]]-Table4[[#This Row],[Column3]]-2),"")</f>
        <v/>
      </c>
      <c r="BR229" s="1" t="str">
        <f>IFERROR(MID(Table4[[#This Row],[reference/s]],Table4[[#This Row],[Column4]]+2,Table4[[#This Row],[Column5]]-Table4[[#This Row],[Column4]]-2),"")</f>
        <v/>
      </c>
      <c r="BS229" s="1" t="str">
        <f>IFERROR(MID(Table4[[#This Row],[reference/s]],Table4[[#This Row],[Column5]]+2,Table4[[#This Row],[Column6]]-Table4[[#This Row],[Column5]]-2),"")</f>
        <v/>
      </c>
    </row>
    <row r="230" spans="1:71">
      <c r="A230">
        <v>308</v>
      </c>
      <c r="B230" t="s">
        <v>851</v>
      </c>
      <c r="C230" s="6" t="s">
        <v>838</v>
      </c>
      <c r="D230" t="s">
        <v>839</v>
      </c>
      <c r="E230" s="4">
        <v>36544</v>
      </c>
      <c r="F230" s="4">
        <v>36549</v>
      </c>
      <c r="G230" t="s">
        <v>684</v>
      </c>
      <c r="H230" s="41">
        <v>2000</v>
      </c>
      <c r="I230" t="s">
        <v>558</v>
      </c>
      <c r="J230" t="s">
        <v>50</v>
      </c>
      <c r="K230" t="s">
        <v>50</v>
      </c>
      <c r="M230" t="s">
        <v>1063</v>
      </c>
      <c r="N230" s="41" t="str">
        <f>IFERROR(SEARCH("EM-DAT",Table4[[#This Row],[reference/s]]),"")</f>
        <v/>
      </c>
      <c r="O230" s="41"/>
      <c r="P230" s="41"/>
      <c r="Q230" s="41"/>
      <c r="R230" s="41"/>
      <c r="S230" s="41"/>
      <c r="T230" s="41">
        <f>IF(AND(Table4[[#This Row],[Deaths]]="",Table4[[#This Row],[Reported cost]]="",Table4[[#This Row],[Insured Cost]]=""),1,IF(OR(Table4[[#This Row],[Reported cost]]="",Table4[[#This Row],[Insured Cost]]=""),2,IF(AND(Table4[[#This Row],[Deaths]]="",OR(Table4[[#This Row],[Reported cost]]="",Table4[[#This Row],[Insured Cost]]="")),3,"")))</f>
        <v>2</v>
      </c>
      <c r="U230" s="41"/>
      <c r="V230" s="41">
        <v>20000</v>
      </c>
      <c r="W230" s="41"/>
      <c r="X230" s="41">
        <v>350</v>
      </c>
      <c r="Y230" s="41">
        <v>22</v>
      </c>
      <c r="Z230" s="2"/>
      <c r="AB230" s="41"/>
      <c r="AC230" s="41"/>
      <c r="AD230" s="41"/>
      <c r="AE230" s="41"/>
      <c r="AF230" s="41"/>
      <c r="AG230" s="41"/>
      <c r="AH230" s="41"/>
      <c r="AI230" s="41"/>
      <c r="AJ230" s="41"/>
      <c r="AK230" s="41"/>
      <c r="AL230" s="41"/>
      <c r="AM230" s="41"/>
      <c r="AN230" s="41"/>
      <c r="AO230" s="41"/>
      <c r="AP230" s="41"/>
      <c r="AQ230" s="41"/>
      <c r="AR230" s="41"/>
      <c r="AS230" s="41"/>
      <c r="AT230" s="41"/>
      <c r="BC230" t="s">
        <v>840</v>
      </c>
      <c r="BD230" t="str">
        <f>IFERROR(LEFT(Table4[[#This Row],[reference/s]],SEARCH(";",Table4[[#This Row],[reference/s]])-1),"")</f>
        <v>wiki</v>
      </c>
      <c r="BE230" t="str">
        <f>IFERROR(MID(Table4[[#This Row],[reference/s]],SEARCH(";",Table4[[#This Row],[reference/s]])+2,SEARCH(";",Table4[[#This Row],[reference/s]],SEARCH(";",Table4[[#This Row],[reference/s]])+1)-SEARCH(";",Table4[[#This Row],[reference/s]])-2),"")</f>
        <v xml:space="preserve"> EM-Track</v>
      </c>
      <c r="BF230">
        <f>IFERROR(SEARCH(";",Table4[[#This Row],[reference/s]]),"")</f>
        <v>5</v>
      </c>
      <c r="BG230" s="1">
        <f>IFERROR(SEARCH(";",Table4[[#This Row],[reference/s]],Table4[[#This Row],[Column2]]+1),"")</f>
        <v>16</v>
      </c>
      <c r="BH230" s="1" t="str">
        <f>IFERROR(SEARCH(";",Table4[[#This Row],[reference/s]],Table4[[#This Row],[Column3]]+1),"")</f>
        <v/>
      </c>
      <c r="BI230" s="1" t="str">
        <f>IFERROR(SEARCH(";",Table4[[#This Row],[reference/s]],Table4[[#This Row],[Column4]]+1),"")</f>
        <v/>
      </c>
      <c r="BJ230" s="1" t="str">
        <f>IFERROR(SEARCH(";",Table4[[#This Row],[reference/s]],Table4[[#This Row],[Column5]]+1),"")</f>
        <v/>
      </c>
      <c r="BK230" s="1" t="str">
        <f>IFERROR(SEARCH(";",Table4[[#This Row],[reference/s]],Table4[[#This Row],[Column6]]+1),"")</f>
        <v/>
      </c>
      <c r="BL230" s="1" t="str">
        <f>IFERROR(SEARCH(";",Table4[[#This Row],[reference/s]],Table4[[#This Row],[Column7]]+1),"")</f>
        <v/>
      </c>
      <c r="BM230" s="1" t="str">
        <f>IFERROR(SEARCH(";",Table4[[#This Row],[reference/s]],Table4[[#This Row],[Column8]]+1),"")</f>
        <v/>
      </c>
      <c r="BN230" s="1" t="str">
        <f>IFERROR(SEARCH(";",Table4[[#This Row],[reference/s]],Table4[[#This Row],[Column9]]+1),"")</f>
        <v/>
      </c>
      <c r="BO230" s="1" t="str">
        <f>IFERROR(SEARCH(";",Table4[[#This Row],[reference/s]],Table4[[#This Row],[Column10]]+1),"")</f>
        <v/>
      </c>
      <c r="BP230" s="1" t="str">
        <f>IFERROR(SEARCH(";",Table4[[#This Row],[reference/s]],Table4[[#This Row],[Column11]]+1),"")</f>
        <v/>
      </c>
      <c r="BQ230" s="1" t="str">
        <f>IFERROR(MID(Table4[[#This Row],[reference/s]],Table4[[#This Row],[Column3]]+2,Table4[[#This Row],[Column4]]-Table4[[#This Row],[Column3]]-2),"")</f>
        <v/>
      </c>
      <c r="BR230" s="1" t="str">
        <f>IFERROR(MID(Table4[[#This Row],[reference/s]],Table4[[#This Row],[Column4]]+2,Table4[[#This Row],[Column5]]-Table4[[#This Row],[Column4]]-2),"")</f>
        <v/>
      </c>
      <c r="BS230" s="1" t="str">
        <f>IFERROR(MID(Table4[[#This Row],[reference/s]],Table4[[#This Row],[Column5]]+2,Table4[[#This Row],[Column6]]-Table4[[#This Row],[Column5]]-2),"")</f>
        <v/>
      </c>
    </row>
    <row r="231" spans="1:71">
      <c r="A231">
        <v>245</v>
      </c>
      <c r="B231" t="s">
        <v>600</v>
      </c>
      <c r="C231" t="s">
        <v>176</v>
      </c>
      <c r="D231" t="s">
        <v>177</v>
      </c>
      <c r="E231" s="4">
        <v>37249</v>
      </c>
      <c r="F231" s="4">
        <v>37267</v>
      </c>
      <c r="G231" t="s">
        <v>684</v>
      </c>
      <c r="H231" s="41">
        <v>2002</v>
      </c>
      <c r="I231" t="s">
        <v>553</v>
      </c>
      <c r="J231" t="s">
        <v>178</v>
      </c>
      <c r="K231" t="s">
        <v>37</v>
      </c>
      <c r="L231" t="s">
        <v>187</v>
      </c>
      <c r="M231" t="s">
        <v>1349</v>
      </c>
      <c r="N231" s="41">
        <f>IFERROR(SEARCH("EM-DAT",Table4[[#This Row],[reference/s]]),"")</f>
        <v>134</v>
      </c>
      <c r="O231" s="41"/>
      <c r="P231" s="41"/>
      <c r="Q231" s="41"/>
      <c r="R231" s="41"/>
      <c r="S231" s="41"/>
      <c r="T231" s="41">
        <f>IF(AND(Table4[[#This Row],[Deaths]]="",Table4[[#This Row],[Reported cost]]="",Table4[[#This Row],[Insured Cost]]=""),1,IF(OR(Table4[[#This Row],[Reported cost]]="",Table4[[#This Row],[Insured Cost]]=""),2,IF(AND(Table4[[#This Row],[Deaths]]="",OR(Table4[[#This Row],[Reported cost]]="",Table4[[#This Row],[Insured Cost]]="")),3,"")))</f>
        <v>2</v>
      </c>
      <c r="U231" s="41">
        <v>11000</v>
      </c>
      <c r="V231" s="41">
        <v>230000</v>
      </c>
      <c r="W231" s="41">
        <v>360</v>
      </c>
      <c r="X231" s="41">
        <v>50</v>
      </c>
      <c r="Y231" s="41"/>
      <c r="Z231" s="2">
        <v>80000000</v>
      </c>
      <c r="AB231" s="41"/>
      <c r="AC231" s="41"/>
      <c r="AD231" s="41"/>
      <c r="AE231" s="41">
        <v>40</v>
      </c>
      <c r="AF231" s="41">
        <v>121</v>
      </c>
      <c r="AG231" s="41"/>
      <c r="AH231" s="41">
        <v>443</v>
      </c>
      <c r="AI231" s="41"/>
      <c r="AJ231" s="41"/>
      <c r="AK231" s="41"/>
      <c r="AL231" s="41"/>
      <c r="AM231" s="41"/>
      <c r="AN231" s="41">
        <v>222</v>
      </c>
      <c r="AO231" s="41"/>
      <c r="AP231" s="41"/>
      <c r="AQ231" s="41"/>
      <c r="AR231" s="41"/>
      <c r="AS231" s="41"/>
      <c r="AT231" s="41">
        <v>7043</v>
      </c>
      <c r="BC231" t="s">
        <v>179</v>
      </c>
      <c r="BD231" t="str">
        <f>IFERROR(LEFT(Table4[[#This Row],[reference/s]],SEARCH(";",Table4[[#This Row],[reference/s]])-1),"")</f>
        <v>ICA</v>
      </c>
      <c r="BE231" t="str">
        <f>IFERROR(MID(Table4[[#This Row],[reference/s]],SEARCH(";",Table4[[#This Row],[reference/s]])+2,SEARCH(";",Table4[[#This Row],[reference/s]],SEARCH(";",Table4[[#This Row],[reference/s]])+1)-SEARCH(";",Table4[[#This Row],[reference/s]])-2),"")</f>
        <v>wiki</v>
      </c>
      <c r="BF231">
        <f>IFERROR(SEARCH(";",Table4[[#This Row],[reference/s]]),"")</f>
        <v>4</v>
      </c>
      <c r="BG231" s="1">
        <f>IFERROR(SEARCH(";",Table4[[#This Row],[reference/s]],Table4[[#This Row],[Column2]]+1),"")</f>
        <v>10</v>
      </c>
      <c r="BH231" s="1">
        <f>IFERROR(SEARCH(";",Table4[[#This Row],[reference/s]],Table4[[#This Row],[Column3]]+1),"")</f>
        <v>54</v>
      </c>
      <c r="BI231" s="1">
        <f>IFERROR(SEARCH(";",Table4[[#This Row],[reference/s]],Table4[[#This Row],[Column4]]+1),"")</f>
        <v>69</v>
      </c>
      <c r="BJ231" s="1">
        <f>IFERROR(SEARCH(";",Table4[[#This Row],[reference/s]],Table4[[#This Row],[Column5]]+1),"")</f>
        <v>122</v>
      </c>
      <c r="BK231" s="1">
        <f>IFERROR(SEARCH(";",Table4[[#This Row],[reference/s]],Table4[[#This Row],[Column6]]+1),"")</f>
        <v>132</v>
      </c>
      <c r="BL231" s="1" t="str">
        <f>IFERROR(SEARCH(";",Table4[[#This Row],[reference/s]],Table4[[#This Row],[Column7]]+1),"")</f>
        <v/>
      </c>
      <c r="BM231" s="1" t="str">
        <f>IFERROR(SEARCH(";",Table4[[#This Row],[reference/s]],Table4[[#This Row],[Column8]]+1),"")</f>
        <v/>
      </c>
      <c r="BN231" s="1" t="str">
        <f>IFERROR(SEARCH(";",Table4[[#This Row],[reference/s]],Table4[[#This Row],[Column9]]+1),"")</f>
        <v/>
      </c>
      <c r="BO231" s="1" t="str">
        <f>IFERROR(SEARCH(";",Table4[[#This Row],[reference/s]],Table4[[#This Row],[Column10]]+1),"")</f>
        <v/>
      </c>
      <c r="BP231" s="1" t="str">
        <f>IFERROR(SEARCH(";",Table4[[#This Row],[reference/s]],Table4[[#This Row],[Column11]]+1),"")</f>
        <v/>
      </c>
      <c r="BQ231" s="1" t="str">
        <f>IFERROR(MID(Table4[[#This Row],[reference/s]],Table4[[#This Row],[Column3]]+2,Table4[[#This Row],[Column4]]-Table4[[#This Row],[Column3]]-2),"")</f>
        <v>http://www.fire.nsw.gov.au/page.php?id=475</v>
      </c>
      <c r="BR231" s="1" t="str">
        <f>IFERROR(MID(Table4[[#This Row],[reference/s]],Table4[[#This Row],[Column4]]+2,Table4[[#This Row],[Column5]]-Table4[[#This Row],[Column4]]-2),"")</f>
        <v>PDF - journal</v>
      </c>
      <c r="BS231" s="1" t="str">
        <f>IFERROR(MID(Table4[[#This Row],[reference/s]],Table4[[#This Row],[Column5]]+2,Table4[[#This Row],[Column6]]-Table4[[#This Row],[Column5]]-2),"")</f>
        <v>http://news.bbc.co.uk/2/hi/asia-pacific/1732047.stm</v>
      </c>
    </row>
    <row r="232" spans="1:71">
      <c r="B232" t="s">
        <v>483</v>
      </c>
      <c r="C232" t="s">
        <v>1347</v>
      </c>
      <c r="D232" t="s">
        <v>887</v>
      </c>
      <c r="E232" s="4">
        <v>36965</v>
      </c>
      <c r="F232" s="4">
        <v>36972</v>
      </c>
      <c r="G232" t="s">
        <v>688</v>
      </c>
      <c r="H232" s="41">
        <v>2001</v>
      </c>
      <c r="I232" t="s">
        <v>634</v>
      </c>
      <c r="J232" t="s">
        <v>783</v>
      </c>
      <c r="K232" t="s">
        <v>165</v>
      </c>
      <c r="L232" t="s">
        <v>50</v>
      </c>
      <c r="M232" t="s">
        <v>1346</v>
      </c>
      <c r="N232" s="41">
        <f>IFERROR(SEARCH("EM-DAT",Table4[[#This Row],[reference/s]]),"")</f>
        <v>93</v>
      </c>
      <c r="O232" s="41"/>
      <c r="P232" s="41"/>
      <c r="Q232" s="41"/>
      <c r="R232" s="41"/>
      <c r="S232" s="41"/>
      <c r="T232" s="41">
        <f>IF(AND(Table4[[#This Row],[Deaths]]="",Table4[[#This Row],[Reported cost]]="",Table4[[#This Row],[Insured Cost]]=""),1,IF(OR(Table4[[#This Row],[Reported cost]]="",Table4[[#This Row],[Insured Cost]]=""),2,IF(AND(Table4[[#This Row],[Deaths]]="",OR(Table4[[#This Row],[Reported cost]]="",Table4[[#This Row],[Insured Cost]]="")),3,"")))</f>
        <v>2</v>
      </c>
      <c r="U232" s="41">
        <v>700</v>
      </c>
      <c r="V232" s="41"/>
      <c r="W232" s="41"/>
      <c r="X232" s="41"/>
      <c r="Y232" s="41"/>
      <c r="Z232" s="2"/>
      <c r="AA232" s="2">
        <v>13000000</v>
      </c>
      <c r="AB232" s="41"/>
      <c r="AC232" s="41"/>
      <c r="AD232" s="41"/>
      <c r="AE232" s="41"/>
      <c r="AF232" s="41"/>
      <c r="AG232" s="41"/>
      <c r="AH232" s="41"/>
      <c r="AI232" s="41"/>
      <c r="AJ232" s="41"/>
      <c r="AK232" s="41"/>
      <c r="AL232" s="41"/>
      <c r="AM232" s="41"/>
      <c r="AN232" s="41"/>
      <c r="AO232" s="41"/>
      <c r="AP232" s="41"/>
      <c r="AQ232" s="41"/>
      <c r="AR232" s="41"/>
      <c r="AS232" s="41"/>
      <c r="AT232" s="41"/>
      <c r="BD232" t="str">
        <f>IFERROR(LEFT(Table4[[#This Row],[reference/s]],SEARCH(";",Table4[[#This Row],[reference/s]])-1),"")</f>
        <v>Callaghan - cyclone impacts in the gulf</v>
      </c>
      <c r="BE232" t="str">
        <f>IFERROR(MID(Table4[[#This Row],[reference/s]],SEARCH(";",Table4[[#This Row],[reference/s]])+2,SEARCH(";",Table4[[#This Row],[reference/s]],SEARCH(";",Table4[[#This Row],[reference/s]])+1)-SEARCH(";",Table4[[#This Row],[reference/s]])-2),"")</f>
        <v>http://www.bom.gov.au/cyclone/history/wylva.shtml</v>
      </c>
      <c r="BF232">
        <f>IFERROR(SEARCH(";",Table4[[#This Row],[reference/s]]),"")</f>
        <v>40</v>
      </c>
      <c r="BG232" s="1">
        <f>IFERROR(SEARCH(";",Table4[[#This Row],[reference/s]],Table4[[#This Row],[Column2]]+1),"")</f>
        <v>91</v>
      </c>
      <c r="BH232" s="1" t="str">
        <f>IFERROR(SEARCH(";",Table4[[#This Row],[reference/s]],Table4[[#This Row],[Column3]]+1),"")</f>
        <v/>
      </c>
      <c r="BI232" s="1" t="str">
        <f>IFERROR(SEARCH(";",Table4[[#This Row],[reference/s]],Table4[[#This Row],[Column4]]+1),"")</f>
        <v/>
      </c>
      <c r="BJ232" s="1" t="str">
        <f>IFERROR(SEARCH(";",Table4[[#This Row],[reference/s]],Table4[[#This Row],[Column5]]+1),"")</f>
        <v/>
      </c>
      <c r="BK232" s="1" t="str">
        <f>IFERROR(SEARCH(";",Table4[[#This Row],[reference/s]],Table4[[#This Row],[Column6]]+1),"")</f>
        <v/>
      </c>
      <c r="BL232" s="1" t="str">
        <f>IFERROR(SEARCH(";",Table4[[#This Row],[reference/s]],Table4[[#This Row],[Column7]]+1),"")</f>
        <v/>
      </c>
      <c r="BM232" s="1" t="str">
        <f>IFERROR(SEARCH(";",Table4[[#This Row],[reference/s]],Table4[[#This Row],[Column8]]+1),"")</f>
        <v/>
      </c>
      <c r="BN232" s="1" t="str">
        <f>IFERROR(SEARCH(";",Table4[[#This Row],[reference/s]],Table4[[#This Row],[Column9]]+1),"")</f>
        <v/>
      </c>
      <c r="BO232" s="1" t="str">
        <f>IFERROR(SEARCH(";",Table4[[#This Row],[reference/s]],Table4[[#This Row],[Column10]]+1),"")</f>
        <v/>
      </c>
      <c r="BP232" s="1" t="str">
        <f>IFERROR(SEARCH(";",Table4[[#This Row],[reference/s]],Table4[[#This Row],[Column11]]+1),"")</f>
        <v/>
      </c>
      <c r="BQ232" s="1" t="str">
        <f>IFERROR(MID(Table4[[#This Row],[reference/s]],Table4[[#This Row],[Column3]]+2,Table4[[#This Row],[Column4]]-Table4[[#This Row],[Column3]]-2),"")</f>
        <v/>
      </c>
      <c r="BR232" s="1" t="str">
        <f>IFERROR(MID(Table4[[#This Row],[reference/s]],Table4[[#This Row],[Column4]]+2,Table4[[#This Row],[Column5]]-Table4[[#This Row],[Column4]]-2),"")</f>
        <v/>
      </c>
      <c r="BS232" s="1" t="str">
        <f>IFERROR(MID(Table4[[#This Row],[reference/s]],Table4[[#This Row],[Column5]]+2,Table4[[#This Row],[Column6]]-Table4[[#This Row],[Column5]]-2),"")</f>
        <v/>
      </c>
    </row>
    <row r="233" spans="1:71">
      <c r="A233">
        <v>186</v>
      </c>
      <c r="B233" t="s">
        <v>622</v>
      </c>
      <c r="C233" t="s">
        <v>139</v>
      </c>
      <c r="D233" t="s">
        <v>140</v>
      </c>
      <c r="E233" s="4">
        <v>36959</v>
      </c>
      <c r="F233" s="4">
        <v>36961</v>
      </c>
      <c r="G233" t="s">
        <v>685</v>
      </c>
      <c r="H233" s="41">
        <v>2001</v>
      </c>
      <c r="I233" t="s">
        <v>549</v>
      </c>
      <c r="J233" t="s">
        <v>50</v>
      </c>
      <c r="K233" t="s">
        <v>50</v>
      </c>
      <c r="L233" t="s">
        <v>773</v>
      </c>
      <c r="M233" t="s">
        <v>1333</v>
      </c>
      <c r="N233" s="41" t="str">
        <f>IFERROR(SEARCH("EM-DAT",Table4[[#This Row],[reference/s]]),"")</f>
        <v/>
      </c>
      <c r="O233" s="41"/>
      <c r="P233" s="41"/>
      <c r="Q233" s="41"/>
      <c r="R233" s="41"/>
      <c r="S233" s="41"/>
      <c r="T233" s="41">
        <f>IF(AND(Table4[[#This Row],[Deaths]]="",Table4[[#This Row],[Reported cost]]="",Table4[[#This Row],[Insured Cost]]=""),1,IF(OR(Table4[[#This Row],[Reported cost]]="",Table4[[#This Row],[Insured Cost]]=""),2,IF(AND(Table4[[#This Row],[Deaths]]="",OR(Table4[[#This Row],[Reported cost]]="",Table4[[#This Row],[Insured Cost]]="")),3,"")))</f>
        <v>2</v>
      </c>
      <c r="U233" s="41">
        <v>50</v>
      </c>
      <c r="V233" s="41"/>
      <c r="W233" s="41"/>
      <c r="X233" s="41">
        <v>10</v>
      </c>
      <c r="Y233" s="41">
        <v>2</v>
      </c>
      <c r="Z233" s="2">
        <v>37000000</v>
      </c>
      <c r="AB233" s="41"/>
      <c r="AC233" s="41"/>
      <c r="AD233" s="41"/>
      <c r="AE233" s="41">
        <v>707</v>
      </c>
      <c r="AF233" s="41"/>
      <c r="AG233" s="41"/>
      <c r="AH233" s="41"/>
      <c r="AI233" s="41"/>
      <c r="AJ233" s="41"/>
      <c r="AK233" s="41"/>
      <c r="AL233" s="41"/>
      <c r="AM233" s="41">
        <v>166</v>
      </c>
      <c r="AN233" s="41"/>
      <c r="AO233" s="41"/>
      <c r="AP233" s="41"/>
      <c r="AQ233" s="41"/>
      <c r="AR233" s="41"/>
      <c r="AS233" s="41"/>
      <c r="AT233" s="41"/>
      <c r="BC233" t="s">
        <v>141</v>
      </c>
      <c r="BD233" t="str">
        <f>IFERROR(LEFT(Table4[[#This Row],[reference/s]],SEARCH(";",Table4[[#This Row],[reference/s]])-1),"")</f>
        <v>EM-Track</v>
      </c>
      <c r="BE233" t="str">
        <f>IFERROR(MID(Table4[[#This Row],[reference/s]],SEARCH(";",Table4[[#This Row],[reference/s]])+2,SEARCH(";",Table4[[#This Row],[reference/s]],SEARCH(";",Table4[[#This Row],[reference/s]])+1)-SEARCH(";",Table4[[#This Row],[reference/s]])-2),"")</f>
        <v>wiki</v>
      </c>
      <c r="BF233">
        <f>IFERROR(SEARCH(";",Table4[[#This Row],[reference/s]]),"")</f>
        <v>9</v>
      </c>
      <c r="BG233" s="1">
        <f>IFERROR(SEARCH(";",Table4[[#This Row],[reference/s]],Table4[[#This Row],[Column2]]+1),"")</f>
        <v>15</v>
      </c>
      <c r="BH233" s="1">
        <f>IFERROR(SEARCH(";",Table4[[#This Row],[reference/s]],Table4[[#This Row],[Column3]]+1),"")</f>
        <v>20</v>
      </c>
      <c r="BI233" s="1">
        <f>IFERROR(SEARCH(";",Table4[[#This Row],[reference/s]],Table4[[#This Row],[Column4]]+1),"")</f>
        <v>39</v>
      </c>
      <c r="BJ233" s="1" t="str">
        <f>IFERROR(SEARCH(";",Table4[[#This Row],[reference/s]],Table4[[#This Row],[Column5]]+1),"")</f>
        <v/>
      </c>
      <c r="BK233" s="1" t="str">
        <f>IFERROR(SEARCH(";",Table4[[#This Row],[reference/s]],Table4[[#This Row],[Column6]]+1),"")</f>
        <v/>
      </c>
      <c r="BL233" s="1" t="str">
        <f>IFERROR(SEARCH(";",Table4[[#This Row],[reference/s]],Table4[[#This Row],[Column7]]+1),"")</f>
        <v/>
      </c>
      <c r="BM233" s="1" t="str">
        <f>IFERROR(SEARCH(";",Table4[[#This Row],[reference/s]],Table4[[#This Row],[Column8]]+1),"")</f>
        <v/>
      </c>
      <c r="BN233" s="1" t="str">
        <f>IFERROR(SEARCH(";",Table4[[#This Row],[reference/s]],Table4[[#This Row],[Column9]]+1),"")</f>
        <v/>
      </c>
      <c r="BO233" s="1" t="str">
        <f>IFERROR(SEARCH(";",Table4[[#This Row],[reference/s]],Table4[[#This Row],[Column10]]+1),"")</f>
        <v/>
      </c>
      <c r="BP233" s="1" t="str">
        <f>IFERROR(SEARCH(";",Table4[[#This Row],[reference/s]],Table4[[#This Row],[Column11]]+1),"")</f>
        <v/>
      </c>
      <c r="BQ233" s="1" t="str">
        <f>IFERROR(MID(Table4[[#This Row],[reference/s]],Table4[[#This Row],[Column3]]+2,Table4[[#This Row],[Column4]]-Table4[[#This Row],[Column3]]-2),"")</f>
        <v>ICA</v>
      </c>
      <c r="BR233" s="1" t="str">
        <f>IFERROR(MID(Table4[[#This Row],[reference/s]],Table4[[#This Row],[Column4]]+2,Table4[[#This Row],[Column5]]-Table4[[#This Row],[Column4]]-2),"")</f>
        <v>QLD flood history</v>
      </c>
      <c r="BS233" s="1" t="str">
        <f>IFERROR(MID(Table4[[#This Row],[reference/s]],Table4[[#This Row],[Column5]]+2,Table4[[#This Row],[Column6]]-Table4[[#This Row],[Column5]]-2),"")</f>
        <v/>
      </c>
    </row>
    <row r="234" spans="1:71">
      <c r="A234">
        <v>269</v>
      </c>
      <c r="B234" t="s">
        <v>622</v>
      </c>
      <c r="C234" t="s">
        <v>195</v>
      </c>
      <c r="D234" t="s">
        <v>196</v>
      </c>
      <c r="E234" s="4">
        <v>36955</v>
      </c>
      <c r="F234" s="4">
        <v>36962</v>
      </c>
      <c r="G234" t="s">
        <v>685</v>
      </c>
      <c r="H234" s="41">
        <v>2001</v>
      </c>
      <c r="I234" t="s">
        <v>550</v>
      </c>
      <c r="J234" t="s">
        <v>37</v>
      </c>
      <c r="K234" t="s">
        <v>37</v>
      </c>
      <c r="L234" t="s">
        <v>773</v>
      </c>
      <c r="M234" t="s">
        <v>1348</v>
      </c>
      <c r="N234" s="41">
        <f>IFERROR(SEARCH("EM-DAT",Table4[[#This Row],[reference/s]]),"")</f>
        <v>40</v>
      </c>
      <c r="O234" s="41"/>
      <c r="P234" s="41"/>
      <c r="Q234" s="41"/>
      <c r="R234" s="41"/>
      <c r="S234" s="41"/>
      <c r="T234" s="41" t="str">
        <f>IF(AND(Table4[[#This Row],[Deaths]]="",Table4[[#This Row],[Reported cost]]="",Table4[[#This Row],[Insured Cost]]=""),1,IF(OR(Table4[[#This Row],[Reported cost]]="",Table4[[#This Row],[Insured Cost]]=""),2,IF(AND(Table4[[#This Row],[Deaths]]="",OR(Table4[[#This Row],[Reported cost]]="",Table4[[#This Row],[Insured Cost]]="")),3,"")))</f>
        <v/>
      </c>
      <c r="U234" s="41">
        <v>3000</v>
      </c>
      <c r="V234" s="41"/>
      <c r="W234" s="41">
        <v>250</v>
      </c>
      <c r="X234" s="41">
        <v>10</v>
      </c>
      <c r="Y234" s="41">
        <v>2</v>
      </c>
      <c r="Z234" s="2">
        <v>25000000</v>
      </c>
      <c r="AA234" s="2">
        <v>80000000</v>
      </c>
      <c r="AB234" s="41"/>
      <c r="AC234" s="41"/>
      <c r="AD234" s="41"/>
      <c r="AE234" s="41"/>
      <c r="AF234" s="41"/>
      <c r="AG234" s="41"/>
      <c r="AH234" s="41"/>
      <c r="AI234" s="41"/>
      <c r="AJ234" s="41"/>
      <c r="AK234" s="41"/>
      <c r="AL234" s="41"/>
      <c r="AM234" s="41"/>
      <c r="AN234" s="41"/>
      <c r="AO234" s="41"/>
      <c r="AP234" s="41"/>
      <c r="AQ234" s="41"/>
      <c r="AR234" s="41"/>
      <c r="AS234" s="41"/>
      <c r="AT234" s="41"/>
      <c r="BC234" t="s">
        <v>197</v>
      </c>
      <c r="BD234" t="str">
        <f>IFERROR(LEFT(Table4[[#This Row],[reference/s]],SEARCH(";",Table4[[#This Row],[reference/s]])-1),"")</f>
        <v>Pfstier (2002)</v>
      </c>
      <c r="BE234" t="str">
        <f>IFERROR(MID(Table4[[#This Row],[reference/s]],SEARCH(";",Table4[[#This Row],[reference/s]])+2,SEARCH(";",Table4[[#This Row],[reference/s]],SEARCH(";",Table4[[#This Row],[reference/s]])+1)-SEARCH(";",Table4[[#This Row],[reference/s]])-2),"")</f>
        <v>ICA</v>
      </c>
      <c r="BF234">
        <f>IFERROR(SEARCH(";",Table4[[#This Row],[reference/s]]),"")</f>
        <v>15</v>
      </c>
      <c r="BG234" s="1">
        <f>IFERROR(SEARCH(";",Table4[[#This Row],[reference/s]],Table4[[#This Row],[Column2]]+1),"")</f>
        <v>20</v>
      </c>
      <c r="BH234" s="1">
        <f>IFERROR(SEARCH(";",Table4[[#This Row],[reference/s]],Table4[[#This Row],[Column3]]+1),"")</f>
        <v>26</v>
      </c>
      <c r="BI234" s="1">
        <f>IFERROR(SEARCH(";",Table4[[#This Row],[reference/s]],Table4[[#This Row],[Column4]]+1),"")</f>
        <v>38</v>
      </c>
      <c r="BJ234" s="1" t="str">
        <f>IFERROR(SEARCH(";",Table4[[#This Row],[reference/s]],Table4[[#This Row],[Column5]]+1),"")</f>
        <v/>
      </c>
      <c r="BK234" s="1" t="str">
        <f>IFERROR(SEARCH(";",Table4[[#This Row],[reference/s]],Table4[[#This Row],[Column6]]+1),"")</f>
        <v/>
      </c>
      <c r="BL234" s="1" t="str">
        <f>IFERROR(SEARCH(";",Table4[[#This Row],[reference/s]],Table4[[#This Row],[Column7]]+1),"")</f>
        <v/>
      </c>
      <c r="BM234" s="1" t="str">
        <f>IFERROR(SEARCH(";",Table4[[#This Row],[reference/s]],Table4[[#This Row],[Column8]]+1),"")</f>
        <v/>
      </c>
      <c r="BN234" s="1" t="str">
        <f>IFERROR(SEARCH(";",Table4[[#This Row],[reference/s]],Table4[[#This Row],[Column9]]+1),"")</f>
        <v/>
      </c>
      <c r="BO234" s="1" t="str">
        <f>IFERROR(SEARCH(";",Table4[[#This Row],[reference/s]],Table4[[#This Row],[Column10]]+1),"")</f>
        <v/>
      </c>
      <c r="BP234" s="1" t="str">
        <f>IFERROR(SEARCH(";",Table4[[#This Row],[reference/s]],Table4[[#This Row],[Column11]]+1),"")</f>
        <v/>
      </c>
      <c r="BQ234" s="1" t="str">
        <f>IFERROR(MID(Table4[[#This Row],[reference/s]],Table4[[#This Row],[Column3]]+2,Table4[[#This Row],[Column4]]-Table4[[#This Row],[Column3]]-2),"")</f>
        <v>wiki</v>
      </c>
      <c r="BR234" s="1" t="str">
        <f>IFERROR(MID(Table4[[#This Row],[reference/s]],Table4[[#This Row],[Column4]]+2,Table4[[#This Row],[Column5]]-Table4[[#This Row],[Column4]]-2),"")</f>
        <v xml:space="preserve">newspaper </v>
      </c>
      <c r="BS234" s="1" t="str">
        <f>IFERROR(MID(Table4[[#This Row],[reference/s]],Table4[[#This Row],[Column5]]+2,Table4[[#This Row],[Column6]]-Table4[[#This Row],[Column5]]-2),"")</f>
        <v/>
      </c>
    </row>
    <row r="235" spans="1:71">
      <c r="B235" t="s">
        <v>851</v>
      </c>
      <c r="C235" s="6" t="s">
        <v>1139</v>
      </c>
      <c r="E235" s="4"/>
      <c r="F235" s="4">
        <v>36892</v>
      </c>
      <c r="G235" t="s">
        <v>684</v>
      </c>
      <c r="H235" s="41">
        <v>2001</v>
      </c>
      <c r="J235" t="s">
        <v>30</v>
      </c>
      <c r="K235" t="s">
        <v>30</v>
      </c>
      <c r="M235" t="s">
        <v>625</v>
      </c>
      <c r="N235" s="41" t="str">
        <f>IFERROR(SEARCH("EM-DAT",Table4[[#This Row],[reference/s]]),"")</f>
        <v/>
      </c>
      <c r="O235" s="41"/>
      <c r="P235" s="41"/>
      <c r="Q235" s="41"/>
      <c r="R235" s="41"/>
      <c r="S235" s="41"/>
      <c r="T235" s="41">
        <f>IF(AND(Table4[[#This Row],[Deaths]]="",Table4[[#This Row],[Reported cost]]="",Table4[[#This Row],[Insured Cost]]=""),1,IF(OR(Table4[[#This Row],[Reported cost]]="",Table4[[#This Row],[Insured Cost]]=""),2,IF(AND(Table4[[#This Row],[Deaths]]="",OR(Table4[[#This Row],[Reported cost]]="",Table4[[#This Row],[Insured Cost]]="")),3,"")))</f>
        <v>1</v>
      </c>
      <c r="U235" s="41">
        <v>100000</v>
      </c>
      <c r="V235" s="41"/>
      <c r="W235" s="41"/>
      <c r="X235" s="41">
        <v>20</v>
      </c>
      <c r="Y235" s="41"/>
      <c r="Z235" s="2"/>
      <c r="AB235" s="41"/>
      <c r="AC235" s="41"/>
      <c r="AD235" s="41"/>
      <c r="AE235" s="41"/>
      <c r="AF235" s="41"/>
      <c r="AG235" s="41"/>
      <c r="AH235" s="41"/>
      <c r="AI235" s="41"/>
      <c r="AJ235" s="41"/>
      <c r="AK235" s="41"/>
      <c r="AL235" s="41"/>
      <c r="AM235" s="41"/>
      <c r="AN235" s="41"/>
      <c r="AO235" s="41"/>
      <c r="AP235" s="41"/>
      <c r="AQ235" s="41"/>
      <c r="AR235" s="41"/>
      <c r="AS235" s="41"/>
      <c r="AT235" s="41"/>
      <c r="BD235" t="str">
        <f>IFERROR(LEFT(Table4[[#This Row],[reference/s]],SEARCH(";",Table4[[#This Row],[reference/s]])-1),"")</f>
        <v/>
      </c>
      <c r="BE235" t="str">
        <f>IFERROR(MID(Table4[[#This Row],[reference/s]],SEARCH(";",Table4[[#This Row],[reference/s]])+2,SEARCH(";",Table4[[#This Row],[reference/s]],SEARCH(";",Table4[[#This Row],[reference/s]])+1)-SEARCH(";",Table4[[#This Row],[reference/s]])-2),"")</f>
        <v/>
      </c>
      <c r="BF235" t="str">
        <f>IFERROR(SEARCH(";",Table4[[#This Row],[reference/s]]),"")</f>
        <v/>
      </c>
      <c r="BG235" s="1" t="str">
        <f>IFERROR(SEARCH(";",Table4[[#This Row],[reference/s]],Table4[[#This Row],[Column2]]+1),"")</f>
        <v/>
      </c>
      <c r="BH235" s="1" t="str">
        <f>IFERROR(SEARCH(";",Table4[[#This Row],[reference/s]],Table4[[#This Row],[Column3]]+1),"")</f>
        <v/>
      </c>
      <c r="BI235" s="1" t="str">
        <f>IFERROR(SEARCH(";",Table4[[#This Row],[reference/s]],Table4[[#This Row],[Column4]]+1),"")</f>
        <v/>
      </c>
      <c r="BJ235" s="1" t="str">
        <f>IFERROR(SEARCH(";",Table4[[#This Row],[reference/s]],Table4[[#This Row],[Column5]]+1),"")</f>
        <v/>
      </c>
      <c r="BK235" s="1" t="str">
        <f>IFERROR(SEARCH(";",Table4[[#This Row],[reference/s]],Table4[[#This Row],[Column6]]+1),"")</f>
        <v/>
      </c>
      <c r="BL235" s="1" t="str">
        <f>IFERROR(SEARCH(";",Table4[[#This Row],[reference/s]],Table4[[#This Row],[Column7]]+1),"")</f>
        <v/>
      </c>
      <c r="BM235" s="1" t="str">
        <f>IFERROR(SEARCH(";",Table4[[#This Row],[reference/s]],Table4[[#This Row],[Column8]]+1),"")</f>
        <v/>
      </c>
      <c r="BN235" s="1" t="str">
        <f>IFERROR(SEARCH(";",Table4[[#This Row],[reference/s]],Table4[[#This Row],[Column9]]+1),"")</f>
        <v/>
      </c>
      <c r="BO235" s="1" t="str">
        <f>IFERROR(SEARCH(";",Table4[[#This Row],[reference/s]],Table4[[#This Row],[Column10]]+1),"")</f>
        <v/>
      </c>
      <c r="BP235" s="1" t="str">
        <f>IFERROR(SEARCH(";",Table4[[#This Row],[reference/s]],Table4[[#This Row],[Column11]]+1),"")</f>
        <v/>
      </c>
      <c r="BQ235" s="1" t="str">
        <f>IFERROR(MID(Table4[[#This Row],[reference/s]],Table4[[#This Row],[Column3]]+2,Table4[[#This Row],[Column4]]-Table4[[#This Row],[Column3]]-2),"")</f>
        <v/>
      </c>
      <c r="BR235" s="1" t="str">
        <f>IFERROR(MID(Table4[[#This Row],[reference/s]],Table4[[#This Row],[Column4]]+2,Table4[[#This Row],[Column5]]-Table4[[#This Row],[Column4]]-2),"")</f>
        <v/>
      </c>
      <c r="BS235" s="1" t="str">
        <f>IFERROR(MID(Table4[[#This Row],[reference/s]],Table4[[#This Row],[Column5]]+2,Table4[[#This Row],[Column6]]-Table4[[#This Row],[Column5]]-2),"")</f>
        <v/>
      </c>
    </row>
    <row r="236" spans="1:71">
      <c r="B236" t="s">
        <v>851</v>
      </c>
      <c r="C236" s="6"/>
      <c r="E236" s="4"/>
      <c r="F236" s="4">
        <v>36892</v>
      </c>
      <c r="G236" t="s">
        <v>684</v>
      </c>
      <c r="H236" s="41">
        <v>2001</v>
      </c>
      <c r="I236" t="s">
        <v>51</v>
      </c>
      <c r="J236" t="s">
        <v>51</v>
      </c>
      <c r="K236" t="s">
        <v>51</v>
      </c>
      <c r="M236" t="s">
        <v>625</v>
      </c>
      <c r="N236" s="41" t="str">
        <f>IFERROR(SEARCH("EM-DAT",Table4[[#This Row],[reference/s]]),"")</f>
        <v/>
      </c>
      <c r="O236" s="41"/>
      <c r="P236" s="41"/>
      <c r="Q236" s="41"/>
      <c r="R236" s="41"/>
      <c r="S236" s="41"/>
      <c r="T236" s="41">
        <f>IF(AND(Table4[[#This Row],[Deaths]]="",Table4[[#This Row],[Reported cost]]="",Table4[[#This Row],[Insured Cost]]=""),1,IF(OR(Table4[[#This Row],[Reported cost]]="",Table4[[#This Row],[Insured Cost]]=""),2,IF(AND(Table4[[#This Row],[Deaths]]="",OR(Table4[[#This Row],[Reported cost]]="",Table4[[#This Row],[Insured Cost]]="")),3,"")))</f>
        <v>2</v>
      </c>
      <c r="U236" s="41">
        <v>100000</v>
      </c>
      <c r="V236" s="41"/>
      <c r="W236" s="41"/>
      <c r="X236" s="41">
        <v>300</v>
      </c>
      <c r="Y236" s="41">
        <v>5</v>
      </c>
      <c r="Z236" s="2"/>
      <c r="AB236" s="41"/>
      <c r="AC236" s="41"/>
      <c r="AD236" s="41"/>
      <c r="AE236" s="41"/>
      <c r="AF236" s="41"/>
      <c r="AG236" s="41"/>
      <c r="AH236" s="41"/>
      <c r="AI236" s="41"/>
      <c r="AJ236" s="41"/>
      <c r="AK236" s="41"/>
      <c r="AL236" s="41"/>
      <c r="AM236" s="41"/>
      <c r="AN236" s="41"/>
      <c r="AO236" s="41"/>
      <c r="AP236" s="41"/>
      <c r="AQ236" s="41"/>
      <c r="AR236" s="41"/>
      <c r="AS236" s="41"/>
      <c r="AT236" s="41"/>
      <c r="BD236" t="str">
        <f>IFERROR(LEFT(Table4[[#This Row],[reference/s]],SEARCH(";",Table4[[#This Row],[reference/s]])-1),"")</f>
        <v/>
      </c>
      <c r="BE236" t="str">
        <f>IFERROR(MID(Table4[[#This Row],[reference/s]],SEARCH(";",Table4[[#This Row],[reference/s]])+2,SEARCH(";",Table4[[#This Row],[reference/s]],SEARCH(";",Table4[[#This Row],[reference/s]])+1)-SEARCH(";",Table4[[#This Row],[reference/s]])-2),"")</f>
        <v/>
      </c>
      <c r="BF236" t="str">
        <f>IFERROR(SEARCH(";",Table4[[#This Row],[reference/s]]),"")</f>
        <v/>
      </c>
      <c r="BG236" s="1" t="str">
        <f>IFERROR(SEARCH(";",Table4[[#This Row],[reference/s]],Table4[[#This Row],[Column2]]+1),"")</f>
        <v/>
      </c>
      <c r="BH236" s="1" t="str">
        <f>IFERROR(SEARCH(";",Table4[[#This Row],[reference/s]],Table4[[#This Row],[Column3]]+1),"")</f>
        <v/>
      </c>
      <c r="BI236" s="1" t="str">
        <f>IFERROR(SEARCH(";",Table4[[#This Row],[reference/s]],Table4[[#This Row],[Column4]]+1),"")</f>
        <v/>
      </c>
      <c r="BJ236" s="1" t="str">
        <f>IFERROR(SEARCH(";",Table4[[#This Row],[reference/s]],Table4[[#This Row],[Column5]]+1),"")</f>
        <v/>
      </c>
      <c r="BK236" s="1" t="str">
        <f>IFERROR(SEARCH(";",Table4[[#This Row],[reference/s]],Table4[[#This Row],[Column6]]+1),"")</f>
        <v/>
      </c>
      <c r="BL236" s="1" t="str">
        <f>IFERROR(SEARCH(";",Table4[[#This Row],[reference/s]],Table4[[#This Row],[Column7]]+1),"")</f>
        <v/>
      </c>
      <c r="BM236" s="1" t="str">
        <f>IFERROR(SEARCH(";",Table4[[#This Row],[reference/s]],Table4[[#This Row],[Column8]]+1),"")</f>
        <v/>
      </c>
      <c r="BN236" s="1" t="str">
        <f>IFERROR(SEARCH(";",Table4[[#This Row],[reference/s]],Table4[[#This Row],[Column9]]+1),"")</f>
        <v/>
      </c>
      <c r="BO236" s="1" t="str">
        <f>IFERROR(SEARCH(";",Table4[[#This Row],[reference/s]],Table4[[#This Row],[Column10]]+1),"")</f>
        <v/>
      </c>
      <c r="BP236" s="1" t="str">
        <f>IFERROR(SEARCH(";",Table4[[#This Row],[reference/s]],Table4[[#This Row],[Column11]]+1),"")</f>
        <v/>
      </c>
      <c r="BQ236" s="1" t="str">
        <f>IFERROR(MID(Table4[[#This Row],[reference/s]],Table4[[#This Row],[Column3]]+2,Table4[[#This Row],[Column4]]-Table4[[#This Row],[Column3]]-2),"")</f>
        <v/>
      </c>
      <c r="BR236" s="1" t="str">
        <f>IFERROR(MID(Table4[[#This Row],[reference/s]],Table4[[#This Row],[Column4]]+2,Table4[[#This Row],[Column5]]-Table4[[#This Row],[Column4]]-2),"")</f>
        <v/>
      </c>
      <c r="BS236" s="1" t="str">
        <f>IFERROR(MID(Table4[[#This Row],[reference/s]],Table4[[#This Row],[Column5]]+2,Table4[[#This Row],[Column6]]-Table4[[#This Row],[Column5]]-2),"")</f>
        <v/>
      </c>
    </row>
    <row r="237" spans="1:71">
      <c r="B237" t="s">
        <v>851</v>
      </c>
      <c r="C237" s="6"/>
      <c r="E237" s="4"/>
      <c r="F237" s="4">
        <v>37226</v>
      </c>
      <c r="G237" t="s">
        <v>687</v>
      </c>
      <c r="H237" s="41">
        <v>2001</v>
      </c>
      <c r="I237" t="s">
        <v>841</v>
      </c>
      <c r="J237" t="s">
        <v>50</v>
      </c>
      <c r="K237" t="s">
        <v>50</v>
      </c>
      <c r="M237" t="s">
        <v>737</v>
      </c>
      <c r="N237" s="41" t="str">
        <f>IFERROR(SEARCH("EM-DAT",Table4[[#This Row],[reference/s]]),"")</f>
        <v/>
      </c>
      <c r="O237" s="41"/>
      <c r="P237" s="41"/>
      <c r="Q237" s="41"/>
      <c r="R237" s="41"/>
      <c r="S237" s="41"/>
      <c r="T237" s="41">
        <f>IF(AND(Table4[[#This Row],[Deaths]]="",Table4[[#This Row],[Reported cost]]="",Table4[[#This Row],[Insured Cost]]=""),1,IF(OR(Table4[[#This Row],[Reported cost]]="",Table4[[#This Row],[Insured Cost]]=""),2,IF(AND(Table4[[#This Row],[Deaths]]="",OR(Table4[[#This Row],[Reported cost]]="",Table4[[#This Row],[Insured Cost]]="")),3,"")))</f>
        <v>2</v>
      </c>
      <c r="U237" s="41"/>
      <c r="V237" s="41"/>
      <c r="W237" s="41"/>
      <c r="X237" s="41">
        <v>700</v>
      </c>
      <c r="Y237" s="41">
        <v>6</v>
      </c>
      <c r="Z237" s="2"/>
      <c r="AB237" s="41"/>
      <c r="AC237" s="41"/>
      <c r="AD237" s="41"/>
      <c r="AE237" s="41"/>
      <c r="AF237" s="41">
        <v>5</v>
      </c>
      <c r="AG237" s="41"/>
      <c r="AH237" s="41"/>
      <c r="AI237" s="41"/>
      <c r="AJ237" s="41"/>
      <c r="AK237" s="41"/>
      <c r="AL237" s="41"/>
      <c r="AM237" s="41"/>
      <c r="AN237" s="41"/>
      <c r="AO237" s="41"/>
      <c r="AP237" s="41"/>
      <c r="AQ237" s="41"/>
      <c r="AR237" s="41"/>
      <c r="AS237" s="41"/>
      <c r="AT237" s="41"/>
      <c r="BD237" t="str">
        <f>IFERROR(LEFT(Table4[[#This Row],[reference/s]],SEARCH(";",Table4[[#This Row],[reference/s]])-1),"")</f>
        <v>wiki</v>
      </c>
      <c r="BE237" t="str">
        <f>IFERROR(MID(Table4[[#This Row],[reference/s]],SEARCH(";",Table4[[#This Row],[reference/s]])+2,SEARCH(";",Table4[[#This Row],[reference/s]],SEARCH(";",Table4[[#This Row],[reference/s]])+1)-SEARCH(";",Table4[[#This Row],[reference/s]])-2),"")</f>
        <v/>
      </c>
      <c r="BF237">
        <f>IFERROR(SEARCH(";",Table4[[#This Row],[reference/s]]),"")</f>
        <v>5</v>
      </c>
      <c r="BG237" s="1" t="str">
        <f>IFERROR(SEARCH(";",Table4[[#This Row],[reference/s]],Table4[[#This Row],[Column2]]+1),"")</f>
        <v/>
      </c>
      <c r="BH237" s="1" t="str">
        <f>IFERROR(SEARCH(";",Table4[[#This Row],[reference/s]],Table4[[#This Row],[Column3]]+1),"")</f>
        <v/>
      </c>
      <c r="BI237" s="1" t="str">
        <f>IFERROR(SEARCH(";",Table4[[#This Row],[reference/s]],Table4[[#This Row],[Column4]]+1),"")</f>
        <v/>
      </c>
      <c r="BJ237" s="1" t="str">
        <f>IFERROR(SEARCH(";",Table4[[#This Row],[reference/s]],Table4[[#This Row],[Column5]]+1),"")</f>
        <v/>
      </c>
      <c r="BK237" s="1" t="str">
        <f>IFERROR(SEARCH(";",Table4[[#This Row],[reference/s]],Table4[[#This Row],[Column6]]+1),"")</f>
        <v/>
      </c>
      <c r="BL237" s="1" t="str">
        <f>IFERROR(SEARCH(";",Table4[[#This Row],[reference/s]],Table4[[#This Row],[Column7]]+1),"")</f>
        <v/>
      </c>
      <c r="BM237" s="1" t="str">
        <f>IFERROR(SEARCH(";",Table4[[#This Row],[reference/s]],Table4[[#This Row],[Column8]]+1),"")</f>
        <v/>
      </c>
      <c r="BN237" s="1" t="str">
        <f>IFERROR(SEARCH(";",Table4[[#This Row],[reference/s]],Table4[[#This Row],[Column9]]+1),"")</f>
        <v/>
      </c>
      <c r="BO237" s="1" t="str">
        <f>IFERROR(SEARCH(";",Table4[[#This Row],[reference/s]],Table4[[#This Row],[Column10]]+1),"")</f>
        <v/>
      </c>
      <c r="BP237" s="1" t="str">
        <f>IFERROR(SEARCH(";",Table4[[#This Row],[reference/s]],Table4[[#This Row],[Column11]]+1),"")</f>
        <v/>
      </c>
      <c r="BQ237" s="1" t="str">
        <f>IFERROR(MID(Table4[[#This Row],[reference/s]],Table4[[#This Row],[Column3]]+2,Table4[[#This Row],[Column4]]-Table4[[#This Row],[Column3]]-2),"")</f>
        <v/>
      </c>
      <c r="BR237" s="1" t="str">
        <f>IFERROR(MID(Table4[[#This Row],[reference/s]],Table4[[#This Row],[Column4]]+2,Table4[[#This Row],[Column5]]-Table4[[#This Row],[Column4]]-2),"")</f>
        <v/>
      </c>
      <c r="BS237" s="1" t="str">
        <f>IFERROR(MID(Table4[[#This Row],[reference/s]],Table4[[#This Row],[Column5]]+2,Table4[[#This Row],[Column6]]-Table4[[#This Row],[Column5]]-2),"")</f>
        <v/>
      </c>
    </row>
    <row r="238" spans="1:71">
      <c r="A238">
        <v>520</v>
      </c>
      <c r="B238" t="s">
        <v>666</v>
      </c>
      <c r="C238" t="s">
        <v>399</v>
      </c>
      <c r="D238" t="s">
        <v>400</v>
      </c>
      <c r="E238" s="4">
        <v>36897</v>
      </c>
      <c r="F238" s="4">
        <v>36897</v>
      </c>
      <c r="G238" t="s">
        <v>684</v>
      </c>
      <c r="H238" s="41">
        <v>2001</v>
      </c>
      <c r="I238" t="s">
        <v>547</v>
      </c>
      <c r="J238" t="s">
        <v>37</v>
      </c>
      <c r="K238" t="s">
        <v>37</v>
      </c>
      <c r="M238" t="s">
        <v>1140</v>
      </c>
      <c r="N238" s="41" t="str">
        <f>IFERROR(SEARCH("EM-DAT",Table4[[#This Row],[reference/s]]),"")</f>
        <v/>
      </c>
      <c r="O238" s="41"/>
      <c r="P238" s="41"/>
      <c r="Q238" s="41"/>
      <c r="R238" s="41"/>
      <c r="S238" s="41"/>
      <c r="T238" s="41" t="str">
        <f>IF(AND(Table4[[#This Row],[Deaths]]="",Table4[[#This Row],[Reported cost]]="",Table4[[#This Row],[Insured Cost]]=""),1,IF(OR(Table4[[#This Row],[Reported cost]]="",Table4[[#This Row],[Insured Cost]]=""),2,IF(AND(Table4[[#This Row],[Deaths]]="",OR(Table4[[#This Row],[Reported cost]]="",Table4[[#This Row],[Insured Cost]]="")),3,"")))</f>
        <v/>
      </c>
      <c r="U238" s="41"/>
      <c r="V238" s="41">
        <v>10000</v>
      </c>
      <c r="W238" s="41"/>
      <c r="X238" s="41"/>
      <c r="Y238" s="41"/>
      <c r="Z238" s="2">
        <v>15000000</v>
      </c>
      <c r="AA238" s="2">
        <v>100000000</v>
      </c>
      <c r="AB238" s="41">
        <v>500</v>
      </c>
      <c r="AC238" s="41"/>
      <c r="AD238" s="41"/>
      <c r="AE238" s="41">
        <v>400</v>
      </c>
      <c r="AF238" s="41"/>
      <c r="AG238" s="41"/>
      <c r="AH238" s="41"/>
      <c r="AI238" s="41"/>
      <c r="AJ238" s="41"/>
      <c r="AK238" s="41"/>
      <c r="AL238" s="41"/>
      <c r="AM238" s="41">
        <v>150</v>
      </c>
      <c r="AN238" s="41"/>
      <c r="AO238" s="41"/>
      <c r="AP238" s="41"/>
      <c r="AQ238" s="41"/>
      <c r="AR238" s="41"/>
      <c r="AS238" s="41"/>
      <c r="AT238" s="41"/>
      <c r="BD238" t="str">
        <f>IFERROR(LEFT(Table4[[#This Row],[reference/s]],SEARCH(";",Table4[[#This Row],[reference/s]])-1),"")</f>
        <v>wiki</v>
      </c>
      <c r="BE238" t="str">
        <f>IFERROR(MID(Table4[[#This Row],[reference/s]],SEARCH(";",Table4[[#This Row],[reference/s]])+2,SEARCH(";",Table4[[#This Row],[reference/s]],SEARCH(";",Table4[[#This Row],[reference/s]])+1)-SEARCH(";",Table4[[#This Row],[reference/s]])-2),"")</f>
        <v>ICA</v>
      </c>
      <c r="BF238">
        <f>IFERROR(SEARCH(";",Table4[[#This Row],[reference/s]]),"")</f>
        <v>5</v>
      </c>
      <c r="BG238" s="1">
        <f>IFERROR(SEARCH(";",Table4[[#This Row],[reference/s]],Table4[[#This Row],[Column2]]+1),"")</f>
        <v>10</v>
      </c>
      <c r="BH238" s="1">
        <f>IFERROR(SEARCH(";",Table4[[#This Row],[reference/s]],Table4[[#This Row],[Column3]]+1),"")</f>
        <v>25</v>
      </c>
      <c r="BI238" s="1" t="str">
        <f>IFERROR(SEARCH(";",Table4[[#This Row],[reference/s]],Table4[[#This Row],[Column4]]+1),"")</f>
        <v/>
      </c>
      <c r="BJ238" s="1" t="str">
        <f>IFERROR(SEARCH(";",Table4[[#This Row],[reference/s]],Table4[[#This Row],[Column5]]+1),"")</f>
        <v/>
      </c>
      <c r="BK238" s="1" t="str">
        <f>IFERROR(SEARCH(";",Table4[[#This Row],[reference/s]],Table4[[#This Row],[Column6]]+1),"")</f>
        <v/>
      </c>
      <c r="BL238" s="1" t="str">
        <f>IFERROR(SEARCH(";",Table4[[#This Row],[reference/s]],Table4[[#This Row],[Column7]]+1),"")</f>
        <v/>
      </c>
      <c r="BM238" s="1" t="str">
        <f>IFERROR(SEARCH(";",Table4[[#This Row],[reference/s]],Table4[[#This Row],[Column8]]+1),"")</f>
        <v/>
      </c>
      <c r="BN238" s="1" t="str">
        <f>IFERROR(SEARCH(";",Table4[[#This Row],[reference/s]],Table4[[#This Row],[Column9]]+1),"")</f>
        <v/>
      </c>
      <c r="BO238" s="1" t="str">
        <f>IFERROR(SEARCH(";",Table4[[#This Row],[reference/s]],Table4[[#This Row],[Column10]]+1),"")</f>
        <v/>
      </c>
      <c r="BP238" s="1" t="str">
        <f>IFERROR(SEARCH(";",Table4[[#This Row],[reference/s]],Table4[[#This Row],[Column11]]+1),"")</f>
        <v/>
      </c>
      <c r="BQ238" s="1" t="str">
        <f>IFERROR(MID(Table4[[#This Row],[reference/s]],Table4[[#This Row],[Column3]]+2,Table4[[#This Row],[Column4]]-Table4[[#This Row],[Column3]]-2),"")</f>
        <v>PDF newspaper</v>
      </c>
      <c r="BR238" s="1" t="str">
        <f>IFERROR(MID(Table4[[#This Row],[reference/s]],Table4[[#This Row],[Column4]]+2,Table4[[#This Row],[Column5]]-Table4[[#This Row],[Column4]]-2),"")</f>
        <v/>
      </c>
      <c r="BS238" s="1" t="str">
        <f>IFERROR(MID(Table4[[#This Row],[reference/s]],Table4[[#This Row],[Column5]]+2,Table4[[#This Row],[Column6]]-Table4[[#This Row],[Column5]]-2),"")</f>
        <v/>
      </c>
    </row>
    <row r="239" spans="1:71">
      <c r="A239">
        <v>88</v>
      </c>
      <c r="B239" t="s">
        <v>666</v>
      </c>
      <c r="C239" t="s">
        <v>1350</v>
      </c>
      <c r="D239" t="s">
        <v>96</v>
      </c>
      <c r="E239" s="4">
        <v>36906</v>
      </c>
      <c r="F239" s="4">
        <v>36906</v>
      </c>
      <c r="G239" t="s">
        <v>684</v>
      </c>
      <c r="H239" s="41">
        <v>2001</v>
      </c>
      <c r="I239" t="s">
        <v>497</v>
      </c>
      <c r="J239" t="s">
        <v>37</v>
      </c>
      <c r="K239" t="s">
        <v>37</v>
      </c>
      <c r="L239" t="s">
        <v>773</v>
      </c>
      <c r="M239" t="s">
        <v>1345</v>
      </c>
      <c r="N239" s="41">
        <f>IFERROR(SEARCH("EM-DAT",Table4[[#This Row],[reference/s]]),"")</f>
        <v>22</v>
      </c>
      <c r="O239" s="41"/>
      <c r="P239" s="41"/>
      <c r="Q239" s="41"/>
      <c r="R239" s="41"/>
      <c r="S239" s="41"/>
      <c r="T239" s="41">
        <f>IF(AND(Table4[[#This Row],[Deaths]]="",Table4[[#This Row],[Reported cost]]="",Table4[[#This Row],[Insured Cost]]=""),1,IF(OR(Table4[[#This Row],[Reported cost]]="",Table4[[#This Row],[Insured Cost]]=""),2,IF(AND(Table4[[#This Row],[Deaths]]="",OR(Table4[[#This Row],[Reported cost]]="",Table4[[#This Row],[Insured Cost]]="")),3,"")))</f>
        <v>2</v>
      </c>
      <c r="U239" s="41"/>
      <c r="V239" s="41">
        <v>230000</v>
      </c>
      <c r="W239" s="41"/>
      <c r="X239" s="41">
        <v>50</v>
      </c>
      <c r="Y239" s="41">
        <v>1</v>
      </c>
      <c r="Z239" s="2">
        <v>12000000</v>
      </c>
      <c r="AB239" s="41"/>
      <c r="AC239" s="41"/>
      <c r="AD239" s="41"/>
      <c r="AE239" s="41"/>
      <c r="AF239" s="41"/>
      <c r="AG239" s="41"/>
      <c r="AH239" s="41"/>
      <c r="AI239" s="41"/>
      <c r="AJ239" s="41"/>
      <c r="AK239" s="41"/>
      <c r="AL239" s="41"/>
      <c r="AM239" s="41"/>
      <c r="AN239" s="41"/>
      <c r="AO239" s="41"/>
      <c r="AP239" s="41"/>
      <c r="AQ239" s="41"/>
      <c r="AR239" s="41"/>
      <c r="AS239" s="41"/>
      <c r="AT239" s="41"/>
      <c r="BC239" t="s">
        <v>97</v>
      </c>
      <c r="BD239" t="str">
        <f>IFERROR(LEFT(Table4[[#This Row],[reference/s]],SEARCH(";",Table4[[#This Row],[reference/s]])-1),"")</f>
        <v>wiki</v>
      </c>
      <c r="BE239" t="str">
        <f>IFERROR(MID(Table4[[#This Row],[reference/s]],SEARCH(";",Table4[[#This Row],[reference/s]])+2,SEARCH(";",Table4[[#This Row],[reference/s]],SEARCH(";",Table4[[#This Row],[reference/s]])+1)-SEARCH(";",Table4[[#This Row],[reference/s]])-2),"")</f>
        <v>ICA</v>
      </c>
      <c r="BF239">
        <f>IFERROR(SEARCH(";",Table4[[#This Row],[reference/s]]),"")</f>
        <v>5</v>
      </c>
      <c r="BG239" s="1">
        <f>IFERROR(SEARCH(";",Table4[[#This Row],[reference/s]],Table4[[#This Row],[Column2]]+1),"")</f>
        <v>10</v>
      </c>
      <c r="BH239" s="1">
        <f>IFERROR(SEARCH(";",Table4[[#This Row],[reference/s]],Table4[[#This Row],[Column3]]+1),"")</f>
        <v>20</v>
      </c>
      <c r="BI239" s="1" t="str">
        <f>IFERROR(SEARCH(";",Table4[[#This Row],[reference/s]],Table4[[#This Row],[Column4]]+1),"")</f>
        <v/>
      </c>
      <c r="BJ239" s="1" t="str">
        <f>IFERROR(SEARCH(";",Table4[[#This Row],[reference/s]],Table4[[#This Row],[Column5]]+1),"")</f>
        <v/>
      </c>
      <c r="BK239" s="1" t="str">
        <f>IFERROR(SEARCH(";",Table4[[#This Row],[reference/s]],Table4[[#This Row],[Column6]]+1),"")</f>
        <v/>
      </c>
      <c r="BL239" s="1" t="str">
        <f>IFERROR(SEARCH(";",Table4[[#This Row],[reference/s]],Table4[[#This Row],[Column7]]+1),"")</f>
        <v/>
      </c>
      <c r="BM239" s="1" t="str">
        <f>IFERROR(SEARCH(";",Table4[[#This Row],[reference/s]],Table4[[#This Row],[Column8]]+1),"")</f>
        <v/>
      </c>
      <c r="BN239" s="1" t="str">
        <f>IFERROR(SEARCH(";",Table4[[#This Row],[reference/s]],Table4[[#This Row],[Column9]]+1),"")</f>
        <v/>
      </c>
      <c r="BO239" s="1" t="str">
        <f>IFERROR(SEARCH(";",Table4[[#This Row],[reference/s]],Table4[[#This Row],[Column10]]+1),"")</f>
        <v/>
      </c>
      <c r="BP239" s="1" t="str">
        <f>IFERROR(SEARCH(";",Table4[[#This Row],[reference/s]],Table4[[#This Row],[Column11]]+1),"")</f>
        <v/>
      </c>
      <c r="BQ239" s="1" t="str">
        <f>IFERROR(MID(Table4[[#This Row],[reference/s]],Table4[[#This Row],[Column3]]+2,Table4[[#This Row],[Column4]]-Table4[[#This Row],[Column3]]-2),"")</f>
        <v>EM-Track</v>
      </c>
      <c r="BR239" s="1" t="str">
        <f>IFERROR(MID(Table4[[#This Row],[reference/s]],Table4[[#This Row],[Column4]]+2,Table4[[#This Row],[Column5]]-Table4[[#This Row],[Column4]]-2),"")</f>
        <v/>
      </c>
      <c r="BS239" s="1" t="str">
        <f>IFERROR(MID(Table4[[#This Row],[reference/s]],Table4[[#This Row],[Column5]]+2,Table4[[#This Row],[Column6]]-Table4[[#This Row],[Column5]]-2),"")</f>
        <v/>
      </c>
    </row>
    <row r="240" spans="1:71">
      <c r="A240">
        <v>354</v>
      </c>
      <c r="B240" t="s">
        <v>666</v>
      </c>
      <c r="C240" t="s">
        <v>250</v>
      </c>
      <c r="D240" t="s">
        <v>251</v>
      </c>
      <c r="E240" s="4">
        <v>36908</v>
      </c>
      <c r="F240" s="4">
        <v>36908</v>
      </c>
      <c r="G240" t="s">
        <v>684</v>
      </c>
      <c r="H240" s="41">
        <v>2001</v>
      </c>
      <c r="I240" t="s">
        <v>548</v>
      </c>
      <c r="J240" t="s">
        <v>37</v>
      </c>
      <c r="K240" t="s">
        <v>37</v>
      </c>
      <c r="L240" t="s">
        <v>773</v>
      </c>
      <c r="M240" t="s">
        <v>1672</v>
      </c>
      <c r="N240" s="41">
        <f>IFERROR(SEARCH("EM-DAT",Table4[[#This Row],[reference/s]]),"")</f>
        <v>22</v>
      </c>
      <c r="O240" s="41"/>
      <c r="P240" s="41"/>
      <c r="Q240" s="41"/>
      <c r="R240" s="41"/>
      <c r="S240" s="41"/>
      <c r="T240" s="41">
        <f>IF(AND(Table4[[#This Row],[Deaths]]="",Table4[[#This Row],[Reported cost]]="",Table4[[#This Row],[Insured Cost]]=""),1,IF(OR(Table4[[#This Row],[Reported cost]]="",Table4[[#This Row],[Insured Cost]]=""),2,IF(AND(Table4[[#This Row],[Deaths]]="",OR(Table4[[#This Row],[Reported cost]]="",Table4[[#This Row],[Insured Cost]]="")),3,"")))</f>
        <v>2</v>
      </c>
      <c r="U240" s="41"/>
      <c r="V240" s="41">
        <v>10000</v>
      </c>
      <c r="W240" s="41">
        <v>100</v>
      </c>
      <c r="X240" s="41">
        <v>30</v>
      </c>
      <c r="Y240" s="41"/>
      <c r="Z240" s="2">
        <v>35000000</v>
      </c>
      <c r="AB240" s="41"/>
      <c r="AC240" s="41"/>
      <c r="AD240" s="41"/>
      <c r="AE240" s="41">
        <v>800</v>
      </c>
      <c r="AF240" s="41"/>
      <c r="AG240" s="41"/>
      <c r="AH240" s="41"/>
      <c r="AI240" s="41"/>
      <c r="AJ240" s="41"/>
      <c r="AK240" s="41"/>
      <c r="AL240" s="41"/>
      <c r="AM240" s="41">
        <v>300</v>
      </c>
      <c r="AN240" s="41"/>
      <c r="AO240" s="41"/>
      <c r="AP240" s="41"/>
      <c r="AQ240" s="41"/>
      <c r="AR240" s="41"/>
      <c r="AS240" s="41"/>
      <c r="AT240" s="41"/>
      <c r="BC240" t="s">
        <v>252</v>
      </c>
      <c r="BD240" t="str">
        <f>IFERROR(LEFT(Table4[[#This Row],[reference/s]],SEARCH(";",Table4[[#This Row],[reference/s]])-1),"")</f>
        <v>wiki</v>
      </c>
      <c r="BE240" t="str">
        <f>IFERROR(MID(Table4[[#This Row],[reference/s]],SEARCH(";",Table4[[#This Row],[reference/s]])+2,SEARCH(";",Table4[[#This Row],[reference/s]],SEARCH(";",Table4[[#This Row],[reference/s]])+1)-SEARCH(";",Table4[[#This Row],[reference/s]])-2),"")</f>
        <v>ICA</v>
      </c>
      <c r="BF240">
        <f>IFERROR(SEARCH(";",Table4[[#This Row],[reference/s]]),"")</f>
        <v>5</v>
      </c>
      <c r="BG240" s="1">
        <f>IFERROR(SEARCH(";",Table4[[#This Row],[reference/s]],Table4[[#This Row],[Column2]]+1),"")</f>
        <v>10</v>
      </c>
      <c r="BH240" s="1">
        <f>IFERROR(SEARCH(";",Table4[[#This Row],[reference/s]],Table4[[#This Row],[Column3]]+1),"")</f>
        <v>20</v>
      </c>
      <c r="BI240" s="1">
        <f>IFERROR(SEARCH(";",Table4[[#This Row],[reference/s]],Table4[[#This Row],[Column4]]+1),"")</f>
        <v>28</v>
      </c>
      <c r="BJ240" s="1">
        <f>IFERROR(SEARCH(";",Table4[[#This Row],[reference/s]],Table4[[#This Row],[Column5]]+1),"")</f>
        <v>115</v>
      </c>
      <c r="BK240" s="1" t="str">
        <f>IFERROR(SEARCH(";",Table4[[#This Row],[reference/s]],Table4[[#This Row],[Column6]]+1),"")</f>
        <v/>
      </c>
      <c r="BL240" s="1" t="str">
        <f>IFERROR(SEARCH(";",Table4[[#This Row],[reference/s]],Table4[[#This Row],[Column7]]+1),"")</f>
        <v/>
      </c>
      <c r="BM240" s="1" t="str">
        <f>IFERROR(SEARCH(";",Table4[[#This Row],[reference/s]],Table4[[#This Row],[Column8]]+1),"")</f>
        <v/>
      </c>
      <c r="BN240" s="1" t="str">
        <f>IFERROR(SEARCH(";",Table4[[#This Row],[reference/s]],Table4[[#This Row],[Column9]]+1),"")</f>
        <v/>
      </c>
      <c r="BO240" s="1" t="str">
        <f>IFERROR(SEARCH(";",Table4[[#This Row],[reference/s]],Table4[[#This Row],[Column10]]+1),"")</f>
        <v/>
      </c>
      <c r="BP240" s="1" t="str">
        <f>IFERROR(SEARCH(";",Table4[[#This Row],[reference/s]],Table4[[#This Row],[Column11]]+1),"")</f>
        <v/>
      </c>
      <c r="BQ240" s="1" t="str">
        <f>IFERROR(MID(Table4[[#This Row],[reference/s]],Table4[[#This Row],[Column3]]+2,Table4[[#This Row],[Column4]]-Table4[[#This Row],[Column3]]-2),"")</f>
        <v>EM-Track</v>
      </c>
      <c r="BR240" s="1" t="str">
        <f>IFERROR(MID(Table4[[#This Row],[reference/s]],Table4[[#This Row],[Column4]]+2,Table4[[#This Row],[Column5]]-Table4[[#This Row],[Column4]]-2),"")</f>
        <v>EM-DAT</v>
      </c>
      <c r="BS240" s="1" t="str">
        <f>IFERROR(MID(Table4[[#This Row],[reference/s]],Table4[[#This Row],[Column5]]+2,Table4[[#This Row],[Column6]]-Table4[[#This Row],[Column5]]-2),"")</f>
        <v>http://australiasevereweather.com/storm_news/2001/media/expressexaminer2001012409.jpg</v>
      </c>
    </row>
    <row r="241" spans="1:71">
      <c r="A241">
        <v>424</v>
      </c>
      <c r="B241" t="s">
        <v>666</v>
      </c>
      <c r="C241" t="s">
        <v>299</v>
      </c>
      <c r="D241" t="s">
        <v>300</v>
      </c>
      <c r="E241" s="4">
        <v>37213</v>
      </c>
      <c r="F241" s="4">
        <v>37216</v>
      </c>
      <c r="G241" t="s">
        <v>686</v>
      </c>
      <c r="H241" s="41">
        <v>2001</v>
      </c>
      <c r="I241" t="s">
        <v>551</v>
      </c>
      <c r="J241" t="s">
        <v>37</v>
      </c>
      <c r="K241" t="s">
        <v>37</v>
      </c>
      <c r="L241" t="s">
        <v>773</v>
      </c>
      <c r="M241" t="s">
        <v>1141</v>
      </c>
      <c r="N241" s="41" t="str">
        <f>IFERROR(SEARCH("EM-DAT",Table4[[#This Row],[reference/s]]),"")</f>
        <v/>
      </c>
      <c r="O241" s="41"/>
      <c r="P241" s="41"/>
      <c r="Q241" s="41"/>
      <c r="R241" s="41"/>
      <c r="S241" s="41"/>
      <c r="T241" s="41">
        <f>IF(AND(Table4[[#This Row],[Deaths]]="",Table4[[#This Row],[Reported cost]]="",Table4[[#This Row],[Insured Cost]]=""),1,IF(OR(Table4[[#This Row],[Reported cost]]="",Table4[[#This Row],[Insured Cost]]=""),2,IF(AND(Table4[[#This Row],[Deaths]]="",OR(Table4[[#This Row],[Reported cost]]="",Table4[[#This Row],[Insured Cost]]="")),3,"")))</f>
        <v>2</v>
      </c>
      <c r="U241" s="41"/>
      <c r="V241" s="41">
        <v>370000</v>
      </c>
      <c r="W241" s="41">
        <v>100</v>
      </c>
      <c r="X241" s="41">
        <v>50</v>
      </c>
      <c r="Y241" s="41">
        <v>3</v>
      </c>
      <c r="Z241" s="2">
        <v>30000000</v>
      </c>
      <c r="AB241" s="41"/>
      <c r="AC241" s="41"/>
      <c r="AD241" s="41"/>
      <c r="AE241" s="41">
        <v>2000</v>
      </c>
      <c r="AF241" s="41"/>
      <c r="AG241" s="41"/>
      <c r="AH241" s="41">
        <v>100</v>
      </c>
      <c r="AI241" s="41"/>
      <c r="AJ241" s="41"/>
      <c r="AK241" s="41"/>
      <c r="AL241" s="41"/>
      <c r="AM241" s="41">
        <v>200</v>
      </c>
      <c r="AN241" s="41"/>
      <c r="AO241" s="41"/>
      <c r="AP241" s="41"/>
      <c r="AQ241" s="41"/>
      <c r="AR241" s="41"/>
      <c r="AS241" s="41"/>
      <c r="AT241" s="41"/>
      <c r="BC241" t="s">
        <v>301</v>
      </c>
      <c r="BD241" t="str">
        <f>IFERROR(LEFT(Table4[[#This Row],[reference/s]],SEARCH(";",Table4[[#This Row],[reference/s]])-1),"")</f>
        <v>wiki</v>
      </c>
      <c r="BE241" t="str">
        <f>IFERROR(MID(Table4[[#This Row],[reference/s]],SEARCH(";",Table4[[#This Row],[reference/s]])+2,SEARCH(";",Table4[[#This Row],[reference/s]],SEARCH(";",Table4[[#This Row],[reference/s]])+1)-SEARCH(";",Table4[[#This Row],[reference/s]])-2),"")</f>
        <v>ICA</v>
      </c>
      <c r="BF241">
        <f>IFERROR(SEARCH(";",Table4[[#This Row],[reference/s]]),"")</f>
        <v>5</v>
      </c>
      <c r="BG241" s="1">
        <f>IFERROR(SEARCH(";",Table4[[#This Row],[reference/s]],Table4[[#This Row],[Column2]]+1),"")</f>
        <v>10</v>
      </c>
      <c r="BH241" s="1">
        <f>IFERROR(SEARCH(";",Table4[[#This Row],[reference/s]],Table4[[#This Row],[Column3]]+1),"")</f>
        <v>20</v>
      </c>
      <c r="BI241" s="1" t="str">
        <f>IFERROR(SEARCH(";",Table4[[#This Row],[reference/s]],Table4[[#This Row],[Column4]]+1),"")</f>
        <v/>
      </c>
      <c r="BJ241" s="1" t="str">
        <f>IFERROR(SEARCH(";",Table4[[#This Row],[reference/s]],Table4[[#This Row],[Column5]]+1),"")</f>
        <v/>
      </c>
      <c r="BK241" s="1" t="str">
        <f>IFERROR(SEARCH(";",Table4[[#This Row],[reference/s]],Table4[[#This Row],[Column6]]+1),"")</f>
        <v/>
      </c>
      <c r="BL241" s="1" t="str">
        <f>IFERROR(SEARCH(";",Table4[[#This Row],[reference/s]],Table4[[#This Row],[Column7]]+1),"")</f>
        <v/>
      </c>
      <c r="BM241" s="1" t="str">
        <f>IFERROR(SEARCH(";",Table4[[#This Row],[reference/s]],Table4[[#This Row],[Column8]]+1),"")</f>
        <v/>
      </c>
      <c r="BN241" s="1" t="str">
        <f>IFERROR(SEARCH(";",Table4[[#This Row],[reference/s]],Table4[[#This Row],[Column9]]+1),"")</f>
        <v/>
      </c>
      <c r="BO241" s="1" t="str">
        <f>IFERROR(SEARCH(";",Table4[[#This Row],[reference/s]],Table4[[#This Row],[Column10]]+1),"")</f>
        <v/>
      </c>
      <c r="BP241" s="1" t="str">
        <f>IFERROR(SEARCH(";",Table4[[#This Row],[reference/s]],Table4[[#This Row],[Column11]]+1),"")</f>
        <v/>
      </c>
      <c r="BQ241" s="1" t="str">
        <f>IFERROR(MID(Table4[[#This Row],[reference/s]],Table4[[#This Row],[Column3]]+2,Table4[[#This Row],[Column4]]-Table4[[#This Row],[Column3]]-2),"")</f>
        <v>EM-Track</v>
      </c>
      <c r="BR241" s="1" t="str">
        <f>IFERROR(MID(Table4[[#This Row],[reference/s]],Table4[[#This Row],[Column4]]+2,Table4[[#This Row],[Column5]]-Table4[[#This Row],[Column4]]-2),"")</f>
        <v/>
      </c>
      <c r="BS241" s="1" t="str">
        <f>IFERROR(MID(Table4[[#This Row],[reference/s]],Table4[[#This Row],[Column5]]+2,Table4[[#This Row],[Column6]]-Table4[[#This Row],[Column5]]-2),"")</f>
        <v/>
      </c>
    </row>
    <row r="242" spans="1:71">
      <c r="A242">
        <v>136</v>
      </c>
      <c r="B242" t="s">
        <v>666</v>
      </c>
      <c r="C242" t="s">
        <v>122</v>
      </c>
      <c r="D242" t="s">
        <v>123</v>
      </c>
      <c r="E242" s="4">
        <v>37228</v>
      </c>
      <c r="F242" s="7">
        <v>37228</v>
      </c>
      <c r="G242" t="s">
        <v>687</v>
      </c>
      <c r="H242" s="41">
        <v>2001</v>
      </c>
      <c r="I242" t="s">
        <v>552</v>
      </c>
      <c r="J242" t="s">
        <v>37</v>
      </c>
      <c r="K242" t="s">
        <v>37</v>
      </c>
      <c r="L242" t="s">
        <v>773</v>
      </c>
      <c r="M242" t="s">
        <v>1142</v>
      </c>
      <c r="N242" s="41" t="str">
        <f>IFERROR(SEARCH("EM-DAT",Table4[[#This Row],[reference/s]]),"")</f>
        <v/>
      </c>
      <c r="O242" s="41"/>
      <c r="P242" s="41"/>
      <c r="Q242" s="41"/>
      <c r="R242" s="41"/>
      <c r="S242" s="41"/>
      <c r="T242" s="41" t="str">
        <f>IF(AND(Table4[[#This Row],[Deaths]]="",Table4[[#This Row],[Reported cost]]="",Table4[[#This Row],[Insured Cost]]=""),1,IF(OR(Table4[[#This Row],[Reported cost]]="",Table4[[#This Row],[Insured Cost]]=""),2,IF(AND(Table4[[#This Row],[Deaths]]="",OR(Table4[[#This Row],[Reported cost]]="",Table4[[#This Row],[Insured Cost]]="")),3,"")))</f>
        <v/>
      </c>
      <c r="U242" s="41"/>
      <c r="V242" s="41">
        <v>280000</v>
      </c>
      <c r="W242" s="41"/>
      <c r="X242" s="41">
        <v>30</v>
      </c>
      <c r="Y242" s="41">
        <v>2</v>
      </c>
      <c r="Z242" s="2">
        <v>30000000</v>
      </c>
      <c r="AA242" s="2">
        <v>130000000</v>
      </c>
      <c r="AB242" s="41"/>
      <c r="AC242" s="41"/>
      <c r="AD242" s="41"/>
      <c r="AE242" s="41"/>
      <c r="AF242" s="41"/>
      <c r="AG242" s="41"/>
      <c r="AH242" s="41"/>
      <c r="AI242" s="41"/>
      <c r="AJ242" s="41"/>
      <c r="AK242" s="41"/>
      <c r="AL242" s="41"/>
      <c r="AM242" s="41"/>
      <c r="AN242" s="41"/>
      <c r="AO242" s="41"/>
      <c r="AP242" s="41"/>
      <c r="AQ242" s="41"/>
      <c r="AR242" s="41"/>
      <c r="AS242" s="41"/>
      <c r="AT242" s="41"/>
      <c r="BC242" t="s">
        <v>124</v>
      </c>
      <c r="BD242" t="str">
        <f>IFERROR(LEFT(Table4[[#This Row],[reference/s]],SEARCH(";",Table4[[#This Row],[reference/s]])-1),"")</f>
        <v>Schuster et al.,2005</v>
      </c>
      <c r="BE242" t="str">
        <f>IFERROR(MID(Table4[[#This Row],[reference/s]],SEARCH(";",Table4[[#This Row],[reference/s]])+2,SEARCH(";",Table4[[#This Row],[reference/s]],SEARCH(";",Table4[[#This Row],[reference/s]])+1)-SEARCH(";",Table4[[#This Row],[reference/s]])-2),"")</f>
        <v>wiki</v>
      </c>
      <c r="BF242">
        <f>IFERROR(SEARCH(";",Table4[[#This Row],[reference/s]]),"")</f>
        <v>21</v>
      </c>
      <c r="BG242" s="1">
        <f>IFERROR(SEARCH(";",Table4[[#This Row],[reference/s]],Table4[[#This Row],[Column2]]+1),"")</f>
        <v>27</v>
      </c>
      <c r="BH242" s="1">
        <f>IFERROR(SEARCH(";",Table4[[#This Row],[reference/s]],Table4[[#This Row],[Column3]]+1),"")</f>
        <v>32</v>
      </c>
      <c r="BI242" s="1">
        <f>IFERROR(SEARCH(";",Table4[[#This Row],[reference/s]],Table4[[#This Row],[Column4]]+1),"")</f>
        <v>43</v>
      </c>
      <c r="BJ242" s="1" t="str">
        <f>IFERROR(SEARCH(";",Table4[[#This Row],[reference/s]],Table4[[#This Row],[Column5]]+1),"")</f>
        <v/>
      </c>
      <c r="BK242" s="1" t="str">
        <f>IFERROR(SEARCH(";",Table4[[#This Row],[reference/s]],Table4[[#This Row],[Column6]]+1),"")</f>
        <v/>
      </c>
      <c r="BL242" s="1" t="str">
        <f>IFERROR(SEARCH(";",Table4[[#This Row],[reference/s]],Table4[[#This Row],[Column7]]+1),"")</f>
        <v/>
      </c>
      <c r="BM242" s="1" t="str">
        <f>IFERROR(SEARCH(";",Table4[[#This Row],[reference/s]],Table4[[#This Row],[Column8]]+1),"")</f>
        <v/>
      </c>
      <c r="BN242" s="1" t="str">
        <f>IFERROR(SEARCH(";",Table4[[#This Row],[reference/s]],Table4[[#This Row],[Column9]]+1),"")</f>
        <v/>
      </c>
      <c r="BO242" s="1" t="str">
        <f>IFERROR(SEARCH(";",Table4[[#This Row],[reference/s]],Table4[[#This Row],[Column10]]+1),"")</f>
        <v/>
      </c>
      <c r="BP242" s="1" t="str">
        <f>IFERROR(SEARCH(";",Table4[[#This Row],[reference/s]],Table4[[#This Row],[Column11]]+1),"")</f>
        <v/>
      </c>
      <c r="BQ242" s="1" t="str">
        <f>IFERROR(MID(Table4[[#This Row],[reference/s]],Table4[[#This Row],[Column3]]+2,Table4[[#This Row],[Column4]]-Table4[[#This Row],[Column3]]-2),"")</f>
        <v>ICA</v>
      </c>
      <c r="BR242" s="1" t="str">
        <f>IFERROR(MID(Table4[[#This Row],[reference/s]],Table4[[#This Row],[Column4]]+2,Table4[[#This Row],[Column5]]-Table4[[#This Row],[Column4]]-2),"")</f>
        <v xml:space="preserve"> EM-Track</v>
      </c>
      <c r="BS242" s="1" t="str">
        <f>IFERROR(MID(Table4[[#This Row],[reference/s]],Table4[[#This Row],[Column5]]+2,Table4[[#This Row],[Column6]]-Table4[[#This Row],[Column5]]-2),"")</f>
        <v/>
      </c>
    </row>
    <row r="243" spans="1:71">
      <c r="A243">
        <v>516</v>
      </c>
      <c r="B243" t="s">
        <v>600</v>
      </c>
      <c r="C243" t="s">
        <v>396</v>
      </c>
      <c r="D243" t="s">
        <v>397</v>
      </c>
      <c r="E243" s="4">
        <v>37538</v>
      </c>
      <c r="F243" s="4">
        <v>37538</v>
      </c>
      <c r="G243" t="s">
        <v>690</v>
      </c>
      <c r="H243" s="41">
        <v>2002</v>
      </c>
      <c r="I243" t="s">
        <v>554</v>
      </c>
      <c r="J243" t="s">
        <v>37</v>
      </c>
      <c r="K243" t="s">
        <v>37</v>
      </c>
      <c r="L243" t="s">
        <v>773</v>
      </c>
      <c r="M243" t="s">
        <v>1673</v>
      </c>
      <c r="N243" s="41">
        <f>IFERROR(SEARCH("EM-DAT",Table4[[#This Row],[reference/s]]),"")</f>
        <v>198</v>
      </c>
      <c r="O243" s="41"/>
      <c r="P243" s="41"/>
      <c r="Q243" s="41"/>
      <c r="R243" s="41"/>
      <c r="S243" s="41"/>
      <c r="T243" s="41" t="str">
        <f>IF(AND(Table4[[#This Row],[Deaths]]="",Table4[[#This Row],[Reported cost]]="",Table4[[#This Row],[Insured Cost]]=""),1,IF(OR(Table4[[#This Row],[Reported cost]]="",Table4[[#This Row],[Insured Cost]]=""),2,IF(AND(Table4[[#This Row],[Deaths]]="",OR(Table4[[#This Row],[Reported cost]]="",Table4[[#This Row],[Insured Cost]]="")),3,"")))</f>
        <v/>
      </c>
      <c r="U243" s="41">
        <v>200</v>
      </c>
      <c r="V243" s="41"/>
      <c r="W243" s="41"/>
      <c r="X243" s="41"/>
      <c r="Y243" s="41"/>
      <c r="Z243" s="2">
        <v>25000000</v>
      </c>
      <c r="AA243" s="2">
        <v>50000000</v>
      </c>
      <c r="AB243" s="41"/>
      <c r="AC243" s="41"/>
      <c r="AD243" s="41"/>
      <c r="AE243" s="41">
        <v>11</v>
      </c>
      <c r="AF243" s="41">
        <v>10</v>
      </c>
      <c r="AG243" s="41"/>
      <c r="AH243" s="41"/>
      <c r="AI243" s="41"/>
      <c r="AJ243" s="41"/>
      <c r="AK243" s="41"/>
      <c r="AL243" s="41"/>
      <c r="AM243" s="41"/>
      <c r="AN243" s="41"/>
      <c r="AO243" s="41"/>
      <c r="AP243" s="41"/>
      <c r="AQ243" s="41"/>
      <c r="AR243" s="41"/>
      <c r="AS243" s="41"/>
      <c r="AT243" s="41"/>
      <c r="BC243" t="s">
        <v>398</v>
      </c>
      <c r="BD243" t="str">
        <f>IFERROR(LEFT(Table4[[#This Row],[reference/s]],SEARCH(";",Table4[[#This Row],[reference/s]])-1),"")</f>
        <v>ICA</v>
      </c>
      <c r="BE243" t="str">
        <f>IFERROR(MID(Table4[[#This Row],[reference/s]],SEARCH(";",Table4[[#This Row],[reference/s]])+2,SEARCH(";",Table4[[#This Row],[reference/s]],SEARCH(";",Table4[[#This Row],[reference/s]])+1)-SEARCH(";",Table4[[#This Row],[reference/s]])-2),"")</f>
        <v>wiki</v>
      </c>
      <c r="BF243">
        <f>IFERROR(SEARCH(";",Table4[[#This Row],[reference/s]]),"")</f>
        <v>4</v>
      </c>
      <c r="BG243" s="1">
        <f>IFERROR(SEARCH(";",Table4[[#This Row],[reference/s]],Table4[[#This Row],[Column2]]+1),"")</f>
        <v>10</v>
      </c>
      <c r="BH243" s="1">
        <f>IFERROR(SEARCH(";",Table4[[#This Row],[reference/s]],Table4[[#This Row],[Column3]]+1),"")</f>
        <v>20</v>
      </c>
      <c r="BI243" s="1">
        <f>IFERROR(SEARCH(";",Table4[[#This Row],[reference/s]],Table4[[#This Row],[Column4]]+1),"")</f>
        <v>82</v>
      </c>
      <c r="BJ243" s="1">
        <f>IFERROR(SEARCH(";",Table4[[#This Row],[reference/s]],Table4[[#This Row],[Column5]]+1),"")</f>
        <v>144</v>
      </c>
      <c r="BK243" s="1">
        <f>IFERROR(SEARCH(";",Table4[[#This Row],[reference/s]],Table4[[#This Row],[Column6]]+1),"")</f>
        <v>196</v>
      </c>
      <c r="BL243" s="1" t="str">
        <f>IFERROR(SEARCH(";",Table4[[#This Row],[reference/s]],Table4[[#This Row],[Column7]]+1),"")</f>
        <v/>
      </c>
      <c r="BM243" s="1" t="str">
        <f>IFERROR(SEARCH(";",Table4[[#This Row],[reference/s]],Table4[[#This Row],[Column8]]+1),"")</f>
        <v/>
      </c>
      <c r="BN243" s="1" t="str">
        <f>IFERROR(SEARCH(";",Table4[[#This Row],[reference/s]],Table4[[#This Row],[Column9]]+1),"")</f>
        <v/>
      </c>
      <c r="BO243" s="1" t="str">
        <f>IFERROR(SEARCH(";",Table4[[#This Row],[reference/s]],Table4[[#This Row],[Column10]]+1),"")</f>
        <v/>
      </c>
      <c r="BP243" s="1" t="str">
        <f>IFERROR(SEARCH(";",Table4[[#This Row],[reference/s]],Table4[[#This Row],[Column11]]+1),"")</f>
        <v/>
      </c>
      <c r="BQ243" s="1" t="str">
        <f>IFERROR(MID(Table4[[#This Row],[reference/s]],Table4[[#This Row],[Column3]]+2,Table4[[#This Row],[Column4]]-Table4[[#This Row],[Column3]]-2),"")</f>
        <v>EM-Track</v>
      </c>
      <c r="BR243" s="1" t="str">
        <f>IFERROR(MID(Table4[[#This Row],[reference/s]],Table4[[#This Row],[Column4]]+2,Table4[[#This Row],[Column5]]-Table4[[#This Row],[Column4]]-2),"")</f>
        <v>http://www.smh.com.au/articles/2002/10/08/1033538936550.html</v>
      </c>
      <c r="BS243" s="1" t="str">
        <f>IFERROR(MID(Table4[[#This Row],[reference/s]],Table4[[#This Row],[Column5]]+2,Table4[[#This Row],[Column6]]-Table4[[#This Row],[Column5]]-2),"")</f>
        <v>http://www.smh.com.au/articles/2002/10/09/1034061213414.html</v>
      </c>
    </row>
    <row r="244" spans="1:71">
      <c r="B244" t="s">
        <v>600</v>
      </c>
      <c r="D244" t="s">
        <v>1144</v>
      </c>
      <c r="E244" s="4">
        <v>37545</v>
      </c>
      <c r="F244" s="4">
        <v>37558</v>
      </c>
      <c r="G244" t="s">
        <v>690</v>
      </c>
      <c r="H244" s="41">
        <v>2002</v>
      </c>
      <c r="I244" t="s">
        <v>894</v>
      </c>
      <c r="J244" t="s">
        <v>50</v>
      </c>
      <c r="K244" t="s">
        <v>50</v>
      </c>
      <c r="M244" t="s">
        <v>1145</v>
      </c>
      <c r="N244" s="41" t="str">
        <f>IFERROR(SEARCH("EM-DAT",Table4[[#This Row],[reference/s]]),"")</f>
        <v/>
      </c>
      <c r="O244" s="41"/>
      <c r="P244" s="41"/>
      <c r="Q244" s="41"/>
      <c r="R244" s="41"/>
      <c r="S244" s="41"/>
      <c r="T244" s="41">
        <f>IF(AND(Table4[[#This Row],[Deaths]]="",Table4[[#This Row],[Reported cost]]="",Table4[[#This Row],[Insured Cost]]=""),1,IF(OR(Table4[[#This Row],[Reported cost]]="",Table4[[#This Row],[Insured Cost]]=""),2,IF(AND(Table4[[#This Row],[Deaths]]="",OR(Table4[[#This Row],[Reported cost]]="",Table4[[#This Row],[Insured Cost]]="")),3,"")))</f>
        <v>2</v>
      </c>
      <c r="U244" s="41">
        <v>2000</v>
      </c>
      <c r="V244" s="41"/>
      <c r="W244" s="41"/>
      <c r="X244" s="41"/>
      <c r="Y244" s="41">
        <v>1</v>
      </c>
      <c r="Z244" s="2"/>
      <c r="AA244" s="2">
        <v>6500000</v>
      </c>
      <c r="AB244" s="41"/>
      <c r="AC244" s="41"/>
      <c r="AD244" s="41"/>
      <c r="AE244" s="41"/>
      <c r="AF244" s="41">
        <v>10</v>
      </c>
      <c r="AG244" s="41">
        <v>30</v>
      </c>
      <c r="AH244" s="41">
        <v>11</v>
      </c>
      <c r="AI244" s="41"/>
      <c r="AJ244" s="41"/>
      <c r="AK244" s="41"/>
      <c r="AL244" s="41"/>
      <c r="AM244" s="41"/>
      <c r="AN244" s="41"/>
      <c r="AO244" s="41"/>
      <c r="AP244" s="41"/>
      <c r="AQ244" s="41"/>
      <c r="AR244" s="41"/>
      <c r="AS244" s="41"/>
      <c r="AT244" s="41"/>
      <c r="AW244" t="s">
        <v>1143</v>
      </c>
      <c r="BD244" t="str">
        <f>IFERROR(LEFT(Table4[[#This Row],[reference/s]],SEARCH(";",Table4[[#This Row],[reference/s]])-1),"")</f>
        <v>BoM report - QLD bushfires</v>
      </c>
      <c r="BE244" t="str">
        <f>IFERROR(MID(Table4[[#This Row],[reference/s]],SEARCH(";",Table4[[#This Row],[reference/s]])+2,SEARCH(";",Table4[[#This Row],[reference/s]],SEARCH(";",Table4[[#This Row],[reference/s]])+1)-SEARCH(";",Table4[[#This Row],[reference/s]])-2),"")</f>
        <v/>
      </c>
      <c r="BF244">
        <f>IFERROR(SEARCH(";",Table4[[#This Row],[reference/s]]),"")</f>
        <v>27</v>
      </c>
      <c r="BG244" s="1" t="str">
        <f>IFERROR(SEARCH(";",Table4[[#This Row],[reference/s]],Table4[[#This Row],[Column2]]+1),"")</f>
        <v/>
      </c>
      <c r="BH244" s="1" t="str">
        <f>IFERROR(SEARCH(";",Table4[[#This Row],[reference/s]],Table4[[#This Row],[Column3]]+1),"")</f>
        <v/>
      </c>
      <c r="BI244" s="1" t="str">
        <f>IFERROR(SEARCH(";",Table4[[#This Row],[reference/s]],Table4[[#This Row],[Column4]]+1),"")</f>
        <v/>
      </c>
      <c r="BJ244" s="1" t="str">
        <f>IFERROR(SEARCH(";",Table4[[#This Row],[reference/s]],Table4[[#This Row],[Column5]]+1),"")</f>
        <v/>
      </c>
      <c r="BK244" s="1" t="str">
        <f>IFERROR(SEARCH(";",Table4[[#This Row],[reference/s]],Table4[[#This Row],[Column6]]+1),"")</f>
        <v/>
      </c>
      <c r="BL244" s="1" t="str">
        <f>IFERROR(SEARCH(";",Table4[[#This Row],[reference/s]],Table4[[#This Row],[Column7]]+1),"")</f>
        <v/>
      </c>
      <c r="BM244" s="1" t="str">
        <f>IFERROR(SEARCH(";",Table4[[#This Row],[reference/s]],Table4[[#This Row],[Column8]]+1),"")</f>
        <v/>
      </c>
      <c r="BN244" s="1" t="str">
        <f>IFERROR(SEARCH(";",Table4[[#This Row],[reference/s]],Table4[[#This Row],[Column9]]+1),"")</f>
        <v/>
      </c>
      <c r="BO244" s="1" t="str">
        <f>IFERROR(SEARCH(";",Table4[[#This Row],[reference/s]],Table4[[#This Row],[Column10]]+1),"")</f>
        <v/>
      </c>
      <c r="BP244" s="1" t="str">
        <f>IFERROR(SEARCH(";",Table4[[#This Row],[reference/s]],Table4[[#This Row],[Column11]]+1),"")</f>
        <v/>
      </c>
      <c r="BQ244" s="1" t="str">
        <f>IFERROR(MID(Table4[[#This Row],[reference/s]],Table4[[#This Row],[Column3]]+2,Table4[[#This Row],[Column4]]-Table4[[#This Row],[Column3]]-2),"")</f>
        <v/>
      </c>
      <c r="BR244" s="1" t="str">
        <f>IFERROR(MID(Table4[[#This Row],[reference/s]],Table4[[#This Row],[Column4]]+2,Table4[[#This Row],[Column5]]-Table4[[#This Row],[Column4]]-2),"")</f>
        <v/>
      </c>
      <c r="BS244" s="1" t="str">
        <f>IFERROR(MID(Table4[[#This Row],[reference/s]],Table4[[#This Row],[Column5]]+2,Table4[[#This Row],[Column6]]-Table4[[#This Row],[Column5]]-2),"")</f>
        <v/>
      </c>
    </row>
    <row r="245" spans="1:71">
      <c r="B245" t="s">
        <v>666</v>
      </c>
      <c r="C245" t="s">
        <v>1146</v>
      </c>
      <c r="D245" t="s">
        <v>1147</v>
      </c>
      <c r="E245" s="16">
        <v>37501</v>
      </c>
      <c r="F245" s="16">
        <v>37519</v>
      </c>
      <c r="G245" t="s">
        <v>727</v>
      </c>
      <c r="H245" s="41">
        <v>2002</v>
      </c>
      <c r="I245" t="s">
        <v>659</v>
      </c>
      <c r="J245" t="s">
        <v>30</v>
      </c>
      <c r="K245" t="s">
        <v>30</v>
      </c>
      <c r="M245" t="s">
        <v>1149</v>
      </c>
      <c r="N245" s="41" t="str">
        <f>IFERROR(SEARCH("EM-DAT",Table4[[#This Row],[reference/s]]),"")</f>
        <v/>
      </c>
      <c r="O245" s="41"/>
      <c r="P245" s="41"/>
      <c r="Q245" s="41"/>
      <c r="R245" s="41"/>
      <c r="S245" s="41"/>
      <c r="T245" s="41">
        <f>IF(AND(Table4[[#This Row],[Deaths]]="",Table4[[#This Row],[Reported cost]]="",Table4[[#This Row],[Insured Cost]]=""),1,IF(OR(Table4[[#This Row],[Reported cost]]="",Table4[[#This Row],[Insured Cost]]=""),2,IF(AND(Table4[[#This Row],[Deaths]]="",OR(Table4[[#This Row],[Reported cost]]="",Table4[[#This Row],[Insured Cost]]="")),3,"")))</f>
        <v>2</v>
      </c>
      <c r="U245" s="41"/>
      <c r="V245" s="41"/>
      <c r="W245" s="41"/>
      <c r="X245" s="41">
        <v>3</v>
      </c>
      <c r="Y245" s="41">
        <v>1</v>
      </c>
      <c r="Z245" s="2"/>
      <c r="AA245" s="2">
        <v>10000000</v>
      </c>
      <c r="AB245" s="41"/>
      <c r="AC245" s="41"/>
      <c r="AD245" s="41"/>
      <c r="AE245" s="41"/>
      <c r="AF245" s="41"/>
      <c r="AG245" s="41"/>
      <c r="AH245" s="41"/>
      <c r="AI245" s="41"/>
      <c r="AJ245" s="41"/>
      <c r="AK245" s="41"/>
      <c r="AL245" s="41"/>
      <c r="AM245" s="41"/>
      <c r="AN245" s="41"/>
      <c r="AO245" s="41"/>
      <c r="AP245" s="41"/>
      <c r="AQ245" s="41"/>
      <c r="AR245" s="41"/>
      <c r="AS245" s="41"/>
      <c r="AT245" s="41"/>
      <c r="BD245" t="str">
        <f>IFERROR(LEFT(Table4[[#This Row],[reference/s]],SEARCH(";",Table4[[#This Row],[reference/s]])-1),"")</f>
        <v>wiki</v>
      </c>
      <c r="BE245" t="str">
        <f>IFERROR(MID(Table4[[#This Row],[reference/s]],SEARCH(";",Table4[[#This Row],[reference/s]])+2,SEARCH(";",Table4[[#This Row],[reference/s]],SEARCH(";",Table4[[#This Row],[reference/s]])+1)-SEARCH(";",Table4[[#This Row],[reference/s]])-2),"")</f>
        <v>http://www.australianweathernews.com/news/2002/09/20020918.htm</v>
      </c>
      <c r="BF245">
        <f>IFERROR(SEARCH(";",Table4[[#This Row],[reference/s]]),"")</f>
        <v>5</v>
      </c>
      <c r="BG245" s="1">
        <f>IFERROR(SEARCH(";",Table4[[#This Row],[reference/s]],Table4[[#This Row],[Column2]]+1),"")</f>
        <v>69</v>
      </c>
      <c r="BH245" s="1" t="str">
        <f>IFERROR(SEARCH(";",Table4[[#This Row],[reference/s]],Table4[[#This Row],[Column3]]+1),"")</f>
        <v/>
      </c>
      <c r="BI245" s="1" t="str">
        <f>IFERROR(SEARCH(";",Table4[[#This Row],[reference/s]],Table4[[#This Row],[Column4]]+1),"")</f>
        <v/>
      </c>
      <c r="BJ245" s="1" t="str">
        <f>IFERROR(SEARCH(";",Table4[[#This Row],[reference/s]],Table4[[#This Row],[Column5]]+1),"")</f>
        <v/>
      </c>
      <c r="BK245" s="1" t="str">
        <f>IFERROR(SEARCH(";",Table4[[#This Row],[reference/s]],Table4[[#This Row],[Column6]]+1),"")</f>
        <v/>
      </c>
      <c r="BL245" s="1" t="str">
        <f>IFERROR(SEARCH(";",Table4[[#This Row],[reference/s]],Table4[[#This Row],[Column7]]+1),"")</f>
        <v/>
      </c>
      <c r="BM245" s="1" t="str">
        <f>IFERROR(SEARCH(";",Table4[[#This Row],[reference/s]],Table4[[#This Row],[Column8]]+1),"")</f>
        <v/>
      </c>
      <c r="BN245" s="1" t="str">
        <f>IFERROR(SEARCH(";",Table4[[#This Row],[reference/s]],Table4[[#This Row],[Column9]]+1),"")</f>
        <v/>
      </c>
      <c r="BO245" s="1" t="str">
        <f>IFERROR(SEARCH(";",Table4[[#This Row],[reference/s]],Table4[[#This Row],[Column10]]+1),"")</f>
        <v/>
      </c>
      <c r="BP245" s="1" t="str">
        <f>IFERROR(SEARCH(";",Table4[[#This Row],[reference/s]],Table4[[#This Row],[Column11]]+1),"")</f>
        <v/>
      </c>
      <c r="BQ245" s="1" t="str">
        <f>IFERROR(MID(Table4[[#This Row],[reference/s]],Table4[[#This Row],[Column3]]+2,Table4[[#This Row],[Column4]]-Table4[[#This Row],[Column3]]-2),"")</f>
        <v/>
      </c>
      <c r="BR245" s="1" t="str">
        <f>IFERROR(MID(Table4[[#This Row],[reference/s]],Table4[[#This Row],[Column4]]+2,Table4[[#This Row],[Column5]]-Table4[[#This Row],[Column4]]-2),"")</f>
        <v/>
      </c>
      <c r="BS245" s="1" t="str">
        <f>IFERROR(MID(Table4[[#This Row],[reference/s]],Table4[[#This Row],[Column5]]+2,Table4[[#This Row],[Column6]]-Table4[[#This Row],[Column5]]-2),"")</f>
        <v/>
      </c>
    </row>
    <row r="246" spans="1:71">
      <c r="A246">
        <v>522</v>
      </c>
      <c r="B246" t="s">
        <v>666</v>
      </c>
      <c r="C246" t="s">
        <v>401</v>
      </c>
      <c r="D246" t="s">
        <v>402</v>
      </c>
      <c r="E246" s="4">
        <v>37272</v>
      </c>
      <c r="F246" s="4">
        <v>37272</v>
      </c>
      <c r="G246" t="s">
        <v>684</v>
      </c>
      <c r="H246" s="41">
        <v>2002</v>
      </c>
      <c r="I246" t="s">
        <v>1148</v>
      </c>
      <c r="J246" t="s">
        <v>807</v>
      </c>
      <c r="K246" t="s">
        <v>37</v>
      </c>
      <c r="L246" t="s">
        <v>50</v>
      </c>
      <c r="M246" t="s">
        <v>1141</v>
      </c>
      <c r="N246" s="41" t="str">
        <f>IFERROR(SEARCH("EM-DAT",Table4[[#This Row],[reference/s]]),"")</f>
        <v/>
      </c>
      <c r="O246" s="41"/>
      <c r="P246" s="41"/>
      <c r="Q246" s="41"/>
      <c r="R246" s="41"/>
      <c r="S246" s="41"/>
      <c r="T246" s="41">
        <f>IF(AND(Table4[[#This Row],[Deaths]]="",Table4[[#This Row],[Reported cost]]="",Table4[[#This Row],[Insured Cost]]=""),1,IF(OR(Table4[[#This Row],[Reported cost]]="",Table4[[#This Row],[Insured Cost]]=""),2,IF(AND(Table4[[#This Row],[Deaths]]="",OR(Table4[[#This Row],[Reported cost]]="",Table4[[#This Row],[Insured Cost]]="")),3,"")))</f>
        <v>2</v>
      </c>
      <c r="U246" s="41"/>
      <c r="V246" s="41"/>
      <c r="W246" s="41"/>
      <c r="X246" s="41"/>
      <c r="Y246" s="41"/>
      <c r="Z246" s="2">
        <v>10000000</v>
      </c>
      <c r="AB246" s="41"/>
      <c r="AC246" s="41"/>
      <c r="AD246" s="41"/>
      <c r="AE246" s="41"/>
      <c r="AF246" s="41"/>
      <c r="AG246" s="41"/>
      <c r="AH246" s="41"/>
      <c r="AI246" s="41"/>
      <c r="AJ246" s="41"/>
      <c r="AK246" s="41"/>
      <c r="AL246" s="41"/>
      <c r="AM246" s="41"/>
      <c r="AN246" s="41"/>
      <c r="AO246" s="41"/>
      <c r="AP246" s="41"/>
      <c r="AQ246" s="41"/>
      <c r="AR246" s="41"/>
      <c r="AS246" s="41"/>
      <c r="AT246" s="41"/>
      <c r="BC246" t="s">
        <v>403</v>
      </c>
      <c r="BD246" t="str">
        <f>IFERROR(LEFT(Table4[[#This Row],[reference/s]],SEARCH(";",Table4[[#This Row],[reference/s]])-1),"")</f>
        <v>wiki</v>
      </c>
      <c r="BE246" t="str">
        <f>IFERROR(MID(Table4[[#This Row],[reference/s]],SEARCH(";",Table4[[#This Row],[reference/s]])+2,SEARCH(";",Table4[[#This Row],[reference/s]],SEARCH(";",Table4[[#This Row],[reference/s]])+1)-SEARCH(";",Table4[[#This Row],[reference/s]])-2),"")</f>
        <v>ICA</v>
      </c>
      <c r="BF246">
        <f>IFERROR(SEARCH(";",Table4[[#This Row],[reference/s]]),"")</f>
        <v>5</v>
      </c>
      <c r="BG246" s="1">
        <f>IFERROR(SEARCH(";",Table4[[#This Row],[reference/s]],Table4[[#This Row],[Column2]]+1),"")</f>
        <v>10</v>
      </c>
      <c r="BH246" s="1">
        <f>IFERROR(SEARCH(";",Table4[[#This Row],[reference/s]],Table4[[#This Row],[Column3]]+1),"")</f>
        <v>20</v>
      </c>
      <c r="BI246" s="1" t="str">
        <f>IFERROR(SEARCH(";",Table4[[#This Row],[reference/s]],Table4[[#This Row],[Column4]]+1),"")</f>
        <v/>
      </c>
      <c r="BJ246" s="1" t="str">
        <f>IFERROR(SEARCH(";",Table4[[#This Row],[reference/s]],Table4[[#This Row],[Column5]]+1),"")</f>
        <v/>
      </c>
      <c r="BK246" s="1" t="str">
        <f>IFERROR(SEARCH(";",Table4[[#This Row],[reference/s]],Table4[[#This Row],[Column6]]+1),"")</f>
        <v/>
      </c>
      <c r="BL246" s="1" t="str">
        <f>IFERROR(SEARCH(";",Table4[[#This Row],[reference/s]],Table4[[#This Row],[Column7]]+1),"")</f>
        <v/>
      </c>
      <c r="BM246" s="1" t="str">
        <f>IFERROR(SEARCH(";",Table4[[#This Row],[reference/s]],Table4[[#This Row],[Column8]]+1),"")</f>
        <v/>
      </c>
      <c r="BN246" s="1" t="str">
        <f>IFERROR(SEARCH(";",Table4[[#This Row],[reference/s]],Table4[[#This Row],[Column9]]+1),"")</f>
        <v/>
      </c>
      <c r="BO246" s="1" t="str">
        <f>IFERROR(SEARCH(";",Table4[[#This Row],[reference/s]],Table4[[#This Row],[Column10]]+1),"")</f>
        <v/>
      </c>
      <c r="BP246" s="1" t="str">
        <f>IFERROR(SEARCH(";",Table4[[#This Row],[reference/s]],Table4[[#This Row],[Column11]]+1),"")</f>
        <v/>
      </c>
      <c r="BQ246" s="1" t="str">
        <f>IFERROR(MID(Table4[[#This Row],[reference/s]],Table4[[#This Row],[Column3]]+2,Table4[[#This Row],[Column4]]-Table4[[#This Row],[Column3]]-2),"")</f>
        <v>EM-Track</v>
      </c>
      <c r="BR246" s="1" t="str">
        <f>IFERROR(MID(Table4[[#This Row],[reference/s]],Table4[[#This Row],[Column4]]+2,Table4[[#This Row],[Column5]]-Table4[[#This Row],[Column4]]-2),"")</f>
        <v/>
      </c>
      <c r="BS246" s="1" t="str">
        <f>IFERROR(MID(Table4[[#This Row],[reference/s]],Table4[[#This Row],[Column5]]+2,Table4[[#This Row],[Column6]]-Table4[[#This Row],[Column5]]-2),"")</f>
        <v/>
      </c>
    </row>
    <row r="247" spans="1:71">
      <c r="A247">
        <v>384</v>
      </c>
      <c r="B247" t="s">
        <v>666</v>
      </c>
      <c r="C247" t="s">
        <v>276</v>
      </c>
      <c r="D247" t="s">
        <v>277</v>
      </c>
      <c r="E247" s="4">
        <v>37303</v>
      </c>
      <c r="F247" s="4">
        <v>37303</v>
      </c>
      <c r="G247" t="s">
        <v>688</v>
      </c>
      <c r="H247" s="41">
        <v>2002</v>
      </c>
      <c r="I247" t="s">
        <v>554</v>
      </c>
      <c r="J247" t="s">
        <v>37</v>
      </c>
      <c r="K247" t="s">
        <v>37</v>
      </c>
      <c r="L247" t="s">
        <v>773</v>
      </c>
      <c r="M247" t="s">
        <v>1351</v>
      </c>
      <c r="N247" s="41">
        <f>IFERROR(SEARCH("EM-DAT",Table4[[#This Row],[reference/s]]),"")</f>
        <v>109</v>
      </c>
      <c r="O247" s="41"/>
      <c r="P247" s="41"/>
      <c r="Q247" s="41"/>
      <c r="R247" s="41"/>
      <c r="S247" s="41"/>
      <c r="T247" s="41" t="str">
        <f>IF(AND(Table4[[#This Row],[Deaths]]="",Table4[[#This Row],[Reported cost]]="",Table4[[#This Row],[Insured Cost]]=""),1,IF(OR(Table4[[#This Row],[Reported cost]]="",Table4[[#This Row],[Insured Cost]]=""),2,IF(AND(Table4[[#This Row],[Deaths]]="",OR(Table4[[#This Row],[Reported cost]]="",Table4[[#This Row],[Insured Cost]]="")),3,"")))</f>
        <v/>
      </c>
      <c r="U247" s="41"/>
      <c r="V247" s="41">
        <v>120000</v>
      </c>
      <c r="W247" s="41"/>
      <c r="X247" s="41"/>
      <c r="Y247" s="41">
        <v>4</v>
      </c>
      <c r="Z247" s="2">
        <v>10000000</v>
      </c>
      <c r="AA247" s="2">
        <v>19000000</v>
      </c>
      <c r="AB247" s="41">
        <v>8000</v>
      </c>
      <c r="AC247" s="41"/>
      <c r="AD247" s="41"/>
      <c r="AE247" s="41">
        <v>900</v>
      </c>
      <c r="AF247" s="41"/>
      <c r="AG247" s="41"/>
      <c r="AH247" s="41"/>
      <c r="AI247" s="41"/>
      <c r="AJ247" s="41"/>
      <c r="AK247" s="41"/>
      <c r="AL247" s="41"/>
      <c r="AM247" s="41"/>
      <c r="AN247" s="41"/>
      <c r="AO247" s="41"/>
      <c r="AP247" s="41"/>
      <c r="AQ247" s="41"/>
      <c r="AR247" s="41"/>
      <c r="AS247" s="41"/>
      <c r="AT247" s="41"/>
      <c r="BC247" t="s">
        <v>278</v>
      </c>
      <c r="BD247" t="str">
        <f>IFERROR(LEFT(Table4[[#This Row],[reference/s]],SEARCH(";",Table4[[#This Row],[reference/s]])-1),"")</f>
        <v>wiki</v>
      </c>
      <c r="BE247" t="str">
        <f>IFERROR(MID(Table4[[#This Row],[reference/s]],SEARCH(";",Table4[[#This Row],[reference/s]])+2,SEARCH(";",Table4[[#This Row],[reference/s]],SEARCH(";",Table4[[#This Row],[reference/s]])+1)-SEARCH(";",Table4[[#This Row],[reference/s]])-2),"")</f>
        <v>ICA</v>
      </c>
      <c r="BF247">
        <f>IFERROR(SEARCH(";",Table4[[#This Row],[reference/s]]),"")</f>
        <v>5</v>
      </c>
      <c r="BG247" s="1">
        <f>IFERROR(SEARCH(";",Table4[[#This Row],[reference/s]],Table4[[#This Row],[Column2]]+1),"")</f>
        <v>10</v>
      </c>
      <c r="BH247" s="1">
        <f>IFERROR(SEARCH(";",Table4[[#This Row],[reference/s]],Table4[[#This Row],[Column3]]+1),"")</f>
        <v>58</v>
      </c>
      <c r="BI247" s="1">
        <f>IFERROR(SEARCH(";",Table4[[#This Row],[reference/s]],Table4[[#This Row],[Column4]]+1),"")</f>
        <v>80</v>
      </c>
      <c r="BJ247" s="1">
        <f>IFERROR(SEARCH(";",Table4[[#This Row],[reference/s]],Table4[[#This Row],[Column5]]+1),"")</f>
        <v>97</v>
      </c>
      <c r="BK247" s="1">
        <f>IFERROR(SEARCH(";",Table4[[#This Row],[reference/s]],Table4[[#This Row],[Column6]]+1),"")</f>
        <v>107</v>
      </c>
      <c r="BL247" s="1" t="str">
        <f>IFERROR(SEARCH(";",Table4[[#This Row],[reference/s]],Table4[[#This Row],[Column7]]+1),"")</f>
        <v/>
      </c>
      <c r="BM247" s="1" t="str">
        <f>IFERROR(SEARCH(";",Table4[[#This Row],[reference/s]],Table4[[#This Row],[Column8]]+1),"")</f>
        <v/>
      </c>
      <c r="BN247" s="1" t="str">
        <f>IFERROR(SEARCH(";",Table4[[#This Row],[reference/s]],Table4[[#This Row],[Column9]]+1),"")</f>
        <v/>
      </c>
      <c r="BO247" s="1" t="str">
        <f>IFERROR(SEARCH(";",Table4[[#This Row],[reference/s]],Table4[[#This Row],[Column10]]+1),"")</f>
        <v/>
      </c>
      <c r="BP247" s="1" t="str">
        <f>IFERROR(SEARCH(";",Table4[[#This Row],[reference/s]],Table4[[#This Row],[Column11]]+1),"")</f>
        <v/>
      </c>
      <c r="BQ247" s="1" t="str">
        <f>IFERROR(MID(Table4[[#This Row],[reference/s]],Table4[[#This Row],[Column3]]+2,Table4[[#This Row],[Column4]]-Table4[[#This Row],[Column3]]-2),"")</f>
        <v>http://www.bom.gov.au/nsw/sevwx/0102summ.shtml</v>
      </c>
      <c r="BR247" s="1" t="str">
        <f>IFERROR(MID(Table4[[#This Row],[reference/s]],Table4[[#This Row],[Column4]]+2,Table4[[#This Row],[Column5]]-Table4[[#This Row],[Column4]]-2),"")</f>
        <v>Schuster et al.,2005</v>
      </c>
      <c r="BS247" s="1" t="str">
        <f>IFERROR(MID(Table4[[#This Row],[reference/s]],Table4[[#This Row],[Column5]]+2,Table4[[#This Row],[Column6]]-Table4[[#This Row],[Column5]]-2),"")</f>
        <v>PDF - newspaper</v>
      </c>
    </row>
    <row r="248" spans="1:71">
      <c r="A248">
        <v>627</v>
      </c>
      <c r="B248" t="s">
        <v>600</v>
      </c>
      <c r="C248" t="s">
        <v>455</v>
      </c>
      <c r="D248" t="s">
        <v>456</v>
      </c>
      <c r="E248" s="4">
        <v>37639</v>
      </c>
      <c r="F248" s="4">
        <v>37640</v>
      </c>
      <c r="G248" t="s">
        <v>684</v>
      </c>
      <c r="H248" s="41">
        <v>2003</v>
      </c>
      <c r="I248" t="s">
        <v>555</v>
      </c>
      <c r="J248" t="s">
        <v>187</v>
      </c>
      <c r="K248" t="s">
        <v>187</v>
      </c>
      <c r="L248" t="s">
        <v>773</v>
      </c>
      <c r="M248" t="s">
        <v>1352</v>
      </c>
      <c r="N248" s="41">
        <f>IFERROR(SEARCH("EM-DAT",Table4[[#This Row],[reference/s]]),"")</f>
        <v>67</v>
      </c>
      <c r="O248" s="41"/>
      <c r="P248" s="41"/>
      <c r="Q248" s="41"/>
      <c r="R248" s="41"/>
      <c r="S248" s="41"/>
      <c r="T248" s="41">
        <f>IF(AND(Table4[[#This Row],[Deaths]]="",Table4[[#This Row],[Reported cost]]="",Table4[[#This Row],[Insured Cost]]=""),1,IF(OR(Table4[[#This Row],[Reported cost]]="",Table4[[#This Row],[Insured Cost]]=""),2,IF(AND(Table4[[#This Row],[Deaths]]="",OR(Table4[[#This Row],[Reported cost]]="",Table4[[#This Row],[Insured Cost]]="")),3,"")))</f>
        <v>2</v>
      </c>
      <c r="U248" s="41">
        <v>5000</v>
      </c>
      <c r="V248" s="41">
        <v>52500</v>
      </c>
      <c r="W248" s="41">
        <v>100</v>
      </c>
      <c r="X248" s="41">
        <v>435</v>
      </c>
      <c r="Y248" s="41">
        <v>4</v>
      </c>
      <c r="Z248" s="2">
        <v>350000000</v>
      </c>
      <c r="AB248" s="41"/>
      <c r="AC248" s="41"/>
      <c r="AD248" s="41"/>
      <c r="AE248" s="41" t="s">
        <v>691</v>
      </c>
      <c r="AF248" s="41">
        <v>488</v>
      </c>
      <c r="AG248" s="41"/>
      <c r="AH248" s="41"/>
      <c r="AI248" s="41"/>
      <c r="AJ248" s="41"/>
      <c r="AK248" s="41"/>
      <c r="AL248" s="41"/>
      <c r="AM248" s="41"/>
      <c r="AN248" s="41"/>
      <c r="AO248" s="41"/>
      <c r="AP248" s="41"/>
      <c r="AQ248" s="41"/>
      <c r="AR248" s="41"/>
      <c r="AS248" s="41"/>
      <c r="AT248" s="41"/>
      <c r="BC248" t="s">
        <v>457</v>
      </c>
      <c r="BD248" t="str">
        <f>IFERROR(LEFT(Table4[[#This Row],[reference/s]],SEARCH(";",Table4[[#This Row],[reference/s]])-1),"")</f>
        <v>wiki (page)</v>
      </c>
      <c r="BE248" t="str">
        <f>IFERROR(MID(Table4[[#This Row],[reference/s]],SEARCH(";",Table4[[#This Row],[reference/s]])+2,SEARCH(";",Table4[[#This Row],[reference/s]],SEARCH(";",Table4[[#This Row],[reference/s]])+1)-SEARCH(";",Table4[[#This Row],[reference/s]])-2),"")</f>
        <v>ICA</v>
      </c>
      <c r="BF248">
        <f>IFERROR(SEARCH(";",Table4[[#This Row],[reference/s]]),"")</f>
        <v>12</v>
      </c>
      <c r="BG248" s="1">
        <f>IFERROR(SEARCH(";",Table4[[#This Row],[reference/s]],Table4[[#This Row],[Column2]]+1),"")</f>
        <v>17</v>
      </c>
      <c r="BH248" s="1">
        <f>IFERROR(SEARCH(";",Table4[[#This Row],[reference/s]],Table4[[#This Row],[Column3]]+1),"")</f>
        <v>65</v>
      </c>
      <c r="BI248" s="1" t="str">
        <f>IFERROR(SEARCH(";",Table4[[#This Row],[reference/s]],Table4[[#This Row],[Column4]]+1),"")</f>
        <v/>
      </c>
      <c r="BJ248" s="1" t="str">
        <f>IFERROR(SEARCH(";",Table4[[#This Row],[reference/s]],Table4[[#This Row],[Column5]]+1),"")</f>
        <v/>
      </c>
      <c r="BK248" s="1" t="str">
        <f>IFERROR(SEARCH(";",Table4[[#This Row],[reference/s]],Table4[[#This Row],[Column6]]+1),"")</f>
        <v/>
      </c>
      <c r="BL248" s="1" t="str">
        <f>IFERROR(SEARCH(";",Table4[[#This Row],[reference/s]],Table4[[#This Row],[Column7]]+1),"")</f>
        <v/>
      </c>
      <c r="BM248" s="1" t="str">
        <f>IFERROR(SEARCH(";",Table4[[#This Row],[reference/s]],Table4[[#This Row],[Column8]]+1),"")</f>
        <v/>
      </c>
      <c r="BN248" s="1" t="str">
        <f>IFERROR(SEARCH(";",Table4[[#This Row],[reference/s]],Table4[[#This Row],[Column9]]+1),"")</f>
        <v/>
      </c>
      <c r="BO248" s="1" t="str">
        <f>IFERROR(SEARCH(";",Table4[[#This Row],[reference/s]],Table4[[#This Row],[Column10]]+1),"")</f>
        <v/>
      </c>
      <c r="BP248" s="1" t="str">
        <f>IFERROR(SEARCH(";",Table4[[#This Row],[reference/s]],Table4[[#This Row],[Column11]]+1),"")</f>
        <v/>
      </c>
      <c r="BQ248" s="1" t="str">
        <f>IFERROR(MID(Table4[[#This Row],[reference/s]],Table4[[#This Row],[Column3]]+2,Table4[[#This Row],[Column4]]-Table4[[#This Row],[Column3]]-2),"")</f>
        <v>http://www.smh.com.au/specials/canberraablaze/</v>
      </c>
      <c r="BR248" s="1" t="str">
        <f>IFERROR(MID(Table4[[#This Row],[reference/s]],Table4[[#This Row],[Column4]]+2,Table4[[#This Row],[Column5]]-Table4[[#This Row],[Column4]]-2),"")</f>
        <v/>
      </c>
      <c r="BS248" s="1" t="str">
        <f>IFERROR(MID(Table4[[#This Row],[reference/s]],Table4[[#This Row],[Column5]]+2,Table4[[#This Row],[Column6]]-Table4[[#This Row],[Column5]]-2),"")</f>
        <v/>
      </c>
    </row>
    <row r="249" spans="1:71">
      <c r="A249">
        <v>374</v>
      </c>
      <c r="B249" t="s">
        <v>600</v>
      </c>
      <c r="C249" t="s">
        <v>895</v>
      </c>
      <c r="D249" t="s">
        <v>263</v>
      </c>
      <c r="E249" s="4">
        <v>37629</v>
      </c>
      <c r="F249" s="4">
        <v>37699</v>
      </c>
      <c r="G249" t="s">
        <v>684</v>
      </c>
      <c r="H249" s="41">
        <v>2003</v>
      </c>
      <c r="I249" t="s">
        <v>556</v>
      </c>
      <c r="J249" t="s">
        <v>990</v>
      </c>
      <c r="K249" t="s">
        <v>30</v>
      </c>
      <c r="L249" t="s">
        <v>37</v>
      </c>
      <c r="M249" t="s">
        <v>1153</v>
      </c>
      <c r="N249" s="41" t="str">
        <f>IFERROR(SEARCH("EM-DAT",Table4[[#This Row],[reference/s]]),"")</f>
        <v/>
      </c>
      <c r="O249" s="41"/>
      <c r="P249" s="41"/>
      <c r="Q249" s="41"/>
      <c r="R249" s="41"/>
      <c r="S249" s="41"/>
      <c r="T249" s="41">
        <f>IF(AND(Table4[[#This Row],[Deaths]]="",Table4[[#This Row],[Reported cost]]="",Table4[[#This Row],[Insured Cost]]=""),1,IF(OR(Table4[[#This Row],[Reported cost]]="",Table4[[#This Row],[Insured Cost]]=""),2,IF(AND(Table4[[#This Row],[Deaths]]="",OR(Table4[[#This Row],[Reported cost]]="",Table4[[#This Row],[Insured Cost]]="")),3,"")))</f>
        <v>2</v>
      </c>
      <c r="U249" s="41"/>
      <c r="V249" s="41"/>
      <c r="W249" s="41"/>
      <c r="X249" s="41">
        <v>400</v>
      </c>
      <c r="Y249" s="41"/>
      <c r="Z249" s="2">
        <v>12000000</v>
      </c>
      <c r="AB249" s="41"/>
      <c r="AC249" s="41"/>
      <c r="AD249" s="41"/>
      <c r="AE249" s="41"/>
      <c r="AF249" s="41">
        <v>41</v>
      </c>
      <c r="AG249" s="41"/>
      <c r="AH249" s="41">
        <v>213</v>
      </c>
      <c r="AI249" s="41"/>
      <c r="AJ249" s="41"/>
      <c r="AK249" s="41"/>
      <c r="AL249" s="41"/>
      <c r="AM249" s="41"/>
      <c r="AN249" s="41"/>
      <c r="AO249" s="41"/>
      <c r="AP249" s="41"/>
      <c r="AQ249" s="41"/>
      <c r="AR249" s="41"/>
      <c r="AS249" s="41"/>
      <c r="AT249" s="41">
        <v>10000</v>
      </c>
      <c r="BC249" t="s">
        <v>264</v>
      </c>
      <c r="BD249" t="str">
        <f>IFERROR(LEFT(Table4[[#This Row],[reference/s]],SEARCH(";",Table4[[#This Row],[reference/s]])-1),"")</f>
        <v>wiki</v>
      </c>
      <c r="BE249" t="str">
        <f>IFERROR(MID(Table4[[#This Row],[reference/s]],SEARCH(";",Table4[[#This Row],[reference/s]])+2,SEARCH(";",Table4[[#This Row],[reference/s]],SEARCH(";",Table4[[#This Row],[reference/s]])+1)-SEARCH(";",Table4[[#This Row],[reference/s]])-2),"")</f>
        <v>ICA</v>
      </c>
      <c r="BF249">
        <f>IFERROR(SEARCH(";",Table4[[#This Row],[reference/s]]),"")</f>
        <v>5</v>
      </c>
      <c r="BG249" s="1">
        <f>IFERROR(SEARCH(";",Table4[[#This Row],[reference/s]],Table4[[#This Row],[Column2]]+1),"")</f>
        <v>10</v>
      </c>
      <c r="BH249" s="1">
        <f>IFERROR(SEARCH(";",Table4[[#This Row],[reference/s]],Table4[[#This Row],[Column3]]+1),"")</f>
        <v>54</v>
      </c>
      <c r="BI249" s="1">
        <f>IFERROR(SEARCH(";",Table4[[#This Row],[reference/s]],Table4[[#This Row],[Column4]]+1),"")</f>
        <v>80</v>
      </c>
      <c r="BJ249" s="1" t="str">
        <f>IFERROR(SEARCH(";",Table4[[#This Row],[reference/s]],Table4[[#This Row],[Column5]]+1),"")</f>
        <v/>
      </c>
      <c r="BK249" s="1" t="str">
        <f>IFERROR(SEARCH(";",Table4[[#This Row],[reference/s]],Table4[[#This Row],[Column6]]+1),"")</f>
        <v/>
      </c>
      <c r="BL249" s="1" t="str">
        <f>IFERROR(SEARCH(";",Table4[[#This Row],[reference/s]],Table4[[#This Row],[Column7]]+1),"")</f>
        <v/>
      </c>
      <c r="BM249" s="1" t="str">
        <f>IFERROR(SEARCH(";",Table4[[#This Row],[reference/s]],Table4[[#This Row],[Column8]]+1),"")</f>
        <v/>
      </c>
      <c r="BN249" s="1" t="str">
        <f>IFERROR(SEARCH(";",Table4[[#This Row],[reference/s]],Table4[[#This Row],[Column9]]+1),"")</f>
        <v/>
      </c>
      <c r="BO249" s="1" t="str">
        <f>IFERROR(SEARCH(";",Table4[[#This Row],[reference/s]],Table4[[#This Row],[Column10]]+1),"")</f>
        <v/>
      </c>
      <c r="BP249" s="1" t="str">
        <f>IFERROR(SEARCH(";",Table4[[#This Row],[reference/s]],Table4[[#This Row],[Column11]]+1),"")</f>
        <v/>
      </c>
      <c r="BQ249" s="1" t="str">
        <f>IFERROR(MID(Table4[[#This Row],[reference/s]],Table4[[#This Row],[Column3]]+2,Table4[[#This Row],[Column4]]-Table4[[#This Row],[Column3]]-2),"")</f>
        <v>http://www.theage.com.au/issues/bushfires/</v>
      </c>
      <c r="BR249" s="1" t="str">
        <f>IFERROR(MID(Table4[[#This Row],[reference/s]],Table4[[#This Row],[Column4]]+2,Table4[[#This Row],[Column5]]-Table4[[#This Row],[Column4]]-2),"")</f>
        <v>PDF impact on streamflow</v>
      </c>
      <c r="BS249" s="1" t="str">
        <f>IFERROR(MID(Table4[[#This Row],[reference/s]],Table4[[#This Row],[Column5]]+2,Table4[[#This Row],[Column6]]-Table4[[#This Row],[Column5]]-2),"")</f>
        <v/>
      </c>
    </row>
    <row r="250" spans="1:71">
      <c r="B250" t="s">
        <v>483</v>
      </c>
      <c r="C250" t="s">
        <v>784</v>
      </c>
      <c r="D250" t="s">
        <v>888</v>
      </c>
      <c r="E250" s="4">
        <v>37671</v>
      </c>
      <c r="F250" s="4">
        <v>37685</v>
      </c>
      <c r="G250" t="s">
        <v>685</v>
      </c>
      <c r="H250" s="41">
        <v>2003</v>
      </c>
      <c r="I250" t="s">
        <v>563</v>
      </c>
      <c r="J250" t="s">
        <v>50</v>
      </c>
      <c r="K250" t="s">
        <v>50</v>
      </c>
      <c r="M250" t="s">
        <v>1152</v>
      </c>
      <c r="N250" s="41" t="str">
        <f>IFERROR(SEARCH("EM-DAT",Table4[[#This Row],[reference/s]]),"")</f>
        <v/>
      </c>
      <c r="O250" s="41"/>
      <c r="P250" s="41"/>
      <c r="Q250" s="41"/>
      <c r="R250" s="41"/>
      <c r="S250" s="41"/>
      <c r="T250" s="41">
        <f>IF(AND(Table4[[#This Row],[Deaths]]="",Table4[[#This Row],[Reported cost]]="",Table4[[#This Row],[Insured Cost]]=""),1,IF(OR(Table4[[#This Row],[Reported cost]]="",Table4[[#This Row],[Insured Cost]]=""),2,IF(AND(Table4[[#This Row],[Deaths]]="",OR(Table4[[#This Row],[Reported cost]]="",Table4[[#This Row],[Insured Cost]]="")),3,"")))</f>
        <v>2</v>
      </c>
      <c r="U250" s="41"/>
      <c r="V250" s="41"/>
      <c r="W250" s="41"/>
      <c r="X250" s="41"/>
      <c r="Y250" s="41">
        <v>1</v>
      </c>
      <c r="Z250" s="2"/>
      <c r="AA250" s="2">
        <v>10000000</v>
      </c>
      <c r="AB250" s="41"/>
      <c r="AC250" s="41"/>
      <c r="AD250" s="41"/>
      <c r="AE250" s="41"/>
      <c r="AF250" s="41"/>
      <c r="AG250" s="41"/>
      <c r="AH250" s="41"/>
      <c r="AI250" s="41"/>
      <c r="AJ250" s="41"/>
      <c r="AK250" s="41"/>
      <c r="AL250" s="41"/>
      <c r="AM250" s="41"/>
      <c r="AN250" s="41"/>
      <c r="AO250" s="41"/>
      <c r="AP250" s="41"/>
      <c r="AQ250" s="41"/>
      <c r="AR250" s="41"/>
      <c r="AS250" s="41"/>
      <c r="AT250" s="41"/>
      <c r="AX250">
        <v>1</v>
      </c>
      <c r="BD250" t="str">
        <f>IFERROR(LEFT(Table4[[#This Row],[reference/s]],SEARCH(";",Table4[[#This Row],[reference/s]])-1),"")</f>
        <v>wiki (page)</v>
      </c>
      <c r="BE250" t="str">
        <f>IFERROR(MID(Table4[[#This Row],[reference/s]],SEARCH(";",Table4[[#This Row],[reference/s]])+2,SEARCH(";",Table4[[#This Row],[reference/s]],SEARCH(";",Table4[[#This Row],[reference/s]])+1)-SEARCH(";",Table4[[#This Row],[reference/s]])-2),"")</f>
        <v>PDF newspaper</v>
      </c>
      <c r="BF250">
        <f>IFERROR(SEARCH(";",Table4[[#This Row],[reference/s]]),"")</f>
        <v>12</v>
      </c>
      <c r="BG250" s="1">
        <f>IFERROR(SEARCH(";",Table4[[#This Row],[reference/s]],Table4[[#This Row],[Column2]]+1),"")</f>
        <v>27</v>
      </c>
      <c r="BH250" s="1">
        <f>IFERROR(SEARCH(";",Table4[[#This Row],[reference/s]],Table4[[#This Row],[Column3]]+1),"")</f>
        <v>56</v>
      </c>
      <c r="BI250" s="1" t="str">
        <f>IFERROR(SEARCH(";",Table4[[#This Row],[reference/s]],Table4[[#This Row],[Column4]]+1),"")</f>
        <v/>
      </c>
      <c r="BJ250" s="1" t="str">
        <f>IFERROR(SEARCH(";",Table4[[#This Row],[reference/s]],Table4[[#This Row],[Column5]]+1),"")</f>
        <v/>
      </c>
      <c r="BK250" s="1" t="str">
        <f>IFERROR(SEARCH(";",Table4[[#This Row],[reference/s]],Table4[[#This Row],[Column6]]+1),"")</f>
        <v/>
      </c>
      <c r="BL250" s="1" t="str">
        <f>IFERROR(SEARCH(";",Table4[[#This Row],[reference/s]],Table4[[#This Row],[Column7]]+1),"")</f>
        <v/>
      </c>
      <c r="BM250" s="1" t="str">
        <f>IFERROR(SEARCH(";",Table4[[#This Row],[reference/s]],Table4[[#This Row],[Column8]]+1),"")</f>
        <v/>
      </c>
      <c r="BN250" s="1" t="str">
        <f>IFERROR(SEARCH(";",Table4[[#This Row],[reference/s]],Table4[[#This Row],[Column9]]+1),"")</f>
        <v/>
      </c>
      <c r="BO250" s="1" t="str">
        <f>IFERROR(SEARCH(";",Table4[[#This Row],[reference/s]],Table4[[#This Row],[Column10]]+1),"")</f>
        <v/>
      </c>
      <c r="BP250" s="1" t="str">
        <f>IFERROR(SEARCH(";",Table4[[#This Row],[reference/s]],Table4[[#This Row],[Column11]]+1),"")</f>
        <v/>
      </c>
      <c r="BQ250" s="1" t="str">
        <f>IFERROR(MID(Table4[[#This Row],[reference/s]],Table4[[#This Row],[Column3]]+2,Table4[[#This Row],[Column4]]-Table4[[#This Row],[Column3]]-2),"")</f>
        <v>Callaghan - cyclone impacts</v>
      </c>
      <c r="BR250" s="1" t="str">
        <f>IFERROR(MID(Table4[[#This Row],[reference/s]],Table4[[#This Row],[Column4]]+2,Table4[[#This Row],[Column5]]-Table4[[#This Row],[Column4]]-2),"")</f>
        <v/>
      </c>
      <c r="BS250" s="1" t="str">
        <f>IFERROR(MID(Table4[[#This Row],[reference/s]],Table4[[#This Row],[Column5]]+2,Table4[[#This Row],[Column6]]-Table4[[#This Row],[Column5]]-2),"")</f>
        <v/>
      </c>
    </row>
    <row r="251" spans="1:71">
      <c r="B251" t="s">
        <v>622</v>
      </c>
      <c r="C251" t="s">
        <v>622</v>
      </c>
      <c r="D251" t="s">
        <v>694</v>
      </c>
      <c r="E251" s="4">
        <v>37799</v>
      </c>
      <c r="F251" s="4">
        <v>37799</v>
      </c>
      <c r="G251" t="s">
        <v>693</v>
      </c>
      <c r="H251" s="41">
        <v>2003</v>
      </c>
      <c r="I251" t="s">
        <v>665</v>
      </c>
      <c r="J251" t="s">
        <v>51</v>
      </c>
      <c r="K251" t="s">
        <v>51</v>
      </c>
      <c r="L251" t="s">
        <v>773</v>
      </c>
      <c r="M251" t="s">
        <v>1151</v>
      </c>
      <c r="N251" s="41" t="str">
        <f>IFERROR(SEARCH("EM-DAT",Table4[[#This Row],[reference/s]]),"")</f>
        <v/>
      </c>
      <c r="O251" s="41"/>
      <c r="P251" s="41"/>
      <c r="Q251" s="41"/>
      <c r="R251" s="41"/>
      <c r="S251" s="41"/>
      <c r="T251" s="41">
        <f>IF(AND(Table4[[#This Row],[Deaths]]="",Table4[[#This Row],[Reported cost]]="",Table4[[#This Row],[Insured Cost]]=""),1,IF(OR(Table4[[#This Row],[Reported cost]]="",Table4[[#This Row],[Insured Cost]]=""),2,IF(AND(Table4[[#This Row],[Deaths]]="",OR(Table4[[#This Row],[Reported cost]]="",Table4[[#This Row],[Insured Cost]]="")),3,"")))</f>
        <v>2</v>
      </c>
      <c r="U251" s="41"/>
      <c r="V251" s="41"/>
      <c r="W251" s="41"/>
      <c r="X251" s="41"/>
      <c r="Y251" s="41"/>
      <c r="Z251" s="2"/>
      <c r="AA251" s="2">
        <v>20000000</v>
      </c>
      <c r="AB251" s="41"/>
      <c r="AC251" s="41"/>
      <c r="AD251" s="41"/>
      <c r="AE251" s="41">
        <v>160</v>
      </c>
      <c r="AF251" s="41"/>
      <c r="AG251" s="41"/>
      <c r="AH251" s="41"/>
      <c r="AI251" s="41"/>
      <c r="AJ251" s="41"/>
      <c r="AK251" s="41"/>
      <c r="AL251" s="41"/>
      <c r="AM251" s="41"/>
      <c r="AN251" s="41"/>
      <c r="AO251" s="41"/>
      <c r="AP251" s="41"/>
      <c r="AQ251" s="41"/>
      <c r="AR251" s="41"/>
      <c r="AS251" s="41"/>
      <c r="AT251" s="41"/>
      <c r="BD251" t="str">
        <f>IFERROR(LEFT(Table4[[#This Row],[reference/s]],SEARCH(";",Table4[[#This Row],[reference/s]])-1),"")</f>
        <v>wiki</v>
      </c>
      <c r="BE251" t="str">
        <f>IFERROR(MID(Table4[[#This Row],[reference/s]],SEARCH(";",Table4[[#This Row],[reference/s]])+2,SEARCH(";",Table4[[#This Row],[reference/s]],SEARCH(";",Table4[[#This Row],[reference/s]])+1)-SEARCH(";",Table4[[#This Row],[reference/s]])-2),"")</f>
        <v>http://www.abc.net.au/news/2003-06-28/flood-mop-up-continues-in-glenelg/1877812</v>
      </c>
      <c r="BF251">
        <f>IFERROR(SEARCH(";",Table4[[#This Row],[reference/s]]),"")</f>
        <v>5</v>
      </c>
      <c r="BG251" s="1">
        <f>IFERROR(SEARCH(";",Table4[[#This Row],[reference/s]],Table4[[#This Row],[Column2]]+1),"")</f>
        <v>86</v>
      </c>
      <c r="BH251" s="1" t="str">
        <f>IFERROR(SEARCH(";",Table4[[#This Row],[reference/s]],Table4[[#This Row],[Column3]]+1),"")</f>
        <v/>
      </c>
      <c r="BI251" s="1" t="str">
        <f>IFERROR(SEARCH(";",Table4[[#This Row],[reference/s]],Table4[[#This Row],[Column4]]+1),"")</f>
        <v/>
      </c>
      <c r="BJ251" s="1" t="str">
        <f>IFERROR(SEARCH(";",Table4[[#This Row],[reference/s]],Table4[[#This Row],[Column5]]+1),"")</f>
        <v/>
      </c>
      <c r="BK251" s="1" t="str">
        <f>IFERROR(SEARCH(";",Table4[[#This Row],[reference/s]],Table4[[#This Row],[Column6]]+1),"")</f>
        <v/>
      </c>
      <c r="BL251" s="1" t="str">
        <f>IFERROR(SEARCH(";",Table4[[#This Row],[reference/s]],Table4[[#This Row],[Column7]]+1),"")</f>
        <v/>
      </c>
      <c r="BM251" s="1" t="str">
        <f>IFERROR(SEARCH(";",Table4[[#This Row],[reference/s]],Table4[[#This Row],[Column8]]+1),"")</f>
        <v/>
      </c>
      <c r="BN251" s="1" t="str">
        <f>IFERROR(SEARCH(";",Table4[[#This Row],[reference/s]],Table4[[#This Row],[Column9]]+1),"")</f>
        <v/>
      </c>
      <c r="BO251" s="1" t="str">
        <f>IFERROR(SEARCH(";",Table4[[#This Row],[reference/s]],Table4[[#This Row],[Column10]]+1),"")</f>
        <v/>
      </c>
      <c r="BP251" s="1" t="str">
        <f>IFERROR(SEARCH(";",Table4[[#This Row],[reference/s]],Table4[[#This Row],[Column11]]+1),"")</f>
        <v/>
      </c>
      <c r="BQ251" s="1" t="str">
        <f>IFERROR(MID(Table4[[#This Row],[reference/s]],Table4[[#This Row],[Column3]]+2,Table4[[#This Row],[Column4]]-Table4[[#This Row],[Column3]]-2),"")</f>
        <v/>
      </c>
      <c r="BR251" s="1" t="str">
        <f>IFERROR(MID(Table4[[#This Row],[reference/s]],Table4[[#This Row],[Column4]]+2,Table4[[#This Row],[Column5]]-Table4[[#This Row],[Column4]]-2),"")</f>
        <v/>
      </c>
      <c r="BS251" s="1" t="str">
        <f>IFERROR(MID(Table4[[#This Row],[reference/s]],Table4[[#This Row],[Column5]]+2,Table4[[#This Row],[Column6]]-Table4[[#This Row],[Column5]]-2),"")</f>
        <v/>
      </c>
    </row>
    <row r="252" spans="1:71">
      <c r="B252" t="s">
        <v>851</v>
      </c>
      <c r="C252" s="6"/>
      <c r="E252" s="4">
        <v>37646</v>
      </c>
      <c r="F252" s="4">
        <v>37653</v>
      </c>
      <c r="G252" t="s">
        <v>688</v>
      </c>
      <c r="H252" s="41">
        <v>2003</v>
      </c>
      <c r="I252" t="s">
        <v>554</v>
      </c>
      <c r="J252" t="s">
        <v>37</v>
      </c>
      <c r="K252" t="s">
        <v>37</v>
      </c>
      <c r="M252" t="s">
        <v>734</v>
      </c>
      <c r="N252" s="41" t="str">
        <f>IFERROR(SEARCH("EM-DAT",Table4[[#This Row],[reference/s]]),"")</f>
        <v/>
      </c>
      <c r="O252" s="41"/>
      <c r="P252" s="41"/>
      <c r="Q252" s="41"/>
      <c r="R252" s="41"/>
      <c r="S252" s="41"/>
      <c r="T252" s="41">
        <f>IF(AND(Table4[[#This Row],[Deaths]]="",Table4[[#This Row],[Reported cost]]="",Table4[[#This Row],[Insured Cost]]=""),1,IF(OR(Table4[[#This Row],[Reported cost]]="",Table4[[#This Row],[Insured Cost]]=""),2,IF(AND(Table4[[#This Row],[Deaths]]="",OR(Table4[[#This Row],[Reported cost]]="",Table4[[#This Row],[Insured Cost]]="")),3,"")))</f>
        <v>2</v>
      </c>
      <c r="U252" s="41"/>
      <c r="V252" s="41"/>
      <c r="W252" s="41"/>
      <c r="X252" s="41">
        <v>60</v>
      </c>
      <c r="Y252" s="41" t="s">
        <v>842</v>
      </c>
      <c r="Z252" s="2"/>
      <c r="AB252" s="41"/>
      <c r="AC252" s="41"/>
      <c r="AD252" s="41"/>
      <c r="AE252" s="41"/>
      <c r="AF252" s="41"/>
      <c r="AG252" s="41"/>
      <c r="AH252" s="41"/>
      <c r="AI252" s="41"/>
      <c r="AJ252" s="41"/>
      <c r="AK252" s="41"/>
      <c r="AL252" s="41"/>
      <c r="AM252" s="41"/>
      <c r="AN252" s="41"/>
      <c r="AO252" s="41"/>
      <c r="AP252" s="41"/>
      <c r="AQ252" s="41"/>
      <c r="AR252" s="41"/>
      <c r="AS252" s="41"/>
      <c r="AT252" s="41"/>
      <c r="BD252" t="str">
        <f>IFERROR(LEFT(Table4[[#This Row],[reference/s]],SEARCH(";",Table4[[#This Row],[reference/s]])-1),"")</f>
        <v/>
      </c>
      <c r="BE252" t="str">
        <f>IFERROR(MID(Table4[[#This Row],[reference/s]],SEARCH(";",Table4[[#This Row],[reference/s]])+2,SEARCH(";",Table4[[#This Row],[reference/s]],SEARCH(";",Table4[[#This Row],[reference/s]])+1)-SEARCH(";",Table4[[#This Row],[reference/s]])-2),"")</f>
        <v/>
      </c>
      <c r="BF252" t="str">
        <f>IFERROR(SEARCH(";",Table4[[#This Row],[reference/s]]),"")</f>
        <v/>
      </c>
      <c r="BG252" s="1" t="str">
        <f>IFERROR(SEARCH(";",Table4[[#This Row],[reference/s]],Table4[[#This Row],[Column2]]+1),"")</f>
        <v/>
      </c>
      <c r="BH252" s="1" t="str">
        <f>IFERROR(SEARCH(";",Table4[[#This Row],[reference/s]],Table4[[#This Row],[Column3]]+1),"")</f>
        <v/>
      </c>
      <c r="BI252" s="1" t="str">
        <f>IFERROR(SEARCH(";",Table4[[#This Row],[reference/s]],Table4[[#This Row],[Column4]]+1),"")</f>
        <v/>
      </c>
      <c r="BJ252" s="1" t="str">
        <f>IFERROR(SEARCH(";",Table4[[#This Row],[reference/s]],Table4[[#This Row],[Column5]]+1),"")</f>
        <v/>
      </c>
      <c r="BK252" s="1" t="str">
        <f>IFERROR(SEARCH(";",Table4[[#This Row],[reference/s]],Table4[[#This Row],[Column6]]+1),"")</f>
        <v/>
      </c>
      <c r="BL252" s="1" t="str">
        <f>IFERROR(SEARCH(";",Table4[[#This Row],[reference/s]],Table4[[#This Row],[Column7]]+1),"")</f>
        <v/>
      </c>
      <c r="BM252" s="1" t="str">
        <f>IFERROR(SEARCH(";",Table4[[#This Row],[reference/s]],Table4[[#This Row],[Column8]]+1),"")</f>
        <v/>
      </c>
      <c r="BN252" s="1" t="str">
        <f>IFERROR(SEARCH(";",Table4[[#This Row],[reference/s]],Table4[[#This Row],[Column9]]+1),"")</f>
        <v/>
      </c>
      <c r="BO252" s="1" t="str">
        <f>IFERROR(SEARCH(";",Table4[[#This Row],[reference/s]],Table4[[#This Row],[Column10]]+1),"")</f>
        <v/>
      </c>
      <c r="BP252" s="1" t="str">
        <f>IFERROR(SEARCH(";",Table4[[#This Row],[reference/s]],Table4[[#This Row],[Column11]]+1),"")</f>
        <v/>
      </c>
      <c r="BQ252" s="1" t="str">
        <f>IFERROR(MID(Table4[[#This Row],[reference/s]],Table4[[#This Row],[Column3]]+2,Table4[[#This Row],[Column4]]-Table4[[#This Row],[Column3]]-2),"")</f>
        <v/>
      </c>
      <c r="BR252" s="1" t="str">
        <f>IFERROR(MID(Table4[[#This Row],[reference/s]],Table4[[#This Row],[Column4]]+2,Table4[[#This Row],[Column5]]-Table4[[#This Row],[Column4]]-2),"")</f>
        <v/>
      </c>
      <c r="BS252" s="1" t="str">
        <f>IFERROR(MID(Table4[[#This Row],[reference/s]],Table4[[#This Row],[Column5]]+2,Table4[[#This Row],[Column6]]-Table4[[#This Row],[Column5]]-2),"")</f>
        <v/>
      </c>
    </row>
    <row r="253" spans="1:71">
      <c r="A253">
        <v>376</v>
      </c>
      <c r="B253" t="s">
        <v>666</v>
      </c>
      <c r="C253" t="s">
        <v>265</v>
      </c>
      <c r="D253" t="s">
        <v>695</v>
      </c>
      <c r="E253" s="4">
        <v>37857</v>
      </c>
      <c r="F253" s="4">
        <v>37857</v>
      </c>
      <c r="G253" t="s">
        <v>696</v>
      </c>
      <c r="H253" s="41">
        <v>2003</v>
      </c>
      <c r="I253" t="s">
        <v>557</v>
      </c>
      <c r="J253" t="s">
        <v>266</v>
      </c>
      <c r="K253" t="s">
        <v>187</v>
      </c>
      <c r="L253" t="s">
        <v>785</v>
      </c>
      <c r="M253" t="s">
        <v>1150</v>
      </c>
      <c r="N253" s="41" t="str">
        <f>IFERROR(SEARCH("EM-DAT",Table4[[#This Row],[reference/s]]),"")</f>
        <v/>
      </c>
      <c r="O253" s="41"/>
      <c r="P253" s="41"/>
      <c r="Q253" s="41"/>
      <c r="R253" s="41"/>
      <c r="S253" s="41"/>
      <c r="T253" s="41">
        <f>IF(AND(Table4[[#This Row],[Deaths]]="",Table4[[#This Row],[Reported cost]]="",Table4[[#This Row],[Insured Cost]]=""),1,IF(OR(Table4[[#This Row],[Reported cost]]="",Table4[[#This Row],[Insured Cost]]=""),2,IF(AND(Table4[[#This Row],[Deaths]]="",OR(Table4[[#This Row],[Reported cost]]="",Table4[[#This Row],[Insured Cost]]="")),3,"")))</f>
        <v>2</v>
      </c>
      <c r="U253" s="41"/>
      <c r="V253" s="41">
        <v>250000</v>
      </c>
      <c r="W253" s="41"/>
      <c r="X253" s="41">
        <v>4</v>
      </c>
      <c r="Y253" s="41">
        <v>1</v>
      </c>
      <c r="Z253" s="2">
        <v>25000000</v>
      </c>
      <c r="AB253" s="41"/>
      <c r="AC253" s="41"/>
      <c r="AD253" s="41"/>
      <c r="AE253" s="41" t="s">
        <v>697</v>
      </c>
      <c r="AF253" s="41"/>
      <c r="AG253" s="41"/>
      <c r="AH253" s="41"/>
      <c r="AI253" s="41"/>
      <c r="AJ253" s="41"/>
      <c r="AK253" s="41"/>
      <c r="AL253" s="41"/>
      <c r="AM253" s="41"/>
      <c r="AN253" s="41"/>
      <c r="AO253" s="41"/>
      <c r="AP253" s="41"/>
      <c r="AQ253" s="41"/>
      <c r="AR253" s="41"/>
      <c r="AS253" s="41"/>
      <c r="AT253" s="41"/>
      <c r="BC253" t="s">
        <v>267</v>
      </c>
      <c r="BD253" t="str">
        <f>IFERROR(LEFT(Table4[[#This Row],[reference/s]],SEARCH(";",Table4[[#This Row],[reference/s]])-1),"")</f>
        <v>wiki</v>
      </c>
      <c r="BE253" t="str">
        <f>IFERROR(MID(Table4[[#This Row],[reference/s]],SEARCH(";",Table4[[#This Row],[reference/s]])+2,SEARCH(";",Table4[[#This Row],[reference/s]],SEARCH(";",Table4[[#This Row],[reference/s]])+1)-SEARCH(";",Table4[[#This Row],[reference/s]])-2),"")</f>
        <v>http://www.australianweathernews.com/news/2003/030824.SHTML</v>
      </c>
      <c r="BF253">
        <f>IFERROR(SEARCH(";",Table4[[#This Row],[reference/s]]),"")</f>
        <v>5</v>
      </c>
      <c r="BG253" s="1">
        <f>IFERROR(SEARCH(";",Table4[[#This Row],[reference/s]],Table4[[#This Row],[Column2]]+1),"")</f>
        <v>66</v>
      </c>
      <c r="BH253" s="1">
        <f>IFERROR(SEARCH(";",Table4[[#This Row],[reference/s]],Table4[[#This Row],[Column3]]+1),"")</f>
        <v>128</v>
      </c>
      <c r="BI253" s="1" t="str">
        <f>IFERROR(SEARCH(";",Table4[[#This Row],[reference/s]],Table4[[#This Row],[Column4]]+1),"")</f>
        <v/>
      </c>
      <c r="BJ253" s="1" t="str">
        <f>IFERROR(SEARCH(";",Table4[[#This Row],[reference/s]],Table4[[#This Row],[Column5]]+1),"")</f>
        <v/>
      </c>
      <c r="BK253" s="1" t="str">
        <f>IFERROR(SEARCH(";",Table4[[#This Row],[reference/s]],Table4[[#This Row],[Column6]]+1),"")</f>
        <v/>
      </c>
      <c r="BL253" s="1" t="str">
        <f>IFERROR(SEARCH(";",Table4[[#This Row],[reference/s]],Table4[[#This Row],[Column7]]+1),"")</f>
        <v/>
      </c>
      <c r="BM253" s="1" t="str">
        <f>IFERROR(SEARCH(";",Table4[[#This Row],[reference/s]],Table4[[#This Row],[Column8]]+1),"")</f>
        <v/>
      </c>
      <c r="BN253" s="1" t="str">
        <f>IFERROR(SEARCH(";",Table4[[#This Row],[reference/s]],Table4[[#This Row],[Column9]]+1),"")</f>
        <v/>
      </c>
      <c r="BO253" s="1" t="str">
        <f>IFERROR(SEARCH(";",Table4[[#This Row],[reference/s]],Table4[[#This Row],[Column10]]+1),"")</f>
        <v/>
      </c>
      <c r="BP253" s="1" t="str">
        <f>IFERROR(SEARCH(";",Table4[[#This Row],[reference/s]],Table4[[#This Row],[Column11]]+1),"")</f>
        <v/>
      </c>
      <c r="BQ253" s="1" t="str">
        <f>IFERROR(MID(Table4[[#This Row],[reference/s]],Table4[[#This Row],[Column3]]+2,Table4[[#This Row],[Column4]]-Table4[[#This Row],[Column3]]-2),"")</f>
        <v>http://www.smh.com.au/articles/2003/08/25/1061663712244.html</v>
      </c>
      <c r="BR253" s="1" t="str">
        <f>IFERROR(MID(Table4[[#This Row],[reference/s]],Table4[[#This Row],[Column4]]+2,Table4[[#This Row],[Column5]]-Table4[[#This Row],[Column4]]-2),"")</f>
        <v/>
      </c>
      <c r="BS253" s="1" t="str">
        <f>IFERROR(MID(Table4[[#This Row],[reference/s]],Table4[[#This Row],[Column5]]+2,Table4[[#This Row],[Column6]]-Table4[[#This Row],[Column5]]-2),"")</f>
        <v/>
      </c>
    </row>
    <row r="254" spans="1:71">
      <c r="B254" t="s">
        <v>666</v>
      </c>
      <c r="C254" t="s">
        <v>612</v>
      </c>
      <c r="D254" t="s">
        <v>692</v>
      </c>
      <c r="E254" s="4">
        <v>37980</v>
      </c>
      <c r="F254" s="4">
        <v>37980</v>
      </c>
      <c r="G254" t="s">
        <v>687</v>
      </c>
      <c r="H254" s="41">
        <v>2003</v>
      </c>
      <c r="I254" t="s">
        <v>526</v>
      </c>
      <c r="J254" t="s">
        <v>30</v>
      </c>
      <c r="K254" t="s">
        <v>30</v>
      </c>
      <c r="L254" t="s">
        <v>773</v>
      </c>
      <c r="M254" t="s">
        <v>1677</v>
      </c>
      <c r="N254" s="41">
        <f>IFERROR(SEARCH("EM-DAT",Table4[[#This Row],[reference/s]]),"")</f>
        <v>11</v>
      </c>
      <c r="O254" s="41"/>
      <c r="P254" s="41"/>
      <c r="Q254" s="41"/>
      <c r="R254" s="41"/>
      <c r="S254" s="41"/>
      <c r="T254" s="41" t="str">
        <f>IF(AND(Table4[[#This Row],[Deaths]]="",Table4[[#This Row],[Reported cost]]="",Table4[[#This Row],[Insured Cost]]=""),1,IF(OR(Table4[[#This Row],[Reported cost]]="",Table4[[#This Row],[Insured Cost]]=""),2,IF(AND(Table4[[#This Row],[Deaths]]="",OR(Table4[[#This Row],[Reported cost]]="",Table4[[#This Row],[Insured Cost]]="")),3,"")))</f>
        <v/>
      </c>
      <c r="U254" s="41"/>
      <c r="V254" s="41">
        <v>100000</v>
      </c>
      <c r="W254" s="41"/>
      <c r="X254" s="41"/>
      <c r="Y254" s="41"/>
      <c r="Z254" s="2">
        <v>100000000</v>
      </c>
      <c r="AA254" s="2">
        <v>124000000</v>
      </c>
      <c r="AB254" s="41">
        <v>75</v>
      </c>
      <c r="AC254" s="41">
        <v>1</v>
      </c>
      <c r="AD254" s="41"/>
      <c r="AE254" s="41">
        <v>3000</v>
      </c>
      <c r="AF254" s="41"/>
      <c r="AG254" s="41"/>
      <c r="AH254" s="41"/>
      <c r="AI254" s="41"/>
      <c r="AJ254" s="41"/>
      <c r="AK254" s="41"/>
      <c r="AL254" s="41"/>
      <c r="AM254" s="41">
        <v>10000</v>
      </c>
      <c r="AN254" s="41"/>
      <c r="AO254" s="41"/>
      <c r="AP254" s="41"/>
      <c r="AQ254" s="41"/>
      <c r="AR254" s="41"/>
      <c r="AS254" s="41"/>
      <c r="AT254" s="41"/>
      <c r="BD254" t="str">
        <f>IFERROR(LEFT(Table4[[#This Row],[reference/s]],SEARCH(";",Table4[[#This Row],[reference/s]])-1),"")</f>
        <v>PDF</v>
      </c>
      <c r="BE254" t="str">
        <f>IFERROR(MID(Table4[[#This Row],[reference/s]],SEARCH(";",Table4[[#This Row],[reference/s]])+2,SEARCH(";",Table4[[#This Row],[reference/s]],SEARCH(";",Table4[[#This Row],[reference/s]])+1)-SEARCH(";",Table4[[#This Row],[reference/s]])-2),"")</f>
        <v>ICA</v>
      </c>
      <c r="BF254">
        <f>IFERROR(SEARCH(";",Table4[[#This Row],[reference/s]]),"")</f>
        <v>4</v>
      </c>
      <c r="BG254" s="1">
        <f>IFERROR(SEARCH(";",Table4[[#This Row],[reference/s]],Table4[[#This Row],[Column2]]+1),"")</f>
        <v>9</v>
      </c>
      <c r="BH254" s="1">
        <f>IFERROR(SEARCH(";",Table4[[#This Row],[reference/s]],Table4[[#This Row],[Column3]]+1),"")</f>
        <v>55</v>
      </c>
      <c r="BI254" s="1">
        <f>IFERROR(SEARCH(";",Table4[[#This Row],[reference/s]],Table4[[#This Row],[Column4]]+1),"")</f>
        <v>61</v>
      </c>
      <c r="BJ254" s="1">
        <f>IFERROR(SEARCH(";",Table4[[#This Row],[reference/s]],Table4[[#This Row],[Column5]]+1),"")</f>
        <v>145</v>
      </c>
      <c r="BK254" s="1">
        <f>IFERROR(SEARCH(";",Table4[[#This Row],[reference/s]],Table4[[#This Row],[Column6]]+1),"")</f>
        <v>206</v>
      </c>
      <c r="BL254" s="1">
        <f>IFERROR(SEARCH(";",Table4[[#This Row],[reference/s]],Table4[[#This Row],[Column7]]+1),"")</f>
        <v>279</v>
      </c>
      <c r="BM254" s="1">
        <f>IFERROR(SEARCH(";",Table4[[#This Row],[reference/s]],Table4[[#This Row],[Column8]]+1),"")</f>
        <v>327</v>
      </c>
      <c r="BN254" s="1" t="str">
        <f>IFERROR(SEARCH(";",Table4[[#This Row],[reference/s]],Table4[[#This Row],[Column9]]+1),"")</f>
        <v/>
      </c>
      <c r="BO254" s="1" t="str">
        <f>IFERROR(SEARCH(";",Table4[[#This Row],[reference/s]],Table4[[#This Row],[Column10]]+1),"")</f>
        <v/>
      </c>
      <c r="BP254" s="1" t="str">
        <f>IFERROR(SEARCH(";",Table4[[#This Row],[reference/s]],Table4[[#This Row],[Column11]]+1),"")</f>
        <v/>
      </c>
      <c r="BQ254" s="1" t="str">
        <f>IFERROR(MID(Table4[[#This Row],[reference/s]],Table4[[#This Row],[Column3]]+2,Table4[[#This Row],[Column4]]-Table4[[#This Row],[Column3]]-2),"")</f>
        <v>EM-DAT (flood and storm reported seperately)</v>
      </c>
      <c r="BR254" s="1" t="str">
        <f>IFERROR(MID(Table4[[#This Row],[reference/s]],Table4[[#This Row],[Column4]]+2,Table4[[#This Row],[Column5]]-Table4[[#This Row],[Column4]]-2),"")</f>
        <v>wiki</v>
      </c>
      <c r="BS254" s="1" t="str">
        <f>IFERROR(MID(Table4[[#This Row],[reference/s]],Table4[[#This Row],[Column5]]+2,Table4[[#This Row],[Column6]]-Table4[[#This Row],[Column5]]-2),"")</f>
        <v>http://www.goauto.com.au/mellor/mellor.nsf/story2/3F2A2865F4BC000ECA257975001DB153</v>
      </c>
    </row>
    <row r="255" spans="1:71">
      <c r="B255" t="s">
        <v>851</v>
      </c>
      <c r="C255" s="6"/>
      <c r="E255" s="4">
        <v>38036</v>
      </c>
      <c r="F255" s="4">
        <v>38038</v>
      </c>
      <c r="G255" t="s">
        <v>688</v>
      </c>
      <c r="H255" s="41">
        <v>2004</v>
      </c>
      <c r="I255" t="s">
        <v>563</v>
      </c>
      <c r="J255" t="s">
        <v>50</v>
      </c>
      <c r="K255" t="s">
        <v>50</v>
      </c>
      <c r="M255" t="s">
        <v>1155</v>
      </c>
      <c r="N255" s="41" t="str">
        <f>IFERROR(SEARCH("EM-DAT",Table4[[#This Row],[reference/s]]),"")</f>
        <v/>
      </c>
      <c r="O255" s="41"/>
      <c r="P255" s="41"/>
      <c r="Q255" s="41"/>
      <c r="R255" s="41"/>
      <c r="S255" s="41"/>
      <c r="T255" s="41">
        <f>IF(AND(Table4[[#This Row],[Deaths]]="",Table4[[#This Row],[Reported cost]]="",Table4[[#This Row],[Insured Cost]]=""),1,IF(OR(Table4[[#This Row],[Reported cost]]="",Table4[[#This Row],[Insured Cost]]=""),2,IF(AND(Table4[[#This Row],[Deaths]]="",OR(Table4[[#This Row],[Reported cost]]="",Table4[[#This Row],[Insured Cost]]="")),3,"")))</f>
        <v>2</v>
      </c>
      <c r="U255" s="41"/>
      <c r="V255" s="41"/>
      <c r="W255" s="41"/>
      <c r="X255" s="41">
        <v>116</v>
      </c>
      <c r="Y255" s="41">
        <v>12</v>
      </c>
      <c r="Z255" s="2"/>
      <c r="AB255" s="41"/>
      <c r="AC255" s="41"/>
      <c r="AD255" s="41"/>
      <c r="AE255" s="41"/>
      <c r="AF255" s="41"/>
      <c r="AG255" s="41"/>
      <c r="AH255" s="41"/>
      <c r="AI255" s="41"/>
      <c r="AJ255" s="41"/>
      <c r="AK255" s="41"/>
      <c r="AL255" s="41"/>
      <c r="AM255" s="41"/>
      <c r="AN255" s="41"/>
      <c r="AO255" s="41"/>
      <c r="AP255" s="41"/>
      <c r="AQ255" s="41"/>
      <c r="AR255" s="41"/>
      <c r="AS255" s="41"/>
      <c r="AT255" s="41"/>
      <c r="BD255" t="str">
        <f>IFERROR(LEFT(Table4[[#This Row],[reference/s]],SEARCH(";",Table4[[#This Row],[reference/s]])-1),"")</f>
        <v>PDF - newspaper</v>
      </c>
      <c r="BE255" t="str">
        <f>IFERROR(MID(Table4[[#This Row],[reference/s]],SEARCH(";",Table4[[#This Row],[reference/s]])+2,SEARCH(";",Table4[[#This Row],[reference/s]],SEARCH(";",Table4[[#This Row],[reference/s]])+1)-SEARCH(";",Table4[[#This Row],[reference/s]])-2),"")</f>
        <v>Narn and Fawcett (2013)</v>
      </c>
      <c r="BF255">
        <f>IFERROR(SEARCH(";",Table4[[#This Row],[reference/s]]),"")</f>
        <v>16</v>
      </c>
      <c r="BG255" s="1">
        <f>IFERROR(SEARCH(";",Table4[[#This Row],[reference/s]],Table4[[#This Row],[Column2]]+1),"")</f>
        <v>41</v>
      </c>
      <c r="BH255" s="1">
        <f>IFERROR(SEARCH(";",Table4[[#This Row],[reference/s]],Table4[[#This Row],[Column3]]+1),"")</f>
        <v>60</v>
      </c>
      <c r="BI255" s="1" t="str">
        <f>IFERROR(SEARCH(";",Table4[[#This Row],[reference/s]],Table4[[#This Row],[Column4]]+1),"")</f>
        <v/>
      </c>
      <c r="BJ255" s="1" t="str">
        <f>IFERROR(SEARCH(";",Table4[[#This Row],[reference/s]],Table4[[#This Row],[Column5]]+1),"")</f>
        <v/>
      </c>
      <c r="BK255" s="1" t="str">
        <f>IFERROR(SEARCH(";",Table4[[#This Row],[reference/s]],Table4[[#This Row],[Column6]]+1),"")</f>
        <v/>
      </c>
      <c r="BL255" s="1" t="str">
        <f>IFERROR(SEARCH(";",Table4[[#This Row],[reference/s]],Table4[[#This Row],[Column7]]+1),"")</f>
        <v/>
      </c>
      <c r="BM255" s="1" t="str">
        <f>IFERROR(SEARCH(";",Table4[[#This Row],[reference/s]],Table4[[#This Row],[Column8]]+1),"")</f>
        <v/>
      </c>
      <c r="BN255" s="1" t="str">
        <f>IFERROR(SEARCH(";",Table4[[#This Row],[reference/s]],Table4[[#This Row],[Column9]]+1),"")</f>
        <v/>
      </c>
      <c r="BO255" s="1" t="str">
        <f>IFERROR(SEARCH(";",Table4[[#This Row],[reference/s]],Table4[[#This Row],[Column10]]+1),"")</f>
        <v/>
      </c>
      <c r="BP255" s="1" t="str">
        <f>IFERROR(SEARCH(";",Table4[[#This Row],[reference/s]],Table4[[#This Row],[Column11]]+1),"")</f>
        <v/>
      </c>
      <c r="BQ255" s="1" t="str">
        <f>IFERROR(MID(Table4[[#This Row],[reference/s]],Table4[[#This Row],[Column3]]+2,Table4[[#This Row],[Column4]]-Table4[[#This Row],[Column3]]-2),"")</f>
        <v>Tong et al., 2010</v>
      </c>
      <c r="BR255" s="1" t="str">
        <f>IFERROR(MID(Table4[[#This Row],[reference/s]],Table4[[#This Row],[Column4]]+2,Table4[[#This Row],[Column5]]-Table4[[#This Row],[Column4]]-2),"")</f>
        <v/>
      </c>
      <c r="BS255" s="1" t="str">
        <f>IFERROR(MID(Table4[[#This Row],[reference/s]],Table4[[#This Row],[Column5]]+2,Table4[[#This Row],[Column6]]-Table4[[#This Row],[Column5]]-2),"")</f>
        <v/>
      </c>
    </row>
    <row r="256" spans="1:71">
      <c r="B256" t="s">
        <v>622</v>
      </c>
      <c r="C256" s="6"/>
      <c r="E256" s="16">
        <v>38329</v>
      </c>
      <c r="F256" s="16">
        <v>38343</v>
      </c>
      <c r="G256" t="s">
        <v>687</v>
      </c>
      <c r="H256" s="41">
        <v>2004</v>
      </c>
      <c r="I256" t="s">
        <v>1356</v>
      </c>
      <c r="J256" t="s">
        <v>37</v>
      </c>
      <c r="K256" t="s">
        <v>37</v>
      </c>
      <c r="M256" t="s">
        <v>1357</v>
      </c>
      <c r="N256" s="41">
        <f>IFERROR(SEARCH("EM-DAT",Table4[[#This Row],[reference/s]]),"")</f>
        <v>1</v>
      </c>
      <c r="O256" s="41"/>
      <c r="P256" s="41"/>
      <c r="Q256" s="41"/>
      <c r="R256" s="41"/>
      <c r="S256" s="41"/>
      <c r="T256" s="41">
        <f>IF(AND(Table4[[#This Row],[Deaths]]="",Table4[[#This Row],[Reported cost]]="",Table4[[#This Row],[Insured Cost]]=""),1,IF(OR(Table4[[#This Row],[Reported cost]]="",Table4[[#This Row],[Insured Cost]]=""),2,IF(AND(Table4[[#This Row],[Deaths]]="",OR(Table4[[#This Row],[Reported cost]]="",Table4[[#This Row],[Insured Cost]]="")),3,"")))</f>
        <v>2</v>
      </c>
      <c r="U256" s="41"/>
      <c r="V256" s="41"/>
      <c r="W256" s="41"/>
      <c r="X256" s="41"/>
      <c r="Y256" s="41">
        <v>3</v>
      </c>
      <c r="Z256" s="2"/>
      <c r="AA256" s="2">
        <v>15000000</v>
      </c>
      <c r="AB256" s="41"/>
      <c r="AC256" s="41"/>
      <c r="AD256" s="41"/>
      <c r="AE256" s="41"/>
      <c r="AF256" s="41"/>
      <c r="AG256" s="41"/>
      <c r="AH256" s="41"/>
      <c r="AI256" s="41"/>
      <c r="AJ256" s="41"/>
      <c r="AK256" s="41"/>
      <c r="AL256" s="41"/>
      <c r="AM256" s="41"/>
      <c r="AN256" s="41"/>
      <c r="AO256" s="41"/>
      <c r="AP256" s="41"/>
      <c r="AQ256" s="41"/>
      <c r="AR256" s="41"/>
      <c r="AS256" s="41"/>
      <c r="AT256" s="41"/>
      <c r="AX256">
        <v>1</v>
      </c>
      <c r="AY256">
        <v>1</v>
      </c>
      <c r="BB256">
        <v>2</v>
      </c>
      <c r="BD256" t="str">
        <f>IFERROR(LEFT(Table4[[#This Row],[reference/s]],SEARCH(";",Table4[[#This Row],[reference/s]])-1),"")</f>
        <v>EM-DAT</v>
      </c>
      <c r="BE256" t="str">
        <f>IFERROR(MID(Table4[[#This Row],[reference/s]],SEARCH(";",Table4[[#This Row],[reference/s]])+2,SEARCH(";",Table4[[#This Row],[reference/s]],SEARCH(";",Table4[[#This Row],[reference/s]])+1)-SEARCH(";",Table4[[#This Row],[reference/s]])-2),"")</f>
        <v>http://www.abc.net.au/cgi-bin/common/printfriendly.pl?/news/australia/nsw/orange/200412/s1262551.htm</v>
      </c>
      <c r="BF256">
        <f>IFERROR(SEARCH(";",Table4[[#This Row],[reference/s]]),"")</f>
        <v>7</v>
      </c>
      <c r="BG256" s="1">
        <f>IFERROR(SEARCH(";",Table4[[#This Row],[reference/s]],Table4[[#This Row],[Column2]]+1),"")</f>
        <v>109</v>
      </c>
      <c r="BH256" s="1" t="str">
        <f>IFERROR(SEARCH(";",Table4[[#This Row],[reference/s]],Table4[[#This Row],[Column3]]+1),"")</f>
        <v/>
      </c>
      <c r="BI256" s="1" t="str">
        <f>IFERROR(SEARCH(";",Table4[[#This Row],[reference/s]],Table4[[#This Row],[Column4]]+1),"")</f>
        <v/>
      </c>
      <c r="BJ256" s="1" t="str">
        <f>IFERROR(SEARCH(";",Table4[[#This Row],[reference/s]],Table4[[#This Row],[Column5]]+1),"")</f>
        <v/>
      </c>
      <c r="BK256" s="1" t="str">
        <f>IFERROR(SEARCH(";",Table4[[#This Row],[reference/s]],Table4[[#This Row],[Column6]]+1),"")</f>
        <v/>
      </c>
      <c r="BL256" s="1" t="str">
        <f>IFERROR(SEARCH(";",Table4[[#This Row],[reference/s]],Table4[[#This Row],[Column7]]+1),"")</f>
        <v/>
      </c>
      <c r="BM256" s="1" t="str">
        <f>IFERROR(SEARCH(";",Table4[[#This Row],[reference/s]],Table4[[#This Row],[Column8]]+1),"")</f>
        <v/>
      </c>
      <c r="BN256" s="1" t="str">
        <f>IFERROR(SEARCH(";",Table4[[#This Row],[reference/s]],Table4[[#This Row],[Column9]]+1),"")</f>
        <v/>
      </c>
      <c r="BO256" s="1" t="str">
        <f>IFERROR(SEARCH(";",Table4[[#This Row],[reference/s]],Table4[[#This Row],[Column10]]+1),"")</f>
        <v/>
      </c>
      <c r="BP256" s="1" t="str">
        <f>IFERROR(SEARCH(";",Table4[[#This Row],[reference/s]],Table4[[#This Row],[Column11]]+1),"")</f>
        <v/>
      </c>
      <c r="BQ256" s="1" t="str">
        <f>IFERROR(MID(Table4[[#This Row],[reference/s]],Table4[[#This Row],[Column3]]+2,Table4[[#This Row],[Column4]]-Table4[[#This Row],[Column3]]-2),"")</f>
        <v/>
      </c>
      <c r="BR256" s="1" t="str">
        <f>IFERROR(MID(Table4[[#This Row],[reference/s]],Table4[[#This Row],[Column4]]+2,Table4[[#This Row],[Column5]]-Table4[[#This Row],[Column4]]-2),"")</f>
        <v/>
      </c>
      <c r="BS256" s="1" t="str">
        <f>IFERROR(MID(Table4[[#This Row],[reference/s]],Table4[[#This Row],[Column5]]+2,Table4[[#This Row],[Column6]]-Table4[[#This Row],[Column5]]-2),"")</f>
        <v/>
      </c>
    </row>
    <row r="257" spans="1:71">
      <c r="B257" t="s">
        <v>622</v>
      </c>
      <c r="C257" s="6"/>
      <c r="E257" s="16">
        <v>38000</v>
      </c>
      <c r="F257" s="16">
        <v>38042</v>
      </c>
      <c r="G257" t="s">
        <v>688</v>
      </c>
      <c r="H257" s="41">
        <v>2004</v>
      </c>
      <c r="I257" t="s">
        <v>1680</v>
      </c>
      <c r="J257" t="s">
        <v>807</v>
      </c>
      <c r="K257" t="s">
        <v>37</v>
      </c>
      <c r="L257" t="s">
        <v>50</v>
      </c>
      <c r="M257" t="s">
        <v>1681</v>
      </c>
      <c r="N257" s="41">
        <f>IFERROR(SEARCH("EM-DAT",Table4[[#This Row],[reference/s]]),"")</f>
        <v>1</v>
      </c>
      <c r="O257" s="41"/>
      <c r="P257" s="41"/>
      <c r="Q257" s="41"/>
      <c r="R257" s="41"/>
      <c r="S257" s="41"/>
      <c r="T257" s="41">
        <f>IF(AND(Table4[[#This Row],[Deaths]]="",Table4[[#This Row],[Reported cost]]="",Table4[[#This Row],[Insured Cost]]=""),1,IF(OR(Table4[[#This Row],[Reported cost]]="",Table4[[#This Row],[Insured Cost]]=""),2,IF(AND(Table4[[#This Row],[Deaths]]="",OR(Table4[[#This Row],[Reported cost]]="",Table4[[#This Row],[Insured Cost]]="")),3,"")))</f>
        <v>2</v>
      </c>
      <c r="U257" s="41"/>
      <c r="V257" s="41"/>
      <c r="W257" s="41"/>
      <c r="X257" s="41"/>
      <c r="Y257" s="41"/>
      <c r="Z257" s="2"/>
      <c r="AA257" s="2">
        <v>32000000</v>
      </c>
      <c r="AB257" s="41"/>
      <c r="AC257" s="41"/>
      <c r="AD257" s="41"/>
      <c r="AE257" s="41"/>
      <c r="AF257" s="41"/>
      <c r="AG257" s="41"/>
      <c r="AH257" s="41"/>
      <c r="AI257" s="41"/>
      <c r="AJ257" s="41"/>
      <c r="AK257" s="41"/>
      <c r="AL257" s="41"/>
      <c r="AM257" s="41"/>
      <c r="AN257" s="41"/>
      <c r="AO257" s="41"/>
      <c r="AP257" s="41"/>
      <c r="AQ257" s="41"/>
      <c r="AR257" s="41"/>
      <c r="AS257" s="41"/>
      <c r="AT257" s="41"/>
      <c r="BD257" s="1" t="str">
        <f>IFERROR(LEFT(Table4[[#This Row],[reference/s]],SEARCH(";",Table4[[#This Row],[reference/s]])-1),"")</f>
        <v>EM-DAT</v>
      </c>
      <c r="BE257" s="1" t="str">
        <f>IFERROR(MID(Table4[[#This Row],[reference/s]],SEARCH(";",Table4[[#This Row],[reference/s]])+2,SEARCH(";",Table4[[#This Row],[reference/s]],SEARCH(";",Table4[[#This Row],[reference/s]])+1)-SEARCH(";",Table4[[#This Row],[reference/s]])-2),"")</f>
        <v/>
      </c>
      <c r="BF257" s="1">
        <f>IFERROR(SEARCH(";",Table4[[#This Row],[reference/s]]),"")</f>
        <v>7</v>
      </c>
      <c r="BG257" s="1" t="str">
        <f>IFERROR(SEARCH(";",Table4[[#This Row],[reference/s]],Table4[[#This Row],[Column2]]+1),"")</f>
        <v/>
      </c>
      <c r="BH257" s="1" t="str">
        <f>IFERROR(SEARCH(";",Table4[[#This Row],[reference/s]],Table4[[#This Row],[Column3]]+1),"")</f>
        <v/>
      </c>
      <c r="BI257" s="1" t="str">
        <f>IFERROR(SEARCH(";",Table4[[#This Row],[reference/s]],Table4[[#This Row],[Column4]]+1),"")</f>
        <v/>
      </c>
      <c r="BJ257" s="1" t="str">
        <f>IFERROR(SEARCH(";",Table4[[#This Row],[reference/s]],Table4[[#This Row],[Column5]]+1),"")</f>
        <v/>
      </c>
      <c r="BK257" s="1" t="str">
        <f>IFERROR(SEARCH(";",Table4[[#This Row],[reference/s]],Table4[[#This Row],[Column6]]+1),"")</f>
        <v/>
      </c>
      <c r="BL257" s="1" t="str">
        <f>IFERROR(SEARCH(";",Table4[[#This Row],[reference/s]],Table4[[#This Row],[Column7]]+1),"")</f>
        <v/>
      </c>
      <c r="BM257" s="1" t="str">
        <f>IFERROR(SEARCH(";",Table4[[#This Row],[reference/s]],Table4[[#This Row],[Column8]]+1),"")</f>
        <v/>
      </c>
      <c r="BN257" s="1" t="str">
        <f>IFERROR(SEARCH(";",Table4[[#This Row],[reference/s]],Table4[[#This Row],[Column9]]+1),"")</f>
        <v/>
      </c>
      <c r="BO257" s="1" t="str">
        <f>IFERROR(SEARCH(";",Table4[[#This Row],[reference/s]],Table4[[#This Row],[Column10]]+1),"")</f>
        <v/>
      </c>
      <c r="BP257" s="1" t="str">
        <f>IFERROR(SEARCH(";",Table4[[#This Row],[reference/s]],Table4[[#This Row],[Column11]]+1),"")</f>
        <v/>
      </c>
      <c r="BQ257" s="1" t="str">
        <f>IFERROR(MID(Table4[[#This Row],[reference/s]],Table4[[#This Row],[Column3]]+2,Table4[[#This Row],[Column4]]-Table4[[#This Row],[Column3]]-2),"")</f>
        <v/>
      </c>
      <c r="BR257" s="1" t="str">
        <f>IFERROR(MID(Table4[[#This Row],[reference/s]],Table4[[#This Row],[Column4]]+2,Table4[[#This Row],[Column5]]-Table4[[#This Row],[Column4]]-2),"")</f>
        <v/>
      </c>
      <c r="BS257" s="1" t="str">
        <f>IFERROR(MID(Table4[[#This Row],[reference/s]],Table4[[#This Row],[Column5]]+2,Table4[[#This Row],[Column6]]-Table4[[#This Row],[Column5]]-2),"")</f>
        <v/>
      </c>
    </row>
    <row r="258" spans="1:71">
      <c r="B258" t="s">
        <v>666</v>
      </c>
      <c r="E258" s="4">
        <v>38015</v>
      </c>
      <c r="F258" s="4">
        <v>38015</v>
      </c>
      <c r="G258" t="s">
        <v>684</v>
      </c>
      <c r="H258" s="41">
        <v>2004</v>
      </c>
      <c r="I258" t="s">
        <v>526</v>
      </c>
      <c r="J258" t="s">
        <v>30</v>
      </c>
      <c r="K258" t="s">
        <v>30</v>
      </c>
      <c r="L258" t="s">
        <v>773</v>
      </c>
      <c r="M258" t="s">
        <v>1353</v>
      </c>
      <c r="N258" s="41">
        <f>IFERROR(SEARCH("EM-DAT",Table4[[#This Row],[reference/s]]),"")</f>
        <v>12</v>
      </c>
      <c r="O258" s="41"/>
      <c r="P258" s="41"/>
      <c r="Q258" s="41"/>
      <c r="R258" s="41"/>
      <c r="S258" s="41"/>
      <c r="T258" s="41">
        <f>IF(AND(Table4[[#This Row],[Deaths]]="",Table4[[#This Row],[Reported cost]]="",Table4[[#This Row],[Insured Cost]]=""),1,IF(OR(Table4[[#This Row],[Reported cost]]="",Table4[[#This Row],[Insured Cost]]=""),2,IF(AND(Table4[[#This Row],[Deaths]]="",OR(Table4[[#This Row],[Reported cost]]="",Table4[[#This Row],[Insured Cost]]="")),3,"")))</f>
        <v>2</v>
      </c>
      <c r="U258" s="41"/>
      <c r="V258" s="41"/>
      <c r="W258" s="41"/>
      <c r="X258" s="41"/>
      <c r="Y258" s="41"/>
      <c r="Z258" s="2">
        <v>18000000</v>
      </c>
      <c r="AB258" s="41"/>
      <c r="AC258" s="41"/>
      <c r="AD258" s="41"/>
      <c r="AE258" s="41"/>
      <c r="AF258" s="41"/>
      <c r="AG258" s="41"/>
      <c r="AH258" s="41"/>
      <c r="AI258" s="41"/>
      <c r="AJ258" s="41"/>
      <c r="AK258" s="41"/>
      <c r="AL258" s="41"/>
      <c r="AM258" s="41"/>
      <c r="AN258" s="41"/>
      <c r="AO258" s="41"/>
      <c r="AP258" s="41"/>
      <c r="AQ258" s="41"/>
      <c r="AR258" s="41"/>
      <c r="AS258" s="41"/>
      <c r="AT258" s="41"/>
      <c r="BD258" t="str">
        <f>IFERROR(LEFT(Table4[[#This Row],[reference/s]],SEARCH(";",Table4[[#This Row],[reference/s]])-1),"")</f>
        <v>ICA</v>
      </c>
      <c r="BE258" t="str">
        <f>IFERROR(MID(Table4[[#This Row],[reference/s]],SEARCH(";",Table4[[#This Row],[reference/s]])+2,SEARCH(";",Table4[[#This Row],[reference/s]],SEARCH(";",Table4[[#This Row],[reference/s]])+1)-SEARCH(";",Table4[[#This Row],[reference/s]])-2),"")</f>
        <v>wiki</v>
      </c>
      <c r="BF258">
        <f>IFERROR(SEARCH(";",Table4[[#This Row],[reference/s]]),"")</f>
        <v>4</v>
      </c>
      <c r="BG258" s="1">
        <f>IFERROR(SEARCH(";",Table4[[#This Row],[reference/s]],Table4[[#This Row],[Column2]]+1),"")</f>
        <v>10</v>
      </c>
      <c r="BH258" s="1">
        <f>IFERROR(SEARCH(";",Table4[[#This Row],[reference/s]],Table4[[#This Row],[Column3]]+1),"")</f>
        <v>18</v>
      </c>
      <c r="BI258" s="1">
        <f>IFERROR(SEARCH(";",Table4[[#This Row],[reference/s]],Table4[[#This Row],[Column4]]+1),"")</f>
        <v>70</v>
      </c>
      <c r="BJ258" s="1">
        <f>IFERROR(SEARCH(";",Table4[[#This Row],[reference/s]],Table4[[#This Row],[Column5]]+1),"")</f>
        <v>445</v>
      </c>
      <c r="BK258" s="1" t="str">
        <f>IFERROR(SEARCH(";",Table4[[#This Row],[reference/s]],Table4[[#This Row],[Column6]]+1),"")</f>
        <v/>
      </c>
      <c r="BL258" s="1" t="str">
        <f>IFERROR(SEARCH(";",Table4[[#This Row],[reference/s]],Table4[[#This Row],[Column7]]+1),"")</f>
        <v/>
      </c>
      <c r="BM258" s="1" t="str">
        <f>IFERROR(SEARCH(";",Table4[[#This Row],[reference/s]],Table4[[#This Row],[Column8]]+1),"")</f>
        <v/>
      </c>
      <c r="BN258" s="1" t="str">
        <f>IFERROR(SEARCH(";",Table4[[#This Row],[reference/s]],Table4[[#This Row],[Column9]]+1),"")</f>
        <v/>
      </c>
      <c r="BO258" s="1" t="str">
        <f>IFERROR(SEARCH(";",Table4[[#This Row],[reference/s]],Table4[[#This Row],[Column10]]+1),"")</f>
        <v/>
      </c>
      <c r="BP258" s="1" t="str">
        <f>IFERROR(SEARCH(";",Table4[[#This Row],[reference/s]],Table4[[#This Row],[Column11]]+1),"")</f>
        <v/>
      </c>
      <c r="BQ258" s="1" t="str">
        <f>IFERROR(MID(Table4[[#This Row],[reference/s]],Table4[[#This Row],[Column3]]+2,Table4[[#This Row],[Column4]]-Table4[[#This Row],[Column3]]-2),"")</f>
        <v>EM-DAT</v>
      </c>
      <c r="BR258" s="1" t="str">
        <f>IFERROR(MID(Table4[[#This Row],[reference/s]],Table4[[#This Row],[Column4]]+2,Table4[[#This Row],[Column5]]-Table4[[#This Row],[Column4]]-2),"")</f>
        <v>http://www.abc.net.au/am/content/2004/s1034635.htm</v>
      </c>
      <c r="BS258" s="1" t="str">
        <f>IFERROR(MID(Table4[[#This Row],[reference/s]],Table4[[#This Row],[Column5]]+2,Table4[[#This Row],[Column6]]-Table4[[#This Row],[Column5]]-2),"")</f>
        <v>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v>
      </c>
    </row>
    <row r="259" spans="1:71">
      <c r="A259">
        <v>377</v>
      </c>
      <c r="B259" t="s">
        <v>666</v>
      </c>
      <c r="C259" t="s">
        <v>268</v>
      </c>
      <c r="D259" t="s">
        <v>269</v>
      </c>
      <c r="E259" s="4">
        <v>38010</v>
      </c>
      <c r="F259" s="4">
        <v>38017</v>
      </c>
      <c r="G259" t="s">
        <v>684</v>
      </c>
      <c r="H259" s="41">
        <v>2004</v>
      </c>
      <c r="I259" t="s">
        <v>558</v>
      </c>
      <c r="J259" t="s">
        <v>50</v>
      </c>
      <c r="K259" t="s">
        <v>50</v>
      </c>
      <c r="L259" t="s">
        <v>773</v>
      </c>
      <c r="M259" t="s">
        <v>1679</v>
      </c>
      <c r="N259" s="41">
        <f>IFERROR(SEARCH("EM-DAT",Table4[[#This Row],[reference/s]]),"")</f>
        <v>11</v>
      </c>
      <c r="O259" s="41"/>
      <c r="P259" s="41"/>
      <c r="Q259" s="41"/>
      <c r="R259" s="41"/>
      <c r="S259" s="41"/>
      <c r="T259" s="41">
        <f>IF(AND(Table4[[#This Row],[Deaths]]="",Table4[[#This Row],[Reported cost]]="",Table4[[#This Row],[Insured Cost]]=""),1,IF(OR(Table4[[#This Row],[Reported cost]]="",Table4[[#This Row],[Insured Cost]]=""),2,IF(AND(Table4[[#This Row],[Deaths]]="",OR(Table4[[#This Row],[Reported cost]]="",Table4[[#This Row],[Insured Cost]]="")),3,"")))</f>
        <v>2</v>
      </c>
      <c r="U259" s="41"/>
      <c r="V259" s="41"/>
      <c r="W259" s="41"/>
      <c r="X259" s="41">
        <v>3</v>
      </c>
      <c r="Y259" s="41">
        <v>1</v>
      </c>
      <c r="Z259" s="2">
        <v>28500000</v>
      </c>
      <c r="AB259" s="41"/>
      <c r="AC259" s="41"/>
      <c r="AD259" s="41"/>
      <c r="AE259" s="41">
        <v>121000</v>
      </c>
      <c r="AF259" s="41"/>
      <c r="AG259" s="41"/>
      <c r="AH259" s="41"/>
      <c r="AI259" s="41"/>
      <c r="AJ259" s="41"/>
      <c r="AK259" s="41"/>
      <c r="AL259" s="41"/>
      <c r="AM259" s="41"/>
      <c r="AN259" s="41"/>
      <c r="AO259" s="41"/>
      <c r="AP259" s="41"/>
      <c r="AQ259" s="41"/>
      <c r="AR259" s="41"/>
      <c r="AS259" s="41"/>
      <c r="AT259" s="41"/>
      <c r="BC259" t="s">
        <v>270</v>
      </c>
      <c r="BD259" t="str">
        <f>IFERROR(LEFT(Table4[[#This Row],[reference/s]],SEARCH(";",Table4[[#This Row],[reference/s]])-1),"")</f>
        <v>EM-Track</v>
      </c>
      <c r="BE259" t="str">
        <f>IFERROR(MID(Table4[[#This Row],[reference/s]],SEARCH(";",Table4[[#This Row],[reference/s]])+2,SEARCH(";",Table4[[#This Row],[reference/s]],SEARCH(";",Table4[[#This Row],[reference/s]])+1)-SEARCH(";",Table4[[#This Row],[reference/s]])-2),"")</f>
        <v>EM-DAT</v>
      </c>
      <c r="BF259">
        <f>IFERROR(SEARCH(";",Table4[[#This Row],[reference/s]]),"")</f>
        <v>9</v>
      </c>
      <c r="BG259" s="1">
        <f>IFERROR(SEARCH(";",Table4[[#This Row],[reference/s]],Table4[[#This Row],[Column2]]+1),"")</f>
        <v>17</v>
      </c>
      <c r="BH259" s="1">
        <f>IFERROR(SEARCH(";",Table4[[#This Row],[reference/s]],Table4[[#This Row],[Column3]]+1),"")</f>
        <v>23</v>
      </c>
      <c r="BI259" s="1">
        <f>IFERROR(SEARCH(";",Table4[[#This Row],[reference/s]],Table4[[#This Row],[Column4]]+1),"")</f>
        <v>28</v>
      </c>
      <c r="BJ259" s="1" t="str">
        <f>IFERROR(SEARCH(";",Table4[[#This Row],[reference/s]],Table4[[#This Row],[Column5]]+1),"")</f>
        <v/>
      </c>
      <c r="BK259" s="1" t="str">
        <f>IFERROR(SEARCH(";",Table4[[#This Row],[reference/s]],Table4[[#This Row],[Column6]]+1),"")</f>
        <v/>
      </c>
      <c r="BL259" s="1" t="str">
        <f>IFERROR(SEARCH(";",Table4[[#This Row],[reference/s]],Table4[[#This Row],[Column7]]+1),"")</f>
        <v/>
      </c>
      <c r="BM259" s="1" t="str">
        <f>IFERROR(SEARCH(";",Table4[[#This Row],[reference/s]],Table4[[#This Row],[Column8]]+1),"")</f>
        <v/>
      </c>
      <c r="BN259" s="1" t="str">
        <f>IFERROR(SEARCH(";",Table4[[#This Row],[reference/s]],Table4[[#This Row],[Column9]]+1),"")</f>
        <v/>
      </c>
      <c r="BO259" s="1" t="str">
        <f>IFERROR(SEARCH(";",Table4[[#This Row],[reference/s]],Table4[[#This Row],[Column10]]+1),"")</f>
        <v/>
      </c>
      <c r="BP259" s="1" t="str">
        <f>IFERROR(SEARCH(";",Table4[[#This Row],[reference/s]],Table4[[#This Row],[Column11]]+1),"")</f>
        <v/>
      </c>
      <c r="BQ259" s="1" t="str">
        <f>IFERROR(MID(Table4[[#This Row],[reference/s]],Table4[[#This Row],[Column3]]+2,Table4[[#This Row],[Column4]]-Table4[[#This Row],[Column3]]-2),"")</f>
        <v>wiki</v>
      </c>
      <c r="BR259" s="1" t="str">
        <f>IFERROR(MID(Table4[[#This Row],[reference/s]],Table4[[#This Row],[Column4]]+2,Table4[[#This Row],[Column5]]-Table4[[#This Row],[Column4]]-2),"")</f>
        <v>ICA</v>
      </c>
      <c r="BS259" s="1" t="str">
        <f>IFERROR(MID(Table4[[#This Row],[reference/s]],Table4[[#This Row],[Column5]]+2,Table4[[#This Row],[Column6]]-Table4[[#This Row],[Column5]]-2),"")</f>
        <v/>
      </c>
    </row>
    <row r="260" spans="1:71">
      <c r="A260">
        <v>391</v>
      </c>
      <c r="B260" t="s">
        <v>666</v>
      </c>
      <c r="C260" t="s">
        <v>282</v>
      </c>
      <c r="D260" t="s">
        <v>699</v>
      </c>
      <c r="E260" s="4">
        <v>38049</v>
      </c>
      <c r="F260" s="4">
        <v>38077</v>
      </c>
      <c r="G260" t="s">
        <v>685</v>
      </c>
      <c r="H260" s="41">
        <v>2004</v>
      </c>
      <c r="I260" t="s">
        <v>559</v>
      </c>
      <c r="J260" t="s">
        <v>283</v>
      </c>
      <c r="K260" t="s">
        <v>165</v>
      </c>
      <c r="L260" t="s">
        <v>786</v>
      </c>
      <c r="M260" t="s">
        <v>1154</v>
      </c>
      <c r="N260" s="41" t="str">
        <f>IFERROR(SEARCH("EM-DAT",Table4[[#This Row],[reference/s]]),"")</f>
        <v/>
      </c>
      <c r="O260" s="41"/>
      <c r="P260" s="41"/>
      <c r="Q260" s="41"/>
      <c r="R260" s="41"/>
      <c r="S260" s="41"/>
      <c r="T260" s="41">
        <f>IF(AND(Table4[[#This Row],[Deaths]]="",Table4[[#This Row],[Reported cost]]="",Table4[[#This Row],[Insured Cost]]=""),1,IF(OR(Table4[[#This Row],[Reported cost]]="",Table4[[#This Row],[Insured Cost]]=""),2,IF(AND(Table4[[#This Row],[Deaths]]="",OR(Table4[[#This Row],[Reported cost]]="",Table4[[#This Row],[Insured Cost]]="")),3,"")))</f>
        <v>2</v>
      </c>
      <c r="U260" s="41">
        <v>100</v>
      </c>
      <c r="V260" s="41">
        <v>110000</v>
      </c>
      <c r="W260" s="41"/>
      <c r="X260" s="41">
        <v>10</v>
      </c>
      <c r="Y260" s="41">
        <v>3</v>
      </c>
      <c r="Z260" s="2"/>
      <c r="AA260" s="2">
        <v>10000000</v>
      </c>
      <c r="AB260" s="41"/>
      <c r="AC260" s="41"/>
      <c r="AD260" s="41"/>
      <c r="AE260" s="41"/>
      <c r="AF260" s="41">
        <v>20</v>
      </c>
      <c r="AG260" s="41"/>
      <c r="AH260" s="41"/>
      <c r="AI260" s="41"/>
      <c r="AJ260" s="41">
        <v>1</v>
      </c>
      <c r="AK260" s="41"/>
      <c r="AL260" s="41"/>
      <c r="AM260" s="41"/>
      <c r="AN260" s="41"/>
      <c r="AO260" s="41"/>
      <c r="AP260" s="41"/>
      <c r="AQ260" s="41"/>
      <c r="AR260" s="41"/>
      <c r="AS260" s="41"/>
      <c r="AT260" s="41"/>
      <c r="BC260" t="s">
        <v>284</v>
      </c>
      <c r="BD260" t="str">
        <f>IFERROR(LEFT(Table4[[#This Row],[reference/s]],SEARCH(";",Table4[[#This Row],[reference/s]])-1),"")</f>
        <v>EM-Track</v>
      </c>
      <c r="BE260" t="str">
        <f>IFERROR(MID(Table4[[#This Row],[reference/s]],SEARCH(";",Table4[[#This Row],[reference/s]])+2,SEARCH(";",Table4[[#This Row],[reference/s]],SEARCH(";",Table4[[#This Row],[reference/s]])+1)-SEARCH(";",Table4[[#This Row],[reference/s]])-2),"")</f>
        <v>Monty</v>
      </c>
      <c r="BF260">
        <f>IFERROR(SEARCH(";",Table4[[#This Row],[reference/s]]),"")</f>
        <v>9</v>
      </c>
      <c r="BG260" s="1">
        <f>IFERROR(SEARCH(";",Table4[[#This Row],[reference/s]],Table4[[#This Row],[Column2]]+1),"")</f>
        <v>16</v>
      </c>
      <c r="BH260" s="1">
        <f>IFERROR(SEARCH(";",Table4[[#This Row],[reference/s]],Table4[[#This Row],[Column3]]+1),"")</f>
        <v>21</v>
      </c>
      <c r="BI260" s="1">
        <f>IFERROR(SEARCH(";",Table4[[#This Row],[reference/s]],Table4[[#This Row],[Column4]]+1),"")</f>
        <v>104</v>
      </c>
      <c r="BJ260" s="1">
        <f>IFERROR(SEARCH(";",Table4[[#This Row],[reference/s]],Table4[[#This Row],[Column5]]+1),"")</f>
        <v>154</v>
      </c>
      <c r="BK260" s="1">
        <f>IFERROR(SEARCH(";",Table4[[#This Row],[reference/s]],Table4[[#This Row],[Column6]]+1),"")</f>
        <v>227</v>
      </c>
      <c r="BL260" s="1" t="str">
        <f>IFERROR(SEARCH(";",Table4[[#This Row],[reference/s]],Table4[[#This Row],[Column7]]+1),"")</f>
        <v/>
      </c>
      <c r="BM260" s="1" t="str">
        <f>IFERROR(SEARCH(";",Table4[[#This Row],[reference/s]],Table4[[#This Row],[Column8]]+1),"")</f>
        <v/>
      </c>
      <c r="BN260" s="1" t="str">
        <f>IFERROR(SEARCH(";",Table4[[#This Row],[reference/s]],Table4[[#This Row],[Column9]]+1),"")</f>
        <v/>
      </c>
      <c r="BO260" s="1" t="str">
        <f>IFERROR(SEARCH(";",Table4[[#This Row],[reference/s]],Table4[[#This Row],[Column10]]+1),"")</f>
        <v/>
      </c>
      <c r="BP260" s="1" t="str">
        <f>IFERROR(SEARCH(";",Table4[[#This Row],[reference/s]],Table4[[#This Row],[Column11]]+1),"")</f>
        <v/>
      </c>
      <c r="BQ260" s="1" t="str">
        <f>IFERROR(MID(Table4[[#This Row],[reference/s]],Table4[[#This Row],[Column3]]+2,Table4[[#This Row],[Column4]]-Table4[[#This Row],[Column3]]-2),"")</f>
        <v>Fay</v>
      </c>
      <c r="BR260" s="1" t="str">
        <f>IFERROR(MID(Table4[[#This Row],[reference/s]],Table4[[#This Row],[Column4]]+2,Table4[[#This Row],[Column5]]-Table4[[#This Row],[Column4]]-2),"")</f>
        <v>http://hardenup.org/be-aware/weather-events/events/2000-2009/cyclone-%282%29.aspx</v>
      </c>
      <c r="BS260" s="1" t="str">
        <f>IFERROR(MID(Table4[[#This Row],[reference/s]],Table4[[#This Row],[Column5]]+2,Table4[[#This Row],[Column6]]-Table4[[#This Row],[Column5]]-2),"")</f>
        <v>http://www.bom.gov.au/cyclone/history/evan.shtml</v>
      </c>
    </row>
    <row r="261" spans="1:71" ht="15" thickBot="1">
      <c r="B261" t="s">
        <v>666</v>
      </c>
      <c r="D261" t="s">
        <v>1156</v>
      </c>
      <c r="E261" s="16">
        <v>38284</v>
      </c>
      <c r="F261" s="16">
        <v>38284</v>
      </c>
      <c r="G261" t="s">
        <v>690</v>
      </c>
      <c r="H261" s="41">
        <v>2004</v>
      </c>
      <c r="I261" t="s">
        <v>1157</v>
      </c>
      <c r="J261" t="s">
        <v>37</v>
      </c>
      <c r="K261" t="s">
        <v>37</v>
      </c>
      <c r="M261" t="s">
        <v>1354</v>
      </c>
      <c r="N261" s="41">
        <f>IFERROR(SEARCH("EM-DAT",Table4[[#This Row],[reference/s]]),"")</f>
        <v>12</v>
      </c>
      <c r="O261" s="41"/>
      <c r="P261" s="41"/>
      <c r="Q261" s="41"/>
      <c r="R261" s="41"/>
      <c r="S261" s="41"/>
      <c r="T261" s="41">
        <f>IF(AND(Table4[[#This Row],[Deaths]]="",Table4[[#This Row],[Reported cost]]="",Table4[[#This Row],[Insured Cost]]=""),1,IF(OR(Table4[[#This Row],[Reported cost]]="",Table4[[#This Row],[Insured Cost]]=""),2,IF(AND(Table4[[#This Row],[Deaths]]="",OR(Table4[[#This Row],[Reported cost]]="",Table4[[#This Row],[Insured Cost]]="")),3,"")))</f>
        <v>2</v>
      </c>
      <c r="U261" s="41"/>
      <c r="V261" s="41"/>
      <c r="W261" s="41"/>
      <c r="X261" s="41"/>
      <c r="Y261" s="41">
        <v>1</v>
      </c>
      <c r="Z261" s="2"/>
      <c r="AA261" s="2">
        <v>13500000</v>
      </c>
      <c r="AB261" s="41"/>
      <c r="AC261" s="41"/>
      <c r="AD261" s="41"/>
      <c r="AE261" s="41"/>
      <c r="AF261" s="41"/>
      <c r="AG261" s="41"/>
      <c r="AH261" s="41"/>
      <c r="AI261" s="41"/>
      <c r="AJ261" s="41"/>
      <c r="AK261" s="41"/>
      <c r="AL261" s="41"/>
      <c r="AM261" s="41"/>
      <c r="AN261" s="41"/>
      <c r="AO261" s="41"/>
      <c r="AP261" s="41"/>
      <c r="AQ261" s="41"/>
      <c r="AR261" s="41"/>
      <c r="AS261" s="41"/>
      <c r="AT261" s="41"/>
      <c r="BD261" t="str">
        <f>IFERROR(LEFT(Table4[[#This Row],[reference/s]],SEARCH(";",Table4[[#This Row],[reference/s]])-1),"")</f>
        <v>wiki</v>
      </c>
      <c r="BE261" t="str">
        <f>IFERROR(MID(Table4[[#This Row],[reference/s]],SEARCH(";",Table4[[#This Row],[reference/s]])+2,SEARCH(";",Table4[[#This Row],[reference/s]],SEARCH(";",Table4[[#This Row],[reference/s]])+1)-SEARCH(";",Table4[[#This Row],[reference/s]])-2),"")</f>
        <v>BoM</v>
      </c>
      <c r="BF261">
        <f>IFERROR(SEARCH(";",Table4[[#This Row],[reference/s]]),"")</f>
        <v>5</v>
      </c>
      <c r="BG261" s="1">
        <f>IFERROR(SEARCH(";",Table4[[#This Row],[reference/s]],Table4[[#This Row],[Column2]]+1),"")</f>
        <v>10</v>
      </c>
      <c r="BH261" s="1">
        <f>IFERROR(SEARCH(";",Table4[[#This Row],[reference/s]],Table4[[#This Row],[Column3]]+1),"")</f>
        <v>18</v>
      </c>
      <c r="BI261" s="1" t="str">
        <f>IFERROR(SEARCH(";",Table4[[#This Row],[reference/s]],Table4[[#This Row],[Column4]]+1),"")</f>
        <v/>
      </c>
      <c r="BJ261" s="1" t="str">
        <f>IFERROR(SEARCH(";",Table4[[#This Row],[reference/s]],Table4[[#This Row],[Column5]]+1),"")</f>
        <v/>
      </c>
      <c r="BK261" s="1" t="str">
        <f>IFERROR(SEARCH(";",Table4[[#This Row],[reference/s]],Table4[[#This Row],[Column6]]+1),"")</f>
        <v/>
      </c>
      <c r="BL261" s="1" t="str">
        <f>IFERROR(SEARCH(";",Table4[[#This Row],[reference/s]],Table4[[#This Row],[Column7]]+1),"")</f>
        <v/>
      </c>
      <c r="BM261" s="1" t="str">
        <f>IFERROR(SEARCH(";",Table4[[#This Row],[reference/s]],Table4[[#This Row],[Column8]]+1),"")</f>
        <v/>
      </c>
      <c r="BN261" s="1" t="str">
        <f>IFERROR(SEARCH(";",Table4[[#This Row],[reference/s]],Table4[[#This Row],[Column9]]+1),"")</f>
        <v/>
      </c>
      <c r="BO261" s="1" t="str">
        <f>IFERROR(SEARCH(";",Table4[[#This Row],[reference/s]],Table4[[#This Row],[Column10]]+1),"")</f>
        <v/>
      </c>
      <c r="BP261" s="1" t="str">
        <f>IFERROR(SEARCH(";",Table4[[#This Row],[reference/s]],Table4[[#This Row],[Column11]]+1),"")</f>
        <v/>
      </c>
      <c r="BQ261" s="1" t="str">
        <f>IFERROR(MID(Table4[[#This Row],[reference/s]],Table4[[#This Row],[Column3]]+2,Table4[[#This Row],[Column4]]-Table4[[#This Row],[Column3]]-2),"")</f>
        <v>EM-DAT</v>
      </c>
      <c r="BR261" s="1" t="str">
        <f>IFERROR(MID(Table4[[#This Row],[reference/s]],Table4[[#This Row],[Column4]]+2,Table4[[#This Row],[Column5]]-Table4[[#This Row],[Column4]]-2),"")</f>
        <v/>
      </c>
      <c r="BS261" s="1" t="str">
        <f>IFERROR(MID(Table4[[#This Row],[reference/s]],Table4[[#This Row],[Column5]]+2,Table4[[#This Row],[Column6]]-Table4[[#This Row],[Column5]]-2),"")</f>
        <v/>
      </c>
    </row>
    <row r="262" spans="1:71" ht="16" thickTop="1" thickBot="1">
      <c r="B262" t="s">
        <v>666</v>
      </c>
      <c r="D262" s="31" t="s">
        <v>1355</v>
      </c>
      <c r="E262" s="16">
        <v>38298</v>
      </c>
      <c r="F262" s="16">
        <v>38298</v>
      </c>
      <c r="G262" t="s">
        <v>686</v>
      </c>
      <c r="H262" s="41">
        <v>2004</v>
      </c>
      <c r="I262" t="s">
        <v>563</v>
      </c>
      <c r="J262" t="s">
        <v>50</v>
      </c>
      <c r="K262" t="s">
        <v>50</v>
      </c>
      <c r="M262" s="9" t="s">
        <v>1678</v>
      </c>
      <c r="N262" s="41">
        <f>IFERROR(SEARCH("EM-DAT",Table4[[#This Row],[reference/s]]),"")</f>
        <v>1</v>
      </c>
      <c r="O262" s="41"/>
      <c r="P262" s="41"/>
      <c r="Q262" s="41"/>
      <c r="R262" s="41"/>
      <c r="S262" s="41"/>
      <c r="T262" s="41">
        <f>IF(AND(Table4[[#This Row],[Deaths]]="",Table4[[#This Row],[Reported cost]]="",Table4[[#This Row],[Insured Cost]]=""),1,IF(OR(Table4[[#This Row],[Reported cost]]="",Table4[[#This Row],[Insured Cost]]=""),2,IF(AND(Table4[[#This Row],[Deaths]]="",OR(Table4[[#This Row],[Reported cost]]="",Table4[[#This Row],[Insured Cost]]="")),3,"")))</f>
        <v>2</v>
      </c>
      <c r="U262" s="41"/>
      <c r="V262" s="41"/>
      <c r="W262" s="41"/>
      <c r="X262" s="41"/>
      <c r="Y262" s="41">
        <v>2</v>
      </c>
      <c r="Z262" s="2"/>
      <c r="AA262" s="2">
        <v>10000000</v>
      </c>
      <c r="AB262" s="41"/>
      <c r="AC262" s="41"/>
      <c r="AD262" s="41"/>
      <c r="AE262" s="41"/>
      <c r="AF262" s="41"/>
      <c r="AG262" s="41"/>
      <c r="AH262" s="41"/>
      <c r="AI262" s="41"/>
      <c r="AJ262" s="41"/>
      <c r="AK262" s="41"/>
      <c r="AL262" s="41"/>
      <c r="AM262" s="41"/>
      <c r="AN262" s="41"/>
      <c r="AO262" s="41"/>
      <c r="AP262" s="41"/>
      <c r="AQ262" s="41"/>
      <c r="AR262" s="41"/>
      <c r="AS262" s="41"/>
      <c r="AT262" s="41"/>
      <c r="BD262" t="str">
        <f>IFERROR(LEFT(Table4[[#This Row],[reference/s]],SEARCH(";",Table4[[#This Row],[reference/s]])-1),"")</f>
        <v>EM-DAT (2 deaths)</v>
      </c>
      <c r="BE262" t="str">
        <f>IFERROR(MID(Table4[[#This Row],[reference/s]],SEARCH(";",Table4[[#This Row],[reference/s]])+2,SEARCH(";",Table4[[#This Row],[reference/s]],SEARCH(";",Table4[[#This Row],[reference/s]])+1)-SEARCH(";",Table4[[#This Row],[reference/s]])-2),"")</f>
        <v/>
      </c>
      <c r="BF262">
        <f>IFERROR(SEARCH(";",Table4[[#This Row],[reference/s]]),"")</f>
        <v>18</v>
      </c>
      <c r="BG262" s="1" t="str">
        <f>IFERROR(SEARCH(";",Table4[[#This Row],[reference/s]],Table4[[#This Row],[Column2]]+1),"")</f>
        <v/>
      </c>
      <c r="BH262" s="1" t="str">
        <f>IFERROR(SEARCH(";",Table4[[#This Row],[reference/s]],Table4[[#This Row],[Column3]]+1),"")</f>
        <v/>
      </c>
      <c r="BI262" s="1" t="str">
        <f>IFERROR(SEARCH(";",Table4[[#This Row],[reference/s]],Table4[[#This Row],[Column4]]+1),"")</f>
        <v/>
      </c>
      <c r="BJ262" s="1" t="str">
        <f>IFERROR(SEARCH(";",Table4[[#This Row],[reference/s]],Table4[[#This Row],[Column5]]+1),"")</f>
        <v/>
      </c>
      <c r="BK262" s="1" t="str">
        <f>IFERROR(SEARCH(";",Table4[[#This Row],[reference/s]],Table4[[#This Row],[Column6]]+1),"")</f>
        <v/>
      </c>
      <c r="BL262" s="1" t="str">
        <f>IFERROR(SEARCH(";",Table4[[#This Row],[reference/s]],Table4[[#This Row],[Column7]]+1),"")</f>
        <v/>
      </c>
      <c r="BM262" s="1" t="str">
        <f>IFERROR(SEARCH(";",Table4[[#This Row],[reference/s]],Table4[[#This Row],[Column8]]+1),"")</f>
        <v/>
      </c>
      <c r="BN262" s="1" t="str">
        <f>IFERROR(SEARCH(";",Table4[[#This Row],[reference/s]],Table4[[#This Row],[Column9]]+1),"")</f>
        <v/>
      </c>
      <c r="BO262" s="1" t="str">
        <f>IFERROR(SEARCH(";",Table4[[#This Row],[reference/s]],Table4[[#This Row],[Column10]]+1),"")</f>
        <v/>
      </c>
      <c r="BP262" s="1" t="str">
        <f>IFERROR(SEARCH(";",Table4[[#This Row],[reference/s]],Table4[[#This Row],[Column11]]+1),"")</f>
        <v/>
      </c>
      <c r="BQ262" s="1" t="str">
        <f>IFERROR(MID(Table4[[#This Row],[reference/s]],Table4[[#This Row],[Column3]]+2,Table4[[#This Row],[Column4]]-Table4[[#This Row],[Column3]]-2),"")</f>
        <v/>
      </c>
      <c r="BR262" s="1" t="str">
        <f>IFERROR(MID(Table4[[#This Row],[reference/s]],Table4[[#This Row],[Column4]]+2,Table4[[#This Row],[Column5]]-Table4[[#This Row],[Column4]]-2),"")</f>
        <v/>
      </c>
      <c r="BS262" s="1" t="str">
        <f>IFERROR(MID(Table4[[#This Row],[reference/s]],Table4[[#This Row],[Column5]]+2,Table4[[#This Row],[Column6]]-Table4[[#This Row],[Column5]]-2),"")</f>
        <v/>
      </c>
    </row>
    <row r="263" spans="1:71" ht="15" thickTop="1">
      <c r="B263" t="s">
        <v>666</v>
      </c>
      <c r="C263" t="s">
        <v>612</v>
      </c>
      <c r="D263" t="s">
        <v>698</v>
      </c>
      <c r="E263" s="4">
        <v>38334</v>
      </c>
      <c r="F263" s="4">
        <v>38334</v>
      </c>
      <c r="G263" t="s">
        <v>687</v>
      </c>
      <c r="H263" s="41">
        <v>2004</v>
      </c>
      <c r="I263" t="s">
        <v>650</v>
      </c>
      <c r="J263" t="s">
        <v>37</v>
      </c>
      <c r="K263" t="s">
        <v>37</v>
      </c>
      <c r="L263" t="s">
        <v>773</v>
      </c>
      <c r="M263" t="s">
        <v>817</v>
      </c>
      <c r="N263" s="41" t="str">
        <f>IFERROR(SEARCH("EM-DAT",Table4[[#This Row],[reference/s]]),"")</f>
        <v/>
      </c>
      <c r="O263" s="41"/>
      <c r="P263" s="41"/>
      <c r="Q263" s="41"/>
      <c r="R263" s="41"/>
      <c r="S263" s="41"/>
      <c r="T263" s="41">
        <f>IF(AND(Table4[[#This Row],[Deaths]]="",Table4[[#This Row],[Reported cost]]="",Table4[[#This Row],[Insured Cost]]=""),1,IF(OR(Table4[[#This Row],[Reported cost]]="",Table4[[#This Row],[Insured Cost]]=""),2,IF(AND(Table4[[#This Row],[Deaths]]="",OR(Table4[[#This Row],[Reported cost]]="",Table4[[#This Row],[Insured Cost]]="")),3,"")))</f>
        <v>2</v>
      </c>
      <c r="U263" s="41"/>
      <c r="V263" s="41"/>
      <c r="W263" s="41"/>
      <c r="X263" s="41"/>
      <c r="Y263" s="41"/>
      <c r="Z263" s="2">
        <v>32300000</v>
      </c>
      <c r="AB263" s="41"/>
      <c r="AC263" s="41"/>
      <c r="AD263" s="41"/>
      <c r="AE263" s="41"/>
      <c r="AF263" s="41"/>
      <c r="AG263" s="41"/>
      <c r="AH263" s="41"/>
      <c r="AI263" s="41"/>
      <c r="AJ263" s="41"/>
      <c r="AK263" s="41"/>
      <c r="AL263" s="41"/>
      <c r="AM263" s="41"/>
      <c r="AN263" s="41"/>
      <c r="AO263" s="41"/>
      <c r="AP263" s="41"/>
      <c r="AQ263" s="41"/>
      <c r="AR263" s="41"/>
      <c r="AS263" s="41"/>
      <c r="AT263" s="41"/>
      <c r="BD263" t="str">
        <f>IFERROR(LEFT(Table4[[#This Row],[reference/s]],SEARCH(";",Table4[[#This Row],[reference/s]])-1),"")</f>
        <v>ICA</v>
      </c>
      <c r="BE263" t="str">
        <f>IFERROR(MID(Table4[[#This Row],[reference/s]],SEARCH(";",Table4[[#This Row],[reference/s]])+2,SEARCH(";",Table4[[#This Row],[reference/s]],SEARCH(";",Table4[[#This Row],[reference/s]])+1)-SEARCH(";",Table4[[#This Row],[reference/s]])-2),"")</f>
        <v>http://www.australiasevereweather.com/storm_news/2005/docs/200506-01.htm</v>
      </c>
      <c r="BF263">
        <f>IFERROR(SEARCH(";",Table4[[#This Row],[reference/s]]),"")</f>
        <v>4</v>
      </c>
      <c r="BG263" s="1">
        <f>IFERROR(SEARCH(";",Table4[[#This Row],[reference/s]],Table4[[#This Row],[Column2]]+1),"")</f>
        <v>78</v>
      </c>
      <c r="BH263" s="1">
        <f>IFERROR(SEARCH(";",Table4[[#This Row],[reference/s]],Table4[[#This Row],[Column3]]+1),"")</f>
        <v>168</v>
      </c>
      <c r="BI263" s="1" t="str">
        <f>IFERROR(SEARCH(";",Table4[[#This Row],[reference/s]],Table4[[#This Row],[Column4]]+1),"")</f>
        <v/>
      </c>
      <c r="BJ263" s="1" t="str">
        <f>IFERROR(SEARCH(";",Table4[[#This Row],[reference/s]],Table4[[#This Row],[Column5]]+1),"")</f>
        <v/>
      </c>
      <c r="BK263" s="1" t="str">
        <f>IFERROR(SEARCH(";",Table4[[#This Row],[reference/s]],Table4[[#This Row],[Column6]]+1),"")</f>
        <v/>
      </c>
      <c r="BL263" s="1" t="str">
        <f>IFERROR(SEARCH(";",Table4[[#This Row],[reference/s]],Table4[[#This Row],[Column7]]+1),"")</f>
        <v/>
      </c>
      <c r="BM263" s="1" t="str">
        <f>IFERROR(SEARCH(";",Table4[[#This Row],[reference/s]],Table4[[#This Row],[Column8]]+1),"")</f>
        <v/>
      </c>
      <c r="BN263" s="1" t="str">
        <f>IFERROR(SEARCH(";",Table4[[#This Row],[reference/s]],Table4[[#This Row],[Column9]]+1),"")</f>
        <v/>
      </c>
      <c r="BO263" s="1" t="str">
        <f>IFERROR(SEARCH(";",Table4[[#This Row],[reference/s]],Table4[[#This Row],[Column10]]+1),"")</f>
        <v/>
      </c>
      <c r="BP263" s="1" t="str">
        <f>IFERROR(SEARCH(";",Table4[[#This Row],[reference/s]],Table4[[#This Row],[Column11]]+1),"")</f>
        <v/>
      </c>
      <c r="BQ263" s="1" t="str">
        <f>IFERROR(MID(Table4[[#This Row],[reference/s]],Table4[[#This Row],[Column3]]+2,Table4[[#This Row],[Column4]]-Table4[[#This Row],[Column3]]-2),"")</f>
        <v>http://www.abc.net.au/news/2004-12-13/severe-storms-leave-air-travellers-stranded/602502</v>
      </c>
      <c r="BR263" s="1" t="str">
        <f>IFERROR(MID(Table4[[#This Row],[reference/s]],Table4[[#This Row],[Column4]]+2,Table4[[#This Row],[Column5]]-Table4[[#This Row],[Column4]]-2),"")</f>
        <v/>
      </c>
      <c r="BS263" s="1" t="str">
        <f>IFERROR(MID(Table4[[#This Row],[reference/s]],Table4[[#This Row],[Column5]]+2,Table4[[#This Row],[Column6]]-Table4[[#This Row],[Column5]]-2),"")</f>
        <v/>
      </c>
    </row>
    <row r="264" spans="1:71">
      <c r="A264">
        <v>378</v>
      </c>
      <c r="B264" t="s">
        <v>600</v>
      </c>
      <c r="C264" t="s">
        <v>700</v>
      </c>
      <c r="D264" t="s">
        <v>271</v>
      </c>
      <c r="E264" s="4">
        <v>38362</v>
      </c>
      <c r="F264" s="4">
        <v>38364</v>
      </c>
      <c r="G264" t="s">
        <v>684</v>
      </c>
      <c r="H264" s="41">
        <v>2005</v>
      </c>
      <c r="I264" t="s">
        <v>560</v>
      </c>
      <c r="J264" t="s">
        <v>51</v>
      </c>
      <c r="K264" t="s">
        <v>51</v>
      </c>
      <c r="L264" t="s">
        <v>773</v>
      </c>
      <c r="M264" t="s">
        <v>1682</v>
      </c>
      <c r="N264" s="41">
        <f>IFERROR(SEARCH("EM-DAT",Table4[[#This Row],[reference/s]]),"")</f>
        <v>12</v>
      </c>
      <c r="O264" s="41"/>
      <c r="P264" s="41"/>
      <c r="Q264" s="41"/>
      <c r="R264" s="41"/>
      <c r="S264" s="41"/>
      <c r="T264" s="41">
        <f>IF(AND(Table4[[#This Row],[Deaths]]="",Table4[[#This Row],[Reported cost]]="",Table4[[#This Row],[Insured Cost]]=""),1,IF(OR(Table4[[#This Row],[Reported cost]]="",Table4[[#This Row],[Insured Cost]]=""),2,IF(AND(Table4[[#This Row],[Deaths]]="",OR(Table4[[#This Row],[Reported cost]]="",Table4[[#This Row],[Insured Cost]]="")),3,"")))</f>
        <v>2</v>
      </c>
      <c r="U264" s="41"/>
      <c r="V264" s="41"/>
      <c r="W264" s="41"/>
      <c r="X264" s="41">
        <v>113</v>
      </c>
      <c r="Y264" s="41">
        <v>9</v>
      </c>
      <c r="Z264" s="2">
        <v>27700000</v>
      </c>
      <c r="AB264" s="41"/>
      <c r="AC264" s="41"/>
      <c r="AD264" s="41"/>
      <c r="AE264" s="41">
        <v>26</v>
      </c>
      <c r="AF264" s="41">
        <v>79</v>
      </c>
      <c r="AG264" s="41">
        <v>324</v>
      </c>
      <c r="AH264" s="41">
        <v>3</v>
      </c>
      <c r="AI264" s="41"/>
      <c r="AJ264" s="41"/>
      <c r="AK264" s="41"/>
      <c r="AL264" s="41">
        <v>1</v>
      </c>
      <c r="AM264" s="41">
        <v>4</v>
      </c>
      <c r="AN264" s="41">
        <v>139</v>
      </c>
      <c r="AO264" s="41"/>
      <c r="AP264" s="41"/>
      <c r="AQ264" s="41"/>
      <c r="AR264" s="41" t="s">
        <v>1684</v>
      </c>
      <c r="AS264" s="41" t="s">
        <v>1683</v>
      </c>
      <c r="AT264" s="41">
        <v>46500</v>
      </c>
      <c r="AW264" t="s">
        <v>1158</v>
      </c>
      <c r="BC264" t="s">
        <v>272</v>
      </c>
      <c r="BD264" t="str">
        <f>IFERROR(LEFT(Table4[[#This Row],[reference/s]],SEARCH(";",Table4[[#This Row],[reference/s]])-1),"")</f>
        <v>wiki</v>
      </c>
      <c r="BE264" t="str">
        <f>IFERROR(MID(Table4[[#This Row],[reference/s]],SEARCH(";",Table4[[#This Row],[reference/s]])+2,SEARCH(";",Table4[[#This Row],[reference/s]],SEARCH(";",Table4[[#This Row],[reference/s]])+1)-SEARCH(";",Table4[[#This Row],[reference/s]])-2),"")</f>
        <v>ICA</v>
      </c>
      <c r="BF264">
        <f>IFERROR(SEARCH(";",Table4[[#This Row],[reference/s]]),"")</f>
        <v>5</v>
      </c>
      <c r="BG264" s="1">
        <f>IFERROR(SEARCH(";",Table4[[#This Row],[reference/s]],Table4[[#This Row],[Column2]]+1),"")</f>
        <v>10</v>
      </c>
      <c r="BH264" s="1">
        <f>IFERROR(SEARCH(";",Table4[[#This Row],[reference/s]],Table4[[#This Row],[Column3]]+1),"")</f>
        <v>18</v>
      </c>
      <c r="BI264" s="1">
        <f>IFERROR(SEARCH(";",Table4[[#This Row],[reference/s]],Table4[[#This Row],[Column4]]+1),"")</f>
        <v>28</v>
      </c>
      <c r="BJ264" s="1" t="str">
        <f>IFERROR(SEARCH(";",Table4[[#This Row],[reference/s]],Table4[[#This Row],[Column5]]+1),"")</f>
        <v/>
      </c>
      <c r="BK264" s="1" t="str">
        <f>IFERROR(SEARCH(";",Table4[[#This Row],[reference/s]],Table4[[#This Row],[Column6]]+1),"")</f>
        <v/>
      </c>
      <c r="BL264" s="1" t="str">
        <f>IFERROR(SEARCH(";",Table4[[#This Row],[reference/s]],Table4[[#This Row],[Column7]]+1),"")</f>
        <v/>
      </c>
      <c r="BM264" s="1" t="str">
        <f>IFERROR(SEARCH(";",Table4[[#This Row],[reference/s]],Table4[[#This Row],[Column8]]+1),"")</f>
        <v/>
      </c>
      <c r="BN264" s="1" t="str">
        <f>IFERROR(SEARCH(";",Table4[[#This Row],[reference/s]],Table4[[#This Row],[Column9]]+1),"")</f>
        <v/>
      </c>
      <c r="BO264" s="1" t="str">
        <f>IFERROR(SEARCH(";",Table4[[#This Row],[reference/s]],Table4[[#This Row],[Column10]]+1),"")</f>
        <v/>
      </c>
      <c r="BP264" s="1" t="str">
        <f>IFERROR(SEARCH(";",Table4[[#This Row],[reference/s]],Table4[[#This Row],[Column11]]+1),"")</f>
        <v/>
      </c>
      <c r="BQ264" s="1" t="str">
        <f>IFERROR(MID(Table4[[#This Row],[reference/s]],Table4[[#This Row],[Column3]]+2,Table4[[#This Row],[Column4]]-Table4[[#This Row],[Column3]]-2),"")</f>
        <v>EM-DAT</v>
      </c>
      <c r="BR264" s="1" t="str">
        <f>IFERROR(MID(Table4[[#This Row],[reference/s]],Table4[[#This Row],[Column4]]+2,Table4[[#This Row],[Column5]]-Table4[[#This Row],[Column4]]-2),"")</f>
        <v>EM-Track</v>
      </c>
      <c r="BS264" s="1" t="str">
        <f>IFERROR(MID(Table4[[#This Row],[reference/s]],Table4[[#This Row],[Column5]]+2,Table4[[#This Row],[Column6]]-Table4[[#This Row],[Column5]]-2),"")</f>
        <v/>
      </c>
    </row>
    <row r="265" spans="1:71">
      <c r="A265">
        <v>4166</v>
      </c>
      <c r="B265" t="s">
        <v>622</v>
      </c>
      <c r="C265" t="s">
        <v>478</v>
      </c>
      <c r="D265" t="s">
        <v>705</v>
      </c>
      <c r="E265" s="4">
        <v>38664</v>
      </c>
      <c r="F265" s="4">
        <v>38664</v>
      </c>
      <c r="G265" t="s">
        <v>686</v>
      </c>
      <c r="H265" s="41">
        <v>2005</v>
      </c>
      <c r="I265" t="s">
        <v>1170</v>
      </c>
      <c r="J265" t="s">
        <v>51</v>
      </c>
      <c r="K265" t="s">
        <v>51</v>
      </c>
      <c r="L265" t="s">
        <v>773</v>
      </c>
      <c r="M265" t="s">
        <v>1171</v>
      </c>
      <c r="N265" s="41" t="str">
        <f>IFERROR(SEARCH("EM-DAT",Table4[[#This Row],[reference/s]]),"")</f>
        <v/>
      </c>
      <c r="O265" s="41"/>
      <c r="P265" s="41"/>
      <c r="Q265" s="41"/>
      <c r="R265" s="41"/>
      <c r="S265" s="41"/>
      <c r="T265" s="41">
        <f>IF(AND(Table4[[#This Row],[Deaths]]="",Table4[[#This Row],[Reported cost]]="",Table4[[#This Row],[Insured Cost]]=""),1,IF(OR(Table4[[#This Row],[Reported cost]]="",Table4[[#This Row],[Insured Cost]]=""),2,IF(AND(Table4[[#This Row],[Deaths]]="",OR(Table4[[#This Row],[Reported cost]]="",Table4[[#This Row],[Insured Cost]]="")),3,"")))</f>
        <v>2</v>
      </c>
      <c r="U265" s="41"/>
      <c r="V265" s="41"/>
      <c r="W265" s="41"/>
      <c r="X265" s="41"/>
      <c r="Y265" s="41"/>
      <c r="Z265" s="2"/>
      <c r="AA265" s="2">
        <v>40000000</v>
      </c>
      <c r="AB265" s="41"/>
      <c r="AC265" s="41"/>
      <c r="AD265" s="41"/>
      <c r="AE265" s="41"/>
      <c r="AF265" s="41"/>
      <c r="AG265" s="41"/>
      <c r="AH265" s="41"/>
      <c r="AI265" s="41"/>
      <c r="AJ265" s="41"/>
      <c r="AK265" s="41"/>
      <c r="AL265" s="41"/>
      <c r="AM265" s="41"/>
      <c r="AN265" s="41"/>
      <c r="AO265" s="41"/>
      <c r="AP265" s="41"/>
      <c r="AQ265" s="41"/>
      <c r="AR265" s="41"/>
      <c r="AS265" s="41"/>
      <c r="AT265" s="41"/>
      <c r="BC265" t="s">
        <v>479</v>
      </c>
      <c r="BD265" t="str">
        <f>IFERROR(LEFT(Table4[[#This Row],[reference/s]],SEARCH(";",Table4[[#This Row],[reference/s]])-1),"")</f>
        <v>EM-Track</v>
      </c>
      <c r="BE265" t="str">
        <f>IFERROR(MID(Table4[[#This Row],[reference/s]],SEARCH(";",Table4[[#This Row],[reference/s]])+2,SEARCH(";",Table4[[#This Row],[reference/s]],SEARCH(";",Table4[[#This Row],[reference/s]])+1)-SEARCH(";",Table4[[#This Row],[reference/s]])-2),"")</f>
        <v>http://www.abc.net.au/site-archive/rural/content/2005/s1502591.htm</v>
      </c>
      <c r="BF265">
        <f>IFERROR(SEARCH(";",Table4[[#This Row],[reference/s]]),"")</f>
        <v>9</v>
      </c>
      <c r="BG265" s="1">
        <f>IFERROR(SEARCH(";",Table4[[#This Row],[reference/s]],Table4[[#This Row],[Column2]]+1),"")</f>
        <v>77</v>
      </c>
      <c r="BH265" s="1">
        <f>IFERROR(SEARCH(";",Table4[[#This Row],[reference/s]],Table4[[#This Row],[Column3]]+1),"")</f>
        <v>125</v>
      </c>
      <c r="BI265" s="1" t="str">
        <f>IFERROR(SEARCH(";",Table4[[#This Row],[reference/s]],Table4[[#This Row],[Column4]]+1),"")</f>
        <v/>
      </c>
      <c r="BJ265" s="1" t="str">
        <f>IFERROR(SEARCH(";",Table4[[#This Row],[reference/s]],Table4[[#This Row],[Column5]]+1),"")</f>
        <v/>
      </c>
      <c r="BK265" s="1" t="str">
        <f>IFERROR(SEARCH(";",Table4[[#This Row],[reference/s]],Table4[[#This Row],[Column6]]+1),"")</f>
        <v/>
      </c>
      <c r="BL265" s="1" t="str">
        <f>IFERROR(SEARCH(";",Table4[[#This Row],[reference/s]],Table4[[#This Row],[Column7]]+1),"")</f>
        <v/>
      </c>
      <c r="BM265" s="1" t="str">
        <f>IFERROR(SEARCH(";",Table4[[#This Row],[reference/s]],Table4[[#This Row],[Column8]]+1),"")</f>
        <v/>
      </c>
      <c r="BN265" s="1" t="str">
        <f>IFERROR(SEARCH(";",Table4[[#This Row],[reference/s]],Table4[[#This Row],[Column9]]+1),"")</f>
        <v/>
      </c>
      <c r="BO265" s="1" t="str">
        <f>IFERROR(SEARCH(";",Table4[[#This Row],[reference/s]],Table4[[#This Row],[Column10]]+1),"")</f>
        <v/>
      </c>
      <c r="BP265" s="1" t="str">
        <f>IFERROR(SEARCH(";",Table4[[#This Row],[reference/s]],Table4[[#This Row],[Column11]]+1),"")</f>
        <v/>
      </c>
      <c r="BQ265" s="1" t="str">
        <f>IFERROR(MID(Table4[[#This Row],[reference/s]],Table4[[#This Row],[Column3]]+2,Table4[[#This Row],[Column4]]-Table4[[#This Row],[Column3]]-2),"")</f>
        <v>http://www.bom.gov.au/nsw/sevwx/0506summ.shtml</v>
      </c>
      <c r="BR265" s="1" t="str">
        <f>IFERROR(MID(Table4[[#This Row],[reference/s]],Table4[[#This Row],[Column4]]+2,Table4[[#This Row],[Column5]]-Table4[[#This Row],[Column4]]-2),"")</f>
        <v/>
      </c>
      <c r="BS265" s="1" t="str">
        <f>IFERROR(MID(Table4[[#This Row],[reference/s]],Table4[[#This Row],[Column5]]+2,Table4[[#This Row],[Column6]]-Table4[[#This Row],[Column5]]-2),"")</f>
        <v/>
      </c>
    </row>
    <row r="266" spans="1:71">
      <c r="B266" t="s">
        <v>622</v>
      </c>
      <c r="C266" t="s">
        <v>1161</v>
      </c>
      <c r="E266" s="16">
        <v>38663</v>
      </c>
      <c r="F266" s="16">
        <v>38663</v>
      </c>
      <c r="G266" t="s">
        <v>686</v>
      </c>
      <c r="H266" s="41">
        <v>2005</v>
      </c>
      <c r="I266" t="s">
        <v>1160</v>
      </c>
      <c r="J266" t="s">
        <v>37</v>
      </c>
      <c r="K266" t="s">
        <v>37</v>
      </c>
      <c r="M266" t="s">
        <v>1162</v>
      </c>
      <c r="N266" s="41" t="str">
        <f>IFERROR(SEARCH("EM-DAT",Table4[[#This Row],[reference/s]]),"")</f>
        <v/>
      </c>
      <c r="O266" s="41"/>
      <c r="P266" s="41"/>
      <c r="Q266" s="41"/>
      <c r="R266" s="41"/>
      <c r="S266" s="41"/>
      <c r="T266" s="41" t="str">
        <f>IF(AND(Table4[[#This Row],[Deaths]]="",Table4[[#This Row],[Reported cost]]="",Table4[[#This Row],[Insured Cost]]=""),1,IF(OR(Table4[[#This Row],[Reported cost]]="",Table4[[#This Row],[Insured Cost]]=""),2,IF(AND(Table4[[#This Row],[Deaths]]="",OR(Table4[[#This Row],[Reported cost]]="",Table4[[#This Row],[Insured Cost]]="")),3,"")))</f>
        <v/>
      </c>
      <c r="U266" s="41">
        <v>730</v>
      </c>
      <c r="V266" s="41"/>
      <c r="W266" s="41"/>
      <c r="X266" s="41"/>
      <c r="Y266" s="41"/>
      <c r="Z266" s="2">
        <v>4000000</v>
      </c>
      <c r="AA266" s="2">
        <v>19300000</v>
      </c>
      <c r="AB266" s="41">
        <v>122</v>
      </c>
      <c r="AC266" s="41"/>
      <c r="AD266" s="41"/>
      <c r="AE266" s="41"/>
      <c r="AF266" s="41"/>
      <c r="AG266" s="41"/>
      <c r="AH266" s="41"/>
      <c r="AI266" s="41"/>
      <c r="AJ266" s="41"/>
      <c r="AK266" s="41"/>
      <c r="AL266" s="41"/>
      <c r="AM266" s="41"/>
      <c r="AN266" s="41"/>
      <c r="AO266" s="41"/>
      <c r="AP266" s="41"/>
      <c r="AQ266" s="41"/>
      <c r="AR266" s="41"/>
      <c r="AS266" s="41"/>
      <c r="AT266" s="41"/>
      <c r="BD266" t="str">
        <f>IFERROR(LEFT(Table4[[#This Row],[reference/s]],SEARCH(";",Table4[[#This Row],[reference/s]])-1),"")</f>
        <v>wiki</v>
      </c>
      <c r="BE266" t="str">
        <f>IFERROR(MID(Table4[[#This Row],[reference/s]],SEARCH(";",Table4[[#This Row],[reference/s]])+2,SEARCH(";",Table4[[#This Row],[reference/s]],SEARCH(";",Table4[[#This Row],[reference/s]])+1)-SEARCH(";",Table4[[#This Row],[reference/s]])-2),"")</f>
        <v>NRMA</v>
      </c>
      <c r="BF266">
        <f>IFERROR(SEARCH(";",Table4[[#This Row],[reference/s]]),"")</f>
        <v>5</v>
      </c>
      <c r="BG266" s="1">
        <f>IFERROR(SEARCH(";",Table4[[#This Row],[reference/s]],Table4[[#This Row],[Column2]]+1),"")</f>
        <v>11</v>
      </c>
      <c r="BH266" s="1">
        <f>IFERROR(SEARCH(";",Table4[[#This Row],[reference/s]],Table4[[#This Row],[Column3]]+1),"")</f>
        <v>16</v>
      </c>
      <c r="BI266" s="1" t="str">
        <f>IFERROR(SEARCH(";",Table4[[#This Row],[reference/s]],Table4[[#This Row],[Column4]]+1),"")</f>
        <v/>
      </c>
      <c r="BJ266" s="1" t="str">
        <f>IFERROR(SEARCH(";",Table4[[#This Row],[reference/s]],Table4[[#This Row],[Column5]]+1),"")</f>
        <v/>
      </c>
      <c r="BK266" s="1" t="str">
        <f>IFERROR(SEARCH(";",Table4[[#This Row],[reference/s]],Table4[[#This Row],[Column6]]+1),"")</f>
        <v/>
      </c>
      <c r="BL266" s="1" t="str">
        <f>IFERROR(SEARCH(";",Table4[[#This Row],[reference/s]],Table4[[#This Row],[Column7]]+1),"")</f>
        <v/>
      </c>
      <c r="BM266" s="1" t="str">
        <f>IFERROR(SEARCH(";",Table4[[#This Row],[reference/s]],Table4[[#This Row],[Column8]]+1),"")</f>
        <v/>
      </c>
      <c r="BN266" s="1" t="str">
        <f>IFERROR(SEARCH(";",Table4[[#This Row],[reference/s]],Table4[[#This Row],[Column9]]+1),"")</f>
        <v/>
      </c>
      <c r="BO266" s="1" t="str">
        <f>IFERROR(SEARCH(";",Table4[[#This Row],[reference/s]],Table4[[#This Row],[Column10]]+1),"")</f>
        <v/>
      </c>
      <c r="BP266" s="1" t="str">
        <f>IFERROR(SEARCH(";",Table4[[#This Row],[reference/s]],Table4[[#This Row],[Column11]]+1),"")</f>
        <v/>
      </c>
      <c r="BQ266" s="1" t="str">
        <f>IFERROR(MID(Table4[[#This Row],[reference/s]],Table4[[#This Row],[Column3]]+2,Table4[[#This Row],[Column4]]-Table4[[#This Row],[Column3]]-2),"")</f>
        <v>ICA</v>
      </c>
      <c r="BR266" s="1" t="str">
        <f>IFERROR(MID(Table4[[#This Row],[reference/s]],Table4[[#This Row],[Column4]]+2,Table4[[#This Row],[Column5]]-Table4[[#This Row],[Column4]]-2),"")</f>
        <v/>
      </c>
      <c r="BS266" s="1" t="str">
        <f>IFERROR(MID(Table4[[#This Row],[reference/s]],Table4[[#This Row],[Column5]]+2,Table4[[#This Row],[Column6]]-Table4[[#This Row],[Column5]]-2),"")</f>
        <v/>
      </c>
    </row>
    <row r="267" spans="1:71">
      <c r="B267" t="s">
        <v>666</v>
      </c>
      <c r="E267" s="16">
        <v>38373</v>
      </c>
      <c r="F267" s="16">
        <v>38373</v>
      </c>
      <c r="G267" t="s">
        <v>684</v>
      </c>
      <c r="H267" s="41">
        <v>2005</v>
      </c>
      <c r="I267" t="s">
        <v>1358</v>
      </c>
      <c r="J267" t="s">
        <v>37</v>
      </c>
      <c r="K267" t="s">
        <v>37</v>
      </c>
      <c r="M267" t="s">
        <v>1359</v>
      </c>
      <c r="N267" s="41">
        <f>IFERROR(SEARCH("EM-DAT",Table4[[#This Row],[reference/s]]),"")</f>
        <v>1</v>
      </c>
      <c r="O267" s="41"/>
      <c r="P267" s="41"/>
      <c r="Q267" s="41"/>
      <c r="R267" s="41"/>
      <c r="S267" s="41"/>
      <c r="T267" s="41">
        <f>IF(AND(Table4[[#This Row],[Deaths]]="",Table4[[#This Row],[Reported cost]]="",Table4[[#This Row],[Insured Cost]]=""),1,IF(OR(Table4[[#This Row],[Reported cost]]="",Table4[[#This Row],[Insured Cost]]=""),2,IF(AND(Table4[[#This Row],[Deaths]]="",OR(Table4[[#This Row],[Reported cost]]="",Table4[[#This Row],[Insured Cost]]="")),3,"")))</f>
        <v>2</v>
      </c>
      <c r="U267" s="41"/>
      <c r="V267" s="41"/>
      <c r="W267" s="41"/>
      <c r="X267" s="41"/>
      <c r="Y267" s="41"/>
      <c r="Z267" s="2"/>
      <c r="AA267" s="14">
        <v>27000000</v>
      </c>
      <c r="AB267" s="41"/>
      <c r="AC267" s="41"/>
      <c r="AD267" s="41"/>
      <c r="AE267" s="41"/>
      <c r="AF267" s="41"/>
      <c r="AG267" s="41"/>
      <c r="AH267" s="41"/>
      <c r="AI267" s="41"/>
      <c r="AJ267" s="41"/>
      <c r="AK267" s="41"/>
      <c r="AL267" s="41"/>
      <c r="AM267" s="41"/>
      <c r="AN267" s="41"/>
      <c r="AO267" s="41"/>
      <c r="AP267" s="41"/>
      <c r="AQ267" s="41"/>
      <c r="AR267" s="41"/>
      <c r="AS267" s="41"/>
      <c r="AT267" s="41"/>
      <c r="BD267" t="str">
        <f>IFERROR(LEFT(Table4[[#This Row],[reference/s]],SEARCH(";",Table4[[#This Row],[reference/s]])-1),"")</f>
        <v>EM-DAT</v>
      </c>
      <c r="BE267" t="str">
        <f>IFERROR(MID(Table4[[#This Row],[reference/s]],SEARCH(";",Table4[[#This Row],[reference/s]])+2,SEARCH(";",Table4[[#This Row],[reference/s]],SEARCH(";",Table4[[#This Row],[reference/s]])+1)-SEARCH(";",Table4[[#This Row],[reference/s]])-2),"")</f>
        <v/>
      </c>
      <c r="BF267">
        <f>IFERROR(SEARCH(";",Table4[[#This Row],[reference/s]]),"")</f>
        <v>7</v>
      </c>
      <c r="BG267" s="1" t="str">
        <f>IFERROR(SEARCH(";",Table4[[#This Row],[reference/s]],Table4[[#This Row],[Column2]]+1),"")</f>
        <v/>
      </c>
      <c r="BH267" s="1" t="str">
        <f>IFERROR(SEARCH(";",Table4[[#This Row],[reference/s]],Table4[[#This Row],[Column3]]+1),"")</f>
        <v/>
      </c>
      <c r="BI267" s="1" t="str">
        <f>IFERROR(SEARCH(";",Table4[[#This Row],[reference/s]],Table4[[#This Row],[Column4]]+1),"")</f>
        <v/>
      </c>
      <c r="BJ267" s="1" t="str">
        <f>IFERROR(SEARCH(";",Table4[[#This Row],[reference/s]],Table4[[#This Row],[Column5]]+1),"")</f>
        <v/>
      </c>
      <c r="BK267" s="1" t="str">
        <f>IFERROR(SEARCH(";",Table4[[#This Row],[reference/s]],Table4[[#This Row],[Column6]]+1),"")</f>
        <v/>
      </c>
      <c r="BL267" s="1" t="str">
        <f>IFERROR(SEARCH(";",Table4[[#This Row],[reference/s]],Table4[[#This Row],[Column7]]+1),"")</f>
        <v/>
      </c>
      <c r="BM267" s="1" t="str">
        <f>IFERROR(SEARCH(";",Table4[[#This Row],[reference/s]],Table4[[#This Row],[Column8]]+1),"")</f>
        <v/>
      </c>
      <c r="BN267" s="1" t="str">
        <f>IFERROR(SEARCH(";",Table4[[#This Row],[reference/s]],Table4[[#This Row],[Column9]]+1),"")</f>
        <v/>
      </c>
      <c r="BO267" s="1" t="str">
        <f>IFERROR(SEARCH(";",Table4[[#This Row],[reference/s]],Table4[[#This Row],[Column10]]+1),"")</f>
        <v/>
      </c>
      <c r="BP267" s="1" t="str">
        <f>IFERROR(SEARCH(";",Table4[[#This Row],[reference/s]],Table4[[#This Row],[Column11]]+1),"")</f>
        <v/>
      </c>
      <c r="BQ267" s="1" t="str">
        <f>IFERROR(MID(Table4[[#This Row],[reference/s]],Table4[[#This Row],[Column3]]+2,Table4[[#This Row],[Column4]]-Table4[[#This Row],[Column3]]-2),"")</f>
        <v/>
      </c>
      <c r="BR267" s="1" t="str">
        <f>IFERROR(MID(Table4[[#This Row],[reference/s]],Table4[[#This Row],[Column4]]+2,Table4[[#This Row],[Column5]]-Table4[[#This Row],[Column4]]-2),"")</f>
        <v/>
      </c>
      <c r="BS267" s="1" t="str">
        <f>IFERROR(MID(Table4[[#This Row],[reference/s]],Table4[[#This Row],[Column5]]+2,Table4[[#This Row],[Column6]]-Table4[[#This Row],[Column5]]-2),"")</f>
        <v/>
      </c>
    </row>
    <row r="268" spans="1:71">
      <c r="A268">
        <v>379</v>
      </c>
      <c r="B268" t="s">
        <v>666</v>
      </c>
      <c r="C268" t="s">
        <v>273</v>
      </c>
      <c r="D268" t="s">
        <v>274</v>
      </c>
      <c r="E268" s="4">
        <v>38384</v>
      </c>
      <c r="F268" s="4">
        <v>38386</v>
      </c>
      <c r="G268" t="s">
        <v>688</v>
      </c>
      <c r="H268" s="41">
        <v>2005</v>
      </c>
      <c r="I268" t="s">
        <v>561</v>
      </c>
      <c r="J268" t="s">
        <v>712</v>
      </c>
      <c r="K268" t="s">
        <v>187</v>
      </c>
      <c r="L268" t="s">
        <v>787</v>
      </c>
      <c r="M268" t="s">
        <v>1166</v>
      </c>
      <c r="N268" s="41" t="str">
        <f>IFERROR(SEARCH("EM-DAT",Table4[[#This Row],[reference/s]]),"")</f>
        <v/>
      </c>
      <c r="O268" s="41"/>
      <c r="P268" s="41"/>
      <c r="Q268" s="41"/>
      <c r="R268" s="41"/>
      <c r="S268" s="41"/>
      <c r="T268" s="41">
        <f>IF(AND(Table4[[#This Row],[Deaths]]="",Table4[[#This Row],[Reported cost]]="",Table4[[#This Row],[Insured Cost]]=""),1,IF(OR(Table4[[#This Row],[Reported cost]]="",Table4[[#This Row],[Insured Cost]]=""),2,IF(AND(Table4[[#This Row],[Deaths]]="",OR(Table4[[#This Row],[Reported cost]]="",Table4[[#This Row],[Insured Cost]]="")),3,"")))</f>
        <v>2</v>
      </c>
      <c r="U268" s="41">
        <v>15</v>
      </c>
      <c r="V268" s="41">
        <v>300000</v>
      </c>
      <c r="W268" s="41"/>
      <c r="X268" s="41">
        <v>12</v>
      </c>
      <c r="Y268" s="41">
        <v>3</v>
      </c>
      <c r="Z268" s="2">
        <v>216700000</v>
      </c>
      <c r="AB268" s="41">
        <v>6300</v>
      </c>
      <c r="AC268" s="41"/>
      <c r="AD268" s="41"/>
      <c r="AE268" s="41">
        <v>9</v>
      </c>
      <c r="AF268" s="41">
        <v>1</v>
      </c>
      <c r="AG268" s="41"/>
      <c r="AH268" s="41"/>
      <c r="AI268" s="41"/>
      <c r="AJ268" s="41"/>
      <c r="AK268" s="41"/>
      <c r="AL268" s="41"/>
      <c r="AM268" s="41" t="s">
        <v>701</v>
      </c>
      <c r="AN268" s="41"/>
      <c r="AO268" s="41">
        <v>13</v>
      </c>
      <c r="AP268" s="41">
        <v>14</v>
      </c>
      <c r="AQ268" s="41"/>
      <c r="AR268" s="41"/>
      <c r="AS268" s="41"/>
      <c r="AT268" s="41"/>
      <c r="AW268" t="s">
        <v>714</v>
      </c>
      <c r="BC268" t="s">
        <v>275</v>
      </c>
      <c r="BD268" t="str">
        <f>IFERROR(LEFT(Table4[[#This Row],[reference/s]],SEARCH(";",Table4[[#This Row],[reference/s]])-1),"")</f>
        <v>ICA</v>
      </c>
      <c r="BE268" t="str">
        <f>IFERROR(MID(Table4[[#This Row],[reference/s]],SEARCH(";",Table4[[#This Row],[reference/s]])+2,SEARCH(";",Table4[[#This Row],[reference/s]],SEARCH(";",Table4[[#This Row],[reference/s]])+1)-SEARCH(";",Table4[[#This Row],[reference/s]])-2),"")</f>
        <v>EM-Track</v>
      </c>
      <c r="BF268">
        <f>IFERROR(SEARCH(";",Table4[[#This Row],[reference/s]]),"")</f>
        <v>4</v>
      </c>
      <c r="BG268" s="1">
        <f>IFERROR(SEARCH(";",Table4[[#This Row],[reference/s]],Table4[[#This Row],[Column2]]+1),"")</f>
        <v>14</v>
      </c>
      <c r="BH268" s="1">
        <f>IFERROR(SEARCH(";",Table4[[#This Row],[reference/s]],Table4[[#This Row],[Column3]]+1),"")</f>
        <v>20</v>
      </c>
      <c r="BI268" s="1">
        <f>IFERROR(SEARCH(";",Table4[[#This Row],[reference/s]],Table4[[#This Row],[Column4]]+1),"")</f>
        <v>71</v>
      </c>
      <c r="BJ268" s="1">
        <f>IFERROR(SEARCH(";",Table4[[#This Row],[reference/s]],Table4[[#This Row],[Column5]]+1),"")</f>
        <v>322</v>
      </c>
      <c r="BK268" s="1">
        <f>IFERROR(SEARCH(";",Table4[[#This Row],[reference/s]],Table4[[#This Row],[Column6]]+1),"")</f>
        <v>427</v>
      </c>
      <c r="BL268" s="1">
        <f>IFERROR(SEARCH(";",Table4[[#This Row],[reference/s]],Table4[[#This Row],[Column7]]+1),"")</f>
        <v>518</v>
      </c>
      <c r="BM268" s="1" t="str">
        <f>IFERROR(SEARCH(";",Table4[[#This Row],[reference/s]],Table4[[#This Row],[Column8]]+1),"")</f>
        <v/>
      </c>
      <c r="BN268" s="1" t="str">
        <f>IFERROR(SEARCH(";",Table4[[#This Row],[reference/s]],Table4[[#This Row],[Column9]]+1),"")</f>
        <v/>
      </c>
      <c r="BO268" s="1" t="str">
        <f>IFERROR(SEARCH(";",Table4[[#This Row],[reference/s]],Table4[[#This Row],[Column10]]+1),"")</f>
        <v/>
      </c>
      <c r="BP268" s="1" t="str">
        <f>IFERROR(SEARCH(";",Table4[[#This Row],[reference/s]],Table4[[#This Row],[Column11]]+1),"")</f>
        <v/>
      </c>
      <c r="BQ268" s="1" t="str">
        <f>IFERROR(MID(Table4[[#This Row],[reference/s]],Table4[[#This Row],[Column3]]+2,Table4[[#This Row],[Column4]]-Table4[[#This Row],[Column3]]-2),"")</f>
        <v>wiki</v>
      </c>
      <c r="BR268" s="1" t="str">
        <f>IFERROR(MID(Table4[[#This Row],[reference/s]],Table4[[#This Row],[Column4]]+2,Table4[[#This Row],[Column5]]-Table4[[#This Row],[Column4]]-2),"")</f>
        <v>1. http://www.bom.gov.au/nsw/sevwx/0405summ.shtml</v>
      </c>
      <c r="BS268" s="1" t="str">
        <f>IFERROR(MID(Table4[[#This Row],[reference/s]],Table4[[#This Row],[Column5]]+2,Table4[[#This Row],[Column6]]-Table4[[#This Row],[Column5]]-2),"")</f>
        <v>2. http://newsstore.theage.com.au/apps/viewDocument.ac?page=1&amp;sy=age&amp;kw=storm+and+damage&amp;pb=all_ffx&amp;dt=enterRange&amp;dr=1month&amp;sd=01%2F02%2F2005&amp;ed=31%2F03%2F2005&amp;so=relevance&amp;sf=text&amp;sf=headline&amp;rc=10&amp;rm=200&amp;sp=adv&amp;clsPage=1&amp;docID=NCH050203D86F65J9I56</v>
      </c>
    </row>
    <row r="269" spans="1:71">
      <c r="A269">
        <v>398</v>
      </c>
      <c r="B269" t="s">
        <v>666</v>
      </c>
      <c r="C269" t="s">
        <v>285</v>
      </c>
      <c r="D269" t="s">
        <v>286</v>
      </c>
      <c r="E269" s="4">
        <v>38488</v>
      </c>
      <c r="F269" s="4">
        <v>38488</v>
      </c>
      <c r="G269" t="s">
        <v>702</v>
      </c>
      <c r="H269" s="41">
        <v>2005</v>
      </c>
      <c r="I269" t="s">
        <v>562</v>
      </c>
      <c r="J269" t="s">
        <v>33</v>
      </c>
      <c r="K269" t="s">
        <v>33</v>
      </c>
      <c r="L269" t="s">
        <v>773</v>
      </c>
      <c r="M269" t="s">
        <v>1167</v>
      </c>
      <c r="N269" s="41" t="str">
        <f>IFERROR(SEARCH("EM-DAT",Table4[[#This Row],[reference/s]]),"")</f>
        <v/>
      </c>
      <c r="O269" s="41"/>
      <c r="P269" s="41"/>
      <c r="Q269" s="41"/>
      <c r="R269" s="41"/>
      <c r="S269" s="41"/>
      <c r="T269" s="41" t="str">
        <f>IF(AND(Table4[[#This Row],[Deaths]]="",Table4[[#This Row],[Reported cost]]="",Table4[[#This Row],[Insured Cost]]=""),1,IF(OR(Table4[[#This Row],[Reported cost]]="",Table4[[#This Row],[Insured Cost]]=""),2,IF(AND(Table4[[#This Row],[Deaths]]="",OR(Table4[[#This Row],[Reported cost]]="",Table4[[#This Row],[Insured Cost]]="")),3,"")))</f>
        <v/>
      </c>
      <c r="U269" s="41"/>
      <c r="V269" s="41">
        <v>110000</v>
      </c>
      <c r="W269" s="41"/>
      <c r="X269" s="41">
        <v>10</v>
      </c>
      <c r="Y269" s="41"/>
      <c r="Z269" s="2">
        <v>25000000</v>
      </c>
      <c r="AA269" s="2">
        <v>53200000</v>
      </c>
      <c r="AB269" s="10">
        <v>950</v>
      </c>
      <c r="AC269" s="41"/>
      <c r="AD269" s="41"/>
      <c r="AE269" s="41">
        <v>1</v>
      </c>
      <c r="AF269" s="41"/>
      <c r="AG269" s="41"/>
      <c r="AH269" s="41">
        <v>1</v>
      </c>
      <c r="AI269" s="41"/>
      <c r="AJ269" s="41"/>
      <c r="AK269" s="41"/>
      <c r="AL269" s="41"/>
      <c r="AM269" s="41"/>
      <c r="AN269" s="41"/>
      <c r="AO269" s="41"/>
      <c r="AP269" s="41"/>
      <c r="AQ269" s="41"/>
      <c r="AR269" s="41"/>
      <c r="AS269" s="41"/>
      <c r="AT269" s="41"/>
      <c r="BC269" t="s">
        <v>287</v>
      </c>
      <c r="BD269" t="str">
        <f>IFERROR(LEFT(Table4[[#This Row],[reference/s]],SEARCH(";",Table4[[#This Row],[reference/s]])-1),"")</f>
        <v>wiki</v>
      </c>
      <c r="BE269" t="str">
        <f>IFERROR(MID(Table4[[#This Row],[reference/s]],SEARCH(";",Table4[[#This Row],[reference/s]])+2,SEARCH(";",Table4[[#This Row],[reference/s]],SEARCH(";",Table4[[#This Row],[reference/s]])+1)-SEARCH(";",Table4[[#This Row],[reference/s]])-2),"")</f>
        <v>ICA</v>
      </c>
      <c r="BF269">
        <f>IFERROR(SEARCH(";",Table4[[#This Row],[reference/s]]),"")</f>
        <v>5</v>
      </c>
      <c r="BG269" s="1">
        <f>IFERROR(SEARCH(";",Table4[[#This Row],[reference/s]],Table4[[#This Row],[Column2]]+1),"")</f>
        <v>10</v>
      </c>
      <c r="BH269" s="1">
        <f>IFERROR(SEARCH(";",Table4[[#This Row],[reference/s]],Table4[[#This Row],[Column3]]+1),"")</f>
        <v>20</v>
      </c>
      <c r="BI269" s="1" t="str">
        <f>IFERROR(SEARCH(";",Table4[[#This Row],[reference/s]],Table4[[#This Row],[Column4]]+1),"")</f>
        <v/>
      </c>
      <c r="BJ269" s="1" t="str">
        <f>IFERROR(SEARCH(";",Table4[[#This Row],[reference/s]],Table4[[#This Row],[Column5]]+1),"")</f>
        <v/>
      </c>
      <c r="BK269" s="1" t="str">
        <f>IFERROR(SEARCH(";",Table4[[#This Row],[reference/s]],Table4[[#This Row],[Column6]]+1),"")</f>
        <v/>
      </c>
      <c r="BL269" s="1" t="str">
        <f>IFERROR(SEARCH(";",Table4[[#This Row],[reference/s]],Table4[[#This Row],[Column7]]+1),"")</f>
        <v/>
      </c>
      <c r="BM269" s="1" t="str">
        <f>IFERROR(SEARCH(";",Table4[[#This Row],[reference/s]],Table4[[#This Row],[Column8]]+1),"")</f>
        <v/>
      </c>
      <c r="BN269" s="1" t="str">
        <f>IFERROR(SEARCH(";",Table4[[#This Row],[reference/s]],Table4[[#This Row],[Column9]]+1),"")</f>
        <v/>
      </c>
      <c r="BO269" s="1" t="str">
        <f>IFERROR(SEARCH(";",Table4[[#This Row],[reference/s]],Table4[[#This Row],[Column10]]+1),"")</f>
        <v/>
      </c>
      <c r="BP269" s="1" t="str">
        <f>IFERROR(SEARCH(";",Table4[[#This Row],[reference/s]],Table4[[#This Row],[Column11]]+1),"")</f>
        <v/>
      </c>
      <c r="BQ269" s="1" t="str">
        <f>IFERROR(MID(Table4[[#This Row],[reference/s]],Table4[[#This Row],[Column3]]+2,Table4[[#This Row],[Column4]]-Table4[[#This Row],[Column3]]-2),"")</f>
        <v>EM-Track</v>
      </c>
      <c r="BR269" s="1" t="str">
        <f>IFERROR(MID(Table4[[#This Row],[reference/s]],Table4[[#This Row],[Column4]]+2,Table4[[#This Row],[Column5]]-Table4[[#This Row],[Column4]]-2),"")</f>
        <v/>
      </c>
      <c r="BS269" s="1" t="str">
        <f>IFERROR(MID(Table4[[#This Row],[reference/s]],Table4[[#This Row],[Column5]]+2,Table4[[#This Row],[Column6]]-Table4[[#This Row],[Column5]]-2),"")</f>
        <v/>
      </c>
    </row>
    <row r="270" spans="1:71">
      <c r="A270">
        <v>399</v>
      </c>
      <c r="B270" t="s">
        <v>666</v>
      </c>
      <c r="C270" t="s">
        <v>288</v>
      </c>
      <c r="D270" t="s">
        <v>704</v>
      </c>
      <c r="E270" s="4">
        <v>38491</v>
      </c>
      <c r="F270" s="4">
        <v>38491</v>
      </c>
      <c r="G270" t="s">
        <v>702</v>
      </c>
      <c r="H270" s="41">
        <v>2005</v>
      </c>
      <c r="I270" t="s">
        <v>563</v>
      </c>
      <c r="J270" t="s">
        <v>50</v>
      </c>
      <c r="K270" t="s">
        <v>50</v>
      </c>
      <c r="L270" t="s">
        <v>773</v>
      </c>
      <c r="M270" t="s">
        <v>1164</v>
      </c>
      <c r="N270" s="41" t="str">
        <f>IFERROR(SEARCH("EM-DAT",Table4[[#This Row],[reference/s]]),"")</f>
        <v/>
      </c>
      <c r="O270" s="41"/>
      <c r="P270" s="41"/>
      <c r="Q270" s="41"/>
      <c r="R270" s="41"/>
      <c r="S270" s="41"/>
      <c r="T270" s="41">
        <f>IF(AND(Table4[[#This Row],[Deaths]]="",Table4[[#This Row],[Reported cost]]="",Table4[[#This Row],[Insured Cost]]=""),1,IF(OR(Table4[[#This Row],[Reported cost]]="",Table4[[#This Row],[Insured Cost]]=""),2,IF(AND(Table4[[#This Row],[Deaths]]="",OR(Table4[[#This Row],[Reported cost]]="",Table4[[#This Row],[Insured Cost]]="")),3,"")))</f>
        <v>2</v>
      </c>
      <c r="U270" s="41"/>
      <c r="V270" s="41">
        <v>6500</v>
      </c>
      <c r="W270" s="41"/>
      <c r="X270" s="41"/>
      <c r="Y270" s="41"/>
      <c r="Z270" s="2">
        <v>17600000</v>
      </c>
      <c r="AB270" s="41"/>
      <c r="AC270" s="41"/>
      <c r="AD270" s="41"/>
      <c r="AE270" s="41">
        <v>160</v>
      </c>
      <c r="AF270" s="41"/>
      <c r="AG270" s="41"/>
      <c r="AH270" s="41"/>
      <c r="AI270" s="41"/>
      <c r="AJ270" s="41"/>
      <c r="AK270" s="41"/>
      <c r="AL270" s="41"/>
      <c r="AM270" s="41"/>
      <c r="AN270" s="41"/>
      <c r="AO270" s="41"/>
      <c r="AP270" s="41"/>
      <c r="AQ270" s="41"/>
      <c r="AR270" s="41"/>
      <c r="AS270" s="41"/>
      <c r="AT270" s="41"/>
      <c r="BC270" t="s">
        <v>289</v>
      </c>
      <c r="BD270" t="str">
        <f>IFERROR(LEFT(Table4[[#This Row],[reference/s]],SEARCH(";",Table4[[#This Row],[reference/s]])-1),"")</f>
        <v>wiki</v>
      </c>
      <c r="BE270" t="str">
        <f>IFERROR(MID(Table4[[#This Row],[reference/s]],SEARCH(";",Table4[[#This Row],[reference/s]])+2,SEARCH(";",Table4[[#This Row],[reference/s]],SEARCH(";",Table4[[#This Row],[reference/s]])+1)-SEARCH(";",Table4[[#This Row],[reference/s]])-2),"")</f>
        <v>ICA</v>
      </c>
      <c r="BF270">
        <f>IFERROR(SEARCH(";",Table4[[#This Row],[reference/s]]),"")</f>
        <v>5</v>
      </c>
      <c r="BG270" s="1">
        <f>IFERROR(SEARCH(";",Table4[[#This Row],[reference/s]],Table4[[#This Row],[Column2]]+1),"")</f>
        <v>10</v>
      </c>
      <c r="BH270" s="1">
        <f>IFERROR(SEARCH(";",Table4[[#This Row],[reference/s]],Table4[[#This Row],[Column3]]+1),"")</f>
        <v>20</v>
      </c>
      <c r="BI270" s="1" t="str">
        <f>IFERROR(SEARCH(";",Table4[[#This Row],[reference/s]],Table4[[#This Row],[Column4]]+1),"")</f>
        <v/>
      </c>
      <c r="BJ270" s="1" t="str">
        <f>IFERROR(SEARCH(";",Table4[[#This Row],[reference/s]],Table4[[#This Row],[Column5]]+1),"")</f>
        <v/>
      </c>
      <c r="BK270" s="1" t="str">
        <f>IFERROR(SEARCH(";",Table4[[#This Row],[reference/s]],Table4[[#This Row],[Column6]]+1),"")</f>
        <v/>
      </c>
      <c r="BL270" s="1" t="str">
        <f>IFERROR(SEARCH(";",Table4[[#This Row],[reference/s]],Table4[[#This Row],[Column7]]+1),"")</f>
        <v/>
      </c>
      <c r="BM270" s="1" t="str">
        <f>IFERROR(SEARCH(";",Table4[[#This Row],[reference/s]],Table4[[#This Row],[Column8]]+1),"")</f>
        <v/>
      </c>
      <c r="BN270" s="1" t="str">
        <f>IFERROR(SEARCH(";",Table4[[#This Row],[reference/s]],Table4[[#This Row],[Column9]]+1),"")</f>
        <v/>
      </c>
      <c r="BO270" s="1" t="str">
        <f>IFERROR(SEARCH(";",Table4[[#This Row],[reference/s]],Table4[[#This Row],[Column10]]+1),"")</f>
        <v/>
      </c>
      <c r="BP270" s="1" t="str">
        <f>IFERROR(SEARCH(";",Table4[[#This Row],[reference/s]],Table4[[#This Row],[Column11]]+1),"")</f>
        <v/>
      </c>
      <c r="BQ270" s="1" t="str">
        <f>IFERROR(MID(Table4[[#This Row],[reference/s]],Table4[[#This Row],[Column3]]+2,Table4[[#This Row],[Column4]]-Table4[[#This Row],[Column3]]-2),"")</f>
        <v>EM-Track</v>
      </c>
      <c r="BR270" s="1" t="str">
        <f>IFERROR(MID(Table4[[#This Row],[reference/s]],Table4[[#This Row],[Column4]]+2,Table4[[#This Row],[Column5]]-Table4[[#This Row],[Column4]]-2),"")</f>
        <v/>
      </c>
      <c r="BS270" s="1" t="str">
        <f>IFERROR(MID(Table4[[#This Row],[reference/s]],Table4[[#This Row],[Column5]]+2,Table4[[#This Row],[Column6]]-Table4[[#This Row],[Column5]]-2),"")</f>
        <v/>
      </c>
    </row>
    <row r="271" spans="1:71">
      <c r="A271">
        <v>547</v>
      </c>
      <c r="B271" t="s">
        <v>666</v>
      </c>
      <c r="C271" t="s">
        <v>412</v>
      </c>
      <c r="D271" t="s">
        <v>413</v>
      </c>
      <c r="E271" s="4">
        <v>38533</v>
      </c>
      <c r="F271" s="4">
        <v>38533</v>
      </c>
      <c r="G271" t="s">
        <v>693</v>
      </c>
      <c r="H271" s="41">
        <v>2005</v>
      </c>
      <c r="I271" t="s">
        <v>1159</v>
      </c>
      <c r="J271" t="s">
        <v>807</v>
      </c>
      <c r="K271" t="s">
        <v>37</v>
      </c>
      <c r="L271" t="s">
        <v>50</v>
      </c>
      <c r="M271" t="s">
        <v>1360</v>
      </c>
      <c r="N271" s="41">
        <f>IFERROR(SEARCH("EM-DAT",Table4[[#This Row],[reference/s]]),"")</f>
        <v>22</v>
      </c>
      <c r="O271" s="41"/>
      <c r="P271" s="41"/>
      <c r="Q271" s="41"/>
      <c r="R271" s="41"/>
      <c r="S271" s="41"/>
      <c r="T271" s="41" t="str">
        <f>IF(AND(Table4[[#This Row],[Deaths]]="",Table4[[#This Row],[Reported cost]]="",Table4[[#This Row],[Insured Cost]]=""),1,IF(OR(Table4[[#This Row],[Reported cost]]="",Table4[[#This Row],[Insured Cost]]=""),2,IF(AND(Table4[[#This Row],[Deaths]]="",OR(Table4[[#This Row],[Reported cost]]="",Table4[[#This Row],[Insured Cost]]="")),3,"")))</f>
        <v/>
      </c>
      <c r="U271" s="41">
        <v>3000</v>
      </c>
      <c r="V271" s="41"/>
      <c r="W271" s="41"/>
      <c r="X271" s="41"/>
      <c r="Y271" s="41">
        <v>3</v>
      </c>
      <c r="Z271" s="2">
        <v>78900000</v>
      </c>
      <c r="AA271" s="2">
        <v>78900000</v>
      </c>
      <c r="AB271" s="41"/>
      <c r="AC271" s="41"/>
      <c r="AD271" s="41"/>
      <c r="AE271" s="41"/>
      <c r="AF271" s="41"/>
      <c r="AG271" s="41"/>
      <c r="AH271" s="41"/>
      <c r="AI271" s="41"/>
      <c r="AJ271" s="41"/>
      <c r="AK271" s="41"/>
      <c r="AL271" s="41"/>
      <c r="AM271" s="41"/>
      <c r="AN271" s="41"/>
      <c r="AO271" s="41"/>
      <c r="AP271" s="41"/>
      <c r="AQ271" s="41"/>
      <c r="AR271" s="41"/>
      <c r="AS271" s="41"/>
      <c r="AT271" s="41"/>
      <c r="BC271" t="s">
        <v>414</v>
      </c>
      <c r="BD271" t="str">
        <f>IFERROR(LEFT(Table4[[#This Row],[reference/s]],SEARCH(";",Table4[[#This Row],[reference/s]])-1),"")</f>
        <v>wiki</v>
      </c>
      <c r="BE271" t="str">
        <f>IFERROR(MID(Table4[[#This Row],[reference/s]],SEARCH(";",Table4[[#This Row],[reference/s]])+2,SEARCH(";",Table4[[#This Row],[reference/s]],SEARCH(";",Table4[[#This Row],[reference/s]])+1)-SEARCH(";",Table4[[#This Row],[reference/s]])-2),"")</f>
        <v>ICA</v>
      </c>
      <c r="BF271">
        <f>IFERROR(SEARCH(";",Table4[[#This Row],[reference/s]]),"")</f>
        <v>5</v>
      </c>
      <c r="BG271" s="1">
        <f>IFERROR(SEARCH(";",Table4[[#This Row],[reference/s]],Table4[[#This Row],[Column2]]+1),"")</f>
        <v>10</v>
      </c>
      <c r="BH271" s="1">
        <f>IFERROR(SEARCH(";",Table4[[#This Row],[reference/s]],Table4[[#This Row],[Column3]]+1),"")</f>
        <v>20</v>
      </c>
      <c r="BI271" s="1">
        <f>IFERROR(SEARCH(";",Table4[[#This Row],[reference/s]],Table4[[#This Row],[Column4]]+1),"")</f>
        <v>28</v>
      </c>
      <c r="BJ271" s="1" t="str">
        <f>IFERROR(SEARCH(";",Table4[[#This Row],[reference/s]],Table4[[#This Row],[Column5]]+1),"")</f>
        <v/>
      </c>
      <c r="BK271" s="1" t="str">
        <f>IFERROR(SEARCH(";",Table4[[#This Row],[reference/s]],Table4[[#This Row],[Column6]]+1),"")</f>
        <v/>
      </c>
      <c r="BL271" s="1" t="str">
        <f>IFERROR(SEARCH(";",Table4[[#This Row],[reference/s]],Table4[[#This Row],[Column7]]+1),"")</f>
        <v/>
      </c>
      <c r="BM271" s="1" t="str">
        <f>IFERROR(SEARCH(";",Table4[[#This Row],[reference/s]],Table4[[#This Row],[Column8]]+1),"")</f>
        <v/>
      </c>
      <c r="BN271" s="1" t="str">
        <f>IFERROR(SEARCH(";",Table4[[#This Row],[reference/s]],Table4[[#This Row],[Column9]]+1),"")</f>
        <v/>
      </c>
      <c r="BO271" s="1" t="str">
        <f>IFERROR(SEARCH(";",Table4[[#This Row],[reference/s]],Table4[[#This Row],[Column10]]+1),"")</f>
        <v/>
      </c>
      <c r="BP271" s="1" t="str">
        <f>IFERROR(SEARCH(";",Table4[[#This Row],[reference/s]],Table4[[#This Row],[Column11]]+1),"")</f>
        <v/>
      </c>
      <c r="BQ271" s="1" t="str">
        <f>IFERROR(MID(Table4[[#This Row],[reference/s]],Table4[[#This Row],[Column3]]+2,Table4[[#This Row],[Column4]]-Table4[[#This Row],[Column3]]-2),"")</f>
        <v>EM-Track</v>
      </c>
      <c r="BR271" s="1" t="str">
        <f>IFERROR(MID(Table4[[#This Row],[reference/s]],Table4[[#This Row],[Column4]]+2,Table4[[#This Row],[Column5]]-Table4[[#This Row],[Column4]]-2),"")</f>
        <v>EM-DAT</v>
      </c>
      <c r="BS271" s="1" t="str">
        <f>IFERROR(MID(Table4[[#This Row],[reference/s]],Table4[[#This Row],[Column5]]+2,Table4[[#This Row],[Column6]]-Table4[[#This Row],[Column5]]-2),"")</f>
        <v/>
      </c>
    </row>
    <row r="272" spans="1:71">
      <c r="A272">
        <v>402</v>
      </c>
      <c r="B272" t="s">
        <v>666</v>
      </c>
      <c r="C272" t="s">
        <v>290</v>
      </c>
      <c r="D272" t="s">
        <v>291</v>
      </c>
      <c r="E272" s="4">
        <v>38637</v>
      </c>
      <c r="F272" s="4">
        <v>38637</v>
      </c>
      <c r="G272" t="s">
        <v>690</v>
      </c>
      <c r="H272" s="41">
        <v>2005</v>
      </c>
      <c r="I272" t="s">
        <v>564</v>
      </c>
      <c r="J272" t="s">
        <v>50</v>
      </c>
      <c r="K272" t="s">
        <v>50</v>
      </c>
      <c r="L272" t="s">
        <v>773</v>
      </c>
      <c r="M272" t="s">
        <v>1163</v>
      </c>
      <c r="N272" s="41" t="str">
        <f>IFERROR(SEARCH("EM-DAT",Table4[[#This Row],[reference/s]]),"")</f>
        <v/>
      </c>
      <c r="O272" s="41"/>
      <c r="P272" s="41"/>
      <c r="Q272" s="41"/>
      <c r="R272" s="41"/>
      <c r="S272" s="41"/>
      <c r="T272" s="41" t="str">
        <f>IF(AND(Table4[[#This Row],[Deaths]]="",Table4[[#This Row],[Reported cost]]="",Table4[[#This Row],[Insured Cost]]=""),1,IF(OR(Table4[[#This Row],[Reported cost]]="",Table4[[#This Row],[Insured Cost]]=""),2,IF(AND(Table4[[#This Row],[Deaths]]="",OR(Table4[[#This Row],[Reported cost]]="",Table4[[#This Row],[Insured Cost]]="")),3,"")))</f>
        <v/>
      </c>
      <c r="U272" s="41"/>
      <c r="V272" s="41">
        <v>25000</v>
      </c>
      <c r="W272" s="41"/>
      <c r="X272" s="41">
        <v>3</v>
      </c>
      <c r="Y272" s="41" t="s">
        <v>1361</v>
      </c>
      <c r="Z272" s="2">
        <v>61000000</v>
      </c>
      <c r="AA272" s="2">
        <v>60500000</v>
      </c>
      <c r="AB272" s="41">
        <v>720</v>
      </c>
      <c r="AC272" s="41"/>
      <c r="AD272" s="41"/>
      <c r="AE272" s="41">
        <v>1280</v>
      </c>
      <c r="AF272" s="41">
        <v>500</v>
      </c>
      <c r="AG272" s="41"/>
      <c r="AH272" s="41"/>
      <c r="AI272" s="41"/>
      <c r="AJ272" s="41"/>
      <c r="AK272" s="41"/>
      <c r="AL272" s="41"/>
      <c r="AM272" s="41">
        <v>2000</v>
      </c>
      <c r="AN272" s="41">
        <v>2000</v>
      </c>
      <c r="AO272" s="41"/>
      <c r="AP272" s="41"/>
      <c r="AQ272" s="41"/>
      <c r="AR272" s="41"/>
      <c r="AS272" s="41"/>
      <c r="AT272" s="41"/>
      <c r="BC272" t="s">
        <v>292</v>
      </c>
      <c r="BD272" t="str">
        <f>IFERROR(LEFT(Table4[[#This Row],[reference/s]],SEARCH(";",Table4[[#This Row],[reference/s]])-1),"")</f>
        <v>wiki</v>
      </c>
      <c r="BE272" t="str">
        <f>IFERROR(MID(Table4[[#This Row],[reference/s]],SEARCH(";",Table4[[#This Row],[reference/s]])+2,SEARCH(";",Table4[[#This Row],[reference/s]],SEARCH(";",Table4[[#This Row],[reference/s]])+1)-SEARCH(";",Table4[[#This Row],[reference/s]])-2),"")</f>
        <v>EM-Track</v>
      </c>
      <c r="BF272">
        <f>IFERROR(SEARCH(";",Table4[[#This Row],[reference/s]]),"")</f>
        <v>5</v>
      </c>
      <c r="BG272" s="1">
        <f>IFERROR(SEARCH(";",Table4[[#This Row],[reference/s]],Table4[[#This Row],[Column2]]+1),"")</f>
        <v>15</v>
      </c>
      <c r="BH272" s="1">
        <f>IFERROR(SEARCH(";",Table4[[#This Row],[reference/s]],Table4[[#This Row],[Column3]]+1),"")</f>
        <v>20</v>
      </c>
      <c r="BI272" s="1" t="str">
        <f>IFERROR(SEARCH(";",Table4[[#This Row],[reference/s]],Table4[[#This Row],[Column4]]+1),"")</f>
        <v/>
      </c>
      <c r="BJ272" s="1" t="str">
        <f>IFERROR(SEARCH(";",Table4[[#This Row],[reference/s]],Table4[[#This Row],[Column5]]+1),"")</f>
        <v/>
      </c>
      <c r="BK272" s="1" t="str">
        <f>IFERROR(SEARCH(";",Table4[[#This Row],[reference/s]],Table4[[#This Row],[Column6]]+1),"")</f>
        <v/>
      </c>
      <c r="BL272" s="1" t="str">
        <f>IFERROR(SEARCH(";",Table4[[#This Row],[reference/s]],Table4[[#This Row],[Column7]]+1),"")</f>
        <v/>
      </c>
      <c r="BM272" s="1" t="str">
        <f>IFERROR(SEARCH(";",Table4[[#This Row],[reference/s]],Table4[[#This Row],[Column8]]+1),"")</f>
        <v/>
      </c>
      <c r="BN272" s="1" t="str">
        <f>IFERROR(SEARCH(";",Table4[[#This Row],[reference/s]],Table4[[#This Row],[Column9]]+1),"")</f>
        <v/>
      </c>
      <c r="BO272" s="1" t="str">
        <f>IFERROR(SEARCH(";",Table4[[#This Row],[reference/s]],Table4[[#This Row],[Column10]]+1),"")</f>
        <v/>
      </c>
      <c r="BP272" s="1" t="str">
        <f>IFERROR(SEARCH(";",Table4[[#This Row],[reference/s]],Table4[[#This Row],[Column11]]+1),"")</f>
        <v/>
      </c>
      <c r="BQ272" s="1" t="str">
        <f>IFERROR(MID(Table4[[#This Row],[reference/s]],Table4[[#This Row],[Column3]]+2,Table4[[#This Row],[Column4]]-Table4[[#This Row],[Column3]]-2),"")</f>
        <v>ICA</v>
      </c>
      <c r="BR272" s="1" t="str">
        <f>IFERROR(MID(Table4[[#This Row],[reference/s]],Table4[[#This Row],[Column4]]+2,Table4[[#This Row],[Column5]]-Table4[[#This Row],[Column4]]-2),"")</f>
        <v/>
      </c>
      <c r="BS272" s="1" t="str">
        <f>IFERROR(MID(Table4[[#This Row],[reference/s]],Table4[[#This Row],[Column5]]+2,Table4[[#This Row],[Column6]]-Table4[[#This Row],[Column5]]-2),"")</f>
        <v/>
      </c>
    </row>
    <row r="273" spans="1:71">
      <c r="A273">
        <v>404</v>
      </c>
      <c r="B273" t="s">
        <v>666</v>
      </c>
      <c r="C273" t="s">
        <v>293</v>
      </c>
      <c r="D273" t="s">
        <v>294</v>
      </c>
      <c r="E273" s="4">
        <v>38641</v>
      </c>
      <c r="F273" s="4">
        <v>38641</v>
      </c>
      <c r="G273" t="s">
        <v>690</v>
      </c>
      <c r="H273" s="41">
        <v>2005</v>
      </c>
      <c r="I273" t="s">
        <v>565</v>
      </c>
      <c r="J273" t="s">
        <v>33</v>
      </c>
      <c r="K273" t="s">
        <v>33</v>
      </c>
      <c r="L273" t="s">
        <v>773</v>
      </c>
      <c r="M273" t="s">
        <v>1165</v>
      </c>
      <c r="N273" s="41" t="str">
        <f>IFERROR(SEARCH("EM-DAT",Table4[[#This Row],[reference/s]]),"")</f>
        <v/>
      </c>
      <c r="O273" s="41"/>
      <c r="P273" s="41"/>
      <c r="Q273" s="41"/>
      <c r="R273" s="41"/>
      <c r="S273" s="41"/>
      <c r="T273" s="41">
        <f>IF(AND(Table4[[#This Row],[Deaths]]="",Table4[[#This Row],[Reported cost]]="",Table4[[#This Row],[Insured Cost]]=""),1,IF(OR(Table4[[#This Row],[Reported cost]]="",Table4[[#This Row],[Insured Cost]]=""),2,IF(AND(Table4[[#This Row],[Deaths]]="",OR(Table4[[#This Row],[Reported cost]]="",Table4[[#This Row],[Insured Cost]]="")),3,"")))</f>
        <v>2</v>
      </c>
      <c r="U273" s="41"/>
      <c r="V273" s="41"/>
      <c r="W273" s="41"/>
      <c r="X273" s="41"/>
      <c r="Y273" s="41"/>
      <c r="Z273" s="2">
        <v>10000000</v>
      </c>
      <c r="AB273" s="41"/>
      <c r="AC273" s="41"/>
      <c r="AD273" s="41"/>
      <c r="AE273" s="41"/>
      <c r="AF273" s="41"/>
      <c r="AG273" s="41"/>
      <c r="AH273" s="41"/>
      <c r="AI273" s="41"/>
      <c r="AJ273" s="41"/>
      <c r="AK273" s="41"/>
      <c r="AL273" s="41"/>
      <c r="AM273" s="41"/>
      <c r="AN273" s="41"/>
      <c r="AO273" s="41"/>
      <c r="AP273" s="41"/>
      <c r="AQ273" s="41">
        <v>200</v>
      </c>
      <c r="AR273" s="41"/>
      <c r="AS273" s="41"/>
      <c r="AT273" s="41"/>
      <c r="BC273" t="s">
        <v>295</v>
      </c>
      <c r="BD273" t="str">
        <f>IFERROR(LEFT(Table4[[#This Row],[reference/s]],SEARCH(";",Table4[[#This Row],[reference/s]])-1),"")</f>
        <v>wiki</v>
      </c>
      <c r="BE273" t="str">
        <f>IFERROR(MID(Table4[[#This Row],[reference/s]],SEARCH(";",Table4[[#This Row],[reference/s]])+2,SEARCH(";",Table4[[#This Row],[reference/s]],SEARCH(";",Table4[[#This Row],[reference/s]])+1)-SEARCH(";",Table4[[#This Row],[reference/s]])-2),"")</f>
        <v>ICA</v>
      </c>
      <c r="BF273">
        <f>IFERROR(SEARCH(";",Table4[[#This Row],[reference/s]]),"")</f>
        <v>5</v>
      </c>
      <c r="BG273" s="1">
        <f>IFERROR(SEARCH(";",Table4[[#This Row],[reference/s]],Table4[[#This Row],[Column2]]+1),"")</f>
        <v>10</v>
      </c>
      <c r="BH273" s="1">
        <f>IFERROR(SEARCH(";",Table4[[#This Row],[reference/s]],Table4[[#This Row],[Column3]]+1),"")</f>
        <v>20</v>
      </c>
      <c r="BI273" s="1" t="str">
        <f>IFERROR(SEARCH(";",Table4[[#This Row],[reference/s]],Table4[[#This Row],[Column4]]+1),"")</f>
        <v/>
      </c>
      <c r="BJ273" s="1" t="str">
        <f>IFERROR(SEARCH(";",Table4[[#This Row],[reference/s]],Table4[[#This Row],[Column5]]+1),"")</f>
        <v/>
      </c>
      <c r="BK273" s="1" t="str">
        <f>IFERROR(SEARCH(";",Table4[[#This Row],[reference/s]],Table4[[#This Row],[Column6]]+1),"")</f>
        <v/>
      </c>
      <c r="BL273" s="1" t="str">
        <f>IFERROR(SEARCH(";",Table4[[#This Row],[reference/s]],Table4[[#This Row],[Column7]]+1),"")</f>
        <v/>
      </c>
      <c r="BM273" s="1" t="str">
        <f>IFERROR(SEARCH(";",Table4[[#This Row],[reference/s]],Table4[[#This Row],[Column8]]+1),"")</f>
        <v/>
      </c>
      <c r="BN273" s="1" t="str">
        <f>IFERROR(SEARCH(";",Table4[[#This Row],[reference/s]],Table4[[#This Row],[Column9]]+1),"")</f>
        <v/>
      </c>
      <c r="BO273" s="1" t="str">
        <f>IFERROR(SEARCH(";",Table4[[#This Row],[reference/s]],Table4[[#This Row],[Column10]]+1),"")</f>
        <v/>
      </c>
      <c r="BP273" s="1" t="str">
        <f>IFERROR(SEARCH(";",Table4[[#This Row],[reference/s]],Table4[[#This Row],[Column11]]+1),"")</f>
        <v/>
      </c>
      <c r="BQ273" s="1" t="str">
        <f>IFERROR(MID(Table4[[#This Row],[reference/s]],Table4[[#This Row],[Column3]]+2,Table4[[#This Row],[Column4]]-Table4[[#This Row],[Column3]]-2),"")</f>
        <v>EM-Track</v>
      </c>
      <c r="BR273" s="1" t="str">
        <f>IFERROR(MID(Table4[[#This Row],[reference/s]],Table4[[#This Row],[Column4]]+2,Table4[[#This Row],[Column5]]-Table4[[#This Row],[Column4]]-2),"")</f>
        <v/>
      </c>
      <c r="BS273" s="1" t="str">
        <f>IFERROR(MID(Table4[[#This Row],[reference/s]],Table4[[#This Row],[Column5]]+2,Table4[[#This Row],[Column6]]-Table4[[#This Row],[Column5]]-2),"")</f>
        <v/>
      </c>
    </row>
    <row r="274" spans="1:71">
      <c r="B274" t="s">
        <v>666</v>
      </c>
      <c r="D274" t="s">
        <v>1169</v>
      </c>
      <c r="E274" s="4">
        <v>38688</v>
      </c>
      <c r="F274" s="4">
        <v>38688</v>
      </c>
      <c r="G274" t="s">
        <v>687</v>
      </c>
      <c r="H274" s="41">
        <v>2005</v>
      </c>
      <c r="J274" t="s">
        <v>788</v>
      </c>
      <c r="K274" t="s">
        <v>37</v>
      </c>
      <c r="L274" t="s">
        <v>919</v>
      </c>
      <c r="M274" t="s">
        <v>1168</v>
      </c>
      <c r="N274" s="41">
        <f>IFERROR(SEARCH("EM-DAT",Table4[[#This Row],[reference/s]]),"")</f>
        <v>7</v>
      </c>
      <c r="O274" s="41"/>
      <c r="P274" s="41"/>
      <c r="Q274" s="41"/>
      <c r="R274" s="41"/>
      <c r="S274" s="41"/>
      <c r="T274" s="41" t="str">
        <f>IF(AND(Table4[[#This Row],[Deaths]]="",Table4[[#This Row],[Reported cost]]="",Table4[[#This Row],[Insured Cost]]=""),1,IF(OR(Table4[[#This Row],[Reported cost]]="",Table4[[#This Row],[Insured Cost]]=""),2,IF(AND(Table4[[#This Row],[Deaths]]="",OR(Table4[[#This Row],[Reported cost]]="",Table4[[#This Row],[Insured Cost]]="")),3,"")))</f>
        <v/>
      </c>
      <c r="U274" s="41"/>
      <c r="V274" s="41"/>
      <c r="W274" s="41"/>
      <c r="X274" s="41"/>
      <c r="Y274" s="41">
        <v>1</v>
      </c>
      <c r="Z274" s="2">
        <v>15000000</v>
      </c>
      <c r="AA274" s="2">
        <v>58000000</v>
      </c>
      <c r="AB274" s="41"/>
      <c r="AC274" s="41"/>
      <c r="AD274" s="41"/>
      <c r="AE274" s="41"/>
      <c r="AF274" s="41"/>
      <c r="AG274" s="41"/>
      <c r="AH274" s="41"/>
      <c r="AI274" s="41"/>
      <c r="AJ274" s="41"/>
      <c r="AK274" s="41"/>
      <c r="AL274" s="41"/>
      <c r="AM274" s="41"/>
      <c r="AN274" s="41"/>
      <c r="AO274" s="41"/>
      <c r="AP274" s="41"/>
      <c r="AQ274" s="41"/>
      <c r="AR274" s="41"/>
      <c r="AS274" s="41"/>
      <c r="AT274" s="41"/>
      <c r="BD274" t="str">
        <f>IFERROR(LEFT(Table4[[#This Row],[reference/s]],SEARCH(";",Table4[[#This Row],[reference/s]])-1),"")</f>
        <v>wiki</v>
      </c>
      <c r="BE274" t="str">
        <f>IFERROR(MID(Table4[[#This Row],[reference/s]],SEARCH(";",Table4[[#This Row],[reference/s]])+2,SEARCH(";",Table4[[#This Row],[reference/s]],SEARCH(";",Table4[[#This Row],[reference/s]])+1)-SEARCH(";",Table4[[#This Row],[reference/s]])-2),"")</f>
        <v>EM-DAT</v>
      </c>
      <c r="BF274">
        <f>IFERROR(SEARCH(";",Table4[[#This Row],[reference/s]]),"")</f>
        <v>5</v>
      </c>
      <c r="BG274" s="1">
        <f>IFERROR(SEARCH(";",Table4[[#This Row],[reference/s]],Table4[[#This Row],[Column2]]+1),"")</f>
        <v>13</v>
      </c>
      <c r="BH274" s="1">
        <f>IFERROR(SEARCH(";",Table4[[#This Row],[reference/s]],Table4[[#This Row],[Column3]]+1),"")</f>
        <v>100</v>
      </c>
      <c r="BI274" s="1" t="str">
        <f>IFERROR(SEARCH(";",Table4[[#This Row],[reference/s]],Table4[[#This Row],[Column4]]+1),"")</f>
        <v/>
      </c>
      <c r="BJ274" s="1" t="str">
        <f>IFERROR(SEARCH(";",Table4[[#This Row],[reference/s]],Table4[[#This Row],[Column5]]+1),"")</f>
        <v/>
      </c>
      <c r="BK274" s="1" t="str">
        <f>IFERROR(SEARCH(";",Table4[[#This Row],[reference/s]],Table4[[#This Row],[Column6]]+1),"")</f>
        <v/>
      </c>
      <c r="BL274" s="1" t="str">
        <f>IFERROR(SEARCH(";",Table4[[#This Row],[reference/s]],Table4[[#This Row],[Column7]]+1),"")</f>
        <v/>
      </c>
      <c r="BM274" s="1" t="str">
        <f>IFERROR(SEARCH(";",Table4[[#This Row],[reference/s]],Table4[[#This Row],[Column8]]+1),"")</f>
        <v/>
      </c>
      <c r="BN274" s="1" t="str">
        <f>IFERROR(SEARCH(";",Table4[[#This Row],[reference/s]],Table4[[#This Row],[Column9]]+1),"")</f>
        <v/>
      </c>
      <c r="BO274" s="1" t="str">
        <f>IFERROR(SEARCH(";",Table4[[#This Row],[reference/s]],Table4[[#This Row],[Column10]]+1),"")</f>
        <v/>
      </c>
      <c r="BP274" s="1" t="str">
        <f>IFERROR(SEARCH(";",Table4[[#This Row],[reference/s]],Table4[[#This Row],[Column11]]+1),"")</f>
        <v/>
      </c>
      <c r="BQ274" s="1" t="str">
        <f>IFERROR(MID(Table4[[#This Row],[reference/s]],Table4[[#This Row],[Column3]]+2,Table4[[#This Row],[Column4]]-Table4[[#This Row],[Column3]]-2),"")</f>
        <v>http://en.wikipedia.org/wiki/Severe_storms_in_Australia#December_2005_-_December_2006</v>
      </c>
      <c r="BR274" s="1" t="str">
        <f>IFERROR(MID(Table4[[#This Row],[reference/s]],Table4[[#This Row],[Column4]]+2,Table4[[#This Row],[Column5]]-Table4[[#This Row],[Column4]]-2),"")</f>
        <v/>
      </c>
      <c r="BS274" s="1" t="str">
        <f>IFERROR(MID(Table4[[#This Row],[reference/s]],Table4[[#This Row],[Column5]]+2,Table4[[#This Row],[Column6]]-Table4[[#This Row],[Column5]]-2),"")</f>
        <v/>
      </c>
    </row>
    <row r="275" spans="1:71" ht="15" thickBot="1">
      <c r="A275">
        <v>442</v>
      </c>
      <c r="B275" t="s">
        <v>600</v>
      </c>
      <c r="C275" t="s">
        <v>706</v>
      </c>
      <c r="E275" s="4">
        <v>38717</v>
      </c>
      <c r="F275" s="4">
        <v>38748</v>
      </c>
      <c r="G275" t="s">
        <v>684</v>
      </c>
      <c r="H275" s="41">
        <v>2006</v>
      </c>
      <c r="I275" t="s">
        <v>30</v>
      </c>
      <c r="J275" t="s">
        <v>30</v>
      </c>
      <c r="K275" t="s">
        <v>30</v>
      </c>
      <c r="L275" t="s">
        <v>773</v>
      </c>
      <c r="M275" t="s">
        <v>1685</v>
      </c>
      <c r="N275" s="41">
        <f>IFERROR(SEARCH("EM-DAT",Table4[[#This Row],[reference/s]]),"")</f>
        <v>17</v>
      </c>
      <c r="O275" s="41"/>
      <c r="P275" s="41"/>
      <c r="Q275" s="41"/>
      <c r="R275" s="41"/>
      <c r="S275" s="41"/>
      <c r="T275" s="41" t="str">
        <f>IF(AND(Table4[[#This Row],[Deaths]]="",Table4[[#This Row],[Reported cost]]="",Table4[[#This Row],[Insured Cost]]=""),1,IF(OR(Table4[[#This Row],[Reported cost]]="",Table4[[#This Row],[Insured Cost]]=""),2,IF(AND(Table4[[#This Row],[Deaths]]="",OR(Table4[[#This Row],[Reported cost]]="",Table4[[#This Row],[Insured Cost]]="")),3,"")))</f>
        <v/>
      </c>
      <c r="U275" s="41"/>
      <c r="V275" s="41"/>
      <c r="W275" s="41"/>
      <c r="X275" s="41">
        <v>6</v>
      </c>
      <c r="Y275" s="41">
        <v>4</v>
      </c>
      <c r="Z275" s="2">
        <v>22400000</v>
      </c>
      <c r="AA275" s="2">
        <v>122400000</v>
      </c>
      <c r="AB275" s="41"/>
      <c r="AC275" s="41"/>
      <c r="AD275" s="41"/>
      <c r="AE275" s="41"/>
      <c r="AF275" s="41">
        <v>57</v>
      </c>
      <c r="AG275" s="41"/>
      <c r="AH275" s="41">
        <v>359</v>
      </c>
      <c r="AI275" s="41"/>
      <c r="AJ275" s="41"/>
      <c r="AK275" s="41"/>
      <c r="AL275" s="41"/>
      <c r="AM275" s="41"/>
      <c r="AN275" s="41"/>
      <c r="AO275" s="41"/>
      <c r="AP275" s="41"/>
      <c r="AQ275" s="41"/>
      <c r="AR275" s="41"/>
      <c r="AS275" s="41"/>
      <c r="AT275" s="41">
        <v>64265</v>
      </c>
      <c r="AW275" t="s">
        <v>1199</v>
      </c>
      <c r="BC275" t="s">
        <v>312</v>
      </c>
      <c r="BD275" t="str">
        <f>IFERROR(LEFT(Table4[[#This Row],[reference/s]],SEARCH(";",Table4[[#This Row],[reference/s]])-1),"")</f>
        <v>wiki</v>
      </c>
      <c r="BE275" t="str">
        <f>IFERROR(MID(Table4[[#This Row],[reference/s]],SEARCH(";",Table4[[#This Row],[reference/s]])+2,SEARCH(";",Table4[[#This Row],[reference/s]],SEARCH(";",Table4[[#This Row],[reference/s]])+1)-SEARCH(";",Table4[[#This Row],[reference/s]])-2),"")</f>
        <v>EM-Track</v>
      </c>
      <c r="BF275">
        <f>IFERROR(SEARCH(";",Table4[[#This Row],[reference/s]]),"")</f>
        <v>5</v>
      </c>
      <c r="BG275" s="1">
        <f>IFERROR(SEARCH(";",Table4[[#This Row],[reference/s]],Table4[[#This Row],[Column2]]+1),"")</f>
        <v>15</v>
      </c>
      <c r="BH275" s="1">
        <f>IFERROR(SEARCH(";",Table4[[#This Row],[reference/s]],Table4[[#This Row],[Column3]]+1),"")</f>
        <v>23</v>
      </c>
      <c r="BI275" s="1">
        <f>IFERROR(SEARCH(";",Table4[[#This Row],[reference/s]],Table4[[#This Row],[Column4]]+1),"")</f>
        <v>50</v>
      </c>
      <c r="BJ275" s="1">
        <f>IFERROR(SEARCH(";",Table4[[#This Row],[reference/s]],Table4[[#This Row],[Column5]]+1),"")</f>
        <v>62</v>
      </c>
      <c r="BK275" s="1">
        <f>IFERROR(SEARCH(";",Table4[[#This Row],[reference/s]],Table4[[#This Row],[Column6]]+1),"")</f>
        <v>67</v>
      </c>
      <c r="BL275" s="1" t="str">
        <f>IFERROR(SEARCH(";",Table4[[#This Row],[reference/s]],Table4[[#This Row],[Column7]]+1),"")</f>
        <v/>
      </c>
      <c r="BM275" s="1" t="str">
        <f>IFERROR(SEARCH(";",Table4[[#This Row],[reference/s]],Table4[[#This Row],[Column8]]+1),"")</f>
        <v/>
      </c>
      <c r="BN275" s="1" t="str">
        <f>IFERROR(SEARCH(";",Table4[[#This Row],[reference/s]],Table4[[#This Row],[Column9]]+1),"")</f>
        <v/>
      </c>
      <c r="BO275" s="1" t="str">
        <f>IFERROR(SEARCH(";",Table4[[#This Row],[reference/s]],Table4[[#This Row],[Column10]]+1),"")</f>
        <v/>
      </c>
      <c r="BP275" s="1" t="str">
        <f>IFERROR(SEARCH(";",Table4[[#This Row],[reference/s]],Table4[[#This Row],[Column11]]+1),"")</f>
        <v/>
      </c>
      <c r="BQ275" s="1" t="str">
        <f>IFERROR(MID(Table4[[#This Row],[reference/s]],Table4[[#This Row],[Column3]]+2,Table4[[#This Row],[Column4]]-Table4[[#This Row],[Column3]]-2),"")</f>
        <v>EM-DAT</v>
      </c>
      <c r="BR275" s="1" t="str">
        <f>IFERROR(MID(Table4[[#This Row],[reference/s]],Table4[[#This Row],[Column4]]+2,Table4[[#This Row],[Column5]]-Table4[[#This Row],[Column4]]-2),"")</f>
        <v>bushfire education report</v>
      </c>
      <c r="BS275" s="1" t="str">
        <f>IFERROR(MID(Table4[[#This Row],[reference/s]],Table4[[#This Row],[Column5]]+2,Table4[[#This Row],[Column6]]-Table4[[#This Row],[Column5]]-2),"")</f>
        <v>AIC report</v>
      </c>
    </row>
    <row r="276" spans="1:71" ht="16" thickTop="1" thickBot="1">
      <c r="B276" t="s">
        <v>600</v>
      </c>
      <c r="E276" s="16">
        <v>38749</v>
      </c>
      <c r="F276" s="16">
        <v>38750</v>
      </c>
      <c r="G276" t="s">
        <v>688</v>
      </c>
      <c r="H276" s="41">
        <v>2006</v>
      </c>
      <c r="I276" t="s">
        <v>30</v>
      </c>
      <c r="J276" t="s">
        <v>30</v>
      </c>
      <c r="K276" t="s">
        <v>30</v>
      </c>
      <c r="M276" s="9" t="s">
        <v>1198</v>
      </c>
      <c r="N276" s="41" t="str">
        <f>IFERROR(SEARCH("EM-DAT",Table4[[#This Row],[reference/s]]),"")</f>
        <v/>
      </c>
      <c r="O276" s="41"/>
      <c r="P276" s="41"/>
      <c r="Q276" s="41"/>
      <c r="R276" s="41"/>
      <c r="S276" s="41"/>
      <c r="T276" s="41">
        <f>IF(AND(Table4[[#This Row],[Deaths]]="",Table4[[#This Row],[Reported cost]]="",Table4[[#This Row],[Insured Cost]]=""),1,IF(OR(Table4[[#This Row],[Reported cost]]="",Table4[[#This Row],[Insured Cost]]=""),2,IF(AND(Table4[[#This Row],[Deaths]]="",OR(Table4[[#This Row],[Reported cost]]="",Table4[[#This Row],[Insured Cost]]="")),3,"")))</f>
        <v>2</v>
      </c>
      <c r="U276" s="41"/>
      <c r="V276" s="41"/>
      <c r="W276" s="41"/>
      <c r="X276" s="41"/>
      <c r="Y276" s="41"/>
      <c r="Z276" s="2">
        <v>14000000</v>
      </c>
      <c r="AB276" s="41"/>
      <c r="AC276" s="41"/>
      <c r="AD276" s="41"/>
      <c r="AE276" s="41"/>
      <c r="AF276" s="41"/>
      <c r="AG276" s="41"/>
      <c r="AH276" s="41"/>
      <c r="AI276" s="41"/>
      <c r="AJ276" s="41"/>
      <c r="AK276" s="41"/>
      <c r="AL276" s="41"/>
      <c r="AM276" s="41"/>
      <c r="AN276" s="41"/>
      <c r="AO276" s="41"/>
      <c r="AP276" s="41"/>
      <c r="AQ276" s="41"/>
      <c r="AR276" s="41"/>
      <c r="AS276" s="41"/>
      <c r="AT276" s="41"/>
      <c r="BD276" t="str">
        <f>IFERROR(LEFT(Table4[[#This Row],[reference/s]],SEARCH(";",Table4[[#This Row],[reference/s]])-1),"")</f>
        <v>ICA - enquire</v>
      </c>
      <c r="BE276" t="str">
        <f>IFERROR(MID(Table4[[#This Row],[reference/s]],SEARCH(";",Table4[[#This Row],[reference/s]])+2,SEARCH(";",Table4[[#This Row],[reference/s]],SEARCH(";",Table4[[#This Row],[reference/s]])+1)-SEARCH(";",Table4[[#This Row],[reference/s]])-2),"")</f>
        <v/>
      </c>
      <c r="BF276">
        <f>IFERROR(SEARCH(";",Table4[[#This Row],[reference/s]]),"")</f>
        <v>14</v>
      </c>
      <c r="BG276" s="1" t="str">
        <f>IFERROR(SEARCH(";",Table4[[#This Row],[reference/s]],Table4[[#This Row],[Column2]]+1),"")</f>
        <v/>
      </c>
      <c r="BH276" s="1" t="str">
        <f>IFERROR(SEARCH(";",Table4[[#This Row],[reference/s]],Table4[[#This Row],[Column3]]+1),"")</f>
        <v/>
      </c>
      <c r="BI276" s="1" t="str">
        <f>IFERROR(SEARCH(";",Table4[[#This Row],[reference/s]],Table4[[#This Row],[Column4]]+1),"")</f>
        <v/>
      </c>
      <c r="BJ276" s="1" t="str">
        <f>IFERROR(SEARCH(";",Table4[[#This Row],[reference/s]],Table4[[#This Row],[Column5]]+1),"")</f>
        <v/>
      </c>
      <c r="BK276" s="1" t="str">
        <f>IFERROR(SEARCH(";",Table4[[#This Row],[reference/s]],Table4[[#This Row],[Column6]]+1),"")</f>
        <v/>
      </c>
      <c r="BL276" s="1" t="str">
        <f>IFERROR(SEARCH(";",Table4[[#This Row],[reference/s]],Table4[[#This Row],[Column7]]+1),"")</f>
        <v/>
      </c>
      <c r="BM276" s="1" t="str">
        <f>IFERROR(SEARCH(";",Table4[[#This Row],[reference/s]],Table4[[#This Row],[Column8]]+1),"")</f>
        <v/>
      </c>
      <c r="BN276" s="1" t="str">
        <f>IFERROR(SEARCH(";",Table4[[#This Row],[reference/s]],Table4[[#This Row],[Column9]]+1),"")</f>
        <v/>
      </c>
      <c r="BO276" s="1" t="str">
        <f>IFERROR(SEARCH(";",Table4[[#This Row],[reference/s]],Table4[[#This Row],[Column10]]+1),"")</f>
        <v/>
      </c>
      <c r="BP276" s="1" t="str">
        <f>IFERROR(SEARCH(";",Table4[[#This Row],[reference/s]],Table4[[#This Row],[Column11]]+1),"")</f>
        <v/>
      </c>
      <c r="BQ276" s="1" t="str">
        <f>IFERROR(MID(Table4[[#This Row],[reference/s]],Table4[[#This Row],[Column3]]+2,Table4[[#This Row],[Column4]]-Table4[[#This Row],[Column3]]-2),"")</f>
        <v/>
      </c>
      <c r="BR276" s="1" t="str">
        <f>IFERROR(MID(Table4[[#This Row],[reference/s]],Table4[[#This Row],[Column4]]+2,Table4[[#This Row],[Column5]]-Table4[[#This Row],[Column4]]-2),"")</f>
        <v/>
      </c>
      <c r="BS276" s="1" t="str">
        <f>IFERROR(MID(Table4[[#This Row],[reference/s]],Table4[[#This Row],[Column5]]+2,Table4[[#This Row],[Column6]]-Table4[[#This Row],[Column5]]-2),"")</f>
        <v/>
      </c>
    </row>
    <row r="277" spans="1:71" ht="15" thickTop="1">
      <c r="A277">
        <v>448</v>
      </c>
      <c r="B277" t="s">
        <v>483</v>
      </c>
      <c r="C277" t="s">
        <v>315</v>
      </c>
      <c r="D277" t="s">
        <v>316</v>
      </c>
      <c r="E277" s="4">
        <v>38796</v>
      </c>
      <c r="F277" s="4">
        <v>38796</v>
      </c>
      <c r="G277" t="s">
        <v>685</v>
      </c>
      <c r="H277" s="41">
        <v>2006</v>
      </c>
      <c r="I277" t="s">
        <v>651</v>
      </c>
      <c r="J277" t="s">
        <v>50</v>
      </c>
      <c r="K277" t="s">
        <v>50</v>
      </c>
      <c r="L277" t="s">
        <v>773</v>
      </c>
      <c r="M277" t="s">
        <v>1686</v>
      </c>
      <c r="N277" s="41">
        <f>IFERROR(SEARCH("EM-DAT",Table4[[#This Row],[reference/s]]),"")</f>
        <v>11</v>
      </c>
      <c r="O277" s="41"/>
      <c r="P277" s="41"/>
      <c r="Q277" s="41"/>
      <c r="R277" s="41"/>
      <c r="S277" s="41"/>
      <c r="T277" s="41" t="str">
        <f>IF(AND(Table4[[#This Row],[Deaths]]="",Table4[[#This Row],[Reported cost]]="",Table4[[#This Row],[Insured Cost]]=""),1,IF(OR(Table4[[#This Row],[Reported cost]]="",Table4[[#This Row],[Insured Cost]]=""),2,IF(AND(Table4[[#This Row],[Deaths]]="",OR(Table4[[#This Row],[Reported cost]]="",Table4[[#This Row],[Insured Cost]]="")),3,"")))</f>
        <v/>
      </c>
      <c r="U277" s="41"/>
      <c r="V277" s="41"/>
      <c r="W277" s="41"/>
      <c r="X277" s="41">
        <v>30</v>
      </c>
      <c r="Y277" s="41"/>
      <c r="Z277" s="2">
        <v>540000000</v>
      </c>
      <c r="AA277" s="2">
        <v>360000000</v>
      </c>
      <c r="AB277" s="41"/>
      <c r="AC277" s="41"/>
      <c r="AD277" s="41"/>
      <c r="AE277" s="41">
        <v>14000</v>
      </c>
      <c r="AF277" s="41">
        <v>500</v>
      </c>
      <c r="AG277" s="41"/>
      <c r="AH277" s="41"/>
      <c r="AI277" s="41"/>
      <c r="AJ277" s="41"/>
      <c r="AK277" s="41"/>
      <c r="AL277" s="41"/>
      <c r="AM277" s="41"/>
      <c r="AN277" s="41"/>
      <c r="AO277" s="41"/>
      <c r="AP277" s="41"/>
      <c r="AQ277" s="41"/>
      <c r="AR277" s="41"/>
      <c r="AS277" s="41"/>
      <c r="AT277" s="41"/>
      <c r="BC277" t="s">
        <v>317</v>
      </c>
      <c r="BD277" t="str">
        <f>IFERROR(LEFT(Table4[[#This Row],[reference/s]],SEARCH(";",Table4[[#This Row],[reference/s]])-1),"")</f>
        <v>EM-Track</v>
      </c>
      <c r="BE277" t="str">
        <f>IFERROR(MID(Table4[[#This Row],[reference/s]],SEARCH(";",Table4[[#This Row],[reference/s]])+2,SEARCH(";",Table4[[#This Row],[reference/s]],SEARCH(";",Table4[[#This Row],[reference/s]])+1)-SEARCH(";",Table4[[#This Row],[reference/s]])-2),"")</f>
        <v>EM-DAT</v>
      </c>
      <c r="BF277">
        <f>IFERROR(SEARCH(";",Table4[[#This Row],[reference/s]]),"")</f>
        <v>9</v>
      </c>
      <c r="BG277" s="1">
        <f>IFERROR(SEARCH(";",Table4[[#This Row],[reference/s]],Table4[[#This Row],[Column2]]+1),"")</f>
        <v>17</v>
      </c>
      <c r="BH277" s="1">
        <f>IFERROR(SEARCH(";",Table4[[#This Row],[reference/s]],Table4[[#This Row],[Column3]]+1),"")</f>
        <v>23</v>
      </c>
      <c r="BI277" s="1">
        <f>IFERROR(SEARCH(";",Table4[[#This Row],[reference/s]],Table4[[#This Row],[Column4]]+1),"")</f>
        <v>28</v>
      </c>
      <c r="BJ277" s="1">
        <f>IFERROR(SEARCH(";",Table4[[#This Row],[reference/s]],Table4[[#This Row],[Column5]]+1),"")</f>
        <v>43</v>
      </c>
      <c r="BK277" s="1" t="str">
        <f>IFERROR(SEARCH(";",Table4[[#This Row],[reference/s]],Table4[[#This Row],[Column6]]+1),"")</f>
        <v/>
      </c>
      <c r="BL277" s="1" t="str">
        <f>IFERROR(SEARCH(";",Table4[[#This Row],[reference/s]],Table4[[#This Row],[Column7]]+1),"")</f>
        <v/>
      </c>
      <c r="BM277" s="1" t="str">
        <f>IFERROR(SEARCH(";",Table4[[#This Row],[reference/s]],Table4[[#This Row],[Column8]]+1),"")</f>
        <v/>
      </c>
      <c r="BN277" s="1" t="str">
        <f>IFERROR(SEARCH(";",Table4[[#This Row],[reference/s]],Table4[[#This Row],[Column9]]+1),"")</f>
        <v/>
      </c>
      <c r="BO277" s="1" t="str">
        <f>IFERROR(SEARCH(";",Table4[[#This Row],[reference/s]],Table4[[#This Row],[Column10]]+1),"")</f>
        <v/>
      </c>
      <c r="BP277" s="1" t="str">
        <f>IFERROR(SEARCH(";",Table4[[#This Row],[reference/s]],Table4[[#This Row],[Column11]]+1),"")</f>
        <v/>
      </c>
      <c r="BQ277" s="1" t="str">
        <f>IFERROR(MID(Table4[[#This Row],[reference/s]],Table4[[#This Row],[Column3]]+2,Table4[[#This Row],[Column4]]-Table4[[#This Row],[Column3]]-2),"")</f>
        <v>wiki</v>
      </c>
      <c r="BR277" s="1" t="str">
        <f>IFERROR(MID(Table4[[#This Row],[reference/s]],Table4[[#This Row],[Column4]]+2,Table4[[#This Row],[Column5]]-Table4[[#This Row],[Column4]]-2),"")</f>
        <v>ICA</v>
      </c>
      <c r="BS277" s="1" t="str">
        <f>IFERROR(MID(Table4[[#This Row],[reference/s]],Table4[[#This Row],[Column5]]+2,Table4[[#This Row],[Column6]]-Table4[[#This Row],[Column5]]-2),"")</f>
        <v>PDF - reports</v>
      </c>
    </row>
    <row r="278" spans="1:71">
      <c r="B278" t="s">
        <v>483</v>
      </c>
      <c r="C278" t="s">
        <v>67</v>
      </c>
      <c r="D278" t="s">
        <v>707</v>
      </c>
      <c r="E278" s="4">
        <v>38799</v>
      </c>
      <c r="F278" s="4">
        <v>38807</v>
      </c>
      <c r="G278" t="s">
        <v>685</v>
      </c>
      <c r="H278" s="41">
        <v>2006</v>
      </c>
      <c r="J278" t="s">
        <v>33</v>
      </c>
      <c r="K278" t="s">
        <v>33</v>
      </c>
      <c r="L278" t="s">
        <v>773</v>
      </c>
      <c r="M278" t="s">
        <v>1200</v>
      </c>
      <c r="N278" s="41" t="str">
        <f>IFERROR(SEARCH("EM-DAT",Table4[[#This Row],[reference/s]]),"")</f>
        <v/>
      </c>
      <c r="O278" s="41"/>
      <c r="P278" s="41"/>
      <c r="Q278" s="41"/>
      <c r="R278" s="41"/>
      <c r="S278" s="41"/>
      <c r="T278" s="41">
        <f>IF(AND(Table4[[#This Row],[Deaths]]="",Table4[[#This Row],[Reported cost]]="",Table4[[#This Row],[Insured Cost]]=""),1,IF(OR(Table4[[#This Row],[Reported cost]]="",Table4[[#This Row],[Insured Cost]]=""),2,IF(AND(Table4[[#This Row],[Deaths]]="",OR(Table4[[#This Row],[Reported cost]]="",Table4[[#This Row],[Insured Cost]]="")),3,"")))</f>
        <v>2</v>
      </c>
      <c r="U278" s="41"/>
      <c r="V278" s="41"/>
      <c r="W278" s="41"/>
      <c r="X278" s="41"/>
      <c r="Y278" s="41"/>
      <c r="Z278" s="2"/>
      <c r="AA278" s="2">
        <v>30000000</v>
      </c>
      <c r="AB278" s="41"/>
      <c r="AC278" s="41"/>
      <c r="AD278" s="41"/>
      <c r="AE278" s="41"/>
      <c r="AF278" s="41"/>
      <c r="AG278" s="41"/>
      <c r="AH278" s="41"/>
      <c r="AI278" s="41"/>
      <c r="AJ278" s="41"/>
      <c r="AK278" s="41"/>
      <c r="AL278" s="41"/>
      <c r="AM278" s="41"/>
      <c r="AN278" s="41"/>
      <c r="AO278" s="41"/>
      <c r="AP278" s="41"/>
      <c r="AQ278" s="41"/>
      <c r="AR278" s="41"/>
      <c r="AS278" s="41"/>
      <c r="AT278" s="41"/>
      <c r="BD278" t="str">
        <f>IFERROR(LEFT(Table4[[#This Row],[reference/s]],SEARCH(";",Table4[[#This Row],[reference/s]])-1),"")</f>
        <v>BoM report</v>
      </c>
      <c r="BE278" t="str">
        <f>IFERROR(MID(Table4[[#This Row],[reference/s]],SEARCH(";",Table4[[#This Row],[reference/s]])+2,SEARCH(";",Table4[[#This Row],[reference/s]],SEARCH(";",Table4[[#This Row],[reference/s]])+1)-SEARCH(";",Table4[[#This Row],[reference/s]])-2),"")</f>
        <v>http://en.wikipedia.org/wiki/Cyclone_Glenda</v>
      </c>
      <c r="BF278">
        <f>IFERROR(SEARCH(";",Table4[[#This Row],[reference/s]]),"")</f>
        <v>11</v>
      </c>
      <c r="BG278" s="1">
        <f>IFERROR(SEARCH(";",Table4[[#This Row],[reference/s]],Table4[[#This Row],[Column2]]+1),"")</f>
        <v>56</v>
      </c>
      <c r="BH278" s="1" t="str">
        <f>IFERROR(SEARCH(";",Table4[[#This Row],[reference/s]],Table4[[#This Row],[Column3]]+1),"")</f>
        <v/>
      </c>
      <c r="BI278" s="1" t="str">
        <f>IFERROR(SEARCH(";",Table4[[#This Row],[reference/s]],Table4[[#This Row],[Column4]]+1),"")</f>
        <v/>
      </c>
      <c r="BJ278" s="1" t="str">
        <f>IFERROR(SEARCH(";",Table4[[#This Row],[reference/s]],Table4[[#This Row],[Column5]]+1),"")</f>
        <v/>
      </c>
      <c r="BK278" s="1" t="str">
        <f>IFERROR(SEARCH(";",Table4[[#This Row],[reference/s]],Table4[[#This Row],[Column6]]+1),"")</f>
        <v/>
      </c>
      <c r="BL278" s="1" t="str">
        <f>IFERROR(SEARCH(";",Table4[[#This Row],[reference/s]],Table4[[#This Row],[Column7]]+1),"")</f>
        <v/>
      </c>
      <c r="BM278" s="1" t="str">
        <f>IFERROR(SEARCH(";",Table4[[#This Row],[reference/s]],Table4[[#This Row],[Column8]]+1),"")</f>
        <v/>
      </c>
      <c r="BN278" s="1" t="str">
        <f>IFERROR(SEARCH(";",Table4[[#This Row],[reference/s]],Table4[[#This Row],[Column9]]+1),"")</f>
        <v/>
      </c>
      <c r="BO278" s="1" t="str">
        <f>IFERROR(SEARCH(";",Table4[[#This Row],[reference/s]],Table4[[#This Row],[Column10]]+1),"")</f>
        <v/>
      </c>
      <c r="BP278" s="1" t="str">
        <f>IFERROR(SEARCH(";",Table4[[#This Row],[reference/s]],Table4[[#This Row],[Column11]]+1),"")</f>
        <v/>
      </c>
      <c r="BQ278" s="1" t="str">
        <f>IFERROR(MID(Table4[[#This Row],[reference/s]],Table4[[#This Row],[Column3]]+2,Table4[[#This Row],[Column4]]-Table4[[#This Row],[Column3]]-2),"")</f>
        <v/>
      </c>
      <c r="BR278" s="1" t="str">
        <f>IFERROR(MID(Table4[[#This Row],[reference/s]],Table4[[#This Row],[Column4]]+2,Table4[[#This Row],[Column5]]-Table4[[#This Row],[Column4]]-2),"")</f>
        <v/>
      </c>
      <c r="BS278" s="1" t="str">
        <f>IFERROR(MID(Table4[[#This Row],[reference/s]],Table4[[#This Row],[Column5]]+2,Table4[[#This Row],[Column6]]-Table4[[#This Row],[Column5]]-2),"")</f>
        <v/>
      </c>
    </row>
    <row r="279" spans="1:71">
      <c r="A279">
        <v>14</v>
      </c>
      <c r="B279" t="s">
        <v>666</v>
      </c>
      <c r="C279" t="s">
        <v>35</v>
      </c>
      <c r="D279" t="s">
        <v>36</v>
      </c>
      <c r="E279" s="4">
        <v>39021</v>
      </c>
      <c r="F279" s="4">
        <v>39021</v>
      </c>
      <c r="G279" t="s">
        <v>690</v>
      </c>
      <c r="H279" s="41">
        <v>2006</v>
      </c>
      <c r="I279" t="s">
        <v>566</v>
      </c>
      <c r="J279" t="s">
        <v>37</v>
      </c>
      <c r="K279" t="s">
        <v>37</v>
      </c>
      <c r="L279" t="s">
        <v>773</v>
      </c>
      <c r="M279" t="s">
        <v>1201</v>
      </c>
      <c r="N279" s="41" t="str">
        <f>IFERROR(SEARCH("EM-DAT",Table4[[#This Row],[reference/s]]),"")</f>
        <v/>
      </c>
      <c r="O279" s="41"/>
      <c r="P279" s="41"/>
      <c r="Q279" s="41"/>
      <c r="R279" s="41"/>
      <c r="S279" s="41"/>
      <c r="T279" s="41" t="str">
        <f>IF(AND(Table4[[#This Row],[Deaths]]="",Table4[[#This Row],[Reported cost]]="",Table4[[#This Row],[Insured Cost]]=""),1,IF(OR(Table4[[#This Row],[Reported cost]]="",Table4[[#This Row],[Insured Cost]]=""),2,IF(AND(Table4[[#This Row],[Deaths]]="",OR(Table4[[#This Row],[Reported cost]]="",Table4[[#This Row],[Insured Cost]]="")),3,"")))</f>
        <v/>
      </c>
      <c r="U279" s="41"/>
      <c r="V279" s="41">
        <v>257</v>
      </c>
      <c r="W279" s="41"/>
      <c r="X279" s="41"/>
      <c r="Y279" s="41"/>
      <c r="Z279" s="2">
        <v>51000000</v>
      </c>
      <c r="AA279" s="2">
        <v>52000000</v>
      </c>
      <c r="AB279" s="41"/>
      <c r="AC279" s="41"/>
      <c r="AD279" s="41"/>
      <c r="AE279" s="41"/>
      <c r="AF279" s="41"/>
      <c r="AG279" s="41"/>
      <c r="AH279" s="41"/>
      <c r="AI279" s="41"/>
      <c r="AJ279" s="41"/>
      <c r="AK279" s="41"/>
      <c r="AL279" s="41"/>
      <c r="AM279" s="41">
        <v>10000</v>
      </c>
      <c r="AN279" s="41"/>
      <c r="AO279" s="41"/>
      <c r="AP279" s="41"/>
      <c r="AQ279" s="41"/>
      <c r="AR279" s="41"/>
      <c r="AS279" s="41"/>
      <c r="AT279" s="41"/>
      <c r="BC279" t="s">
        <v>38</v>
      </c>
      <c r="BD279" t="str">
        <f>IFERROR(LEFT(Table4[[#This Row],[reference/s]],SEARCH(";",Table4[[#This Row],[reference/s]])-1),"")</f>
        <v>EM-Track</v>
      </c>
      <c r="BE279" t="str">
        <f>IFERROR(MID(Table4[[#This Row],[reference/s]],SEARCH(";",Table4[[#This Row],[reference/s]])+2,SEARCH(";",Table4[[#This Row],[reference/s]],SEARCH(";",Table4[[#This Row],[reference/s]])+1)-SEARCH(";",Table4[[#This Row],[reference/s]])-2),"")</f>
        <v>ICA</v>
      </c>
      <c r="BF279">
        <f>IFERROR(SEARCH(";",Table4[[#This Row],[reference/s]]),"")</f>
        <v>9</v>
      </c>
      <c r="BG279" s="1">
        <f>IFERROR(SEARCH(";",Table4[[#This Row],[reference/s]],Table4[[#This Row],[Column2]]+1),"")</f>
        <v>14</v>
      </c>
      <c r="BH279" s="1" t="str">
        <f>IFERROR(SEARCH(";",Table4[[#This Row],[reference/s]],Table4[[#This Row],[Column3]]+1),"")</f>
        <v/>
      </c>
      <c r="BI279" s="1" t="str">
        <f>IFERROR(SEARCH(";",Table4[[#This Row],[reference/s]],Table4[[#This Row],[Column4]]+1),"")</f>
        <v/>
      </c>
      <c r="BJ279" s="1" t="str">
        <f>IFERROR(SEARCH(";",Table4[[#This Row],[reference/s]],Table4[[#This Row],[Column5]]+1),"")</f>
        <v/>
      </c>
      <c r="BK279" s="1" t="str">
        <f>IFERROR(SEARCH(";",Table4[[#This Row],[reference/s]],Table4[[#This Row],[Column6]]+1),"")</f>
        <v/>
      </c>
      <c r="BL279" s="1" t="str">
        <f>IFERROR(SEARCH(";",Table4[[#This Row],[reference/s]],Table4[[#This Row],[Column7]]+1),"")</f>
        <v/>
      </c>
      <c r="BM279" s="1" t="str">
        <f>IFERROR(SEARCH(";",Table4[[#This Row],[reference/s]],Table4[[#This Row],[Column8]]+1),"")</f>
        <v/>
      </c>
      <c r="BN279" s="1" t="str">
        <f>IFERROR(SEARCH(";",Table4[[#This Row],[reference/s]],Table4[[#This Row],[Column9]]+1),"")</f>
        <v/>
      </c>
      <c r="BO279" s="1" t="str">
        <f>IFERROR(SEARCH(";",Table4[[#This Row],[reference/s]],Table4[[#This Row],[Column10]]+1),"")</f>
        <v/>
      </c>
      <c r="BP279" s="1" t="str">
        <f>IFERROR(SEARCH(";",Table4[[#This Row],[reference/s]],Table4[[#This Row],[Column11]]+1),"")</f>
        <v/>
      </c>
      <c r="BQ279" s="1" t="str">
        <f>IFERROR(MID(Table4[[#This Row],[reference/s]],Table4[[#This Row],[Column3]]+2,Table4[[#This Row],[Column4]]-Table4[[#This Row],[Column3]]-2),"")</f>
        <v/>
      </c>
      <c r="BR279" s="1" t="str">
        <f>IFERROR(MID(Table4[[#This Row],[reference/s]],Table4[[#This Row],[Column4]]+2,Table4[[#This Row],[Column5]]-Table4[[#This Row],[Column4]]-2),"")</f>
        <v/>
      </c>
      <c r="BS279" s="1" t="str">
        <f>IFERROR(MID(Table4[[#This Row],[reference/s]],Table4[[#This Row],[Column5]]+2,Table4[[#This Row],[Column6]]-Table4[[#This Row],[Column5]]-2),"")</f>
        <v/>
      </c>
    </row>
    <row r="280" spans="1:71">
      <c r="A280">
        <v>22</v>
      </c>
      <c r="B280" t="s">
        <v>600</v>
      </c>
      <c r="C280" t="s">
        <v>45</v>
      </c>
      <c r="D280" t="s">
        <v>46</v>
      </c>
      <c r="E280" s="4">
        <v>39052</v>
      </c>
      <c r="F280" s="4">
        <v>39120</v>
      </c>
      <c r="G280" t="s">
        <v>688</v>
      </c>
      <c r="H280" s="41">
        <v>2007</v>
      </c>
      <c r="I280" t="s">
        <v>567</v>
      </c>
      <c r="J280" t="s">
        <v>30</v>
      </c>
      <c r="K280" t="s">
        <v>30</v>
      </c>
      <c r="L280" t="s">
        <v>773</v>
      </c>
      <c r="M280" t="s">
        <v>1687</v>
      </c>
      <c r="N280" s="41">
        <f>IFERROR(SEARCH("EM-DAT",Table4[[#This Row],[reference/s]]),"")</f>
        <v>11</v>
      </c>
      <c r="O280" s="41"/>
      <c r="P280" s="41"/>
      <c r="Q280" s="41"/>
      <c r="R280" s="41"/>
      <c r="S280" s="41"/>
      <c r="T280" s="41">
        <f>IF(AND(Table4[[#This Row],[Deaths]]="",Table4[[#This Row],[Reported cost]]="",Table4[[#This Row],[Insured Cost]]=""),1,IF(OR(Table4[[#This Row],[Reported cost]]="",Table4[[#This Row],[Insured Cost]]=""),2,IF(AND(Table4[[#This Row],[Deaths]]="",OR(Table4[[#This Row],[Reported cost]]="",Table4[[#This Row],[Insured Cost]]="")),3,"")))</f>
        <v>2</v>
      </c>
      <c r="U280" s="41"/>
      <c r="V280" s="41"/>
      <c r="W280" s="41"/>
      <c r="X280" s="41">
        <v>1400</v>
      </c>
      <c r="Y280" s="41">
        <v>1</v>
      </c>
      <c r="Z280" s="2">
        <v>14000000</v>
      </c>
      <c r="AB280" s="41"/>
      <c r="AC280" s="41"/>
      <c r="AD280" s="41"/>
      <c r="AE280" s="41"/>
      <c r="AF280" s="41">
        <v>51</v>
      </c>
      <c r="AG280" s="41"/>
      <c r="AH280" s="41"/>
      <c r="AI280" s="41"/>
      <c r="AJ280" s="41"/>
      <c r="AK280" s="41"/>
      <c r="AL280" s="41"/>
      <c r="AM280" s="41"/>
      <c r="AN280" s="41"/>
      <c r="AO280" s="41"/>
      <c r="AP280" s="41"/>
      <c r="AQ280" s="41"/>
      <c r="AR280" s="41"/>
      <c r="AS280" s="41"/>
      <c r="AT280" s="41">
        <v>1741</v>
      </c>
      <c r="AW280" t="s">
        <v>1203</v>
      </c>
      <c r="BC280" t="s">
        <v>47</v>
      </c>
      <c r="BD280" t="str">
        <f>IFERROR(LEFT(Table4[[#This Row],[reference/s]],SEARCH(";",Table4[[#This Row],[reference/s]])-1),"")</f>
        <v>EM-Track</v>
      </c>
      <c r="BE280" t="str">
        <f>IFERROR(MID(Table4[[#This Row],[reference/s]],SEARCH(";",Table4[[#This Row],[reference/s]])+2,SEARCH(";",Table4[[#This Row],[reference/s]],SEARCH(";",Table4[[#This Row],[reference/s]])+1)-SEARCH(";",Table4[[#This Row],[reference/s]])-2),"")</f>
        <v>EM-DAT</v>
      </c>
      <c r="BF280">
        <f>IFERROR(SEARCH(";",Table4[[#This Row],[reference/s]]),"")</f>
        <v>9</v>
      </c>
      <c r="BG280" s="1">
        <f>IFERROR(SEARCH(";",Table4[[#This Row],[reference/s]],Table4[[#This Row],[Column2]]+1),"")</f>
        <v>17</v>
      </c>
      <c r="BH280" s="1">
        <f>IFERROR(SEARCH(";",Table4[[#This Row],[reference/s]],Table4[[#This Row],[Column3]]+1),"")</f>
        <v>22</v>
      </c>
      <c r="BI280" s="1">
        <f>IFERROR(SEARCH(";",Table4[[#This Row],[reference/s]],Table4[[#This Row],[Column4]]+1),"")</f>
        <v>42</v>
      </c>
      <c r="BJ280" s="1" t="str">
        <f>IFERROR(SEARCH(";",Table4[[#This Row],[reference/s]],Table4[[#This Row],[Column5]]+1),"")</f>
        <v/>
      </c>
      <c r="BK280" s="1" t="str">
        <f>IFERROR(SEARCH(";",Table4[[#This Row],[reference/s]],Table4[[#This Row],[Column6]]+1),"")</f>
        <v/>
      </c>
      <c r="BL280" s="1" t="str">
        <f>IFERROR(SEARCH(";",Table4[[#This Row],[reference/s]],Table4[[#This Row],[Column7]]+1),"")</f>
        <v/>
      </c>
      <c r="BM280" s="1" t="str">
        <f>IFERROR(SEARCH(";",Table4[[#This Row],[reference/s]],Table4[[#This Row],[Column8]]+1),"")</f>
        <v/>
      </c>
      <c r="BN280" s="1" t="str">
        <f>IFERROR(SEARCH(";",Table4[[#This Row],[reference/s]],Table4[[#This Row],[Column9]]+1),"")</f>
        <v/>
      </c>
      <c r="BO280" s="1" t="str">
        <f>IFERROR(SEARCH(";",Table4[[#This Row],[reference/s]],Table4[[#This Row],[Column10]]+1),"")</f>
        <v/>
      </c>
      <c r="BP280" s="1" t="str">
        <f>IFERROR(SEARCH(";",Table4[[#This Row],[reference/s]],Table4[[#This Row],[Column11]]+1),"")</f>
        <v/>
      </c>
      <c r="BQ280" s="1" t="str">
        <f>IFERROR(MID(Table4[[#This Row],[reference/s]],Table4[[#This Row],[Column3]]+2,Table4[[#This Row],[Column4]]-Table4[[#This Row],[Column3]]-2),"")</f>
        <v>ICA</v>
      </c>
      <c r="BR280" s="1" t="str">
        <f>IFERROR(MID(Table4[[#This Row],[reference/s]],Table4[[#This Row],[Column4]]+2,Table4[[#This Row],[Column5]]-Table4[[#This Row],[Column4]]-2),"")</f>
        <v>bushfire education</v>
      </c>
      <c r="BS280" s="1" t="str">
        <f>IFERROR(MID(Table4[[#This Row],[reference/s]],Table4[[#This Row],[Column5]]+2,Table4[[#This Row],[Column6]]-Table4[[#This Row],[Column5]]-2),"")</f>
        <v/>
      </c>
    </row>
    <row r="281" spans="1:71">
      <c r="A281">
        <v>12</v>
      </c>
      <c r="B281" t="s">
        <v>483</v>
      </c>
      <c r="C281" t="s">
        <v>31</v>
      </c>
      <c r="D281" t="s">
        <v>32</v>
      </c>
      <c r="E281" s="4">
        <v>39144</v>
      </c>
      <c r="F281" s="4">
        <v>39149</v>
      </c>
      <c r="G281" t="s">
        <v>685</v>
      </c>
      <c r="H281" s="41">
        <v>2007</v>
      </c>
      <c r="I281" t="s">
        <v>608</v>
      </c>
      <c r="J281" t="s">
        <v>33</v>
      </c>
      <c r="K281" t="s">
        <v>33</v>
      </c>
      <c r="L281" t="s">
        <v>773</v>
      </c>
      <c r="M281" t="s">
        <v>1732</v>
      </c>
      <c r="N281" s="41">
        <f>IFERROR(SEARCH("EM-DAT",Table4[[#This Row],[reference/s]]),"")</f>
        <v>11</v>
      </c>
      <c r="O281" s="41"/>
      <c r="P281" s="41"/>
      <c r="Q281" s="41"/>
      <c r="R281" s="41"/>
      <c r="S281" s="41"/>
      <c r="T281" s="41">
        <f>IF(AND(Table4[[#This Row],[Deaths]]="",Table4[[#This Row],[Reported cost]]="",Table4[[#This Row],[Insured Cost]]=""),1,IF(OR(Table4[[#This Row],[Reported cost]]="",Table4[[#This Row],[Insured Cost]]=""),2,IF(AND(Table4[[#This Row],[Deaths]]="",OR(Table4[[#This Row],[Reported cost]]="",Table4[[#This Row],[Insured Cost]]="")),3,"")))</f>
        <v>2</v>
      </c>
      <c r="U281" s="41"/>
      <c r="V281" s="41">
        <v>1000</v>
      </c>
      <c r="W281" s="41"/>
      <c r="X281" s="41">
        <v>20</v>
      </c>
      <c r="Y281" s="41">
        <v>3</v>
      </c>
      <c r="Z281" s="2">
        <v>8000000</v>
      </c>
      <c r="AB281" s="41"/>
      <c r="AC281" s="41"/>
      <c r="AD281" s="41"/>
      <c r="AE281" s="41"/>
      <c r="AF281" s="41"/>
      <c r="AG281" s="41"/>
      <c r="AH281" s="41"/>
      <c r="AI281" s="41"/>
      <c r="AJ281" s="41"/>
      <c r="AK281" s="41"/>
      <c r="AL281" s="41"/>
      <c r="AM281" s="41"/>
      <c r="AN281" s="41"/>
      <c r="AO281" s="41"/>
      <c r="AP281" s="41"/>
      <c r="AQ281" s="41"/>
      <c r="AR281" s="41"/>
      <c r="AS281" s="41"/>
      <c r="AT281" s="41"/>
      <c r="BC281" t="s">
        <v>34</v>
      </c>
      <c r="BD281" t="str">
        <f>IFERROR(LEFT(Table4[[#This Row],[reference/s]],SEARCH(";",Table4[[#This Row],[reference/s]])-1),"")</f>
        <v>EM-Track</v>
      </c>
      <c r="BE281" t="str">
        <f>IFERROR(MID(Table4[[#This Row],[reference/s]],SEARCH(";",Table4[[#This Row],[reference/s]])+2,SEARCH(";",Table4[[#This Row],[reference/s]],SEARCH(";",Table4[[#This Row],[reference/s]])+1)-SEARCH(";",Table4[[#This Row],[reference/s]])-2),"")</f>
        <v>EM-DAT</v>
      </c>
      <c r="BF281">
        <f>IFERROR(SEARCH(";",Table4[[#This Row],[reference/s]]),"")</f>
        <v>9</v>
      </c>
      <c r="BG281" s="1">
        <f>IFERROR(SEARCH(";",Table4[[#This Row],[reference/s]],Table4[[#This Row],[Column2]]+1),"")</f>
        <v>17</v>
      </c>
      <c r="BH281" s="1">
        <f>IFERROR(SEARCH(";",Table4[[#This Row],[reference/s]],Table4[[#This Row],[Column3]]+1),"")</f>
        <v>22</v>
      </c>
      <c r="BI281" s="1">
        <f>IFERROR(SEARCH(";",Table4[[#This Row],[reference/s]],Table4[[#This Row],[Column4]]+1),"")</f>
        <v>30</v>
      </c>
      <c r="BJ281" s="1" t="str">
        <f>IFERROR(SEARCH(";",Table4[[#This Row],[reference/s]],Table4[[#This Row],[Column5]]+1),"")</f>
        <v/>
      </c>
      <c r="BK281" s="1" t="str">
        <f>IFERROR(SEARCH(";",Table4[[#This Row],[reference/s]],Table4[[#This Row],[Column6]]+1),"")</f>
        <v/>
      </c>
      <c r="BL281" s="1" t="str">
        <f>IFERROR(SEARCH(";",Table4[[#This Row],[reference/s]],Table4[[#This Row],[Column7]]+1),"")</f>
        <v/>
      </c>
      <c r="BM281" s="1" t="str">
        <f>IFERROR(SEARCH(";",Table4[[#This Row],[reference/s]],Table4[[#This Row],[Column8]]+1),"")</f>
        <v/>
      </c>
      <c r="BN281" s="1" t="str">
        <f>IFERROR(SEARCH(";",Table4[[#This Row],[reference/s]],Table4[[#This Row],[Column9]]+1),"")</f>
        <v/>
      </c>
      <c r="BO281" s="1" t="str">
        <f>IFERROR(SEARCH(";",Table4[[#This Row],[reference/s]],Table4[[#This Row],[Column10]]+1),"")</f>
        <v/>
      </c>
      <c r="BP281" s="1" t="str">
        <f>IFERROR(SEARCH(";",Table4[[#This Row],[reference/s]],Table4[[#This Row],[Column11]]+1),"")</f>
        <v/>
      </c>
      <c r="BQ281" s="1" t="str">
        <f>IFERROR(MID(Table4[[#This Row],[reference/s]],Table4[[#This Row],[Column3]]+2,Table4[[#This Row],[Column4]]-Table4[[#This Row],[Column3]]-2),"")</f>
        <v>ICA</v>
      </c>
      <c r="BR281" s="1" t="str">
        <f>IFERROR(MID(Table4[[#This Row],[reference/s]],Table4[[#This Row],[Column4]]+2,Table4[[#This Row],[Column5]]-Table4[[#This Row],[Column4]]-2),"")</f>
        <v>report</v>
      </c>
      <c r="BS281" s="1" t="str">
        <f>IFERROR(MID(Table4[[#This Row],[reference/s]],Table4[[#This Row],[Column5]]+2,Table4[[#This Row],[Column6]]-Table4[[#This Row],[Column5]]-2),"")</f>
        <v/>
      </c>
    </row>
    <row r="282" spans="1:71">
      <c r="A282">
        <v>18</v>
      </c>
      <c r="B282" t="s">
        <v>622</v>
      </c>
      <c r="C282" t="s">
        <v>42</v>
      </c>
      <c r="D282" t="s">
        <v>708</v>
      </c>
      <c r="E282" s="4">
        <v>39260</v>
      </c>
      <c r="F282" s="4">
        <v>39265</v>
      </c>
      <c r="G282" t="s">
        <v>693</v>
      </c>
      <c r="H282" s="41">
        <v>2007</v>
      </c>
      <c r="I282" t="s">
        <v>568</v>
      </c>
      <c r="J282" t="s">
        <v>30</v>
      </c>
      <c r="K282" t="s">
        <v>30</v>
      </c>
      <c r="L282" t="s">
        <v>773</v>
      </c>
      <c r="M282" t="s">
        <v>1731</v>
      </c>
      <c r="N282" s="41" t="str">
        <f>IFERROR(SEARCH("EM-DAT",Table4[[#This Row],[reference/s]]),"")</f>
        <v/>
      </c>
      <c r="O282" s="41"/>
      <c r="P282" s="41"/>
      <c r="Q282" s="41"/>
      <c r="R282" s="41"/>
      <c r="S282" s="41"/>
      <c r="T282" s="41">
        <f>IF(AND(Table4[[#This Row],[Deaths]]="",Table4[[#This Row],[Reported cost]]="",Table4[[#This Row],[Insured Cost]]=""),1,IF(OR(Table4[[#This Row],[Reported cost]]="",Table4[[#This Row],[Insured Cost]]=""),2,IF(AND(Table4[[#This Row],[Deaths]]="",OR(Table4[[#This Row],[Reported cost]]="",Table4[[#This Row],[Insured Cost]]="")),3,"")))</f>
        <v>2</v>
      </c>
      <c r="U282" s="41">
        <v>360</v>
      </c>
      <c r="V282" s="41"/>
      <c r="W282" s="41"/>
      <c r="X282" s="41"/>
      <c r="Y282" s="41">
        <v>1</v>
      </c>
      <c r="Z282" s="2">
        <v>15000000</v>
      </c>
      <c r="AB282" s="41">
        <v>300</v>
      </c>
      <c r="AC282" s="41"/>
      <c r="AD282" s="41"/>
      <c r="AE282" s="41"/>
      <c r="AF282" s="41"/>
      <c r="AG282" s="41"/>
      <c r="AH282" s="41"/>
      <c r="AI282" s="41"/>
      <c r="AJ282" s="41"/>
      <c r="AK282" s="41"/>
      <c r="AL282" s="41"/>
      <c r="AM282" s="41"/>
      <c r="AN282" s="41"/>
      <c r="AO282" s="41"/>
      <c r="AP282" s="41"/>
      <c r="AQ282" s="41"/>
      <c r="AR282" s="41"/>
      <c r="AS282" s="41"/>
      <c r="AT282" s="41"/>
      <c r="BC282" t="s">
        <v>43</v>
      </c>
      <c r="BD282" t="str">
        <f>IFERROR(LEFT(Table4[[#This Row],[reference/s]],SEARCH(";",Table4[[#This Row],[reference/s]])-1),"")</f>
        <v>EM-Track</v>
      </c>
      <c r="BE282" t="str">
        <f>IFERROR(MID(Table4[[#This Row],[reference/s]],SEARCH(";",Table4[[#This Row],[reference/s]])+2,SEARCH(";",Table4[[#This Row],[reference/s]],SEARCH(";",Table4[[#This Row],[reference/s]])+1)-SEARCH(";",Table4[[#This Row],[reference/s]])-2),"")</f>
        <v>ICA</v>
      </c>
      <c r="BF282">
        <f>IFERROR(SEARCH(";",Table4[[#This Row],[reference/s]]),"")</f>
        <v>9</v>
      </c>
      <c r="BG282" s="1">
        <f>IFERROR(SEARCH(";",Table4[[#This Row],[reference/s]],Table4[[#This Row],[Column2]]+1),"")</f>
        <v>14</v>
      </c>
      <c r="BH282" s="1">
        <f>IFERROR(SEARCH(";",Table4[[#This Row],[reference/s]],Table4[[#This Row],[Column3]]+1),"")</f>
        <v>22</v>
      </c>
      <c r="BI282" s="1">
        <f>IFERROR(SEARCH(";",Table4[[#This Row],[reference/s]],Table4[[#This Row],[Column4]]+1),"")</f>
        <v>68</v>
      </c>
      <c r="BJ282" s="1">
        <f>IFERROR(SEARCH(";",Table4[[#This Row],[reference/s]],Table4[[#This Row],[Column5]]+1),"")</f>
        <v>190</v>
      </c>
      <c r="BK282" s="1" t="str">
        <f>IFERROR(SEARCH(";",Table4[[#This Row],[reference/s]],Table4[[#This Row],[Column6]]+1),"")</f>
        <v/>
      </c>
      <c r="BL282" s="1" t="str">
        <f>IFERROR(SEARCH(";",Table4[[#This Row],[reference/s]],Table4[[#This Row],[Column7]]+1),"")</f>
        <v/>
      </c>
      <c r="BM282" s="1" t="str">
        <f>IFERROR(SEARCH(";",Table4[[#This Row],[reference/s]],Table4[[#This Row],[Column8]]+1),"")</f>
        <v/>
      </c>
      <c r="BN282" s="1" t="str">
        <f>IFERROR(SEARCH(";",Table4[[#This Row],[reference/s]],Table4[[#This Row],[Column9]]+1),"")</f>
        <v/>
      </c>
      <c r="BO282" s="1" t="str">
        <f>IFERROR(SEARCH(";",Table4[[#This Row],[reference/s]],Table4[[#This Row],[Column10]]+1),"")</f>
        <v/>
      </c>
      <c r="BP282" s="1" t="str">
        <f>IFERROR(SEARCH(";",Table4[[#This Row],[reference/s]],Table4[[#This Row],[Column11]]+1),"")</f>
        <v/>
      </c>
      <c r="BQ282" s="1" t="str">
        <f>IFERROR(MID(Table4[[#This Row],[reference/s]],Table4[[#This Row],[Column3]]+2,Table4[[#This Row],[Column4]]-Table4[[#This Row],[Column3]]-2),"")</f>
        <v>report</v>
      </c>
      <c r="BR282" s="1" t="str">
        <f>IFERROR(MID(Table4[[#This Row],[reference/s]],Table4[[#This Row],[Column4]]+2,Table4[[#This Row],[Column5]]-Table4[[#This Row],[Column4]]-2),"")</f>
        <v>http://www.insuropedia.com/FloodsInGipplsand</v>
      </c>
      <c r="BS282" s="1" t="str">
        <f>IFERROR(MID(Table4[[#This Row],[reference/s]],Table4[[#This Row],[Column5]]+2,Table4[[#This Row],[Column6]]-Table4[[#This Row],[Column5]]-2),"")</f>
        <v>http://www.disasterassist.gov.au/PreviousDisasters/StateandTerritories/Pages/VIC/Gippslandstormsandfloods(June2007).aspx</v>
      </c>
    </row>
    <row r="283" spans="1:71">
      <c r="A283">
        <v>17</v>
      </c>
      <c r="B283" t="s">
        <v>666</v>
      </c>
      <c r="C283" t="s">
        <v>39</v>
      </c>
      <c r="D283" t="s">
        <v>40</v>
      </c>
      <c r="E283" s="4">
        <v>39241</v>
      </c>
      <c r="F283" s="4">
        <v>39243</v>
      </c>
      <c r="G283" t="s">
        <v>693</v>
      </c>
      <c r="H283" s="41">
        <v>2007</v>
      </c>
      <c r="I283" t="s">
        <v>1204</v>
      </c>
      <c r="J283" t="s">
        <v>37</v>
      </c>
      <c r="K283" t="s">
        <v>37</v>
      </c>
      <c r="L283" t="s">
        <v>773</v>
      </c>
      <c r="M283" t="s">
        <v>1730</v>
      </c>
      <c r="N283" s="41">
        <f>IFERROR(SEARCH("EM-DAT",Table4[[#This Row],[reference/s]]),"")</f>
        <v>11</v>
      </c>
      <c r="O283" s="41"/>
      <c r="P283" s="41"/>
      <c r="Q283" s="41"/>
      <c r="R283" s="41"/>
      <c r="S283" s="41"/>
      <c r="T283" s="41" t="str">
        <f>IF(AND(Table4[[#This Row],[Deaths]]="",Table4[[#This Row],[Reported cost]]="",Table4[[#This Row],[Insured Cost]]=""),1,IF(OR(Table4[[#This Row],[Reported cost]]="",Table4[[#This Row],[Insured Cost]]=""),2,IF(AND(Table4[[#This Row],[Deaths]]="",OR(Table4[[#This Row],[Reported cost]]="",Table4[[#This Row],[Insured Cost]]="")),3,"")))</f>
        <v/>
      </c>
      <c r="U283" s="41">
        <v>6000</v>
      </c>
      <c r="V283" s="41">
        <v>1000000</v>
      </c>
      <c r="W283" s="41"/>
      <c r="X283" s="41"/>
      <c r="Y283" s="41">
        <v>9</v>
      </c>
      <c r="Z283" s="2">
        <v>1480000000</v>
      </c>
      <c r="AA283" s="2">
        <v>1500000000</v>
      </c>
      <c r="AB283" s="41">
        <v>20000</v>
      </c>
      <c r="AC283" s="41"/>
      <c r="AD283" s="41"/>
      <c r="AE283" s="41"/>
      <c r="AF283" s="41"/>
      <c r="AG283" s="41"/>
      <c r="AH283" s="41"/>
      <c r="AI283" s="41"/>
      <c r="AJ283" s="41"/>
      <c r="AK283" s="41"/>
      <c r="AL283" s="41"/>
      <c r="AM283" s="41"/>
      <c r="AN283" s="41"/>
      <c r="AO283" s="41"/>
      <c r="AP283" s="41">
        <v>1</v>
      </c>
      <c r="AQ283" s="41"/>
      <c r="AR283" s="41"/>
      <c r="AS283" s="41"/>
      <c r="AT283" s="41"/>
      <c r="BC283" t="s">
        <v>41</v>
      </c>
      <c r="BD283" t="str">
        <f>IFERROR(LEFT(Table4[[#This Row],[reference/s]],SEARCH(";",Table4[[#This Row],[reference/s]])-1),"")</f>
        <v>EM-Track</v>
      </c>
      <c r="BE283" t="str">
        <f>IFERROR(MID(Table4[[#This Row],[reference/s]],SEARCH(";",Table4[[#This Row],[reference/s]])+2,SEARCH(";",Table4[[#This Row],[reference/s]],SEARCH(";",Table4[[#This Row],[reference/s]])+1)-SEARCH(";",Table4[[#This Row],[reference/s]])-2),"")</f>
        <v>EM-DAT</v>
      </c>
      <c r="BF283">
        <f>IFERROR(SEARCH(";",Table4[[#This Row],[reference/s]]),"")</f>
        <v>9</v>
      </c>
      <c r="BG283" s="1">
        <f>IFERROR(SEARCH(";",Table4[[#This Row],[reference/s]],Table4[[#This Row],[Column2]]+1),"")</f>
        <v>17</v>
      </c>
      <c r="BH283" s="1">
        <f>IFERROR(SEARCH(";",Table4[[#This Row],[reference/s]],Table4[[#This Row],[Column3]]+1),"")</f>
        <v>22</v>
      </c>
      <c r="BI283" s="1">
        <f>IFERROR(SEARCH(";",Table4[[#This Row],[reference/s]],Table4[[#This Row],[Column4]]+1),"")</f>
        <v>27</v>
      </c>
      <c r="BJ283" s="1">
        <f>IFERROR(SEARCH(";",Table4[[#This Row],[reference/s]],Table4[[#This Row],[Column5]]+1),"")</f>
        <v>50</v>
      </c>
      <c r="BK283" s="1">
        <f>IFERROR(SEARCH(";",Table4[[#This Row],[reference/s]],Table4[[#This Row],[Column6]]+1),"")</f>
        <v>64</v>
      </c>
      <c r="BL283" s="1">
        <f>IFERROR(SEARCH(";",Table4[[#This Row],[reference/s]],Table4[[#This Row],[Column7]]+1),"")</f>
        <v>136</v>
      </c>
      <c r="BM283" s="1" t="str">
        <f>IFERROR(SEARCH(";",Table4[[#This Row],[reference/s]],Table4[[#This Row],[Column8]]+1),"")</f>
        <v/>
      </c>
      <c r="BN283" s="1" t="str">
        <f>IFERROR(SEARCH(";",Table4[[#This Row],[reference/s]],Table4[[#This Row],[Column9]]+1),"")</f>
        <v/>
      </c>
      <c r="BO283" s="1" t="str">
        <f>IFERROR(SEARCH(";",Table4[[#This Row],[reference/s]],Table4[[#This Row],[Column10]]+1),"")</f>
        <v/>
      </c>
      <c r="BP283" s="1" t="str">
        <f>IFERROR(SEARCH(";",Table4[[#This Row],[reference/s]],Table4[[#This Row],[Column11]]+1),"")</f>
        <v/>
      </c>
      <c r="BQ283" s="1" t="str">
        <f>IFERROR(MID(Table4[[#This Row],[reference/s]],Table4[[#This Row],[Column3]]+2,Table4[[#This Row],[Column4]]-Table4[[#This Row],[Column3]]-2),"")</f>
        <v>ICA</v>
      </c>
      <c r="BR283" s="1" t="str">
        <f>IFERROR(MID(Table4[[#This Row],[reference/s]],Table4[[#This Row],[Column4]]+2,Table4[[#This Row],[Column5]]-Table4[[#This Row],[Column4]]-2),"")</f>
        <v>PDF</v>
      </c>
      <c r="BS283" s="1" t="str">
        <f>IFERROR(MID(Table4[[#This Row],[reference/s]],Table4[[#This Row],[Column5]]+2,Table4[[#This Row],[Column6]]-Table4[[#This Row],[Column5]]-2),"")</f>
        <v>Cretikos et al., 2008</v>
      </c>
    </row>
    <row r="284" spans="1:71">
      <c r="A284">
        <v>23</v>
      </c>
      <c r="B284" t="s">
        <v>666</v>
      </c>
      <c r="C284" t="s">
        <v>49</v>
      </c>
      <c r="D284" t="s">
        <v>1205</v>
      </c>
      <c r="E284" s="4">
        <v>39362</v>
      </c>
      <c r="F284" s="4">
        <v>39367</v>
      </c>
      <c r="G284" t="s">
        <v>690</v>
      </c>
      <c r="H284" s="41">
        <v>2007</v>
      </c>
      <c r="I284" t="s">
        <v>569</v>
      </c>
      <c r="J284" t="s">
        <v>644</v>
      </c>
      <c r="K284" t="s">
        <v>50</v>
      </c>
      <c r="L284" t="s">
        <v>37</v>
      </c>
      <c r="M284" t="s">
        <v>1320</v>
      </c>
      <c r="N284" s="41" t="str">
        <f>IFERROR(SEARCH("EM-DAT",Table4[[#This Row],[reference/s]]),"")</f>
        <v/>
      </c>
      <c r="O284" s="41"/>
      <c r="P284" s="41"/>
      <c r="Q284" s="41"/>
      <c r="R284" s="41"/>
      <c r="S284" s="41"/>
      <c r="T284" s="41" t="str">
        <f>IF(AND(Table4[[#This Row],[Deaths]]="",Table4[[#This Row],[Reported cost]]="",Table4[[#This Row],[Insured Cost]]=""),1,IF(OR(Table4[[#This Row],[Reported cost]]="",Table4[[#This Row],[Insured Cost]]=""),2,IF(AND(Table4[[#This Row],[Deaths]]="",OR(Table4[[#This Row],[Reported cost]]="",Table4[[#This Row],[Insured Cost]]="")),3,"")))</f>
        <v/>
      </c>
      <c r="U284" s="41"/>
      <c r="V284" s="41">
        <v>300</v>
      </c>
      <c r="W284" s="41"/>
      <c r="X284" s="41">
        <v>17</v>
      </c>
      <c r="Y284" s="41"/>
      <c r="Z284" s="2">
        <v>97000000</v>
      </c>
      <c r="AA284" s="2">
        <v>60000000</v>
      </c>
      <c r="AB284" s="41">
        <v>300</v>
      </c>
      <c r="AC284" s="41"/>
      <c r="AD284" s="41"/>
      <c r="AE284" s="41"/>
      <c r="AF284" s="41"/>
      <c r="AG284" s="41"/>
      <c r="AH284" s="41"/>
      <c r="AI284" s="41"/>
      <c r="AJ284" s="41"/>
      <c r="AK284" s="41"/>
      <c r="AL284" s="41"/>
      <c r="AM284" s="41"/>
      <c r="AN284" s="41"/>
      <c r="AO284" s="41"/>
      <c r="AP284" s="41"/>
      <c r="AQ284" s="41"/>
      <c r="AR284" s="41"/>
      <c r="AS284" s="41"/>
      <c r="AT284" s="41"/>
      <c r="BC284" t="s">
        <v>48</v>
      </c>
      <c r="BD284" t="str">
        <f>IFERROR(LEFT(Table4[[#This Row],[reference/s]],SEARCH(";",Table4[[#This Row],[reference/s]])-1),"")</f>
        <v>EM-Track</v>
      </c>
      <c r="BE284" t="str">
        <f>IFERROR(MID(Table4[[#This Row],[reference/s]],SEARCH(";",Table4[[#This Row],[reference/s]])+2,SEARCH(";",Table4[[#This Row],[reference/s]],SEARCH(";",Table4[[#This Row],[reference/s]])+1)-SEARCH(";",Table4[[#This Row],[reference/s]])-2),"")</f>
        <v>ICA</v>
      </c>
      <c r="BF284">
        <f>IFERROR(SEARCH(";",Table4[[#This Row],[reference/s]]),"")</f>
        <v>9</v>
      </c>
      <c r="BG284" s="1">
        <f>IFERROR(SEARCH(";",Table4[[#This Row],[reference/s]],Table4[[#This Row],[Column2]]+1),"")</f>
        <v>14</v>
      </c>
      <c r="BH284" s="1">
        <f>IFERROR(SEARCH(";",Table4[[#This Row],[reference/s]],Table4[[#This Row],[Column3]]+1),"")</f>
        <v>20</v>
      </c>
      <c r="BI284" s="1">
        <f>IFERROR(SEARCH(";",Table4[[#This Row],[reference/s]],Table4[[#This Row],[Column4]]+1),"")</f>
        <v>34</v>
      </c>
      <c r="BJ284" s="1" t="str">
        <f>IFERROR(SEARCH(";",Table4[[#This Row],[reference/s]],Table4[[#This Row],[Column5]]+1),"")</f>
        <v/>
      </c>
      <c r="BK284" s="1" t="str">
        <f>IFERROR(SEARCH(";",Table4[[#This Row],[reference/s]],Table4[[#This Row],[Column6]]+1),"")</f>
        <v/>
      </c>
      <c r="BL284" s="1" t="str">
        <f>IFERROR(SEARCH(";",Table4[[#This Row],[reference/s]],Table4[[#This Row],[Column7]]+1),"")</f>
        <v/>
      </c>
      <c r="BM284" s="1" t="str">
        <f>IFERROR(SEARCH(";",Table4[[#This Row],[reference/s]],Table4[[#This Row],[Column8]]+1),"")</f>
        <v/>
      </c>
      <c r="BN284" s="1" t="str">
        <f>IFERROR(SEARCH(";",Table4[[#This Row],[reference/s]],Table4[[#This Row],[Column9]]+1),"")</f>
        <v/>
      </c>
      <c r="BO284" s="1" t="str">
        <f>IFERROR(SEARCH(";",Table4[[#This Row],[reference/s]],Table4[[#This Row],[Column10]]+1),"")</f>
        <v/>
      </c>
      <c r="BP284" s="1" t="str">
        <f>IFERROR(SEARCH(";",Table4[[#This Row],[reference/s]],Table4[[#This Row],[Column11]]+1),"")</f>
        <v/>
      </c>
      <c r="BQ284" s="1" t="str">
        <f>IFERROR(MID(Table4[[#This Row],[reference/s]],Table4[[#This Row],[Column3]]+2,Table4[[#This Row],[Column4]]-Table4[[#This Row],[Column3]]-2),"")</f>
        <v>wiki</v>
      </c>
      <c r="BR284" s="1" t="str">
        <f>IFERROR(MID(Table4[[#This Row],[reference/s]],Table4[[#This Row],[Column4]]+2,Table4[[#This Row],[Column5]]-Table4[[#This Row],[Column4]]-2),"")</f>
        <v>BoM - report</v>
      </c>
      <c r="BS284" s="1" t="str">
        <f>IFERROR(MID(Table4[[#This Row],[reference/s]],Table4[[#This Row],[Column5]]+2,Table4[[#This Row],[Column6]]-Table4[[#This Row],[Column5]]-2),"")</f>
        <v/>
      </c>
    </row>
    <row r="285" spans="1:71">
      <c r="A285">
        <v>500</v>
      </c>
      <c r="B285" t="s">
        <v>666</v>
      </c>
      <c r="C285" t="s">
        <v>1206</v>
      </c>
      <c r="D285" t="s">
        <v>370</v>
      </c>
      <c r="E285" s="4">
        <v>39425</v>
      </c>
      <c r="F285" s="4">
        <v>39425</v>
      </c>
      <c r="G285" t="s">
        <v>687</v>
      </c>
      <c r="H285" s="41">
        <v>2007</v>
      </c>
      <c r="I285" t="s">
        <v>1202</v>
      </c>
      <c r="J285" t="s">
        <v>37</v>
      </c>
      <c r="K285" t="s">
        <v>37</v>
      </c>
      <c r="L285" t="s">
        <v>773</v>
      </c>
      <c r="M285" t="s">
        <v>1207</v>
      </c>
      <c r="N285" s="41" t="str">
        <f>IFERROR(SEARCH("EM-DAT",Table4[[#This Row],[reference/s]]),"")</f>
        <v/>
      </c>
      <c r="O285" s="41"/>
      <c r="P285" s="41"/>
      <c r="Q285" s="41"/>
      <c r="R285" s="41"/>
      <c r="S285" s="41"/>
      <c r="T285" s="41">
        <f>IF(AND(Table4[[#This Row],[Deaths]]="",Table4[[#This Row],[Reported cost]]="",Table4[[#This Row],[Insured Cost]]=""),1,IF(OR(Table4[[#This Row],[Reported cost]]="",Table4[[#This Row],[Insured Cost]]=""),2,IF(AND(Table4[[#This Row],[Deaths]]="",OR(Table4[[#This Row],[Reported cost]]="",Table4[[#This Row],[Insured Cost]]="")),3,"")))</f>
        <v>2</v>
      </c>
      <c r="U285" s="41"/>
      <c r="V285" s="41">
        <v>20000</v>
      </c>
      <c r="W285" s="41"/>
      <c r="X285" s="41">
        <v>30</v>
      </c>
      <c r="Y285" s="41"/>
      <c r="Z285" s="2">
        <v>415000000</v>
      </c>
      <c r="AB285" s="41"/>
      <c r="AC285" s="41"/>
      <c r="AD285" s="41"/>
      <c r="AE285" s="41"/>
      <c r="AF285" s="41"/>
      <c r="AG285" s="41"/>
      <c r="AH285" s="41"/>
      <c r="AI285" s="41"/>
      <c r="AJ285" s="41"/>
      <c r="AK285" s="41"/>
      <c r="AL285" s="41"/>
      <c r="AM285" s="41"/>
      <c r="AN285" s="41"/>
      <c r="AO285" s="41"/>
      <c r="AP285" s="41"/>
      <c r="AQ285" s="41"/>
      <c r="AR285" s="41"/>
      <c r="AS285" s="41"/>
      <c r="AT285" s="41"/>
      <c r="BC285" t="s">
        <v>371</v>
      </c>
      <c r="BD285" t="str">
        <f>IFERROR(LEFT(Table4[[#This Row],[reference/s]],SEARCH(";",Table4[[#This Row],[reference/s]])-1),"")</f>
        <v>EM-Track</v>
      </c>
      <c r="BE285" t="str">
        <f>IFERROR(MID(Table4[[#This Row],[reference/s]],SEARCH(";",Table4[[#This Row],[reference/s]])+2,SEARCH(";",Table4[[#This Row],[reference/s]],SEARCH(";",Table4[[#This Row],[reference/s]])+1)-SEARCH(";",Table4[[#This Row],[reference/s]])-2),"")</f>
        <v/>
      </c>
      <c r="BF285">
        <f>IFERROR(SEARCH(";",Table4[[#This Row],[reference/s]]),"")</f>
        <v>9</v>
      </c>
      <c r="BG285" s="1" t="str">
        <f>IFERROR(SEARCH(";",Table4[[#This Row],[reference/s]],Table4[[#This Row],[Column2]]+1),"")</f>
        <v/>
      </c>
      <c r="BH285" s="1" t="str">
        <f>IFERROR(SEARCH(";",Table4[[#This Row],[reference/s]],Table4[[#This Row],[Column3]]+1),"")</f>
        <v/>
      </c>
      <c r="BI285" s="1" t="str">
        <f>IFERROR(SEARCH(";",Table4[[#This Row],[reference/s]],Table4[[#This Row],[Column4]]+1),"")</f>
        <v/>
      </c>
      <c r="BJ285" s="1" t="str">
        <f>IFERROR(SEARCH(";",Table4[[#This Row],[reference/s]],Table4[[#This Row],[Column5]]+1),"")</f>
        <v/>
      </c>
      <c r="BK285" s="1" t="str">
        <f>IFERROR(SEARCH(";",Table4[[#This Row],[reference/s]],Table4[[#This Row],[Column6]]+1),"")</f>
        <v/>
      </c>
      <c r="BL285" s="1" t="str">
        <f>IFERROR(SEARCH(";",Table4[[#This Row],[reference/s]],Table4[[#This Row],[Column7]]+1),"")</f>
        <v/>
      </c>
      <c r="BM285" s="1" t="str">
        <f>IFERROR(SEARCH(";",Table4[[#This Row],[reference/s]],Table4[[#This Row],[Column8]]+1),"")</f>
        <v/>
      </c>
      <c r="BN285" s="1" t="str">
        <f>IFERROR(SEARCH(";",Table4[[#This Row],[reference/s]],Table4[[#This Row],[Column9]]+1),"")</f>
        <v/>
      </c>
      <c r="BO285" s="1" t="str">
        <f>IFERROR(SEARCH(";",Table4[[#This Row],[reference/s]],Table4[[#This Row],[Column10]]+1),"")</f>
        <v/>
      </c>
      <c r="BP285" s="1" t="str">
        <f>IFERROR(SEARCH(";",Table4[[#This Row],[reference/s]],Table4[[#This Row],[Column11]]+1),"")</f>
        <v/>
      </c>
      <c r="BQ285" s="1" t="str">
        <f>IFERROR(MID(Table4[[#This Row],[reference/s]],Table4[[#This Row],[Column3]]+2,Table4[[#This Row],[Column4]]-Table4[[#This Row],[Column3]]-2),"")</f>
        <v/>
      </c>
      <c r="BR285" s="1" t="str">
        <f>IFERROR(MID(Table4[[#This Row],[reference/s]],Table4[[#This Row],[Column4]]+2,Table4[[#This Row],[Column5]]-Table4[[#This Row],[Column4]]-2),"")</f>
        <v/>
      </c>
      <c r="BS285" s="1" t="str">
        <f>IFERROR(MID(Table4[[#This Row],[reference/s]],Table4[[#This Row],[Column5]]+2,Table4[[#This Row],[Column6]]-Table4[[#This Row],[Column5]]-2),"")</f>
        <v/>
      </c>
    </row>
    <row r="286" spans="1:71" ht="15" thickBot="1">
      <c r="A286">
        <v>498</v>
      </c>
      <c r="B286" t="s">
        <v>600</v>
      </c>
      <c r="C286" t="s">
        <v>364</v>
      </c>
      <c r="D286" t="s">
        <v>365</v>
      </c>
      <c r="E286" s="4">
        <v>39444</v>
      </c>
      <c r="F286" s="4">
        <v>39455</v>
      </c>
      <c r="G286" t="s">
        <v>684</v>
      </c>
      <c r="H286" s="41">
        <v>2008</v>
      </c>
      <c r="I286" t="s">
        <v>571</v>
      </c>
      <c r="J286" t="s">
        <v>33</v>
      </c>
      <c r="K286" t="s">
        <v>33</v>
      </c>
      <c r="L286" t="s">
        <v>773</v>
      </c>
      <c r="M286" t="s">
        <v>1319</v>
      </c>
      <c r="N286" s="41" t="str">
        <f>IFERROR(SEARCH("EM-DAT",Table4[[#This Row],[reference/s]]),"")</f>
        <v/>
      </c>
      <c r="O286" s="41"/>
      <c r="P286" s="41"/>
      <c r="Q286" s="41"/>
      <c r="R286" s="41"/>
      <c r="S286" s="41"/>
      <c r="T286" s="41">
        <f>IF(AND(Table4[[#This Row],[Deaths]]="",Table4[[#This Row],[Reported cost]]="",Table4[[#This Row],[Insured Cost]]=""),1,IF(OR(Table4[[#This Row],[Reported cost]]="",Table4[[#This Row],[Insured Cost]]=""),2,IF(AND(Table4[[#This Row],[Deaths]]="",OR(Table4[[#This Row],[Reported cost]]="",Table4[[#This Row],[Insured Cost]]="")),3,"")))</f>
        <v>2</v>
      </c>
      <c r="U286" s="41"/>
      <c r="V286" s="41"/>
      <c r="W286" s="41"/>
      <c r="X286" s="41"/>
      <c r="Y286" s="41">
        <v>3</v>
      </c>
      <c r="Z286" s="2"/>
      <c r="AB286" s="41"/>
      <c r="AC286" s="41"/>
      <c r="AD286" s="41"/>
      <c r="AE286" s="41"/>
      <c r="AF286" s="41"/>
      <c r="AG286" s="41"/>
      <c r="AH286" s="41"/>
      <c r="AI286" s="41"/>
      <c r="AJ286" s="41"/>
      <c r="AK286" s="41"/>
      <c r="AL286" s="41"/>
      <c r="AM286" s="41"/>
      <c r="AN286" s="41"/>
      <c r="AO286" s="41"/>
      <c r="AP286" s="41"/>
      <c r="AQ286" s="41"/>
      <c r="AR286" s="41"/>
      <c r="AS286" s="41"/>
      <c r="AT286" s="41"/>
      <c r="AW286" t="s">
        <v>1318</v>
      </c>
      <c r="BC286" t="s">
        <v>366</v>
      </c>
      <c r="BD286" t="str">
        <f>IFERROR(LEFT(Table4[[#This Row],[reference/s]],SEARCH(";",Table4[[#This Row],[reference/s]])-1),"")</f>
        <v>EM-Track</v>
      </c>
      <c r="BE286" t="str">
        <f>IFERROR(MID(Table4[[#This Row],[reference/s]],SEARCH(";",Table4[[#This Row],[reference/s]])+2,SEARCH(";",Table4[[#This Row],[reference/s]],SEARCH(";",Table4[[#This Row],[reference/s]])+1)-SEARCH(";",Table4[[#This Row],[reference/s]])-2),"")</f>
        <v>http://home.iprimus.com.au/foo7/fireswa.html</v>
      </c>
      <c r="BF286">
        <f>IFERROR(SEARCH(";",Table4[[#This Row],[reference/s]]),"")</f>
        <v>9</v>
      </c>
      <c r="BG286" s="1">
        <f>IFERROR(SEARCH(";",Table4[[#This Row],[reference/s]],Table4[[#This Row],[Column2]]+1),"")</f>
        <v>55</v>
      </c>
      <c r="BH286" s="1" t="str">
        <f>IFERROR(SEARCH(";",Table4[[#This Row],[reference/s]],Table4[[#This Row],[Column3]]+1),"")</f>
        <v/>
      </c>
      <c r="BI286" s="1" t="str">
        <f>IFERROR(SEARCH(";",Table4[[#This Row],[reference/s]],Table4[[#This Row],[Column4]]+1),"")</f>
        <v/>
      </c>
      <c r="BJ286" s="1" t="str">
        <f>IFERROR(SEARCH(";",Table4[[#This Row],[reference/s]],Table4[[#This Row],[Column5]]+1),"")</f>
        <v/>
      </c>
      <c r="BK286" s="1" t="str">
        <f>IFERROR(SEARCH(";",Table4[[#This Row],[reference/s]],Table4[[#This Row],[Column6]]+1),"")</f>
        <v/>
      </c>
      <c r="BL286" s="1" t="str">
        <f>IFERROR(SEARCH(";",Table4[[#This Row],[reference/s]],Table4[[#This Row],[Column7]]+1),"")</f>
        <v/>
      </c>
      <c r="BM286" s="1" t="str">
        <f>IFERROR(SEARCH(";",Table4[[#This Row],[reference/s]],Table4[[#This Row],[Column8]]+1),"")</f>
        <v/>
      </c>
      <c r="BN286" s="1" t="str">
        <f>IFERROR(SEARCH(";",Table4[[#This Row],[reference/s]],Table4[[#This Row],[Column9]]+1),"")</f>
        <v/>
      </c>
      <c r="BO286" s="1" t="str">
        <f>IFERROR(SEARCH(";",Table4[[#This Row],[reference/s]],Table4[[#This Row],[Column10]]+1),"")</f>
        <v/>
      </c>
      <c r="BP286" s="1" t="str">
        <f>IFERROR(SEARCH(";",Table4[[#This Row],[reference/s]],Table4[[#This Row],[Column11]]+1),"")</f>
        <v/>
      </c>
      <c r="BQ286" s="1" t="str">
        <f>IFERROR(MID(Table4[[#This Row],[reference/s]],Table4[[#This Row],[Column3]]+2,Table4[[#This Row],[Column4]]-Table4[[#This Row],[Column3]]-2),"")</f>
        <v/>
      </c>
      <c r="BR286" s="1" t="str">
        <f>IFERROR(MID(Table4[[#This Row],[reference/s]],Table4[[#This Row],[Column4]]+2,Table4[[#This Row],[Column5]]-Table4[[#This Row],[Column4]]-2),"")</f>
        <v/>
      </c>
      <c r="BS286" s="1" t="str">
        <f>IFERROR(MID(Table4[[#This Row],[reference/s]],Table4[[#This Row],[Column5]]+2,Table4[[#This Row],[Column6]]-Table4[[#This Row],[Column5]]-2),"")</f>
        <v/>
      </c>
    </row>
    <row r="287" spans="1:71" ht="16" thickTop="1" thickBot="1">
      <c r="A287">
        <v>499</v>
      </c>
      <c r="B287" t="s">
        <v>622</v>
      </c>
      <c r="C287" t="s">
        <v>367</v>
      </c>
      <c r="D287" t="s">
        <v>368</v>
      </c>
      <c r="E287" s="4">
        <v>39443</v>
      </c>
      <c r="F287" s="4">
        <v>39454</v>
      </c>
      <c r="G287" t="s">
        <v>684</v>
      </c>
      <c r="H287" s="41">
        <v>2008</v>
      </c>
      <c r="I287" t="s">
        <v>570</v>
      </c>
      <c r="J287" t="s">
        <v>50</v>
      </c>
      <c r="K287" t="s">
        <v>50</v>
      </c>
      <c r="L287" t="s">
        <v>773</v>
      </c>
      <c r="M287" s="9" t="s">
        <v>1689</v>
      </c>
      <c r="N287" s="43">
        <f>IFERROR(SEARCH("EM-DAT",Table4[[#This Row],[reference/s]]),"")</f>
        <v>16</v>
      </c>
      <c r="O287" s="41"/>
      <c r="P287" s="41"/>
      <c r="Q287" s="41"/>
      <c r="R287" s="41"/>
      <c r="S287" s="41"/>
      <c r="T287" s="41">
        <f>IF(AND(Table4[[#This Row],[Deaths]]="",Table4[[#This Row],[Reported cost]]="",Table4[[#This Row],[Insured Cost]]=""),1,IF(OR(Table4[[#This Row],[Reported cost]]="",Table4[[#This Row],[Insured Cost]]=""),2,IF(AND(Table4[[#This Row],[Deaths]]="",OR(Table4[[#This Row],[Reported cost]]="",Table4[[#This Row],[Insured Cost]]="")),3,"")))</f>
        <v>2</v>
      </c>
      <c r="U287" s="41"/>
      <c r="V287" s="41"/>
      <c r="W287" s="41"/>
      <c r="X287" s="41"/>
      <c r="Y287" s="41"/>
      <c r="Z287" s="2">
        <v>15000000</v>
      </c>
      <c r="AB287" s="41"/>
      <c r="AC287" s="41"/>
      <c r="AD287" s="41"/>
      <c r="AE287" s="41"/>
      <c r="AF287" s="41"/>
      <c r="AG287" s="41"/>
      <c r="AH287" s="41"/>
      <c r="AI287" s="41"/>
      <c r="AJ287" s="41"/>
      <c r="AK287" s="41"/>
      <c r="AL287" s="41"/>
      <c r="AM287" s="41"/>
      <c r="AN287" s="41"/>
      <c r="AO287" s="41"/>
      <c r="AP287" s="41"/>
      <c r="AQ287" s="41"/>
      <c r="AR287" s="41"/>
      <c r="AS287" s="41"/>
      <c r="AT287" s="41"/>
      <c r="BC287" t="s">
        <v>369</v>
      </c>
      <c r="BD287" t="str">
        <f>IFERROR(LEFT(Table4[[#This Row],[reference/s]],SEARCH(";",Table4[[#This Row],[reference/s]])-1),"")</f>
        <v>EM-Track</v>
      </c>
      <c r="BE287" t="str">
        <f>IFERROR(MID(Table4[[#This Row],[reference/s]],SEARCH(";",Table4[[#This Row],[reference/s]])+2,SEARCH(";",Table4[[#This Row],[reference/s]],SEARCH(";",Table4[[#This Row],[reference/s]])+1)-SEARCH(";",Table4[[#This Row],[reference/s]])-2),"")</f>
        <v>ICA</v>
      </c>
      <c r="BF287">
        <f>IFERROR(SEARCH(";",Table4[[#This Row],[reference/s]]),"")</f>
        <v>9</v>
      </c>
      <c r="BG287" s="1">
        <f>IFERROR(SEARCH(";",Table4[[#This Row],[reference/s]],Table4[[#This Row],[Column2]]+1),"")</f>
        <v>14</v>
      </c>
      <c r="BH287" s="1">
        <f>IFERROR(SEARCH(";",Table4[[#This Row],[reference/s]],Table4[[#This Row],[Column3]]+1),"")</f>
        <v>32</v>
      </c>
      <c r="BI287" s="1">
        <f>IFERROR(SEARCH(";",Table4[[#This Row],[reference/s]],Table4[[#This Row],[Column4]]+1),"")</f>
        <v>44</v>
      </c>
      <c r="BJ287" s="1" t="str">
        <f>IFERROR(SEARCH(";",Table4[[#This Row],[reference/s]],Table4[[#This Row],[Column5]]+1),"")</f>
        <v/>
      </c>
      <c r="BK287" s="1" t="str">
        <f>IFERROR(SEARCH(";",Table4[[#This Row],[reference/s]],Table4[[#This Row],[Column6]]+1),"")</f>
        <v/>
      </c>
      <c r="BL287" s="1" t="str">
        <f>IFERROR(SEARCH(";",Table4[[#This Row],[reference/s]],Table4[[#This Row],[Column7]]+1),"")</f>
        <v/>
      </c>
      <c r="BM287" s="1" t="str">
        <f>IFERROR(SEARCH(";",Table4[[#This Row],[reference/s]],Table4[[#This Row],[Column8]]+1),"")</f>
        <v/>
      </c>
      <c r="BN287" s="1" t="str">
        <f>IFERROR(SEARCH(";",Table4[[#This Row],[reference/s]],Table4[[#This Row],[Column9]]+1),"")</f>
        <v/>
      </c>
      <c r="BO287" s="1" t="str">
        <f>IFERROR(SEARCH(";",Table4[[#This Row],[reference/s]],Table4[[#This Row],[Column10]]+1),"")</f>
        <v/>
      </c>
      <c r="BP287" s="1" t="str">
        <f>IFERROR(SEARCH(";",Table4[[#This Row],[reference/s]],Table4[[#This Row],[Column11]]+1),"")</f>
        <v/>
      </c>
      <c r="BQ287" s="1" t="str">
        <f>IFERROR(MID(Table4[[#This Row],[reference/s]],Table4[[#This Row],[Column3]]+2,Table4[[#This Row],[Column4]]-Table4[[#This Row],[Column3]]-2),"")</f>
        <v>EM-DAT (1 death)</v>
      </c>
      <c r="BR287" s="1" t="str">
        <f>IFERROR(MID(Table4[[#This Row],[reference/s]],Table4[[#This Row],[Column4]]+2,Table4[[#This Row],[Column5]]-Table4[[#This Row],[Column4]]-2),"")</f>
        <v>BoM report</v>
      </c>
      <c r="BS287" s="1" t="str">
        <f>IFERROR(MID(Table4[[#This Row],[reference/s]],Table4[[#This Row],[Column5]]+2,Table4[[#This Row],[Column6]]-Table4[[#This Row],[Column5]]-2),"")</f>
        <v/>
      </c>
    </row>
    <row r="288" spans="1:71" ht="16" thickTop="1" thickBot="1">
      <c r="A288">
        <v>496</v>
      </c>
      <c r="B288" t="s">
        <v>622</v>
      </c>
      <c r="C288" t="s">
        <v>358</v>
      </c>
      <c r="D288" t="s">
        <v>359</v>
      </c>
      <c r="E288" s="4">
        <v>39451</v>
      </c>
      <c r="F288" s="4">
        <v>39458</v>
      </c>
      <c r="G288" t="s">
        <v>684</v>
      </c>
      <c r="H288" s="41">
        <v>2008</v>
      </c>
      <c r="I288" t="s">
        <v>572</v>
      </c>
      <c r="J288" t="s">
        <v>37</v>
      </c>
      <c r="K288" t="s">
        <v>37</v>
      </c>
      <c r="L288" t="s">
        <v>773</v>
      </c>
      <c r="M288" s="9" t="s">
        <v>1729</v>
      </c>
      <c r="N288" s="43" t="str">
        <f>IFERROR(SEARCH("EM-DAT",Table4[[#This Row],[reference/s]]),"")</f>
        <v/>
      </c>
      <c r="O288" s="41"/>
      <c r="P288" s="41"/>
      <c r="Q288" s="41"/>
      <c r="R288" s="41"/>
      <c r="S288" s="41"/>
      <c r="T288" s="41">
        <f>IF(AND(Table4[[#This Row],[Deaths]]="",Table4[[#This Row],[Reported cost]]="",Table4[[#This Row],[Insured Cost]]=""),1,IF(OR(Table4[[#This Row],[Reported cost]]="",Table4[[#This Row],[Insured Cost]]=""),2,IF(AND(Table4[[#This Row],[Deaths]]="",OR(Table4[[#This Row],[Reported cost]]="",Table4[[#This Row],[Insured Cost]]="")),3,"")))</f>
        <v>2</v>
      </c>
      <c r="U288" s="41">
        <v>30</v>
      </c>
      <c r="V288" s="41"/>
      <c r="W288" s="41"/>
      <c r="X288" s="41"/>
      <c r="Y288" s="41"/>
      <c r="Z288" s="2">
        <v>15000000</v>
      </c>
      <c r="AB288" s="41"/>
      <c r="AC288" s="41"/>
      <c r="AD288" s="41"/>
      <c r="AE288" s="41"/>
      <c r="AF288" s="41"/>
      <c r="AG288" s="41"/>
      <c r="AH288" s="41"/>
      <c r="AI288" s="41"/>
      <c r="AJ288" s="41"/>
      <c r="AK288" s="41"/>
      <c r="AL288" s="41"/>
      <c r="AM288" s="41"/>
      <c r="AN288" s="41"/>
      <c r="AO288" s="41"/>
      <c r="AP288" s="41"/>
      <c r="AQ288" s="41"/>
      <c r="AR288" s="41"/>
      <c r="AS288" s="41"/>
      <c r="AT288" s="41"/>
      <c r="BC288" t="s">
        <v>360</v>
      </c>
      <c r="BD288" t="str">
        <f>IFERROR(LEFT(Table4[[#This Row],[reference/s]],SEARCH(";",Table4[[#This Row],[reference/s]])-1),"")</f>
        <v>EM-Track</v>
      </c>
      <c r="BE288" t="str">
        <f>IFERROR(MID(Table4[[#This Row],[reference/s]],SEARCH(";",Table4[[#This Row],[reference/s]])+2,SEARCH(";",Table4[[#This Row],[reference/s]],SEARCH(";",Table4[[#This Row],[reference/s]])+1)-SEARCH(";",Table4[[#This Row],[reference/s]])-2),"")</f>
        <v/>
      </c>
      <c r="BF288">
        <f>IFERROR(SEARCH(";",Table4[[#This Row],[reference/s]]),"")</f>
        <v>9</v>
      </c>
      <c r="BG288" s="1" t="str">
        <f>IFERROR(SEARCH(";",Table4[[#This Row],[reference/s]],Table4[[#This Row],[Column2]]+1),"")</f>
        <v/>
      </c>
      <c r="BH288" s="1" t="str">
        <f>IFERROR(SEARCH(";",Table4[[#This Row],[reference/s]],Table4[[#This Row],[Column3]]+1),"")</f>
        <v/>
      </c>
      <c r="BI288" s="1" t="str">
        <f>IFERROR(SEARCH(";",Table4[[#This Row],[reference/s]],Table4[[#This Row],[Column4]]+1),"")</f>
        <v/>
      </c>
      <c r="BJ288" s="1" t="str">
        <f>IFERROR(SEARCH(";",Table4[[#This Row],[reference/s]],Table4[[#This Row],[Column5]]+1),"")</f>
        <v/>
      </c>
      <c r="BK288" s="1" t="str">
        <f>IFERROR(SEARCH(";",Table4[[#This Row],[reference/s]],Table4[[#This Row],[Column6]]+1),"")</f>
        <v/>
      </c>
      <c r="BL288" s="1" t="str">
        <f>IFERROR(SEARCH(";",Table4[[#This Row],[reference/s]],Table4[[#This Row],[Column7]]+1),"")</f>
        <v/>
      </c>
      <c r="BM288" s="1" t="str">
        <f>IFERROR(SEARCH(";",Table4[[#This Row],[reference/s]],Table4[[#This Row],[Column8]]+1),"")</f>
        <v/>
      </c>
      <c r="BN288" s="1" t="str">
        <f>IFERROR(SEARCH(";",Table4[[#This Row],[reference/s]],Table4[[#This Row],[Column9]]+1),"")</f>
        <v/>
      </c>
      <c r="BO288" s="1" t="str">
        <f>IFERROR(SEARCH(";",Table4[[#This Row],[reference/s]],Table4[[#This Row],[Column10]]+1),"")</f>
        <v/>
      </c>
      <c r="BP288" s="1" t="str">
        <f>IFERROR(SEARCH(";",Table4[[#This Row],[reference/s]],Table4[[#This Row],[Column11]]+1),"")</f>
        <v/>
      </c>
      <c r="BQ288" s="1" t="str">
        <f>IFERROR(MID(Table4[[#This Row],[reference/s]],Table4[[#This Row],[Column3]]+2,Table4[[#This Row],[Column4]]-Table4[[#This Row],[Column3]]-2),"")</f>
        <v/>
      </c>
      <c r="BR288" s="1" t="str">
        <f>IFERROR(MID(Table4[[#This Row],[reference/s]],Table4[[#This Row],[Column4]]+2,Table4[[#This Row],[Column5]]-Table4[[#This Row],[Column4]]-2),"")</f>
        <v/>
      </c>
      <c r="BS288" s="1" t="str">
        <f>IFERROR(MID(Table4[[#This Row],[reference/s]],Table4[[#This Row],[Column5]]+2,Table4[[#This Row],[Column6]]-Table4[[#This Row],[Column5]]-2),"")</f>
        <v/>
      </c>
    </row>
    <row r="289" spans="1:71" ht="15" thickTop="1">
      <c r="A289">
        <v>497</v>
      </c>
      <c r="B289" t="s">
        <v>622</v>
      </c>
      <c r="C289" t="s">
        <v>361</v>
      </c>
      <c r="D289" t="s">
        <v>362</v>
      </c>
      <c r="E289" s="4">
        <v>39448</v>
      </c>
      <c r="F289" s="4">
        <v>39478</v>
      </c>
      <c r="G289" t="s">
        <v>684</v>
      </c>
      <c r="H289" s="41">
        <v>2008</v>
      </c>
      <c r="I289" t="s">
        <v>1591</v>
      </c>
      <c r="J289" t="s">
        <v>50</v>
      </c>
      <c r="K289" t="s">
        <v>50</v>
      </c>
      <c r="L289" t="s">
        <v>773</v>
      </c>
      <c r="M289" t="s">
        <v>1321</v>
      </c>
      <c r="N289" s="41">
        <f>IFERROR(SEARCH("EM-DAT",Table4[[#This Row],[reference/s]]),"")</f>
        <v>11</v>
      </c>
      <c r="O289" s="41"/>
      <c r="P289" s="41"/>
      <c r="Q289" s="41"/>
      <c r="R289" s="41"/>
      <c r="S289" s="41"/>
      <c r="T289" s="41">
        <f>IF(AND(Table4[[#This Row],[Deaths]]="",Table4[[#This Row],[Reported cost]]="",Table4[[#This Row],[Insured Cost]]=""),1,IF(OR(Table4[[#This Row],[Reported cost]]="",Table4[[#This Row],[Insured Cost]]=""),2,IF(AND(Table4[[#This Row],[Deaths]]="",OR(Table4[[#This Row],[Reported cost]]="",Table4[[#This Row],[Insured Cost]]="")),3,"")))</f>
        <v>2</v>
      </c>
      <c r="U289" s="41"/>
      <c r="V289" s="41"/>
      <c r="W289" s="41"/>
      <c r="X289" s="41"/>
      <c r="Y289" s="41"/>
      <c r="Z289" s="2">
        <v>70000000</v>
      </c>
      <c r="AB289" s="41"/>
      <c r="AC289" s="41"/>
      <c r="AD289" s="41"/>
      <c r="AE289" s="41"/>
      <c r="AF289" s="41"/>
      <c r="AG289" s="41"/>
      <c r="AH289" s="41"/>
      <c r="AI289" s="41"/>
      <c r="AJ289" s="41"/>
      <c r="AK289" s="41"/>
      <c r="AL289" s="41"/>
      <c r="AM289" s="41"/>
      <c r="AN289" s="41"/>
      <c r="AO289" s="41"/>
      <c r="AP289" s="41"/>
      <c r="AQ289" s="41"/>
      <c r="AR289" s="41"/>
      <c r="AS289" s="41"/>
      <c r="AT289" s="41"/>
      <c r="BC289" t="s">
        <v>363</v>
      </c>
      <c r="BD289" t="str">
        <f>IFERROR(LEFT(Table4[[#This Row],[reference/s]],SEARCH(";",Table4[[#This Row],[reference/s]])-1),"")</f>
        <v>EM-Track</v>
      </c>
      <c r="BE289" t="str">
        <f>IFERROR(MID(Table4[[#This Row],[reference/s]],SEARCH(";",Table4[[#This Row],[reference/s]])+2,SEARCH(";",Table4[[#This Row],[reference/s]],SEARCH(";",Table4[[#This Row],[reference/s]])+1)-SEARCH(";",Table4[[#This Row],[reference/s]])-2),"")</f>
        <v>EM-DAT</v>
      </c>
      <c r="BF289">
        <f>IFERROR(SEARCH(";",Table4[[#This Row],[reference/s]]),"")</f>
        <v>9</v>
      </c>
      <c r="BG289" s="1">
        <f>IFERROR(SEARCH(";",Table4[[#This Row],[reference/s]],Table4[[#This Row],[Column2]]+1),"")</f>
        <v>17</v>
      </c>
      <c r="BH289" s="1">
        <f>IFERROR(SEARCH(";",Table4[[#This Row],[reference/s]],Table4[[#This Row],[Column3]]+1),"")</f>
        <v>22</v>
      </c>
      <c r="BI289" s="1" t="str">
        <f>IFERROR(SEARCH(";",Table4[[#This Row],[reference/s]],Table4[[#This Row],[Column4]]+1),"")</f>
        <v/>
      </c>
      <c r="BJ289" s="1" t="str">
        <f>IFERROR(SEARCH(";",Table4[[#This Row],[reference/s]],Table4[[#This Row],[Column5]]+1),"")</f>
        <v/>
      </c>
      <c r="BK289" s="1" t="str">
        <f>IFERROR(SEARCH(";",Table4[[#This Row],[reference/s]],Table4[[#This Row],[Column6]]+1),"")</f>
        <v/>
      </c>
      <c r="BL289" s="1" t="str">
        <f>IFERROR(SEARCH(";",Table4[[#This Row],[reference/s]],Table4[[#This Row],[Column7]]+1),"")</f>
        <v/>
      </c>
      <c r="BM289" s="1" t="str">
        <f>IFERROR(SEARCH(";",Table4[[#This Row],[reference/s]],Table4[[#This Row],[Column8]]+1),"")</f>
        <v/>
      </c>
      <c r="BN289" s="1" t="str">
        <f>IFERROR(SEARCH(";",Table4[[#This Row],[reference/s]],Table4[[#This Row],[Column9]]+1),"")</f>
        <v/>
      </c>
      <c r="BO289" s="1" t="str">
        <f>IFERROR(SEARCH(";",Table4[[#This Row],[reference/s]],Table4[[#This Row],[Column10]]+1),"")</f>
        <v/>
      </c>
      <c r="BP289" s="1" t="str">
        <f>IFERROR(SEARCH(";",Table4[[#This Row],[reference/s]],Table4[[#This Row],[Column11]]+1),"")</f>
        <v/>
      </c>
      <c r="BQ289" s="1" t="str">
        <f>IFERROR(MID(Table4[[#This Row],[reference/s]],Table4[[#This Row],[Column3]]+2,Table4[[#This Row],[Column4]]-Table4[[#This Row],[Column3]]-2),"")</f>
        <v>ICA</v>
      </c>
      <c r="BR289" s="1" t="str">
        <f>IFERROR(MID(Table4[[#This Row],[reference/s]],Table4[[#This Row],[Column4]]+2,Table4[[#This Row],[Column5]]-Table4[[#This Row],[Column4]]-2),"")</f>
        <v/>
      </c>
      <c r="BS289" s="1" t="str">
        <f>IFERROR(MID(Table4[[#This Row],[reference/s]],Table4[[#This Row],[Column5]]+2,Table4[[#This Row],[Column6]]-Table4[[#This Row],[Column5]]-2),"")</f>
        <v/>
      </c>
    </row>
    <row r="290" spans="1:71" ht="15" thickBot="1">
      <c r="A290">
        <v>494</v>
      </c>
      <c r="B290" t="s">
        <v>622</v>
      </c>
      <c r="C290" t="s">
        <v>355</v>
      </c>
      <c r="D290" t="s">
        <v>356</v>
      </c>
      <c r="E290" s="4">
        <v>39492</v>
      </c>
      <c r="F290" s="4">
        <v>39495</v>
      </c>
      <c r="G290" t="s">
        <v>688</v>
      </c>
      <c r="H290" s="41">
        <v>2008</v>
      </c>
      <c r="I290" t="s">
        <v>573</v>
      </c>
      <c r="J290" t="s">
        <v>50</v>
      </c>
      <c r="K290" t="s">
        <v>50</v>
      </c>
      <c r="L290" t="s">
        <v>773</v>
      </c>
      <c r="M290" t="s">
        <v>1688</v>
      </c>
      <c r="N290" s="41">
        <f>IFERROR(SEARCH("EM-DAT",Table4[[#This Row],[reference/s]]),"")</f>
        <v>11</v>
      </c>
      <c r="O290" s="41"/>
      <c r="P290" s="41"/>
      <c r="Q290" s="41"/>
      <c r="R290" s="41"/>
      <c r="S290" s="41"/>
      <c r="T290" s="41">
        <f>IF(AND(Table4[[#This Row],[Deaths]]="",Table4[[#This Row],[Reported cost]]="",Table4[[#This Row],[Insured Cost]]=""),1,IF(OR(Table4[[#This Row],[Reported cost]]="",Table4[[#This Row],[Insured Cost]]=""),2,IF(AND(Table4[[#This Row],[Deaths]]="",OR(Table4[[#This Row],[Reported cost]]="",Table4[[#This Row],[Insured Cost]]="")),3,"")))</f>
        <v>2</v>
      </c>
      <c r="U290" s="41"/>
      <c r="V290" s="41"/>
      <c r="W290" s="41"/>
      <c r="X290" s="41"/>
      <c r="Y290" s="41"/>
      <c r="Z290" s="2">
        <v>410000000</v>
      </c>
      <c r="AB290" s="41">
        <v>2000</v>
      </c>
      <c r="AC290" s="41"/>
      <c r="AD290" s="41"/>
      <c r="AE290" s="41">
        <v>4000</v>
      </c>
      <c r="AF290" s="41"/>
      <c r="AG290" s="41"/>
      <c r="AH290" s="41"/>
      <c r="AI290" s="41"/>
      <c r="AJ290" s="41"/>
      <c r="AK290" s="41"/>
      <c r="AL290" s="41"/>
      <c r="AM290" s="41"/>
      <c r="AN290" s="41"/>
      <c r="AO290" s="41"/>
      <c r="AP290" s="41"/>
      <c r="AQ290" s="41"/>
      <c r="AR290" s="41"/>
      <c r="AS290" s="41"/>
      <c r="AT290" s="41"/>
      <c r="BC290" t="s">
        <v>357</v>
      </c>
      <c r="BD290" t="str">
        <f>IFERROR(LEFT(Table4[[#This Row],[reference/s]],SEARCH(";",Table4[[#This Row],[reference/s]])-1),"")</f>
        <v>EM-Track</v>
      </c>
      <c r="BE290" t="str">
        <f>IFERROR(MID(Table4[[#This Row],[reference/s]],SEARCH(";",Table4[[#This Row],[reference/s]])+2,SEARCH(";",Table4[[#This Row],[reference/s]],SEARCH(";",Table4[[#This Row],[reference/s]])+1)-SEARCH(";",Table4[[#This Row],[reference/s]])-2),"")</f>
        <v>EM-DAT (2 deaths)</v>
      </c>
      <c r="BF290">
        <f>IFERROR(SEARCH(";",Table4[[#This Row],[reference/s]]),"")</f>
        <v>9</v>
      </c>
      <c r="BG290" s="1">
        <f>IFERROR(SEARCH(";",Table4[[#This Row],[reference/s]],Table4[[#This Row],[Column2]]+1),"")</f>
        <v>28</v>
      </c>
      <c r="BH290" s="1">
        <f>IFERROR(SEARCH(";",Table4[[#This Row],[reference/s]],Table4[[#This Row],[Column3]]+1),"")</f>
        <v>33</v>
      </c>
      <c r="BI290" s="1">
        <f>IFERROR(SEARCH(";",Table4[[#This Row],[reference/s]],Table4[[#This Row],[Column4]]+1),"")</f>
        <v>54</v>
      </c>
      <c r="BJ290" s="1" t="str">
        <f>IFERROR(SEARCH(";",Table4[[#This Row],[reference/s]],Table4[[#This Row],[Column5]]+1),"")</f>
        <v/>
      </c>
      <c r="BK290" s="1" t="str">
        <f>IFERROR(SEARCH(";",Table4[[#This Row],[reference/s]],Table4[[#This Row],[Column6]]+1),"")</f>
        <v/>
      </c>
      <c r="BL290" s="1" t="str">
        <f>IFERROR(SEARCH(";",Table4[[#This Row],[reference/s]],Table4[[#This Row],[Column7]]+1),"")</f>
        <v/>
      </c>
      <c r="BM290" s="1" t="str">
        <f>IFERROR(SEARCH(";",Table4[[#This Row],[reference/s]],Table4[[#This Row],[Column8]]+1),"")</f>
        <v/>
      </c>
      <c r="BN290" s="1" t="str">
        <f>IFERROR(SEARCH(";",Table4[[#This Row],[reference/s]],Table4[[#This Row],[Column9]]+1),"")</f>
        <v/>
      </c>
      <c r="BO290" s="1" t="str">
        <f>IFERROR(SEARCH(";",Table4[[#This Row],[reference/s]],Table4[[#This Row],[Column10]]+1),"")</f>
        <v/>
      </c>
      <c r="BP290" s="1" t="str">
        <f>IFERROR(SEARCH(";",Table4[[#This Row],[reference/s]],Table4[[#This Row],[Column11]]+1),"")</f>
        <v/>
      </c>
      <c r="BQ290" s="1" t="str">
        <f>IFERROR(MID(Table4[[#This Row],[reference/s]],Table4[[#This Row],[Column3]]+2,Table4[[#This Row],[Column4]]-Table4[[#This Row],[Column3]]-2),"")</f>
        <v>ICA</v>
      </c>
      <c r="BR290" s="1" t="str">
        <f>IFERROR(MID(Table4[[#This Row],[reference/s]],Table4[[#This Row],[Column4]]+2,Table4[[#This Row],[Column5]]-Table4[[#This Row],[Column4]]-2),"")</f>
        <v>Apan et al., (2010)</v>
      </c>
      <c r="BS290" s="1" t="str">
        <f>IFERROR(MID(Table4[[#This Row],[reference/s]],Table4[[#This Row],[Column5]]+2,Table4[[#This Row],[Column6]]-Table4[[#This Row],[Column5]]-2),"")</f>
        <v/>
      </c>
    </row>
    <row r="291" spans="1:71" ht="16" thickTop="1" thickBot="1">
      <c r="B291" t="s">
        <v>622</v>
      </c>
      <c r="E291" s="16">
        <v>39772</v>
      </c>
      <c r="F291" s="16">
        <v>39775</v>
      </c>
      <c r="G291" t="s">
        <v>686</v>
      </c>
      <c r="H291" s="41">
        <v>2008</v>
      </c>
      <c r="I291" t="s">
        <v>1690</v>
      </c>
      <c r="J291" t="s">
        <v>50</v>
      </c>
      <c r="K291" t="s">
        <v>50</v>
      </c>
      <c r="M291" s="9" t="s">
        <v>1691</v>
      </c>
      <c r="N291" s="41">
        <f>IFERROR(SEARCH("EM-DAT",Table4[[#This Row],[reference/s]]),"")</f>
        <v>1</v>
      </c>
      <c r="O291" s="41"/>
      <c r="P291" s="41"/>
      <c r="Q291" s="41"/>
      <c r="R291" s="41"/>
      <c r="S291" s="41"/>
      <c r="T291" s="41">
        <f>IF(AND(Table4[[#This Row],[Deaths]]="",Table4[[#This Row],[Reported cost]]="",Table4[[#This Row],[Insured Cost]]=""),1,IF(OR(Table4[[#This Row],[Reported cost]]="",Table4[[#This Row],[Insured Cost]]=""),2,IF(AND(Table4[[#This Row],[Deaths]]="",OR(Table4[[#This Row],[Reported cost]]="",Table4[[#This Row],[Insured Cost]]="")),3,"")))</f>
        <v>2</v>
      </c>
      <c r="U291" s="41"/>
      <c r="V291" s="41"/>
      <c r="W291" s="41"/>
      <c r="X291" s="41"/>
      <c r="Y291" s="41"/>
      <c r="Z291" s="2"/>
      <c r="AA291" s="2">
        <v>275000000</v>
      </c>
      <c r="AB291" s="41"/>
      <c r="AC291" s="41"/>
      <c r="AD291" s="41"/>
      <c r="AE291" s="41"/>
      <c r="AF291" s="41"/>
      <c r="AG291" s="41"/>
      <c r="AH291" s="41"/>
      <c r="AI291" s="41"/>
      <c r="AJ291" s="41"/>
      <c r="AK291" s="41"/>
      <c r="AL291" s="41"/>
      <c r="AM291" s="41"/>
      <c r="AN291" s="41"/>
      <c r="AO291" s="41"/>
      <c r="AP291" s="41"/>
      <c r="AQ291" s="41"/>
      <c r="AR291" s="41"/>
      <c r="AS291" s="41"/>
      <c r="AT291" s="41"/>
      <c r="BD291" s="1" t="str">
        <f>IFERROR(LEFT(Table4[[#This Row],[reference/s]],SEARCH(";",Table4[[#This Row],[reference/s]])-1),"")</f>
        <v>EM-DAT (4 deaths)</v>
      </c>
      <c r="BE291" s="1" t="str">
        <f>IFERROR(MID(Table4[[#This Row],[reference/s]],SEARCH(";",Table4[[#This Row],[reference/s]])+2,SEARCH(";",Table4[[#This Row],[reference/s]],SEARCH(";",Table4[[#This Row],[reference/s]])+1)-SEARCH(";",Table4[[#This Row],[reference/s]])-2),"")</f>
        <v/>
      </c>
      <c r="BF291" s="1">
        <f>IFERROR(SEARCH(";",Table4[[#This Row],[reference/s]]),"")</f>
        <v>18</v>
      </c>
      <c r="BG291" s="1" t="str">
        <f>IFERROR(SEARCH(";",Table4[[#This Row],[reference/s]],Table4[[#This Row],[Column2]]+1),"")</f>
        <v/>
      </c>
      <c r="BH291" s="1" t="str">
        <f>IFERROR(SEARCH(";",Table4[[#This Row],[reference/s]],Table4[[#This Row],[Column3]]+1),"")</f>
        <v/>
      </c>
      <c r="BI291" s="1" t="str">
        <f>IFERROR(SEARCH(";",Table4[[#This Row],[reference/s]],Table4[[#This Row],[Column4]]+1),"")</f>
        <v/>
      </c>
      <c r="BJ291" s="1" t="str">
        <f>IFERROR(SEARCH(";",Table4[[#This Row],[reference/s]],Table4[[#This Row],[Column5]]+1),"")</f>
        <v/>
      </c>
      <c r="BK291" s="1" t="str">
        <f>IFERROR(SEARCH(";",Table4[[#This Row],[reference/s]],Table4[[#This Row],[Column6]]+1),"")</f>
        <v/>
      </c>
      <c r="BL291" s="1" t="str">
        <f>IFERROR(SEARCH(";",Table4[[#This Row],[reference/s]],Table4[[#This Row],[Column7]]+1),"")</f>
        <v/>
      </c>
      <c r="BM291" s="1" t="str">
        <f>IFERROR(SEARCH(";",Table4[[#This Row],[reference/s]],Table4[[#This Row],[Column8]]+1),"")</f>
        <v/>
      </c>
      <c r="BN291" s="1" t="str">
        <f>IFERROR(SEARCH(";",Table4[[#This Row],[reference/s]],Table4[[#This Row],[Column9]]+1),"")</f>
        <v/>
      </c>
      <c r="BO291" s="1" t="str">
        <f>IFERROR(SEARCH(";",Table4[[#This Row],[reference/s]],Table4[[#This Row],[Column10]]+1),"")</f>
        <v/>
      </c>
      <c r="BP291" s="1" t="str">
        <f>IFERROR(SEARCH(";",Table4[[#This Row],[reference/s]],Table4[[#This Row],[Column11]]+1),"")</f>
        <v/>
      </c>
      <c r="BQ291" s="1" t="str">
        <f>IFERROR(MID(Table4[[#This Row],[reference/s]],Table4[[#This Row],[Column3]]+2,Table4[[#This Row],[Column4]]-Table4[[#This Row],[Column3]]-2),"")</f>
        <v/>
      </c>
      <c r="BR291" s="1" t="str">
        <f>IFERROR(MID(Table4[[#This Row],[reference/s]],Table4[[#This Row],[Column4]]+2,Table4[[#This Row],[Column5]]-Table4[[#This Row],[Column4]]-2),"")</f>
        <v/>
      </c>
      <c r="BS291" s="1" t="str">
        <f>IFERROR(MID(Table4[[#This Row],[reference/s]],Table4[[#This Row],[Column5]]+2,Table4[[#This Row],[Column6]]-Table4[[#This Row],[Column5]]-2),"")</f>
        <v/>
      </c>
    </row>
    <row r="292" spans="1:71" ht="15" thickTop="1">
      <c r="B292" t="s">
        <v>851</v>
      </c>
      <c r="C292" s="6"/>
      <c r="E292" s="4">
        <v>39510</v>
      </c>
      <c r="F292" s="4">
        <v>39523</v>
      </c>
      <c r="G292" t="s">
        <v>685</v>
      </c>
      <c r="H292" s="41">
        <v>2008</v>
      </c>
      <c r="I292" t="s">
        <v>507</v>
      </c>
      <c r="J292" t="s">
        <v>51</v>
      </c>
      <c r="K292" t="s">
        <v>51</v>
      </c>
      <c r="M292" t="s">
        <v>1322</v>
      </c>
      <c r="N292" s="41" t="str">
        <f>IFERROR(SEARCH("EM-DAT",Table4[[#This Row],[reference/s]]),"")</f>
        <v/>
      </c>
      <c r="O292" s="41"/>
      <c r="P292" s="41"/>
      <c r="Q292" s="41"/>
      <c r="R292" s="41"/>
      <c r="S292" s="41"/>
      <c r="T292" s="41">
        <f>IF(AND(Table4[[#This Row],[Deaths]]="",Table4[[#This Row],[Reported cost]]="",Table4[[#This Row],[Insured Cost]]=""),1,IF(OR(Table4[[#This Row],[Reported cost]]="",Table4[[#This Row],[Insured Cost]]=""),2,IF(AND(Table4[[#This Row],[Deaths]]="",OR(Table4[[#This Row],[Reported cost]]="",Table4[[#This Row],[Insured Cost]]="")),3,"")))</f>
        <v>2</v>
      </c>
      <c r="U292" s="41"/>
      <c r="V292" s="41"/>
      <c r="W292" s="41"/>
      <c r="X292" s="41">
        <v>221</v>
      </c>
      <c r="Y292" s="41">
        <v>116</v>
      </c>
      <c r="Z292" s="2"/>
      <c r="AB292" s="41"/>
      <c r="AC292" s="41"/>
      <c r="AD292" s="41"/>
      <c r="AE292" s="41"/>
      <c r="AF292" s="41"/>
      <c r="AG292" s="41"/>
      <c r="AH292" s="41"/>
      <c r="AI292" s="41"/>
      <c r="AJ292" s="41"/>
      <c r="AK292" s="41"/>
      <c r="AL292" s="41"/>
      <c r="AM292" s="41"/>
      <c r="AN292" s="41"/>
      <c r="AO292" s="41"/>
      <c r="AP292" s="41"/>
      <c r="AQ292" s="41"/>
      <c r="AR292" s="41"/>
      <c r="AS292" s="41"/>
      <c r="AT292" s="41"/>
      <c r="BD292" t="str">
        <f>IFERROR(LEFT(Table4[[#This Row],[reference/s]],SEARCH(";",Table4[[#This Row],[reference/s]])-1),"")</f>
        <v>Nitchske et al., 2010</v>
      </c>
      <c r="BE292" t="str">
        <f>IFERROR(MID(Table4[[#This Row],[reference/s]],SEARCH(";",Table4[[#This Row],[reference/s]])+2,SEARCH(";",Table4[[#This Row],[reference/s]],SEARCH(";",Table4[[#This Row],[reference/s]])+1)-SEARCH(";",Table4[[#This Row],[reference/s]])-2),"")</f>
        <v/>
      </c>
      <c r="BF292">
        <f>IFERROR(SEARCH(";",Table4[[#This Row],[reference/s]]),"")</f>
        <v>22</v>
      </c>
      <c r="BG292" s="1" t="str">
        <f>IFERROR(SEARCH(";",Table4[[#This Row],[reference/s]],Table4[[#This Row],[Column2]]+1),"")</f>
        <v/>
      </c>
      <c r="BH292" s="1" t="str">
        <f>IFERROR(SEARCH(";",Table4[[#This Row],[reference/s]],Table4[[#This Row],[Column3]]+1),"")</f>
        <v/>
      </c>
      <c r="BI292" s="1" t="str">
        <f>IFERROR(SEARCH(";",Table4[[#This Row],[reference/s]],Table4[[#This Row],[Column4]]+1),"")</f>
        <v/>
      </c>
      <c r="BJ292" s="1" t="str">
        <f>IFERROR(SEARCH(";",Table4[[#This Row],[reference/s]],Table4[[#This Row],[Column5]]+1),"")</f>
        <v/>
      </c>
      <c r="BK292" s="1" t="str">
        <f>IFERROR(SEARCH(";",Table4[[#This Row],[reference/s]],Table4[[#This Row],[Column6]]+1),"")</f>
        <v/>
      </c>
      <c r="BL292" s="1" t="str">
        <f>IFERROR(SEARCH(";",Table4[[#This Row],[reference/s]],Table4[[#This Row],[Column7]]+1),"")</f>
        <v/>
      </c>
      <c r="BM292" s="1" t="str">
        <f>IFERROR(SEARCH(";",Table4[[#This Row],[reference/s]],Table4[[#This Row],[Column8]]+1),"")</f>
        <v/>
      </c>
      <c r="BN292" s="1" t="str">
        <f>IFERROR(SEARCH(";",Table4[[#This Row],[reference/s]],Table4[[#This Row],[Column9]]+1),"")</f>
        <v/>
      </c>
      <c r="BO292" s="1" t="str">
        <f>IFERROR(SEARCH(";",Table4[[#This Row],[reference/s]],Table4[[#This Row],[Column10]]+1),"")</f>
        <v/>
      </c>
      <c r="BP292" s="1" t="str">
        <f>IFERROR(SEARCH(";",Table4[[#This Row],[reference/s]],Table4[[#This Row],[Column11]]+1),"")</f>
        <v/>
      </c>
      <c r="BQ292" s="1" t="str">
        <f>IFERROR(MID(Table4[[#This Row],[reference/s]],Table4[[#This Row],[Column3]]+2,Table4[[#This Row],[Column4]]-Table4[[#This Row],[Column3]]-2),"")</f>
        <v/>
      </c>
      <c r="BR292" s="1" t="str">
        <f>IFERROR(MID(Table4[[#This Row],[reference/s]],Table4[[#This Row],[Column4]]+2,Table4[[#This Row],[Column5]]-Table4[[#This Row],[Column4]]-2),"")</f>
        <v/>
      </c>
      <c r="BS292" s="1" t="str">
        <f>IFERROR(MID(Table4[[#This Row],[reference/s]],Table4[[#This Row],[Column5]]+2,Table4[[#This Row],[Column6]]-Table4[[#This Row],[Column5]]-2),"")</f>
        <v/>
      </c>
    </row>
    <row r="293" spans="1:71">
      <c r="A293">
        <v>493</v>
      </c>
      <c r="B293" t="s">
        <v>666</v>
      </c>
      <c r="C293" t="s">
        <v>351</v>
      </c>
      <c r="D293" t="s">
        <v>352</v>
      </c>
      <c r="E293" s="4">
        <v>39540</v>
      </c>
      <c r="F293" s="4">
        <v>39540</v>
      </c>
      <c r="G293" t="s">
        <v>689</v>
      </c>
      <c r="H293" s="41">
        <v>2008</v>
      </c>
      <c r="I293" t="s">
        <v>574</v>
      </c>
      <c r="J293" t="s">
        <v>353</v>
      </c>
      <c r="K293" t="s">
        <v>44</v>
      </c>
      <c r="L293" t="s">
        <v>789</v>
      </c>
      <c r="M293" t="s">
        <v>1728</v>
      </c>
      <c r="N293" s="41" t="str">
        <f>IFERROR(SEARCH("EM-DAT",Table4[[#This Row],[reference/s]]),"")</f>
        <v/>
      </c>
      <c r="O293" s="41"/>
      <c r="P293" s="41"/>
      <c r="Q293" s="41"/>
      <c r="R293" s="41"/>
      <c r="S293" s="41"/>
      <c r="T293" s="41">
        <f>IF(AND(Table4[[#This Row],[Deaths]]="",Table4[[#This Row],[Reported cost]]="",Table4[[#This Row],[Insured Cost]]=""),1,IF(OR(Table4[[#This Row],[Reported cost]]="",Table4[[#This Row],[Insured Cost]]=""),2,IF(AND(Table4[[#This Row],[Deaths]]="",OR(Table4[[#This Row],[Reported cost]]="",Table4[[#This Row],[Insured Cost]]="")),3,"")))</f>
        <v>2</v>
      </c>
      <c r="U293" s="41"/>
      <c r="V293" s="41"/>
      <c r="W293" s="41"/>
      <c r="X293" s="41"/>
      <c r="Y293" s="41">
        <v>2</v>
      </c>
      <c r="Z293" s="2">
        <v>65000000</v>
      </c>
      <c r="AB293" s="41"/>
      <c r="AC293" s="41"/>
      <c r="AD293" s="41"/>
      <c r="AE293" s="41"/>
      <c r="AF293" s="41"/>
      <c r="AG293" s="41"/>
      <c r="AH293" s="41"/>
      <c r="AI293" s="41"/>
      <c r="AJ293" s="41"/>
      <c r="AK293" s="41"/>
      <c r="AL293" s="41"/>
      <c r="AM293" s="41"/>
      <c r="AN293" s="41"/>
      <c r="AO293" s="41"/>
      <c r="AP293" s="41"/>
      <c r="AQ293" s="41"/>
      <c r="AR293" s="41"/>
      <c r="AS293" s="41"/>
      <c r="AT293" s="41"/>
      <c r="AY293">
        <v>1</v>
      </c>
      <c r="BA293">
        <v>1</v>
      </c>
      <c r="BC293" t="s">
        <v>354</v>
      </c>
      <c r="BD293" t="str">
        <f>IFERROR(LEFT(Table4[[#This Row],[reference/s]],SEARCH(";",Table4[[#This Row],[reference/s]])-1),"")</f>
        <v>EM-Track</v>
      </c>
      <c r="BE293" t="str">
        <f>IFERROR(MID(Table4[[#This Row],[reference/s]],SEARCH(";",Table4[[#This Row],[reference/s]])+2,SEARCH(";",Table4[[#This Row],[reference/s]],SEARCH(";",Table4[[#This Row],[reference/s]])+1)-SEARCH(";",Table4[[#This Row],[reference/s]])-2),"")</f>
        <v>ICA</v>
      </c>
      <c r="BF293">
        <f>IFERROR(SEARCH(";",Table4[[#This Row],[reference/s]]),"")</f>
        <v>9</v>
      </c>
      <c r="BG293" s="1">
        <f>IFERROR(SEARCH(";",Table4[[#This Row],[reference/s]],Table4[[#This Row],[Column2]]+1),"")</f>
        <v>14</v>
      </c>
      <c r="BH293" s="1" t="str">
        <f>IFERROR(SEARCH(";",Table4[[#This Row],[reference/s]],Table4[[#This Row],[Column3]]+1),"")</f>
        <v/>
      </c>
      <c r="BI293" s="1" t="str">
        <f>IFERROR(SEARCH(";",Table4[[#This Row],[reference/s]],Table4[[#This Row],[Column4]]+1),"")</f>
        <v/>
      </c>
      <c r="BJ293" s="1" t="str">
        <f>IFERROR(SEARCH(";",Table4[[#This Row],[reference/s]],Table4[[#This Row],[Column5]]+1),"")</f>
        <v/>
      </c>
      <c r="BK293" s="1" t="str">
        <f>IFERROR(SEARCH(";",Table4[[#This Row],[reference/s]],Table4[[#This Row],[Column6]]+1),"")</f>
        <v/>
      </c>
      <c r="BL293" s="1" t="str">
        <f>IFERROR(SEARCH(";",Table4[[#This Row],[reference/s]],Table4[[#This Row],[Column7]]+1),"")</f>
        <v/>
      </c>
      <c r="BM293" s="1" t="str">
        <f>IFERROR(SEARCH(";",Table4[[#This Row],[reference/s]],Table4[[#This Row],[Column8]]+1),"")</f>
        <v/>
      </c>
      <c r="BN293" s="1" t="str">
        <f>IFERROR(SEARCH(";",Table4[[#This Row],[reference/s]],Table4[[#This Row],[Column9]]+1),"")</f>
        <v/>
      </c>
      <c r="BO293" s="1" t="str">
        <f>IFERROR(SEARCH(";",Table4[[#This Row],[reference/s]],Table4[[#This Row],[Column10]]+1),"")</f>
        <v/>
      </c>
      <c r="BP293" s="1" t="str">
        <f>IFERROR(SEARCH(";",Table4[[#This Row],[reference/s]],Table4[[#This Row],[Column11]]+1),"")</f>
        <v/>
      </c>
      <c r="BQ293" s="1" t="str">
        <f>IFERROR(MID(Table4[[#This Row],[reference/s]],Table4[[#This Row],[Column3]]+2,Table4[[#This Row],[Column4]]-Table4[[#This Row],[Column3]]-2),"")</f>
        <v/>
      </c>
      <c r="BR293" s="1" t="str">
        <f>IFERROR(MID(Table4[[#This Row],[reference/s]],Table4[[#This Row],[Column4]]+2,Table4[[#This Row],[Column5]]-Table4[[#This Row],[Column4]]-2),"")</f>
        <v/>
      </c>
      <c r="BS293" s="1" t="str">
        <f>IFERROR(MID(Table4[[#This Row],[reference/s]],Table4[[#This Row],[Column5]]+2,Table4[[#This Row],[Column6]]-Table4[[#This Row],[Column5]]-2),"")</f>
        <v/>
      </c>
    </row>
    <row r="294" spans="1:71" ht="15" thickBot="1">
      <c r="A294">
        <v>491</v>
      </c>
      <c r="B294" t="s">
        <v>666</v>
      </c>
      <c r="C294" t="s">
        <v>348</v>
      </c>
      <c r="D294" t="s">
        <v>349</v>
      </c>
      <c r="E294" s="4">
        <v>39768</v>
      </c>
      <c r="F294" s="4">
        <v>39774</v>
      </c>
      <c r="G294" t="s">
        <v>686</v>
      </c>
      <c r="H294" s="41">
        <v>2008</v>
      </c>
      <c r="I294" t="s">
        <v>575</v>
      </c>
      <c r="J294" t="s">
        <v>50</v>
      </c>
      <c r="K294" t="s">
        <v>50</v>
      </c>
      <c r="L294" t="s">
        <v>773</v>
      </c>
      <c r="M294" t="s">
        <v>1334</v>
      </c>
      <c r="N294" s="41">
        <f>IFERROR(SEARCH("EM-DAT",Table4[[#This Row],[reference/s]]),"")</f>
        <v>11</v>
      </c>
      <c r="O294" s="41"/>
      <c r="P294" s="41"/>
      <c r="Q294" s="41"/>
      <c r="R294" s="41"/>
      <c r="S294" s="41"/>
      <c r="T294" s="41">
        <f>IF(AND(Table4[[#This Row],[Deaths]]="",Table4[[#This Row],[Reported cost]]="",Table4[[#This Row],[Insured Cost]]=""),1,IF(OR(Table4[[#This Row],[Reported cost]]="",Table4[[#This Row],[Insured Cost]]=""),2,IF(AND(Table4[[#This Row],[Deaths]]="",OR(Table4[[#This Row],[Reported cost]]="",Table4[[#This Row],[Insured Cost]]="")),3,"")))</f>
        <v>2</v>
      </c>
      <c r="U294" s="41"/>
      <c r="V294" s="41"/>
      <c r="W294" s="41"/>
      <c r="X294" s="41"/>
      <c r="Y294" s="41">
        <v>1</v>
      </c>
      <c r="Z294" s="2">
        <v>309000000</v>
      </c>
      <c r="AB294" s="41"/>
      <c r="AC294" s="41"/>
      <c r="AD294" s="41"/>
      <c r="AE294" s="41"/>
      <c r="AF294" s="41"/>
      <c r="AG294" s="41"/>
      <c r="AH294" s="41"/>
      <c r="AI294" s="41"/>
      <c r="AJ294" s="41"/>
      <c r="AK294" s="41"/>
      <c r="AL294" s="41"/>
      <c r="AM294" s="41"/>
      <c r="AN294" s="41"/>
      <c r="AO294" s="41"/>
      <c r="AP294" s="41"/>
      <c r="AQ294" s="41"/>
      <c r="AR294" s="41"/>
      <c r="AS294" s="41"/>
      <c r="AT294" s="41"/>
      <c r="BC294" t="s">
        <v>350</v>
      </c>
      <c r="BD294" t="str">
        <f>IFERROR(LEFT(Table4[[#This Row],[reference/s]],SEARCH(";",Table4[[#This Row],[reference/s]])-1),"")</f>
        <v>EM-Track</v>
      </c>
      <c r="BE294" t="str">
        <f>IFERROR(MID(Table4[[#This Row],[reference/s]],SEARCH(";",Table4[[#This Row],[reference/s]])+2,SEARCH(";",Table4[[#This Row],[reference/s]],SEARCH(";",Table4[[#This Row],[reference/s]])+1)-SEARCH(";",Table4[[#This Row],[reference/s]])-2),"")</f>
        <v>EM-DAT</v>
      </c>
      <c r="BF294">
        <f>IFERROR(SEARCH(";",Table4[[#This Row],[reference/s]]),"")</f>
        <v>9</v>
      </c>
      <c r="BG294" s="1">
        <f>IFERROR(SEARCH(";",Table4[[#This Row],[reference/s]],Table4[[#This Row],[Column2]]+1),"")</f>
        <v>17</v>
      </c>
      <c r="BH294" s="1">
        <f>IFERROR(SEARCH(";",Table4[[#This Row],[reference/s]],Table4[[#This Row],[Column3]]+1),"")</f>
        <v>22</v>
      </c>
      <c r="BI294" s="1">
        <f>IFERROR(SEARCH(";",Table4[[#This Row],[reference/s]],Table4[[#This Row],[Column4]]+1),"")</f>
        <v>39</v>
      </c>
      <c r="BJ294" s="1" t="str">
        <f>IFERROR(SEARCH(";",Table4[[#This Row],[reference/s]],Table4[[#This Row],[Column5]]+1),"")</f>
        <v/>
      </c>
      <c r="BK294" s="1" t="str">
        <f>IFERROR(SEARCH(";",Table4[[#This Row],[reference/s]],Table4[[#This Row],[Column6]]+1),"")</f>
        <v/>
      </c>
      <c r="BL294" s="1" t="str">
        <f>IFERROR(SEARCH(";",Table4[[#This Row],[reference/s]],Table4[[#This Row],[Column7]]+1),"")</f>
        <v/>
      </c>
      <c r="BM294" s="1" t="str">
        <f>IFERROR(SEARCH(";",Table4[[#This Row],[reference/s]],Table4[[#This Row],[Column8]]+1),"")</f>
        <v/>
      </c>
      <c r="BN294" s="1" t="str">
        <f>IFERROR(SEARCH(";",Table4[[#This Row],[reference/s]],Table4[[#This Row],[Column9]]+1),"")</f>
        <v/>
      </c>
      <c r="BO294" s="1" t="str">
        <f>IFERROR(SEARCH(";",Table4[[#This Row],[reference/s]],Table4[[#This Row],[Column10]]+1),"")</f>
        <v/>
      </c>
      <c r="BP294" s="1" t="str">
        <f>IFERROR(SEARCH(";",Table4[[#This Row],[reference/s]],Table4[[#This Row],[Column11]]+1),"")</f>
        <v/>
      </c>
      <c r="BQ294" s="1" t="str">
        <f>IFERROR(MID(Table4[[#This Row],[reference/s]],Table4[[#This Row],[Column3]]+2,Table4[[#This Row],[Column4]]-Table4[[#This Row],[Column3]]-2),"")</f>
        <v>ICA</v>
      </c>
      <c r="BR294" s="1" t="str">
        <f>IFERROR(MID(Table4[[#This Row],[reference/s]],Table4[[#This Row],[Column4]]+2,Table4[[#This Row],[Column5]]-Table4[[#This Row],[Column4]]-2),"")</f>
        <v>PDF - newspaper</v>
      </c>
      <c r="BS294" s="1" t="str">
        <f>IFERROR(MID(Table4[[#This Row],[reference/s]],Table4[[#This Row],[Column5]]+2,Table4[[#This Row],[Column6]]-Table4[[#This Row],[Column5]]-2),"")</f>
        <v/>
      </c>
    </row>
    <row r="295" spans="1:71" ht="16" thickTop="1" thickBot="1">
      <c r="A295">
        <v>482</v>
      </c>
      <c r="B295" t="s">
        <v>600</v>
      </c>
      <c r="C295" t="s">
        <v>339</v>
      </c>
      <c r="D295" t="s">
        <v>340</v>
      </c>
      <c r="E295" s="4">
        <v>39851</v>
      </c>
      <c r="F295" s="4">
        <v>39852</v>
      </c>
      <c r="G295" t="s">
        <v>688</v>
      </c>
      <c r="H295" s="41">
        <v>2009</v>
      </c>
      <c r="I295" t="s">
        <v>577</v>
      </c>
      <c r="J295" t="s">
        <v>30</v>
      </c>
      <c r="K295" t="s">
        <v>30</v>
      </c>
      <c r="L295" t="s">
        <v>773</v>
      </c>
      <c r="M295" s="9" t="s">
        <v>1726</v>
      </c>
      <c r="N295" s="41">
        <f>IFERROR(SEARCH("EM-DAT",Table4[[#This Row],[reference/s]]),"")</f>
        <v>37</v>
      </c>
      <c r="O295" s="41"/>
      <c r="P295" s="41"/>
      <c r="Q295" s="41"/>
      <c r="R295" s="41"/>
      <c r="S295" s="41"/>
      <c r="T295" s="41" t="str">
        <f>IF(AND(Table4[[#This Row],[Deaths]]="",Table4[[#This Row],[Reported cost]]="",Table4[[#This Row],[Insured Cost]]=""),1,IF(OR(Table4[[#This Row],[Reported cost]]="",Table4[[#This Row],[Insured Cost]]=""),2,IF(AND(Table4[[#This Row],[Deaths]]="",OR(Table4[[#This Row],[Reported cost]]="",Table4[[#This Row],[Insured Cost]]="")),3,"")))</f>
        <v/>
      </c>
      <c r="U295" s="41"/>
      <c r="V295" s="41"/>
      <c r="W295" s="41"/>
      <c r="X295" s="41">
        <v>414</v>
      </c>
      <c r="Y295" s="41">
        <v>173</v>
      </c>
      <c r="Z295" s="2">
        <v>1070000000</v>
      </c>
      <c r="AA295" s="2">
        <v>4400000000</v>
      </c>
      <c r="AB295" s="41"/>
      <c r="AC295" s="41"/>
      <c r="AD295" s="41"/>
      <c r="AE295" s="41"/>
      <c r="AF295" s="41">
        <v>2029</v>
      </c>
      <c r="AG295" s="41"/>
      <c r="AH295" s="41"/>
      <c r="AI295" s="41"/>
      <c r="AJ295" s="41"/>
      <c r="AK295" s="41"/>
      <c r="AL295" s="41"/>
      <c r="AM295" s="41"/>
      <c r="AN295" s="41"/>
      <c r="AO295" s="41"/>
      <c r="AP295" s="41"/>
      <c r="AQ295" s="41"/>
      <c r="AR295" s="41">
        <v>61</v>
      </c>
      <c r="AS295" s="41"/>
      <c r="AT295" s="41"/>
      <c r="BC295" t="s">
        <v>341</v>
      </c>
      <c r="BD295" t="str">
        <f>IFERROR(LEFT(Table4[[#This Row],[reference/s]],SEARCH(";",Table4[[#This Row],[reference/s]])-1),"")</f>
        <v>EM-Track</v>
      </c>
      <c r="BE295" t="str">
        <f>IFERROR(MID(Table4[[#This Row],[reference/s]],SEARCH(";",Table4[[#This Row],[reference/s]])+2,SEARCH(";",Table4[[#This Row],[reference/s]],SEARCH(";",Table4[[#This Row],[reference/s]])+1)-SEARCH(";",Table4[[#This Row],[reference/s]])-2),"")</f>
        <v>ICA</v>
      </c>
      <c r="BF295">
        <f>IFERROR(SEARCH(";",Table4[[#This Row],[reference/s]]),"")</f>
        <v>9</v>
      </c>
      <c r="BG295" s="1">
        <f>IFERROR(SEARCH(";",Table4[[#This Row],[reference/s]],Table4[[#This Row],[Column2]]+1),"")</f>
        <v>14</v>
      </c>
      <c r="BH295" s="1">
        <f>IFERROR(SEARCH(";",Table4[[#This Row],[reference/s]],Table4[[#This Row],[Column3]]+1),"")</f>
        <v>35</v>
      </c>
      <c r="BI295" s="1" t="str">
        <f>IFERROR(SEARCH(";",Table4[[#This Row],[reference/s]],Table4[[#This Row],[Column4]]+1),"")</f>
        <v/>
      </c>
      <c r="BJ295" s="1" t="str">
        <f>IFERROR(SEARCH(";",Table4[[#This Row],[reference/s]],Table4[[#This Row],[Column5]]+1),"")</f>
        <v/>
      </c>
      <c r="BK295" s="1" t="str">
        <f>IFERROR(SEARCH(";",Table4[[#This Row],[reference/s]],Table4[[#This Row],[Column6]]+1),"")</f>
        <v/>
      </c>
      <c r="BL295" s="1" t="str">
        <f>IFERROR(SEARCH(";",Table4[[#This Row],[reference/s]],Table4[[#This Row],[Column7]]+1),"")</f>
        <v/>
      </c>
      <c r="BM295" s="1" t="str">
        <f>IFERROR(SEARCH(";",Table4[[#This Row],[reference/s]],Table4[[#This Row],[Column8]]+1),"")</f>
        <v/>
      </c>
      <c r="BN295" s="1" t="str">
        <f>IFERROR(SEARCH(";",Table4[[#This Row],[reference/s]],Table4[[#This Row],[Column9]]+1),"")</f>
        <v/>
      </c>
      <c r="BO295" s="1" t="str">
        <f>IFERROR(SEARCH(";",Table4[[#This Row],[reference/s]],Table4[[#This Row],[Column10]]+1),"")</f>
        <v/>
      </c>
      <c r="BP295" s="1" t="str">
        <f>IFERROR(SEARCH(";",Table4[[#This Row],[reference/s]],Table4[[#This Row],[Column11]]+1),"")</f>
        <v/>
      </c>
      <c r="BQ295" s="1" t="str">
        <f>IFERROR(MID(Table4[[#This Row],[reference/s]],Table4[[#This Row],[Column3]]+2,Table4[[#This Row],[Column4]]-Table4[[#This Row],[Column3]]-2),"")</f>
        <v xml:space="preserve">*Get info from JH* </v>
      </c>
      <c r="BR295" s="1" t="str">
        <f>IFERROR(MID(Table4[[#This Row],[reference/s]],Table4[[#This Row],[Column4]]+2,Table4[[#This Row],[Column5]]-Table4[[#This Row],[Column4]]-2),"")</f>
        <v/>
      </c>
      <c r="BS295" s="1" t="str">
        <f>IFERROR(MID(Table4[[#This Row],[reference/s]],Table4[[#This Row],[Column5]]+2,Table4[[#This Row],[Column6]]-Table4[[#This Row],[Column5]]-2),"")</f>
        <v/>
      </c>
    </row>
    <row r="296" spans="1:71" ht="15" thickTop="1">
      <c r="A296">
        <v>481</v>
      </c>
      <c r="B296" t="s">
        <v>622</v>
      </c>
      <c r="C296" t="s">
        <v>337</v>
      </c>
      <c r="D296" t="s">
        <v>1335</v>
      </c>
      <c r="E296" s="4">
        <v>39825</v>
      </c>
      <c r="F296" s="4">
        <v>39858</v>
      </c>
      <c r="G296" t="s">
        <v>688</v>
      </c>
      <c r="H296" s="41">
        <v>2009</v>
      </c>
      <c r="I296" t="s">
        <v>576</v>
      </c>
      <c r="J296" t="s">
        <v>50</v>
      </c>
      <c r="K296" t="s">
        <v>50</v>
      </c>
      <c r="L296" t="s">
        <v>773</v>
      </c>
      <c r="M296" t="s">
        <v>1727</v>
      </c>
      <c r="N296" s="41">
        <f>IFERROR(SEARCH("EM-DAT",Table4[[#This Row],[reference/s]]),"")</f>
        <v>11</v>
      </c>
      <c r="O296" s="41"/>
      <c r="P296" s="41"/>
      <c r="Q296" s="41"/>
      <c r="R296" s="41"/>
      <c r="S296" s="41"/>
      <c r="T296" s="41" t="str">
        <f>IF(AND(Table4[[#This Row],[Deaths]]="",Table4[[#This Row],[Reported cost]]="",Table4[[#This Row],[Insured Cost]]=""),1,IF(OR(Table4[[#This Row],[Reported cost]]="",Table4[[#This Row],[Insured Cost]]=""),2,IF(AND(Table4[[#This Row],[Deaths]]="",OR(Table4[[#This Row],[Reported cost]]="",Table4[[#This Row],[Insured Cost]]="")),3,"")))</f>
        <v/>
      </c>
      <c r="U296" s="41"/>
      <c r="V296" s="41"/>
      <c r="W296" s="41"/>
      <c r="X296" s="41"/>
      <c r="Y296" s="41">
        <v>1</v>
      </c>
      <c r="Z296" s="2">
        <v>19000000</v>
      </c>
      <c r="AA296" s="2">
        <v>21500000</v>
      </c>
      <c r="AB296" s="41">
        <v>25</v>
      </c>
      <c r="AC296" s="41"/>
      <c r="AD296" s="41"/>
      <c r="AE296" s="41">
        <v>3000</v>
      </c>
      <c r="AF296" s="41"/>
      <c r="AG296" s="41"/>
      <c r="AH296" s="41"/>
      <c r="AI296" s="41"/>
      <c r="AJ296" s="41"/>
      <c r="AK296" s="41"/>
      <c r="AL296" s="41"/>
      <c r="AM296" s="41"/>
      <c r="AN296" s="41"/>
      <c r="AO296" s="41"/>
      <c r="AP296" s="41"/>
      <c r="AQ296" s="41"/>
      <c r="AR296" s="41"/>
      <c r="AS296" s="41"/>
      <c r="AT296" s="41"/>
      <c r="BC296" t="s">
        <v>338</v>
      </c>
      <c r="BD296" t="str">
        <f>IFERROR(LEFT(Table4[[#This Row],[reference/s]],SEARCH(";",Table4[[#This Row],[reference/s]])-1),"")</f>
        <v>EM-TRACK</v>
      </c>
      <c r="BE296" t="str">
        <f>IFERROR(MID(Table4[[#This Row],[reference/s]],SEARCH(";",Table4[[#This Row],[reference/s]])+2,SEARCH(";",Table4[[#This Row],[reference/s]],SEARCH(";",Table4[[#This Row],[reference/s]])+1)-SEARCH(";",Table4[[#This Row],[reference/s]])-2),"")</f>
        <v>EM-DAT</v>
      </c>
      <c r="BF296">
        <f>IFERROR(SEARCH(";",Table4[[#This Row],[reference/s]]),"")</f>
        <v>9</v>
      </c>
      <c r="BG296" s="1">
        <f>IFERROR(SEARCH(";",Table4[[#This Row],[reference/s]],Table4[[#This Row],[Column2]]+1),"")</f>
        <v>17</v>
      </c>
      <c r="BH296" s="1">
        <f>IFERROR(SEARCH(";",Table4[[#This Row],[reference/s]],Table4[[#This Row],[Column3]]+1),"")</f>
        <v>22</v>
      </c>
      <c r="BI296" s="1">
        <f>IFERROR(SEARCH(";",Table4[[#This Row],[reference/s]],Table4[[#This Row],[Column4]]+1),"")</f>
        <v>41</v>
      </c>
      <c r="BJ296" s="1">
        <f>IFERROR(SEARCH(";",Table4[[#This Row],[reference/s]],Table4[[#This Row],[Column5]]+1),"")</f>
        <v>58</v>
      </c>
      <c r="BK296" s="1">
        <f>IFERROR(SEARCH(";",Table4[[#This Row],[reference/s]],Table4[[#This Row],[Column6]]+1),"")</f>
        <v>76</v>
      </c>
      <c r="BL296" s="1">
        <f>IFERROR(SEARCH(";",Table4[[#This Row],[reference/s]],Table4[[#This Row],[Column7]]+1),"")</f>
        <v>124</v>
      </c>
      <c r="BM296" s="1">
        <f>IFERROR(SEARCH(";",Table4[[#This Row],[reference/s]],Table4[[#This Row],[Column8]]+1),"")</f>
        <v>254</v>
      </c>
      <c r="BN296" s="1">
        <f>IFERROR(SEARCH(";",Table4[[#This Row],[reference/s]],Table4[[#This Row],[Column9]]+1),"")</f>
        <v>292</v>
      </c>
      <c r="BO296" s="1" t="str">
        <f>IFERROR(SEARCH(";",Table4[[#This Row],[reference/s]],Table4[[#This Row],[Column10]]+1),"")</f>
        <v/>
      </c>
      <c r="BP296" s="1" t="str">
        <f>IFERROR(SEARCH(";",Table4[[#This Row],[reference/s]],Table4[[#This Row],[Column11]]+1),"")</f>
        <v/>
      </c>
      <c r="BQ296" s="1" t="str">
        <f>IFERROR(MID(Table4[[#This Row],[reference/s]],Table4[[#This Row],[Column3]]+2,Table4[[#This Row],[Column4]]-Table4[[#This Row],[Column3]]-2),"")</f>
        <v>ICA</v>
      </c>
      <c r="BR296" s="1" t="str">
        <f>IFERROR(MID(Table4[[#This Row],[reference/s]],Table4[[#This Row],[Column4]]+2,Table4[[#This Row],[Column5]]-Table4[[#This Row],[Column4]]-2),"")</f>
        <v>QLD flood history</v>
      </c>
      <c r="BS296" s="1" t="str">
        <f>IFERROR(MID(Table4[[#This Row],[reference/s]],Table4[[#This Row],[Column5]]+2,Table4[[#This Row],[Column6]]-Table4[[#This Row],[Column5]]-2),"")</f>
        <v>pdf - newspaper</v>
      </c>
    </row>
    <row r="297" spans="1:71">
      <c r="A297">
        <v>490</v>
      </c>
      <c r="B297" t="s">
        <v>622</v>
      </c>
      <c r="C297" t="s">
        <v>345</v>
      </c>
      <c r="D297" t="s">
        <v>346</v>
      </c>
      <c r="E297" s="7">
        <v>39903</v>
      </c>
      <c r="F297" s="7">
        <v>39905</v>
      </c>
      <c r="G297" t="s">
        <v>689</v>
      </c>
      <c r="H297" s="41">
        <v>2009</v>
      </c>
      <c r="I297" t="s">
        <v>578</v>
      </c>
      <c r="J297" t="s">
        <v>37</v>
      </c>
      <c r="K297" t="s">
        <v>37</v>
      </c>
      <c r="L297" t="s">
        <v>773</v>
      </c>
      <c r="M297" t="s">
        <v>1725</v>
      </c>
      <c r="N297" s="41" t="str">
        <f>IFERROR(SEARCH("EM-DAT",Table4[[#This Row],[reference/s]]),"")</f>
        <v/>
      </c>
      <c r="O297" s="41"/>
      <c r="P297" s="41"/>
      <c r="Q297" s="41"/>
      <c r="R297" s="41"/>
      <c r="S297" s="41"/>
      <c r="T297" s="41" t="str">
        <f>IF(AND(Table4[[#This Row],[Deaths]]="",Table4[[#This Row],[Reported cost]]="",Table4[[#This Row],[Insured Cost]]=""),1,IF(OR(Table4[[#This Row],[Reported cost]]="",Table4[[#This Row],[Insured Cost]]=""),2,IF(AND(Table4[[#This Row],[Deaths]]="",OR(Table4[[#This Row],[Reported cost]]="",Table4[[#This Row],[Insured Cost]]="")),3,"")))</f>
        <v/>
      </c>
      <c r="U297" s="41"/>
      <c r="V297" s="41">
        <v>5000</v>
      </c>
      <c r="W297" s="41">
        <v>400</v>
      </c>
      <c r="X297" s="41">
        <v>6</v>
      </c>
      <c r="Y297" s="41">
        <v>1</v>
      </c>
      <c r="Z297" s="2">
        <v>37000000</v>
      </c>
      <c r="AA297" s="2">
        <v>30000000</v>
      </c>
      <c r="AB297" s="41"/>
      <c r="AC297" s="41"/>
      <c r="AD297" s="41"/>
      <c r="AE297" s="41"/>
      <c r="AF297" s="41"/>
      <c r="AG297" s="41"/>
      <c r="AH297" s="41"/>
      <c r="AI297" s="41"/>
      <c r="AJ297" s="41"/>
      <c r="AK297" s="41"/>
      <c r="AL297" s="41"/>
      <c r="AM297" s="41"/>
      <c r="AN297" s="41"/>
      <c r="AO297" s="41"/>
      <c r="AP297" s="41"/>
      <c r="AQ297" s="41"/>
      <c r="AR297" s="41"/>
      <c r="AS297" s="41"/>
      <c r="AT297" s="41"/>
      <c r="BC297" t="s">
        <v>347</v>
      </c>
      <c r="BD297" t="str">
        <f>IFERROR(LEFT(Table4[[#This Row],[reference/s]],SEARCH(";",Table4[[#This Row],[reference/s]])-1),"")</f>
        <v>EM-Track</v>
      </c>
      <c r="BE297" t="str">
        <f>IFERROR(MID(Table4[[#This Row],[reference/s]],SEARCH(";",Table4[[#This Row],[reference/s]])+2,SEARCH(";",Table4[[#This Row],[reference/s]],SEARCH(";",Table4[[#This Row],[reference/s]])+1)-SEARCH(";",Table4[[#This Row],[reference/s]])-2),"")</f>
        <v>ICA</v>
      </c>
      <c r="BF297">
        <f>IFERROR(SEARCH(";",Table4[[#This Row],[reference/s]]),"")</f>
        <v>9</v>
      </c>
      <c r="BG297" s="1">
        <f>IFERROR(SEARCH(";",Table4[[#This Row],[reference/s]],Table4[[#This Row],[Column2]]+1),"")</f>
        <v>14</v>
      </c>
      <c r="BH297" s="1" t="str">
        <f>IFERROR(SEARCH(";",Table4[[#This Row],[reference/s]],Table4[[#This Row],[Column3]]+1),"")</f>
        <v/>
      </c>
      <c r="BI297" s="1" t="str">
        <f>IFERROR(SEARCH(";",Table4[[#This Row],[reference/s]],Table4[[#This Row],[Column4]]+1),"")</f>
        <v/>
      </c>
      <c r="BJ297" s="1" t="str">
        <f>IFERROR(SEARCH(";",Table4[[#This Row],[reference/s]],Table4[[#This Row],[Column5]]+1),"")</f>
        <v/>
      </c>
      <c r="BK297" s="1" t="str">
        <f>IFERROR(SEARCH(";",Table4[[#This Row],[reference/s]],Table4[[#This Row],[Column6]]+1),"")</f>
        <v/>
      </c>
      <c r="BL297" s="1" t="str">
        <f>IFERROR(SEARCH(";",Table4[[#This Row],[reference/s]],Table4[[#This Row],[Column7]]+1),"")</f>
        <v/>
      </c>
      <c r="BM297" s="1" t="str">
        <f>IFERROR(SEARCH(";",Table4[[#This Row],[reference/s]],Table4[[#This Row],[Column8]]+1),"")</f>
        <v/>
      </c>
      <c r="BN297" s="1" t="str">
        <f>IFERROR(SEARCH(";",Table4[[#This Row],[reference/s]],Table4[[#This Row],[Column9]]+1),"")</f>
        <v/>
      </c>
      <c r="BO297" s="1" t="str">
        <f>IFERROR(SEARCH(";",Table4[[#This Row],[reference/s]],Table4[[#This Row],[Column10]]+1),"")</f>
        <v/>
      </c>
      <c r="BP297" s="1" t="str">
        <f>IFERROR(SEARCH(";",Table4[[#This Row],[reference/s]],Table4[[#This Row],[Column11]]+1),"")</f>
        <v/>
      </c>
      <c r="BQ297" s="1" t="str">
        <f>IFERROR(MID(Table4[[#This Row],[reference/s]],Table4[[#This Row],[Column3]]+2,Table4[[#This Row],[Column4]]-Table4[[#This Row],[Column3]]-2),"")</f>
        <v/>
      </c>
      <c r="BR297" s="1" t="str">
        <f>IFERROR(MID(Table4[[#This Row],[reference/s]],Table4[[#This Row],[Column4]]+2,Table4[[#This Row],[Column5]]-Table4[[#This Row],[Column4]]-2),"")</f>
        <v/>
      </c>
      <c r="BS297" s="1" t="str">
        <f>IFERROR(MID(Table4[[#This Row],[reference/s]],Table4[[#This Row],[Column5]]+2,Table4[[#This Row],[Column6]]-Table4[[#This Row],[Column5]]-2),"")</f>
        <v/>
      </c>
    </row>
    <row r="298" spans="1:71">
      <c r="A298">
        <v>484</v>
      </c>
      <c r="B298" t="s">
        <v>622</v>
      </c>
      <c r="C298" t="s">
        <v>342</v>
      </c>
      <c r="D298" t="s">
        <v>343</v>
      </c>
      <c r="E298" s="7">
        <v>39953</v>
      </c>
      <c r="F298" s="7">
        <v>39956</v>
      </c>
      <c r="G298" t="s">
        <v>702</v>
      </c>
      <c r="H298" s="41">
        <v>2009</v>
      </c>
      <c r="I298" t="s">
        <v>1692</v>
      </c>
      <c r="J298" t="s">
        <v>807</v>
      </c>
      <c r="K298" t="s">
        <v>37</v>
      </c>
      <c r="L298" t="s">
        <v>50</v>
      </c>
      <c r="M298" t="s">
        <v>1724</v>
      </c>
      <c r="N298" s="41">
        <f>IFERROR(SEARCH("EM-DAT",Table4[[#This Row],[reference/s]]),"")</f>
        <v>11</v>
      </c>
      <c r="O298" s="41"/>
      <c r="P298" s="41"/>
      <c r="Q298" s="41"/>
      <c r="R298" s="41"/>
      <c r="S298" s="41"/>
      <c r="T298" s="41">
        <f>IF(AND(Table4[[#This Row],[Deaths]]="",Table4[[#This Row],[Reported cost]]="",Table4[[#This Row],[Insured Cost]]=""),1,IF(OR(Table4[[#This Row],[Reported cost]]="",Table4[[#This Row],[Insured Cost]]=""),2,IF(AND(Table4[[#This Row],[Deaths]]="",OR(Table4[[#This Row],[Reported cost]]="",Table4[[#This Row],[Insured Cost]]="")),3,"")))</f>
        <v>2</v>
      </c>
      <c r="U298" s="41"/>
      <c r="V298" s="41"/>
      <c r="W298" s="41"/>
      <c r="X298" s="41"/>
      <c r="Y298" s="41">
        <v>1</v>
      </c>
      <c r="Z298" s="2">
        <v>48000000</v>
      </c>
      <c r="AB298" s="41"/>
      <c r="AC298" s="41"/>
      <c r="AD298" s="41"/>
      <c r="AE298" s="41"/>
      <c r="AF298" s="41"/>
      <c r="AG298" s="41"/>
      <c r="AH298" s="41"/>
      <c r="AI298" s="41"/>
      <c r="AJ298" s="41"/>
      <c r="AK298" s="41"/>
      <c r="AL298" s="41"/>
      <c r="AM298" s="41"/>
      <c r="AN298" s="41"/>
      <c r="AO298" s="41"/>
      <c r="AP298" s="41"/>
      <c r="AQ298" s="41"/>
      <c r="AR298" s="41"/>
      <c r="AS298" s="41"/>
      <c r="AT298" s="41"/>
      <c r="BC298" t="s">
        <v>344</v>
      </c>
      <c r="BD298" t="str">
        <f>IFERROR(LEFT(Table4[[#This Row],[reference/s]],SEARCH(";",Table4[[#This Row],[reference/s]])-1),"")</f>
        <v>EM-Track</v>
      </c>
      <c r="BE298" t="str">
        <f>IFERROR(MID(Table4[[#This Row],[reference/s]],SEARCH(";",Table4[[#This Row],[reference/s]])+2,SEARCH(";",Table4[[#This Row],[reference/s]],SEARCH(";",Table4[[#This Row],[reference/s]])+1)-SEARCH(";",Table4[[#This Row],[reference/s]])-2),"")</f>
        <v>EM-DAT</v>
      </c>
      <c r="BF298">
        <f>IFERROR(SEARCH(";",Table4[[#This Row],[reference/s]]),"")</f>
        <v>9</v>
      </c>
      <c r="BG298" s="1">
        <f>IFERROR(SEARCH(";",Table4[[#This Row],[reference/s]],Table4[[#This Row],[Column2]]+1),"")</f>
        <v>17</v>
      </c>
      <c r="BH298" s="1" t="str">
        <f>IFERROR(SEARCH(";",Table4[[#This Row],[reference/s]],Table4[[#This Row],[Column3]]+1),"")</f>
        <v/>
      </c>
      <c r="BI298" s="1" t="str">
        <f>IFERROR(SEARCH(";",Table4[[#This Row],[reference/s]],Table4[[#This Row],[Column4]]+1),"")</f>
        <v/>
      </c>
      <c r="BJ298" s="1" t="str">
        <f>IFERROR(SEARCH(";",Table4[[#This Row],[reference/s]],Table4[[#This Row],[Column5]]+1),"")</f>
        <v/>
      </c>
      <c r="BK298" s="1" t="str">
        <f>IFERROR(SEARCH(";",Table4[[#This Row],[reference/s]],Table4[[#This Row],[Column6]]+1),"")</f>
        <v/>
      </c>
      <c r="BL298" s="1" t="str">
        <f>IFERROR(SEARCH(";",Table4[[#This Row],[reference/s]],Table4[[#This Row],[Column7]]+1),"")</f>
        <v/>
      </c>
      <c r="BM298" s="1" t="str">
        <f>IFERROR(SEARCH(";",Table4[[#This Row],[reference/s]],Table4[[#This Row],[Column8]]+1),"")</f>
        <v/>
      </c>
      <c r="BN298" s="1" t="str">
        <f>IFERROR(SEARCH(";",Table4[[#This Row],[reference/s]],Table4[[#This Row],[Column9]]+1),"")</f>
        <v/>
      </c>
      <c r="BO298" s="1" t="str">
        <f>IFERROR(SEARCH(";",Table4[[#This Row],[reference/s]],Table4[[#This Row],[Column10]]+1),"")</f>
        <v/>
      </c>
      <c r="BP298" s="1" t="str">
        <f>IFERROR(SEARCH(";",Table4[[#This Row],[reference/s]],Table4[[#This Row],[Column11]]+1),"")</f>
        <v/>
      </c>
      <c r="BQ298" s="1" t="str">
        <f>IFERROR(MID(Table4[[#This Row],[reference/s]],Table4[[#This Row],[Column3]]+2,Table4[[#This Row],[Column4]]-Table4[[#This Row],[Column3]]-2),"")</f>
        <v/>
      </c>
      <c r="BR298" s="1" t="str">
        <f>IFERROR(MID(Table4[[#This Row],[reference/s]],Table4[[#This Row],[Column4]]+2,Table4[[#This Row],[Column5]]-Table4[[#This Row],[Column4]]-2),"")</f>
        <v/>
      </c>
      <c r="BS298" s="1" t="str">
        <f>IFERROR(MID(Table4[[#This Row],[reference/s]],Table4[[#This Row],[Column5]]+2,Table4[[#This Row],[Column6]]-Table4[[#This Row],[Column5]]-2),"")</f>
        <v/>
      </c>
    </row>
    <row r="299" spans="1:71">
      <c r="A299">
        <v>483</v>
      </c>
      <c r="B299" t="s">
        <v>851</v>
      </c>
      <c r="C299" s="6" t="s">
        <v>843</v>
      </c>
      <c r="D299" t="s">
        <v>844</v>
      </c>
      <c r="E299" s="7">
        <v>39840</v>
      </c>
      <c r="F299" s="7">
        <v>39851</v>
      </c>
      <c r="G299" t="s">
        <v>688</v>
      </c>
      <c r="H299" s="41">
        <v>2009</v>
      </c>
      <c r="I299" t="s">
        <v>828</v>
      </c>
      <c r="J299" t="s">
        <v>1693</v>
      </c>
      <c r="K299" t="s">
        <v>30</v>
      </c>
      <c r="L299" t="s">
        <v>51</v>
      </c>
      <c r="M299" t="s">
        <v>1694</v>
      </c>
      <c r="N299" s="41">
        <f>IFERROR(SEARCH("EM-DAT",Table4[[#This Row],[reference/s]]),"")</f>
        <v>1</v>
      </c>
      <c r="O299" s="41"/>
      <c r="P299" s="41"/>
      <c r="Q299" s="41"/>
      <c r="R299" s="41"/>
      <c r="S299" s="41"/>
      <c r="T299" s="41">
        <f>IF(AND(Table4[[#This Row],[Deaths]]="",Table4[[#This Row],[Reported cost]]="",Table4[[#This Row],[Insured Cost]]=""),1,IF(OR(Table4[[#This Row],[Reported cost]]="",Table4[[#This Row],[Insured Cost]]=""),2,IF(AND(Table4[[#This Row],[Deaths]]="",OR(Table4[[#This Row],[Reported cost]]="",Table4[[#This Row],[Insured Cost]]="")),3,"")))</f>
        <v>2</v>
      </c>
      <c r="U299" s="41"/>
      <c r="V299" s="41"/>
      <c r="W299" s="41"/>
      <c r="X299" s="41">
        <v>3000</v>
      </c>
      <c r="Y299" s="41">
        <v>374</v>
      </c>
      <c r="Z299" s="2">
        <v>800000000</v>
      </c>
      <c r="AB299" s="41"/>
      <c r="AC299" s="41"/>
      <c r="AD299" s="41"/>
      <c r="AE299" s="41"/>
      <c r="AF299" s="41"/>
      <c r="AG299" s="41"/>
      <c r="AH299" s="41"/>
      <c r="AI299" s="41"/>
      <c r="AJ299" s="41"/>
      <c r="AK299" s="41"/>
      <c r="AL299" s="41"/>
      <c r="AM299" s="41"/>
      <c r="AN299" s="41"/>
      <c r="AO299" s="41"/>
      <c r="AP299" s="41"/>
      <c r="AQ299" s="41"/>
      <c r="AR299" s="41"/>
      <c r="AS299" s="41"/>
      <c r="AT299" s="41"/>
      <c r="AX299" t="s">
        <v>789</v>
      </c>
      <c r="AZ299" t="s">
        <v>845</v>
      </c>
      <c r="BD299" t="str">
        <f>IFERROR(LEFT(Table4[[#This Row],[reference/s]],SEARCH(";",Table4[[#This Row],[reference/s]])-1),"")</f>
        <v>EM-DAT</v>
      </c>
      <c r="BE299" t="str">
        <f>IFERROR(MID(Table4[[#This Row],[reference/s]],SEARCH(";",Table4[[#This Row],[reference/s]])+2,SEARCH(";",Table4[[#This Row],[reference/s]],SEARCH(";",Table4[[#This Row],[reference/s]])+1)-SEARCH(";",Table4[[#This Row],[reference/s]])-2),"")</f>
        <v>Report</v>
      </c>
      <c r="BF299">
        <f>IFERROR(SEARCH(";",Table4[[#This Row],[reference/s]]),"")</f>
        <v>7</v>
      </c>
      <c r="BG299" s="1">
        <f>IFERROR(SEARCH(";",Table4[[#This Row],[reference/s]],Table4[[#This Row],[Column2]]+1),"")</f>
        <v>15</v>
      </c>
      <c r="BH299" s="1">
        <f>IFERROR(SEARCH(";",Table4[[#This Row],[reference/s]],Table4[[#This Row],[Column3]]+1),"")</f>
        <v>41</v>
      </c>
      <c r="BI299" s="1">
        <f>IFERROR(SEARCH(";",Table4[[#This Row],[reference/s]],Table4[[#This Row],[Column4]]+1),"")</f>
        <v>64</v>
      </c>
      <c r="BJ299" s="1">
        <f>IFERROR(SEARCH(";",Table4[[#This Row],[reference/s]],Table4[[#This Row],[Column5]]+1),"")</f>
        <v>87</v>
      </c>
      <c r="BK299" s="1" t="str">
        <f>IFERROR(SEARCH(";",Table4[[#This Row],[reference/s]],Table4[[#This Row],[Column6]]+1),"")</f>
        <v/>
      </c>
      <c r="BL299" s="1" t="str">
        <f>IFERROR(SEARCH(";",Table4[[#This Row],[reference/s]],Table4[[#This Row],[Column7]]+1),"")</f>
        <v/>
      </c>
      <c r="BM299" s="1" t="str">
        <f>IFERROR(SEARCH(";",Table4[[#This Row],[reference/s]],Table4[[#This Row],[Column8]]+1),"")</f>
        <v/>
      </c>
      <c r="BN299" s="1" t="str">
        <f>IFERROR(SEARCH(";",Table4[[#This Row],[reference/s]],Table4[[#This Row],[Column9]]+1),"")</f>
        <v/>
      </c>
      <c r="BO299" s="1" t="str">
        <f>IFERROR(SEARCH(";",Table4[[#This Row],[reference/s]],Table4[[#This Row],[Column10]]+1),"")</f>
        <v/>
      </c>
      <c r="BP299" s="1" t="str">
        <f>IFERROR(SEARCH(";",Table4[[#This Row],[reference/s]],Table4[[#This Row],[Column11]]+1),"")</f>
        <v/>
      </c>
      <c r="BQ299" s="1" t="str">
        <f>IFERROR(MID(Table4[[#This Row],[reference/s]],Table4[[#This Row],[Column3]]+2,Table4[[#This Row],[Column4]]-Table4[[#This Row],[Column3]]-2),"")</f>
        <v>Narin and Fawcett (2013)</v>
      </c>
      <c r="BR299" s="1" t="str">
        <f>IFERROR(MID(Table4[[#This Row],[reference/s]],Table4[[#This Row],[Column4]]+2,Table4[[#This Row],[Column5]]-Table4[[#This Row],[Column4]]-2),"")</f>
        <v>Nitchske et al., 2010</v>
      </c>
      <c r="BS299" s="1" t="str">
        <f>IFERROR(MID(Table4[[#This Row],[reference/s]],Table4[[#This Row],[Column5]]+2,Table4[[#This Row],[Column6]]-Table4[[#This Row],[Column5]]-2),"")</f>
        <v>Langlois et al., 2013</v>
      </c>
    </row>
    <row r="300" spans="1:71">
      <c r="B300" t="s">
        <v>600</v>
      </c>
      <c r="C300" t="s">
        <v>1699</v>
      </c>
      <c r="D300" t="s">
        <v>854</v>
      </c>
      <c r="E300" s="7">
        <v>40176</v>
      </c>
      <c r="F300" s="7">
        <v>40176</v>
      </c>
      <c r="G300" t="s">
        <v>687</v>
      </c>
      <c r="H300" s="41">
        <v>2010</v>
      </c>
      <c r="I300" t="s">
        <v>855</v>
      </c>
      <c r="J300" t="s">
        <v>33</v>
      </c>
      <c r="K300" t="s">
        <v>33</v>
      </c>
      <c r="M300" t="s">
        <v>1698</v>
      </c>
      <c r="N300" s="41" t="str">
        <f>IFERROR(SEARCH("EM-DAT",Table4[[#This Row],[reference/s]]),"")</f>
        <v/>
      </c>
      <c r="O300" s="41"/>
      <c r="P300" s="41"/>
      <c r="Q300" s="41"/>
      <c r="R300" s="41"/>
      <c r="S300" s="41"/>
      <c r="T300" s="41" t="str">
        <f>IF(AND(Table4[[#This Row],[Deaths]]="",Table4[[#This Row],[Reported cost]]="",Table4[[#This Row],[Insured Cost]]=""),1,IF(OR(Table4[[#This Row],[Reported cost]]="",Table4[[#This Row],[Insured Cost]]=""),2,IF(AND(Table4[[#This Row],[Deaths]]="",OR(Table4[[#This Row],[Reported cost]]="",Table4[[#This Row],[Insured Cost]]="")),3,"")))</f>
        <v/>
      </c>
      <c r="U300" s="41"/>
      <c r="V300" s="41"/>
      <c r="W300" s="41"/>
      <c r="X300" s="41">
        <v>3</v>
      </c>
      <c r="Y300" s="41"/>
      <c r="Z300" s="2">
        <v>7400000</v>
      </c>
      <c r="AA300" s="8">
        <v>50000000</v>
      </c>
      <c r="AB300" s="41"/>
      <c r="AC300" s="41"/>
      <c r="AD300" s="41"/>
      <c r="AE300" s="41"/>
      <c r="AF300" s="41">
        <v>38</v>
      </c>
      <c r="AG300" s="41"/>
      <c r="AH300" s="41"/>
      <c r="AI300" s="41"/>
      <c r="AJ300" s="41"/>
      <c r="AK300" s="41"/>
      <c r="AL300" s="41"/>
      <c r="AM300" s="41"/>
      <c r="AN300" s="41"/>
      <c r="AO300" s="41"/>
      <c r="AP300" s="41"/>
      <c r="AQ300" s="41"/>
      <c r="AR300" s="41"/>
      <c r="AS300" s="41"/>
      <c r="AT300" s="41"/>
      <c r="BD300" t="str">
        <f>IFERROR(LEFT(Table4[[#This Row],[reference/s]],SEARCH(";",Table4[[#This Row],[reference/s]])-1),"")</f>
        <v>PDF report</v>
      </c>
      <c r="BE300" t="str">
        <f>IFERROR(MID(Table4[[#This Row],[reference/s]],SEARCH(";",Table4[[#This Row],[reference/s]])+2,SEARCH(";",Table4[[#This Row],[reference/s]],SEARCH(";",Table4[[#This Row],[reference/s]])+1)-SEARCH(";",Table4[[#This Row],[reference/s]])-2),"")</f>
        <v>PDF newspaper</v>
      </c>
      <c r="BF300">
        <f>IFERROR(SEARCH(";",Table4[[#This Row],[reference/s]]),"")</f>
        <v>11</v>
      </c>
      <c r="BG300" s="1">
        <f>IFERROR(SEARCH(";",Table4[[#This Row],[reference/s]],Table4[[#This Row],[Column2]]+1),"")</f>
        <v>26</v>
      </c>
      <c r="BH300" s="1" t="str">
        <f>IFERROR(SEARCH(";",Table4[[#This Row],[reference/s]],Table4[[#This Row],[Column3]]+1),"")</f>
        <v/>
      </c>
      <c r="BI300" s="1" t="str">
        <f>IFERROR(SEARCH(";",Table4[[#This Row],[reference/s]],Table4[[#This Row],[Column4]]+1),"")</f>
        <v/>
      </c>
      <c r="BJ300" s="1" t="str">
        <f>IFERROR(SEARCH(";",Table4[[#This Row],[reference/s]],Table4[[#This Row],[Column5]]+1),"")</f>
        <v/>
      </c>
      <c r="BK300" s="1" t="str">
        <f>IFERROR(SEARCH(";",Table4[[#This Row],[reference/s]],Table4[[#This Row],[Column6]]+1),"")</f>
        <v/>
      </c>
      <c r="BL300" s="1" t="str">
        <f>IFERROR(SEARCH(";",Table4[[#This Row],[reference/s]],Table4[[#This Row],[Column7]]+1),"")</f>
        <v/>
      </c>
      <c r="BM300" s="1" t="str">
        <f>IFERROR(SEARCH(";",Table4[[#This Row],[reference/s]],Table4[[#This Row],[Column8]]+1),"")</f>
        <v/>
      </c>
      <c r="BN300" s="1" t="str">
        <f>IFERROR(SEARCH(";",Table4[[#This Row],[reference/s]],Table4[[#This Row],[Column9]]+1),"")</f>
        <v/>
      </c>
      <c r="BO300" s="1" t="str">
        <f>IFERROR(SEARCH(";",Table4[[#This Row],[reference/s]],Table4[[#This Row],[Column10]]+1),"")</f>
        <v/>
      </c>
      <c r="BP300" s="1" t="str">
        <f>IFERROR(SEARCH(";",Table4[[#This Row],[reference/s]],Table4[[#This Row],[Column11]]+1),"")</f>
        <v/>
      </c>
      <c r="BQ300" s="1" t="str">
        <f>IFERROR(MID(Table4[[#This Row],[reference/s]],Table4[[#This Row],[Column3]]+2,Table4[[#This Row],[Column4]]-Table4[[#This Row],[Column3]]-2),"")</f>
        <v/>
      </c>
      <c r="BR300" s="1" t="str">
        <f>IFERROR(MID(Table4[[#This Row],[reference/s]],Table4[[#This Row],[Column4]]+2,Table4[[#This Row],[Column5]]-Table4[[#This Row],[Column4]]-2),"")</f>
        <v/>
      </c>
      <c r="BS300" s="1" t="str">
        <f>IFERROR(MID(Table4[[#This Row],[reference/s]],Table4[[#This Row],[Column5]]+2,Table4[[#This Row],[Column6]]-Table4[[#This Row],[Column5]]-2),"")</f>
        <v/>
      </c>
    </row>
    <row r="301" spans="1:71">
      <c r="B301" t="s">
        <v>483</v>
      </c>
      <c r="C301" t="s">
        <v>1701</v>
      </c>
      <c r="D301" t="s">
        <v>1702</v>
      </c>
      <c r="E301" s="16">
        <v>40246</v>
      </c>
      <c r="F301" s="16">
        <v>40258</v>
      </c>
      <c r="G301" t="s">
        <v>685</v>
      </c>
      <c r="H301" s="41">
        <v>2010</v>
      </c>
      <c r="I301" t="s">
        <v>573</v>
      </c>
      <c r="J301" t="s">
        <v>50</v>
      </c>
      <c r="K301" t="s">
        <v>50</v>
      </c>
      <c r="M301" t="s">
        <v>1703</v>
      </c>
      <c r="N301" s="41">
        <f>IFERROR(SEARCH("EM-DAT",Table4[[#This Row],[reference/s]]),"")</f>
        <v>1</v>
      </c>
      <c r="O301" s="41"/>
      <c r="P301" s="41"/>
      <c r="Q301" s="41"/>
      <c r="R301" s="41"/>
      <c r="S301" s="41"/>
      <c r="T301" s="41">
        <f>IF(AND(Table4[[#This Row],[Deaths]]="",Table4[[#This Row],[Reported cost]]="",Table4[[#This Row],[Insured Cost]]=""),1,IF(OR(Table4[[#This Row],[Reported cost]]="",Table4[[#This Row],[Insured Cost]]=""),2,IF(AND(Table4[[#This Row],[Deaths]]="",OR(Table4[[#This Row],[Reported cost]]="",Table4[[#This Row],[Insured Cost]]="")),3,"")))</f>
        <v>2</v>
      </c>
      <c r="U301" s="41">
        <v>300</v>
      </c>
      <c r="V301" s="41">
        <v>60000</v>
      </c>
      <c r="W301" s="41"/>
      <c r="X301" s="41"/>
      <c r="Y301" s="41">
        <v>1</v>
      </c>
      <c r="AA301" s="8">
        <v>80000000</v>
      </c>
      <c r="AB301" s="41"/>
      <c r="AC301" s="41"/>
      <c r="AD301" s="41"/>
      <c r="AE301" s="41"/>
      <c r="AF301" s="41"/>
      <c r="AG301" s="41"/>
      <c r="AH301" s="41"/>
      <c r="AI301" s="41"/>
      <c r="AJ301" s="41"/>
      <c r="AK301" s="41"/>
      <c r="AL301" s="41"/>
      <c r="AM301" s="41"/>
      <c r="AN301" s="41"/>
      <c r="AO301" s="41"/>
      <c r="AP301" s="41"/>
      <c r="AQ301" s="41"/>
      <c r="AR301" s="41"/>
      <c r="AS301" s="41"/>
      <c r="AT301" s="41"/>
      <c r="BD301" s="1" t="str">
        <f>IFERROR(LEFT(Table4[[#This Row],[reference/s]],SEARCH(";",Table4[[#This Row],[reference/s]])-1),"")</f>
        <v>EM-DAT</v>
      </c>
      <c r="BE301" s="1" t="str">
        <f>IFERROR(MID(Table4[[#This Row],[reference/s]],SEARCH(";",Table4[[#This Row],[reference/s]])+2,SEARCH(";",Table4[[#This Row],[reference/s]],SEARCH(";",Table4[[#This Row],[reference/s]])+1)-SEARCH(";",Table4[[#This Row],[reference/s]])-2),"")</f>
        <v>wiki (check for refs)</v>
      </c>
      <c r="BF301" s="1">
        <f>IFERROR(SEARCH(";",Table4[[#This Row],[reference/s]]),"")</f>
        <v>7</v>
      </c>
      <c r="BG301" s="1">
        <f>IFERROR(SEARCH(";",Table4[[#This Row],[reference/s]],Table4[[#This Row],[Column2]]+1),"")</f>
        <v>30</v>
      </c>
      <c r="BH301" s="1" t="str">
        <f>IFERROR(SEARCH(";",Table4[[#This Row],[reference/s]],Table4[[#This Row],[Column3]]+1),"")</f>
        <v/>
      </c>
      <c r="BI301" s="1" t="str">
        <f>IFERROR(SEARCH(";",Table4[[#This Row],[reference/s]],Table4[[#This Row],[Column4]]+1),"")</f>
        <v/>
      </c>
      <c r="BJ301" s="1" t="str">
        <f>IFERROR(SEARCH(";",Table4[[#This Row],[reference/s]],Table4[[#This Row],[Column5]]+1),"")</f>
        <v/>
      </c>
      <c r="BK301" s="1" t="str">
        <f>IFERROR(SEARCH(";",Table4[[#This Row],[reference/s]],Table4[[#This Row],[Column6]]+1),"")</f>
        <v/>
      </c>
      <c r="BL301" s="1" t="str">
        <f>IFERROR(SEARCH(";",Table4[[#This Row],[reference/s]],Table4[[#This Row],[Column7]]+1),"")</f>
        <v/>
      </c>
      <c r="BM301" s="1" t="str">
        <f>IFERROR(SEARCH(";",Table4[[#This Row],[reference/s]],Table4[[#This Row],[Column8]]+1),"")</f>
        <v/>
      </c>
      <c r="BN301" s="1" t="str">
        <f>IFERROR(SEARCH(";",Table4[[#This Row],[reference/s]],Table4[[#This Row],[Column9]]+1),"")</f>
        <v/>
      </c>
      <c r="BO301" s="1" t="str">
        <f>IFERROR(SEARCH(";",Table4[[#This Row],[reference/s]],Table4[[#This Row],[Column10]]+1),"")</f>
        <v/>
      </c>
      <c r="BP301" s="1" t="str">
        <f>IFERROR(SEARCH(";",Table4[[#This Row],[reference/s]],Table4[[#This Row],[Column11]]+1),"")</f>
        <v/>
      </c>
      <c r="BQ301" s="1" t="str">
        <f>IFERROR(MID(Table4[[#This Row],[reference/s]],Table4[[#This Row],[Column3]]+2,Table4[[#This Row],[Column4]]-Table4[[#This Row],[Column3]]-2),"")</f>
        <v/>
      </c>
      <c r="BR301" s="1" t="str">
        <f>IFERROR(MID(Table4[[#This Row],[reference/s]],Table4[[#This Row],[Column4]]+2,Table4[[#This Row],[Column5]]-Table4[[#This Row],[Column4]]-2),"")</f>
        <v/>
      </c>
      <c r="BS301" s="1" t="str">
        <f>IFERROR(MID(Table4[[#This Row],[reference/s]],Table4[[#This Row],[Column5]]+2,Table4[[#This Row],[Column6]]-Table4[[#This Row],[Column5]]-2),"")</f>
        <v/>
      </c>
    </row>
    <row r="302" spans="1:71">
      <c r="A302">
        <v>510</v>
      </c>
      <c r="B302" t="s">
        <v>622</v>
      </c>
      <c r="C302" t="s">
        <v>391</v>
      </c>
      <c r="D302" t="s">
        <v>392</v>
      </c>
      <c r="E302" s="7">
        <v>40237</v>
      </c>
      <c r="F302" s="7">
        <v>40242</v>
      </c>
      <c r="G302" t="s">
        <v>685</v>
      </c>
      <c r="H302" s="41">
        <v>2010</v>
      </c>
      <c r="I302" t="s">
        <v>1719</v>
      </c>
      <c r="J302" t="s">
        <v>644</v>
      </c>
      <c r="K302" t="s">
        <v>50</v>
      </c>
      <c r="L302" t="s">
        <v>37</v>
      </c>
      <c r="M302" t="s">
        <v>1720</v>
      </c>
      <c r="N302" s="41">
        <f>IFERROR(SEARCH("EM-DAT",Table4[[#This Row],[reference/s]]),"")</f>
        <v>11</v>
      </c>
      <c r="O302" s="41"/>
      <c r="P302" s="41"/>
      <c r="Q302" s="41"/>
      <c r="R302" s="41"/>
      <c r="S302" s="41"/>
      <c r="T302" s="41">
        <f>IF(AND(Table4[[#This Row],[Deaths]]="",Table4[[#This Row],[Reported cost]]="",Table4[[#This Row],[Insured Cost]]=""),1,IF(OR(Table4[[#This Row],[Reported cost]]="",Table4[[#This Row],[Insured Cost]]=""),2,IF(AND(Table4[[#This Row],[Deaths]]="",OR(Table4[[#This Row],[Reported cost]]="",Table4[[#This Row],[Insured Cost]]="")),3,"")))</f>
        <v>2</v>
      </c>
      <c r="U302" s="41"/>
      <c r="V302" s="41"/>
      <c r="W302" s="41"/>
      <c r="X302" s="41"/>
      <c r="Y302" s="41"/>
      <c r="Z302" s="2">
        <v>46700000</v>
      </c>
      <c r="AB302" s="41"/>
      <c r="AC302" s="41"/>
      <c r="AD302" s="41"/>
      <c r="AE302" s="41"/>
      <c r="AF302" s="41"/>
      <c r="AG302" s="41"/>
      <c r="AH302" s="41"/>
      <c r="AI302" s="41"/>
      <c r="AJ302" s="41"/>
      <c r="AK302" s="41"/>
      <c r="AL302" s="41"/>
      <c r="AM302" s="41"/>
      <c r="AN302" s="41"/>
      <c r="AO302" s="41"/>
      <c r="AP302" s="41"/>
      <c r="AQ302" s="41"/>
      <c r="AR302" s="41"/>
      <c r="AS302" s="41"/>
      <c r="AT302" s="41"/>
      <c r="BC302" t="s">
        <v>393</v>
      </c>
      <c r="BD302" t="str">
        <f>IFERROR(LEFT(Table4[[#This Row],[reference/s]],SEARCH(";",Table4[[#This Row],[reference/s]])-1),"")</f>
        <v>EM-Track</v>
      </c>
      <c r="BE302" t="str">
        <f>IFERROR(MID(Table4[[#This Row],[reference/s]],SEARCH(";",Table4[[#This Row],[reference/s]])+2,SEARCH(";",Table4[[#This Row],[reference/s]],SEARCH(";",Table4[[#This Row],[reference/s]])+1)-SEARCH(";",Table4[[#This Row],[reference/s]])-2),"")</f>
        <v>EM-DAT</v>
      </c>
      <c r="BF302">
        <f>IFERROR(SEARCH(";",Table4[[#This Row],[reference/s]]),"")</f>
        <v>9</v>
      </c>
      <c r="BG302" s="1">
        <f>IFERROR(SEARCH(";",Table4[[#This Row],[reference/s]],Table4[[#This Row],[Column2]]+1),"")</f>
        <v>17</v>
      </c>
      <c r="BH302" s="1">
        <f>IFERROR(SEARCH(";",Table4[[#This Row],[reference/s]],Table4[[#This Row],[Column3]]+1),"")</f>
        <v>22</v>
      </c>
      <c r="BI302" s="1">
        <f>IFERROR(SEARCH(";",Table4[[#This Row],[reference/s]],Table4[[#This Row],[Column4]]+1),"")</f>
        <v>41</v>
      </c>
      <c r="BJ302" s="1" t="str">
        <f>IFERROR(SEARCH(";",Table4[[#This Row],[reference/s]],Table4[[#This Row],[Column5]]+1),"")</f>
        <v/>
      </c>
      <c r="BK302" s="1" t="str">
        <f>IFERROR(SEARCH(";",Table4[[#This Row],[reference/s]],Table4[[#This Row],[Column6]]+1),"")</f>
        <v/>
      </c>
      <c r="BL302" s="1" t="str">
        <f>IFERROR(SEARCH(";",Table4[[#This Row],[reference/s]],Table4[[#This Row],[Column7]]+1),"")</f>
        <v/>
      </c>
      <c r="BM302" s="1" t="str">
        <f>IFERROR(SEARCH(";",Table4[[#This Row],[reference/s]],Table4[[#This Row],[Column8]]+1),"")</f>
        <v/>
      </c>
      <c r="BN302" s="1" t="str">
        <f>IFERROR(SEARCH(";",Table4[[#This Row],[reference/s]],Table4[[#This Row],[Column9]]+1),"")</f>
        <v/>
      </c>
      <c r="BO302" s="1" t="str">
        <f>IFERROR(SEARCH(";",Table4[[#This Row],[reference/s]],Table4[[#This Row],[Column10]]+1),"")</f>
        <v/>
      </c>
      <c r="BP302" s="1" t="str">
        <f>IFERROR(SEARCH(";",Table4[[#This Row],[reference/s]],Table4[[#This Row],[Column11]]+1),"")</f>
        <v/>
      </c>
      <c r="BQ302" s="1" t="str">
        <f>IFERROR(MID(Table4[[#This Row],[reference/s]],Table4[[#This Row],[Column3]]+2,Table4[[#This Row],[Column4]]-Table4[[#This Row],[Column3]]-2),"")</f>
        <v>ICA</v>
      </c>
      <c r="BR302" s="1" t="str">
        <f>IFERROR(MID(Table4[[#This Row],[reference/s]],Table4[[#This Row],[Column4]]+2,Table4[[#This Row],[Column5]]-Table4[[#This Row],[Column4]]-2),"")</f>
        <v>QLD flood history</v>
      </c>
      <c r="BS302" s="1" t="str">
        <f>IFERROR(MID(Table4[[#This Row],[reference/s]],Table4[[#This Row],[Column5]]+2,Table4[[#This Row],[Column6]]-Table4[[#This Row],[Column5]]-2),"")</f>
        <v/>
      </c>
    </row>
    <row r="303" spans="1:71">
      <c r="A303">
        <v>506</v>
      </c>
      <c r="B303" t="s">
        <v>666</v>
      </c>
      <c r="C303" t="s">
        <v>382</v>
      </c>
      <c r="D303" t="s">
        <v>383</v>
      </c>
      <c r="E303" s="7">
        <v>40243</v>
      </c>
      <c r="F303" s="7">
        <v>40244</v>
      </c>
      <c r="G303" t="s">
        <v>685</v>
      </c>
      <c r="H303" s="41">
        <v>2010</v>
      </c>
      <c r="I303" t="s">
        <v>526</v>
      </c>
      <c r="J303" t="s">
        <v>30</v>
      </c>
      <c r="K303" t="s">
        <v>30</v>
      </c>
      <c r="L303" t="s">
        <v>773</v>
      </c>
      <c r="M303" t="s">
        <v>1708</v>
      </c>
      <c r="N303" s="41">
        <f>IFERROR(SEARCH("EM-DAT",Table4[[#This Row],[reference/s]]),"")</f>
        <v>16</v>
      </c>
      <c r="O303" s="41"/>
      <c r="P303" s="41"/>
      <c r="Q303" s="41"/>
      <c r="R303" s="41"/>
      <c r="S303" s="41"/>
      <c r="T303" s="41">
        <f>IF(AND(Table4[[#This Row],[Deaths]]="",Table4[[#This Row],[Reported cost]]="",Table4[[#This Row],[Insured Cost]]=""),1,IF(OR(Table4[[#This Row],[Reported cost]]="",Table4[[#This Row],[Insured Cost]]=""),2,IF(AND(Table4[[#This Row],[Deaths]]="",OR(Table4[[#This Row],[Reported cost]]="",Table4[[#This Row],[Insured Cost]]="")),3,"")))</f>
        <v>2</v>
      </c>
      <c r="U303" s="41"/>
      <c r="V303" s="41">
        <v>20000</v>
      </c>
      <c r="W303" s="41"/>
      <c r="X303" s="41">
        <v>100</v>
      </c>
      <c r="Y303" s="41"/>
      <c r="Z303" s="2">
        <v>1044000000</v>
      </c>
      <c r="AB303" s="41">
        <v>2200</v>
      </c>
      <c r="AC303" s="41" t="s">
        <v>1704</v>
      </c>
      <c r="AD303" s="41"/>
      <c r="AE303" s="41">
        <v>2200</v>
      </c>
      <c r="AF303" s="41"/>
      <c r="AG303" s="41">
        <v>100</v>
      </c>
      <c r="AH303" s="41"/>
      <c r="AI303" s="41"/>
      <c r="AJ303" s="41"/>
      <c r="AK303" s="41"/>
      <c r="AL303" s="41"/>
      <c r="AM303" s="41"/>
      <c r="AN303" s="41"/>
      <c r="AO303" s="41"/>
      <c r="AP303" s="41"/>
      <c r="AQ303" s="41"/>
      <c r="AR303" s="41"/>
      <c r="AS303" s="41"/>
      <c r="AT303" s="41"/>
      <c r="BC303" t="s">
        <v>384</v>
      </c>
      <c r="BD303" t="str">
        <f>IFERROR(LEFT(Table4[[#This Row],[reference/s]],SEARCH(";",Table4[[#This Row],[reference/s]])-1),"")</f>
        <v>EM-Track</v>
      </c>
      <c r="BE303" t="str">
        <f>IFERROR(MID(Table4[[#This Row],[reference/s]],SEARCH(";",Table4[[#This Row],[reference/s]])+2,SEARCH(";",Table4[[#This Row],[reference/s]],SEARCH(";",Table4[[#This Row],[reference/s]])+1)-SEARCH(";",Table4[[#This Row],[reference/s]])-2),"")</f>
        <v>ICA</v>
      </c>
      <c r="BF303">
        <f>IFERROR(SEARCH(";",Table4[[#This Row],[reference/s]]),"")</f>
        <v>9</v>
      </c>
      <c r="BG303" s="1">
        <f>IFERROR(SEARCH(";",Table4[[#This Row],[reference/s]],Table4[[#This Row],[Column2]]+1),"")</f>
        <v>14</v>
      </c>
      <c r="BH303" s="1">
        <f>IFERROR(SEARCH(";",Table4[[#This Row],[reference/s]],Table4[[#This Row],[Column3]]+1),"")</f>
        <v>22</v>
      </c>
      <c r="BI303" s="1">
        <f>IFERROR(SEARCH(";",Table4[[#This Row],[reference/s]],Table4[[#This Row],[Column4]]+1),"")</f>
        <v>35</v>
      </c>
      <c r="BJ303" s="1" t="str">
        <f>IFERROR(SEARCH(";",Table4[[#This Row],[reference/s]],Table4[[#This Row],[Column5]]+1),"")</f>
        <v/>
      </c>
      <c r="BK303" s="1" t="str">
        <f>IFERROR(SEARCH(";",Table4[[#This Row],[reference/s]],Table4[[#This Row],[Column6]]+1),"")</f>
        <v/>
      </c>
      <c r="BL303" s="1" t="str">
        <f>IFERROR(SEARCH(";",Table4[[#This Row],[reference/s]],Table4[[#This Row],[Column7]]+1),"")</f>
        <v/>
      </c>
      <c r="BM303" s="1" t="str">
        <f>IFERROR(SEARCH(";",Table4[[#This Row],[reference/s]],Table4[[#This Row],[Column8]]+1),"")</f>
        <v/>
      </c>
      <c r="BN303" s="1" t="str">
        <f>IFERROR(SEARCH(";",Table4[[#This Row],[reference/s]],Table4[[#This Row],[Column9]]+1),"")</f>
        <v/>
      </c>
      <c r="BO303" s="1" t="str">
        <f>IFERROR(SEARCH(";",Table4[[#This Row],[reference/s]],Table4[[#This Row],[Column10]]+1),"")</f>
        <v/>
      </c>
      <c r="BP303" s="1" t="str">
        <f>IFERROR(SEARCH(";",Table4[[#This Row],[reference/s]],Table4[[#This Row],[Column11]]+1),"")</f>
        <v/>
      </c>
      <c r="BQ303" s="1" t="str">
        <f>IFERROR(MID(Table4[[#This Row],[reference/s]],Table4[[#This Row],[Column3]]+2,Table4[[#This Row],[Column4]]-Table4[[#This Row],[Column3]]-2),"")</f>
        <v>EM-DAT</v>
      </c>
      <c r="BR303" s="1" t="str">
        <f>IFERROR(MID(Table4[[#This Row],[reference/s]],Table4[[#This Row],[Column4]]+2,Table4[[#This Row],[Column5]]-Table4[[#This Row],[Column4]]-2),"")</f>
        <v>wiki (refs)</v>
      </c>
      <c r="BS303" s="1" t="str">
        <f>IFERROR(MID(Table4[[#This Row],[reference/s]],Table4[[#This Row],[Column5]]+2,Table4[[#This Row],[Column6]]-Table4[[#This Row],[Column5]]-2),"")</f>
        <v/>
      </c>
    </row>
    <row r="304" spans="1:71">
      <c r="A304">
        <v>509</v>
      </c>
      <c r="B304" t="s">
        <v>666</v>
      </c>
      <c r="C304" t="s">
        <v>388</v>
      </c>
      <c r="D304" t="s">
        <v>389</v>
      </c>
      <c r="E304" s="7">
        <v>40259</v>
      </c>
      <c r="F304" s="7">
        <v>40259</v>
      </c>
      <c r="G304" t="s">
        <v>685</v>
      </c>
      <c r="H304" s="41">
        <v>2010</v>
      </c>
      <c r="I304" t="s">
        <v>579</v>
      </c>
      <c r="J304" t="s">
        <v>33</v>
      </c>
      <c r="K304" t="s">
        <v>33</v>
      </c>
      <c r="L304" t="s">
        <v>773</v>
      </c>
      <c r="M304" t="s">
        <v>1707</v>
      </c>
      <c r="N304" s="41">
        <f>IFERROR(SEARCH("EM-DAT",Table4[[#This Row],[reference/s]]),"")</f>
        <v>16</v>
      </c>
      <c r="O304" s="41"/>
      <c r="P304" s="41"/>
      <c r="Q304" s="41"/>
      <c r="R304" s="41"/>
      <c r="S304" s="41"/>
      <c r="T304" s="41">
        <f>IF(AND(Table4[[#This Row],[Deaths]]="",Table4[[#This Row],[Reported cost]]="",Table4[[#This Row],[Insured Cost]]=""),1,IF(OR(Table4[[#This Row],[Reported cost]]="",Table4[[#This Row],[Insured Cost]]=""),2,IF(AND(Table4[[#This Row],[Deaths]]="",OR(Table4[[#This Row],[Reported cost]]="",Table4[[#This Row],[Insured Cost]]="")),3,"")))</f>
        <v>2</v>
      </c>
      <c r="U304" s="41">
        <v>100</v>
      </c>
      <c r="V304" s="41"/>
      <c r="W304" s="41"/>
      <c r="X304" s="41"/>
      <c r="Y304" s="41"/>
      <c r="Z304" s="2">
        <v>1053000000</v>
      </c>
      <c r="AB304" s="41"/>
      <c r="AC304" s="41"/>
      <c r="AD304" s="41"/>
      <c r="AE304" s="41"/>
      <c r="AF304" s="41"/>
      <c r="AG304" s="41"/>
      <c r="AH304" s="41"/>
      <c r="AI304" s="41"/>
      <c r="AJ304" s="41"/>
      <c r="AK304" s="41"/>
      <c r="AL304" s="41"/>
      <c r="AM304" s="41"/>
      <c r="AN304" s="41"/>
      <c r="AO304" s="41"/>
      <c r="AP304" s="41"/>
      <c r="AQ304" s="41"/>
      <c r="AR304" s="41"/>
      <c r="AS304" s="41"/>
      <c r="AT304" s="41"/>
      <c r="BC304" t="s">
        <v>390</v>
      </c>
      <c r="BD304" t="str">
        <f>IFERROR(LEFT(Table4[[#This Row],[reference/s]],SEARCH(";",Table4[[#This Row],[reference/s]])-1),"")</f>
        <v>EM-Track</v>
      </c>
      <c r="BE304" t="str">
        <f>IFERROR(MID(Table4[[#This Row],[reference/s]],SEARCH(";",Table4[[#This Row],[reference/s]])+2,SEARCH(";",Table4[[#This Row],[reference/s]],SEARCH(";",Table4[[#This Row],[reference/s]])+1)-SEARCH(";",Table4[[#This Row],[reference/s]])-2),"")</f>
        <v>ICA</v>
      </c>
      <c r="BF304">
        <f>IFERROR(SEARCH(";",Table4[[#This Row],[reference/s]]),"")</f>
        <v>9</v>
      </c>
      <c r="BG304" s="1">
        <f>IFERROR(SEARCH(";",Table4[[#This Row],[reference/s]],Table4[[#This Row],[Column2]]+1),"")</f>
        <v>14</v>
      </c>
      <c r="BH304" s="1">
        <f>IFERROR(SEARCH(";",Table4[[#This Row],[reference/s]],Table4[[#This Row],[Column3]]+1),"")</f>
        <v>22</v>
      </c>
      <c r="BI304" s="1" t="str">
        <f>IFERROR(SEARCH(";",Table4[[#This Row],[reference/s]],Table4[[#This Row],[Column4]]+1),"")</f>
        <v/>
      </c>
      <c r="BJ304" s="1" t="str">
        <f>IFERROR(SEARCH(";",Table4[[#This Row],[reference/s]],Table4[[#This Row],[Column5]]+1),"")</f>
        <v/>
      </c>
      <c r="BK304" s="1" t="str">
        <f>IFERROR(SEARCH(";",Table4[[#This Row],[reference/s]],Table4[[#This Row],[Column6]]+1),"")</f>
        <v/>
      </c>
      <c r="BL304" s="1" t="str">
        <f>IFERROR(SEARCH(";",Table4[[#This Row],[reference/s]],Table4[[#This Row],[Column7]]+1),"")</f>
        <v/>
      </c>
      <c r="BM304" s="1" t="str">
        <f>IFERROR(SEARCH(";",Table4[[#This Row],[reference/s]],Table4[[#This Row],[Column8]]+1),"")</f>
        <v/>
      </c>
      <c r="BN304" s="1" t="str">
        <f>IFERROR(SEARCH(";",Table4[[#This Row],[reference/s]],Table4[[#This Row],[Column9]]+1),"")</f>
        <v/>
      </c>
      <c r="BO304" s="1" t="str">
        <f>IFERROR(SEARCH(";",Table4[[#This Row],[reference/s]],Table4[[#This Row],[Column10]]+1),"")</f>
        <v/>
      </c>
      <c r="BP304" s="1" t="str">
        <f>IFERROR(SEARCH(";",Table4[[#This Row],[reference/s]],Table4[[#This Row],[Column11]]+1),"")</f>
        <v/>
      </c>
      <c r="BQ304" s="1" t="str">
        <f>IFERROR(MID(Table4[[#This Row],[reference/s]],Table4[[#This Row],[Column3]]+2,Table4[[#This Row],[Column4]]-Table4[[#This Row],[Column3]]-2),"")</f>
        <v>EM-DAT</v>
      </c>
      <c r="BR304" s="1" t="str">
        <f>IFERROR(MID(Table4[[#This Row],[reference/s]],Table4[[#This Row],[Column4]]+2,Table4[[#This Row],[Column5]]-Table4[[#This Row],[Column4]]-2),"")</f>
        <v/>
      </c>
      <c r="BS304" s="1" t="str">
        <f>IFERROR(MID(Table4[[#This Row],[reference/s]],Table4[[#This Row],[Column5]]+2,Table4[[#This Row],[Column6]]-Table4[[#This Row],[Column5]]-2),"")</f>
        <v/>
      </c>
    </row>
    <row r="305" spans="1:71" ht="15" thickBot="1">
      <c r="A305">
        <v>502</v>
      </c>
      <c r="B305" t="s">
        <v>600</v>
      </c>
      <c r="C305" t="s">
        <v>374</v>
      </c>
      <c r="D305" t="s">
        <v>375</v>
      </c>
      <c r="E305" s="7">
        <v>40579</v>
      </c>
      <c r="F305" s="7">
        <v>40581</v>
      </c>
      <c r="G305" t="s">
        <v>688</v>
      </c>
      <c r="H305" s="41">
        <v>2011</v>
      </c>
      <c r="I305" t="s">
        <v>581</v>
      </c>
      <c r="J305" t="s">
        <v>33</v>
      </c>
      <c r="K305" t="s">
        <v>33</v>
      </c>
      <c r="L305" t="s">
        <v>773</v>
      </c>
      <c r="M305" t="s">
        <v>1706</v>
      </c>
      <c r="N305" s="41" t="str">
        <f>IFERROR(SEARCH("EM-DAT",Table4[[#This Row],[reference/s]]),"")</f>
        <v/>
      </c>
      <c r="O305" s="41"/>
      <c r="P305" s="41"/>
      <c r="Q305" s="41"/>
      <c r="R305" s="41"/>
      <c r="S305" s="41"/>
      <c r="T305" s="41">
        <f>IF(AND(Table4[[#This Row],[Deaths]]="",Table4[[#This Row],[Reported cost]]="",Table4[[#This Row],[Insured Cost]]=""),1,IF(OR(Table4[[#This Row],[Reported cost]]="",Table4[[#This Row],[Insured Cost]]=""),2,IF(AND(Table4[[#This Row],[Deaths]]="",OR(Table4[[#This Row],[Reported cost]]="",Table4[[#This Row],[Insured Cost]]="")),3,"")))</f>
        <v>2</v>
      </c>
      <c r="U305" s="41">
        <v>517</v>
      </c>
      <c r="V305" s="41"/>
      <c r="W305" s="41"/>
      <c r="X305" s="41">
        <v>12</v>
      </c>
      <c r="Y305" s="41"/>
      <c r="Z305" s="2">
        <v>35128000</v>
      </c>
      <c r="AB305" s="41"/>
      <c r="AC305" s="41"/>
      <c r="AD305" s="41"/>
      <c r="AE305" s="41">
        <v>37</v>
      </c>
      <c r="AF305" s="41">
        <v>72</v>
      </c>
      <c r="AG305" s="41"/>
      <c r="AH305" s="41"/>
      <c r="AI305" s="41"/>
      <c r="AJ305" s="41"/>
      <c r="AK305" s="41"/>
      <c r="AL305" s="41"/>
      <c r="AM305" s="41"/>
      <c r="AN305" s="41"/>
      <c r="AO305" s="41"/>
      <c r="AP305" s="41"/>
      <c r="AQ305" s="41"/>
      <c r="AR305" s="41"/>
      <c r="AS305" s="41"/>
      <c r="AT305" s="41"/>
      <c r="BC305" t="s">
        <v>376</v>
      </c>
      <c r="BD305" t="str">
        <f>IFERROR(LEFT(Table4[[#This Row],[reference/s]],SEARCH(";",Table4[[#This Row],[reference/s]])-1),"")</f>
        <v>EM-Track</v>
      </c>
      <c r="BE305" t="str">
        <f>IFERROR(MID(Table4[[#This Row],[reference/s]],SEARCH(";",Table4[[#This Row],[reference/s]])+2,SEARCH(";",Table4[[#This Row],[reference/s]],SEARCH(";",Table4[[#This Row],[reference/s]])+1)-SEARCH(";",Table4[[#This Row],[reference/s]])-2),"")</f>
        <v>ICA</v>
      </c>
      <c r="BF305">
        <f>IFERROR(SEARCH(";",Table4[[#This Row],[reference/s]]),"")</f>
        <v>9</v>
      </c>
      <c r="BG305" s="1">
        <f>IFERROR(SEARCH(";",Table4[[#This Row],[reference/s]],Table4[[#This Row],[Column2]]+1),"")</f>
        <v>14</v>
      </c>
      <c r="BH305" s="1">
        <f>IFERROR(SEARCH(";",Table4[[#This Row],[reference/s]],Table4[[#This Row],[Column3]]+1),"")</f>
        <v>26</v>
      </c>
      <c r="BI305" s="1">
        <f>IFERROR(SEARCH(";",Table4[[#This Row],[reference/s]],Table4[[#This Row],[Column4]]+1),"")</f>
        <v>45</v>
      </c>
      <c r="BJ305" s="1" t="str">
        <f>IFERROR(SEARCH(";",Table4[[#This Row],[reference/s]],Table4[[#This Row],[Column5]]+1),"")</f>
        <v/>
      </c>
      <c r="BK305" s="1" t="str">
        <f>IFERROR(SEARCH(";",Table4[[#This Row],[reference/s]],Table4[[#This Row],[Column6]]+1),"")</f>
        <v/>
      </c>
      <c r="BL305" s="1" t="str">
        <f>IFERROR(SEARCH(";",Table4[[#This Row],[reference/s]],Table4[[#This Row],[Column7]]+1),"")</f>
        <v/>
      </c>
      <c r="BM305" s="1" t="str">
        <f>IFERROR(SEARCH(";",Table4[[#This Row],[reference/s]],Table4[[#This Row],[Column8]]+1),"")</f>
        <v/>
      </c>
      <c r="BN305" s="1" t="str">
        <f>IFERROR(SEARCH(";",Table4[[#This Row],[reference/s]],Table4[[#This Row],[Column9]]+1),"")</f>
        <v/>
      </c>
      <c r="BO305" s="1" t="str">
        <f>IFERROR(SEARCH(";",Table4[[#This Row],[reference/s]],Table4[[#This Row],[Column10]]+1),"")</f>
        <v/>
      </c>
      <c r="BP305" s="1" t="str">
        <f>IFERROR(SEARCH(";",Table4[[#This Row],[reference/s]],Table4[[#This Row],[Column11]]+1),"")</f>
        <v/>
      </c>
      <c r="BQ305" s="1" t="str">
        <f>IFERROR(MID(Table4[[#This Row],[reference/s]],Table4[[#This Row],[Column3]]+2,Table4[[#This Row],[Column4]]-Table4[[#This Row],[Column3]]-2),"")</f>
        <v>CRC report</v>
      </c>
      <c r="BR305" s="1" t="str">
        <f>IFERROR(MID(Table4[[#This Row],[reference/s]],Table4[[#This Row],[Column4]]+2,Table4[[#This Row],[Column5]]-Table4[[#This Row],[Column4]]-2),"")</f>
        <v>house loss report</v>
      </c>
      <c r="BS305" s="1" t="str">
        <f>IFERROR(MID(Table4[[#This Row],[reference/s]],Table4[[#This Row],[Column5]]+2,Table4[[#This Row],[Column6]]-Table4[[#This Row],[Column5]]-2),"")</f>
        <v/>
      </c>
    </row>
    <row r="306" spans="1:71" ht="16" thickTop="1" thickBot="1">
      <c r="A306">
        <v>591</v>
      </c>
      <c r="B306" t="s">
        <v>600</v>
      </c>
      <c r="C306" t="s">
        <v>431</v>
      </c>
      <c r="D306" t="s">
        <v>432</v>
      </c>
      <c r="E306" s="7">
        <v>40756</v>
      </c>
      <c r="F306" s="7">
        <v>40847</v>
      </c>
      <c r="G306" t="s">
        <v>690</v>
      </c>
      <c r="H306" s="41">
        <v>2011</v>
      </c>
      <c r="I306" t="s">
        <v>584</v>
      </c>
      <c r="J306" t="s">
        <v>50</v>
      </c>
      <c r="K306" t="s">
        <v>50</v>
      </c>
      <c r="L306" t="s">
        <v>773</v>
      </c>
      <c r="M306" s="9" t="s">
        <v>1705</v>
      </c>
      <c r="N306" s="41" t="str">
        <f>IFERROR(SEARCH("EM-DAT",Table4[[#This Row],[reference/s]]),"")</f>
        <v/>
      </c>
      <c r="O306" s="41"/>
      <c r="P306" s="41"/>
      <c r="Q306" s="41"/>
      <c r="R306" s="41"/>
      <c r="S306" s="41"/>
      <c r="T306" s="41">
        <f>IF(AND(Table4[[#This Row],[Deaths]]="",Table4[[#This Row],[Reported cost]]="",Table4[[#This Row],[Insured Cost]]=""),1,IF(OR(Table4[[#This Row],[Reported cost]]="",Table4[[#This Row],[Insured Cost]]=""),2,IF(AND(Table4[[#This Row],[Deaths]]="",OR(Table4[[#This Row],[Reported cost]]="",Table4[[#This Row],[Insured Cost]]="")),3,"")))</f>
        <v>1</v>
      </c>
      <c r="U306" s="41"/>
      <c r="V306" s="41"/>
      <c r="W306" s="41"/>
      <c r="X306" s="41"/>
      <c r="Y306" s="41"/>
      <c r="Z306" s="2"/>
      <c r="AB306" s="41"/>
      <c r="AC306" s="41"/>
      <c r="AD306" s="41"/>
      <c r="AE306" s="41"/>
      <c r="AF306" s="41"/>
      <c r="AG306" s="41"/>
      <c r="AH306" s="41"/>
      <c r="AI306" s="41"/>
      <c r="AJ306" s="41"/>
      <c r="AK306" s="41"/>
      <c r="AL306" s="41"/>
      <c r="AM306" s="41"/>
      <c r="AN306" s="41"/>
      <c r="AO306" s="41"/>
      <c r="AP306" s="41"/>
      <c r="AQ306" s="41"/>
      <c r="AR306" s="41"/>
      <c r="AS306" s="41"/>
      <c r="AT306" s="41"/>
      <c r="BC306" s="3" t="s">
        <v>433</v>
      </c>
      <c r="BD306" t="str">
        <f>IFERROR(LEFT(Table4[[#This Row],[reference/s]],SEARCH(";",Table4[[#This Row],[reference/s]])-1),"")</f>
        <v>report</v>
      </c>
      <c r="BE306" t="str">
        <f>IFERROR(MID(Table4[[#This Row],[reference/s]],SEARCH(";",Table4[[#This Row],[reference/s]])+2,SEARCH(";",Table4[[#This Row],[reference/s]],SEARCH(";",Table4[[#This Row],[reference/s]])+1)-SEARCH(";",Table4[[#This Row],[reference/s]])-2),"")</f>
        <v>EM-Track</v>
      </c>
      <c r="BF306">
        <f>IFERROR(SEARCH(";",Table4[[#This Row],[reference/s]]),"")</f>
        <v>7</v>
      </c>
      <c r="BG306" s="1">
        <f>IFERROR(SEARCH(";",Table4[[#This Row],[reference/s]],Table4[[#This Row],[Column2]]+1),"")</f>
        <v>17</v>
      </c>
      <c r="BH306" s="1" t="str">
        <f>IFERROR(SEARCH(";",Table4[[#This Row],[reference/s]],Table4[[#This Row],[Column3]]+1),"")</f>
        <v/>
      </c>
      <c r="BI306" s="1" t="str">
        <f>IFERROR(SEARCH(";",Table4[[#This Row],[reference/s]],Table4[[#This Row],[Column4]]+1),"")</f>
        <v/>
      </c>
      <c r="BJ306" s="1" t="str">
        <f>IFERROR(SEARCH(";",Table4[[#This Row],[reference/s]],Table4[[#This Row],[Column5]]+1),"")</f>
        <v/>
      </c>
      <c r="BK306" s="1" t="str">
        <f>IFERROR(SEARCH(";",Table4[[#This Row],[reference/s]],Table4[[#This Row],[Column6]]+1),"")</f>
        <v/>
      </c>
      <c r="BL306" s="1" t="str">
        <f>IFERROR(SEARCH(";",Table4[[#This Row],[reference/s]],Table4[[#This Row],[Column7]]+1),"")</f>
        <v/>
      </c>
      <c r="BM306" s="1" t="str">
        <f>IFERROR(SEARCH(";",Table4[[#This Row],[reference/s]],Table4[[#This Row],[Column8]]+1),"")</f>
        <v/>
      </c>
      <c r="BN306" s="1" t="str">
        <f>IFERROR(SEARCH(";",Table4[[#This Row],[reference/s]],Table4[[#This Row],[Column9]]+1),"")</f>
        <v/>
      </c>
      <c r="BO306" s="1" t="str">
        <f>IFERROR(SEARCH(";",Table4[[#This Row],[reference/s]],Table4[[#This Row],[Column10]]+1),"")</f>
        <v/>
      </c>
      <c r="BP306" s="1" t="str">
        <f>IFERROR(SEARCH(";",Table4[[#This Row],[reference/s]],Table4[[#This Row],[Column11]]+1),"")</f>
        <v/>
      </c>
      <c r="BQ306" s="1" t="str">
        <f>IFERROR(MID(Table4[[#This Row],[reference/s]],Table4[[#This Row],[Column3]]+2,Table4[[#This Row],[Column4]]-Table4[[#This Row],[Column3]]-2),"")</f>
        <v/>
      </c>
      <c r="BR306" s="1" t="str">
        <f>IFERROR(MID(Table4[[#This Row],[reference/s]],Table4[[#This Row],[Column4]]+2,Table4[[#This Row],[Column5]]-Table4[[#This Row],[Column4]]-2),"")</f>
        <v/>
      </c>
      <c r="BS306" s="1" t="str">
        <f>IFERROR(MID(Table4[[#This Row],[reference/s]],Table4[[#This Row],[Column5]]+2,Table4[[#This Row],[Column6]]-Table4[[#This Row],[Column5]]-2),"")</f>
        <v/>
      </c>
    </row>
    <row r="307" spans="1:71" ht="15" thickTop="1">
      <c r="A307">
        <v>587</v>
      </c>
      <c r="B307" t="s">
        <v>600</v>
      </c>
      <c r="C307" t="s">
        <v>425</v>
      </c>
      <c r="D307" t="s">
        <v>426</v>
      </c>
      <c r="E307" s="7">
        <v>40870</v>
      </c>
      <c r="F307" s="7">
        <v>40883</v>
      </c>
      <c r="G307" t="s">
        <v>687</v>
      </c>
      <c r="H307" s="41">
        <v>2011</v>
      </c>
      <c r="I307" t="s">
        <v>586</v>
      </c>
      <c r="J307" t="s">
        <v>33</v>
      </c>
      <c r="K307" t="s">
        <v>33</v>
      </c>
      <c r="L307" t="s">
        <v>773</v>
      </c>
      <c r="M307" t="s">
        <v>1709</v>
      </c>
      <c r="N307" s="41">
        <f>IFERROR(SEARCH("EM-DAT",Table4[[#This Row],[reference/s]]),"")</f>
        <v>24</v>
      </c>
      <c r="O307" s="41"/>
      <c r="P307" s="41"/>
      <c r="Q307" s="41"/>
      <c r="R307" s="41"/>
      <c r="S307" s="41"/>
      <c r="T307" s="41">
        <f>IF(AND(Table4[[#This Row],[Deaths]]="",Table4[[#This Row],[Reported cost]]="",Table4[[#This Row],[Insured Cost]]=""),1,IF(OR(Table4[[#This Row],[Reported cost]]="",Table4[[#This Row],[Insured Cost]]=""),2,IF(AND(Table4[[#This Row],[Deaths]]="",OR(Table4[[#This Row],[Reported cost]]="",Table4[[#This Row],[Insured Cost]]="")),3,"")))</f>
        <v>2</v>
      </c>
      <c r="U307" s="41"/>
      <c r="V307" s="41"/>
      <c r="W307" s="41"/>
      <c r="X307" s="41"/>
      <c r="Y307" s="41"/>
      <c r="Z307" s="2">
        <v>53450000</v>
      </c>
      <c r="AB307" s="41"/>
      <c r="AC307" s="41"/>
      <c r="AD307" s="41"/>
      <c r="AE307" s="41">
        <v>26</v>
      </c>
      <c r="AF307" s="41">
        <v>39</v>
      </c>
      <c r="AG307" s="41"/>
      <c r="AH307" s="41">
        <v>13</v>
      </c>
      <c r="AI307" s="41"/>
      <c r="AJ307" s="41"/>
      <c r="AK307" s="41"/>
      <c r="AL307" s="41"/>
      <c r="AM307" s="41"/>
      <c r="AN307" s="41"/>
      <c r="AO307" s="41"/>
      <c r="AP307" s="41"/>
      <c r="AQ307" s="41"/>
      <c r="AR307" s="41"/>
      <c r="AS307" s="41"/>
      <c r="AT307" s="41"/>
      <c r="BC307" t="s">
        <v>427</v>
      </c>
      <c r="BD307" t="str">
        <f>IFERROR(LEFT(Table4[[#This Row],[reference/s]],SEARCH(";",Table4[[#This Row],[reference/s]])-1),"")</f>
        <v>EM-Track</v>
      </c>
      <c r="BE307" t="str">
        <f>IFERROR(MID(Table4[[#This Row],[reference/s]],SEARCH(";",Table4[[#This Row],[reference/s]])+2,SEARCH(";",Table4[[#This Row],[reference/s]],SEARCH(";",Table4[[#This Row],[reference/s]])+1)-SEARCH(";",Table4[[#This Row],[reference/s]])-2),"")</f>
        <v>DFES report</v>
      </c>
      <c r="BF307">
        <f>IFERROR(SEARCH(";",Table4[[#This Row],[reference/s]]),"")</f>
        <v>9</v>
      </c>
      <c r="BG307" s="1">
        <f>IFERROR(SEARCH(";",Table4[[#This Row],[reference/s]],Table4[[#This Row],[Column2]]+1),"")</f>
        <v>22</v>
      </c>
      <c r="BH307" s="1">
        <f>IFERROR(SEARCH(";",Table4[[#This Row],[reference/s]],Table4[[#This Row],[Column3]]+1),"")</f>
        <v>30</v>
      </c>
      <c r="BI307" s="1" t="str">
        <f>IFERROR(SEARCH(";",Table4[[#This Row],[reference/s]],Table4[[#This Row],[Column4]]+1),"")</f>
        <v/>
      </c>
      <c r="BJ307" s="1" t="str">
        <f>IFERROR(SEARCH(";",Table4[[#This Row],[reference/s]],Table4[[#This Row],[Column5]]+1),"")</f>
        <v/>
      </c>
      <c r="BK307" s="1" t="str">
        <f>IFERROR(SEARCH(";",Table4[[#This Row],[reference/s]],Table4[[#This Row],[Column6]]+1),"")</f>
        <v/>
      </c>
      <c r="BL307" s="1" t="str">
        <f>IFERROR(SEARCH(";",Table4[[#This Row],[reference/s]],Table4[[#This Row],[Column7]]+1),"")</f>
        <v/>
      </c>
      <c r="BM307" s="1" t="str">
        <f>IFERROR(SEARCH(";",Table4[[#This Row],[reference/s]],Table4[[#This Row],[Column8]]+1),"")</f>
        <v/>
      </c>
      <c r="BN307" s="1" t="str">
        <f>IFERROR(SEARCH(";",Table4[[#This Row],[reference/s]],Table4[[#This Row],[Column9]]+1),"")</f>
        <v/>
      </c>
      <c r="BO307" s="1" t="str">
        <f>IFERROR(SEARCH(";",Table4[[#This Row],[reference/s]],Table4[[#This Row],[Column10]]+1),"")</f>
        <v/>
      </c>
      <c r="BP307" s="1" t="str">
        <f>IFERROR(SEARCH(";",Table4[[#This Row],[reference/s]],Table4[[#This Row],[Column11]]+1),"")</f>
        <v/>
      </c>
      <c r="BQ307" s="1" t="str">
        <f>IFERROR(MID(Table4[[#This Row],[reference/s]],Table4[[#This Row],[Column3]]+2,Table4[[#This Row],[Column4]]-Table4[[#This Row],[Column3]]-2),"")</f>
        <v>EM-DAT</v>
      </c>
      <c r="BR307" s="1" t="str">
        <f>IFERROR(MID(Table4[[#This Row],[reference/s]],Table4[[#This Row],[Column4]]+2,Table4[[#This Row],[Column5]]-Table4[[#This Row],[Column4]]-2),"")</f>
        <v/>
      </c>
      <c r="BS307" s="1" t="str">
        <f>IFERROR(MID(Table4[[#This Row],[reference/s]],Table4[[#This Row],[Column5]]+2,Table4[[#This Row],[Column6]]-Table4[[#This Row],[Column5]]-2),"")</f>
        <v/>
      </c>
    </row>
    <row r="308" spans="1:71">
      <c r="A308">
        <v>503</v>
      </c>
      <c r="B308" t="s">
        <v>483</v>
      </c>
      <c r="C308" t="s">
        <v>377</v>
      </c>
      <c r="D308" t="s">
        <v>378</v>
      </c>
      <c r="E308" s="7">
        <v>40577</v>
      </c>
      <c r="F308" s="7">
        <v>40577</v>
      </c>
      <c r="G308" t="s">
        <v>688</v>
      </c>
      <c r="H308" s="41">
        <v>2011</v>
      </c>
      <c r="I308" t="s">
        <v>580</v>
      </c>
      <c r="J308" t="s">
        <v>50</v>
      </c>
      <c r="K308" t="s">
        <v>50</v>
      </c>
      <c r="L308" t="s">
        <v>773</v>
      </c>
      <c r="M308" t="s">
        <v>1710</v>
      </c>
      <c r="N308" s="41">
        <f>IFERROR(SEARCH("EM-DAT",Table4[[#This Row],[reference/s]]),"")</f>
        <v>11</v>
      </c>
      <c r="O308" s="41"/>
      <c r="P308" s="41"/>
      <c r="Q308" s="41"/>
      <c r="R308" s="41"/>
      <c r="S308" s="41"/>
      <c r="T308" s="41">
        <f>IF(AND(Table4[[#This Row],[Deaths]]="",Table4[[#This Row],[Reported cost]]="",Table4[[#This Row],[Insured Cost]]=""),1,IF(OR(Table4[[#This Row],[Reported cost]]="",Table4[[#This Row],[Insured Cost]]=""),2,IF(AND(Table4[[#This Row],[Deaths]]="",OR(Table4[[#This Row],[Reported cost]]="",Table4[[#This Row],[Insured Cost]]="")),3,"")))</f>
        <v>2</v>
      </c>
      <c r="U308" s="41"/>
      <c r="V308" s="41"/>
      <c r="W308" s="41"/>
      <c r="X308" s="41"/>
      <c r="Y308" s="41">
        <v>1</v>
      </c>
      <c r="Z308" s="2">
        <v>1412239000</v>
      </c>
      <c r="AB308" s="41"/>
      <c r="AC308" s="41"/>
      <c r="AD308" s="41"/>
      <c r="AE308" s="41">
        <v>1000</v>
      </c>
      <c r="AF308" s="41"/>
      <c r="AG308" s="41"/>
      <c r="AH308" s="41"/>
      <c r="AI308" s="41"/>
      <c r="AJ308" s="41"/>
      <c r="AK308" s="41"/>
      <c r="AL308" s="41"/>
      <c r="AM308" s="41"/>
      <c r="AN308" s="41"/>
      <c r="AO308" s="41"/>
      <c r="AP308" s="41"/>
      <c r="AQ308" s="41"/>
      <c r="AR308" s="41"/>
      <c r="AS308" s="41"/>
      <c r="AT308" s="41"/>
      <c r="BC308" t="s">
        <v>379</v>
      </c>
      <c r="BD308" t="str">
        <f>IFERROR(LEFT(Table4[[#This Row],[reference/s]],SEARCH(";",Table4[[#This Row],[reference/s]])-1),"")</f>
        <v>EM-Track</v>
      </c>
      <c r="BE308" t="str">
        <f>IFERROR(MID(Table4[[#This Row],[reference/s]],SEARCH(";",Table4[[#This Row],[reference/s]])+2,SEARCH(";",Table4[[#This Row],[reference/s]],SEARCH(";",Table4[[#This Row],[reference/s]])+1)-SEARCH(";",Table4[[#This Row],[reference/s]])-2),"")</f>
        <v>EM-DAT</v>
      </c>
      <c r="BF308">
        <f>IFERROR(SEARCH(";",Table4[[#This Row],[reference/s]]),"")</f>
        <v>9</v>
      </c>
      <c r="BG308" s="1">
        <f>IFERROR(SEARCH(";",Table4[[#This Row],[reference/s]],Table4[[#This Row],[Column2]]+1),"")</f>
        <v>17</v>
      </c>
      <c r="BH308" s="1">
        <f>IFERROR(SEARCH(";",Table4[[#This Row],[reference/s]],Table4[[#This Row],[Column3]]+1),"")</f>
        <v>22</v>
      </c>
      <c r="BI308" s="1">
        <f>IFERROR(SEARCH(";",Table4[[#This Row],[reference/s]],Table4[[#This Row],[Column4]]+1),"")</f>
        <v>27</v>
      </c>
      <c r="BJ308" s="1" t="str">
        <f>IFERROR(SEARCH(";",Table4[[#This Row],[reference/s]],Table4[[#This Row],[Column5]]+1),"")</f>
        <v/>
      </c>
      <c r="BK308" s="1" t="str">
        <f>IFERROR(SEARCH(";",Table4[[#This Row],[reference/s]],Table4[[#This Row],[Column6]]+1),"")</f>
        <v/>
      </c>
      <c r="BL308" s="1" t="str">
        <f>IFERROR(SEARCH(";",Table4[[#This Row],[reference/s]],Table4[[#This Row],[Column7]]+1),"")</f>
        <v/>
      </c>
      <c r="BM308" s="1" t="str">
        <f>IFERROR(SEARCH(";",Table4[[#This Row],[reference/s]],Table4[[#This Row],[Column8]]+1),"")</f>
        <v/>
      </c>
      <c r="BN308" s="1" t="str">
        <f>IFERROR(SEARCH(";",Table4[[#This Row],[reference/s]],Table4[[#This Row],[Column9]]+1),"")</f>
        <v/>
      </c>
      <c r="BO308" s="1" t="str">
        <f>IFERROR(SEARCH(";",Table4[[#This Row],[reference/s]],Table4[[#This Row],[Column10]]+1),"")</f>
        <v/>
      </c>
      <c r="BP308" s="1" t="str">
        <f>IFERROR(SEARCH(";",Table4[[#This Row],[reference/s]],Table4[[#This Row],[Column11]]+1),"")</f>
        <v/>
      </c>
      <c r="BQ308" s="1" t="str">
        <f>IFERROR(MID(Table4[[#This Row],[reference/s]],Table4[[#This Row],[Column3]]+2,Table4[[#This Row],[Column4]]-Table4[[#This Row],[Column3]]-2),"")</f>
        <v>ICA</v>
      </c>
      <c r="BR308" s="1" t="str">
        <f>IFERROR(MID(Table4[[#This Row],[reference/s]],Table4[[#This Row],[Column4]]+2,Table4[[#This Row],[Column5]]-Table4[[#This Row],[Column4]]-2),"")</f>
        <v>BoM</v>
      </c>
      <c r="BS308" s="1" t="str">
        <f>IFERROR(MID(Table4[[#This Row],[reference/s]],Table4[[#This Row],[Column5]]+2,Table4[[#This Row],[Column6]]-Table4[[#This Row],[Column5]]-2),"")</f>
        <v/>
      </c>
    </row>
    <row r="309" spans="1:71" ht="15" thickBot="1">
      <c r="A309">
        <v>501</v>
      </c>
      <c r="B309" t="s">
        <v>622</v>
      </c>
      <c r="C309" t="s">
        <v>372</v>
      </c>
      <c r="D309" t="s">
        <v>1700</v>
      </c>
      <c r="E309" s="7">
        <v>40512</v>
      </c>
      <c r="F309" s="7">
        <v>40560</v>
      </c>
      <c r="G309" t="s">
        <v>684</v>
      </c>
      <c r="H309" s="41">
        <v>2011</v>
      </c>
      <c r="I309" t="s">
        <v>50</v>
      </c>
      <c r="J309" t="s">
        <v>50</v>
      </c>
      <c r="K309" t="s">
        <v>50</v>
      </c>
      <c r="L309" t="s">
        <v>773</v>
      </c>
      <c r="M309" t="s">
        <v>1718</v>
      </c>
      <c r="N309" s="41">
        <f>IFERROR(SEARCH("EM-DAT",Table4[[#This Row],[reference/s]]),"")</f>
        <v>71</v>
      </c>
      <c r="O309" s="41"/>
      <c r="P309" s="41"/>
      <c r="Q309" s="41"/>
      <c r="R309" s="41"/>
      <c r="S309" s="41"/>
      <c r="T309" s="41" t="str">
        <f>IF(AND(Table4[[#This Row],[Deaths]]="",Table4[[#This Row],[Reported cost]]="",Table4[[#This Row],[Insured Cost]]=""),1,IF(OR(Table4[[#This Row],[Reported cost]]="",Table4[[#This Row],[Insured Cost]]=""),2,IF(AND(Table4[[#This Row],[Deaths]]="",OR(Table4[[#This Row],[Reported cost]]="",Table4[[#This Row],[Insured Cost]]="")),3,"")))</f>
        <v/>
      </c>
      <c r="U309" s="41">
        <v>12000</v>
      </c>
      <c r="V309" s="41">
        <v>200000</v>
      </c>
      <c r="W309" s="41"/>
      <c r="X309" s="41"/>
      <c r="Y309" s="41">
        <v>33</v>
      </c>
      <c r="Z309" s="2">
        <v>2387624000</v>
      </c>
      <c r="AA309" s="2">
        <v>2550000000</v>
      </c>
      <c r="AB309" s="41"/>
      <c r="AC309" s="41"/>
      <c r="AD309" s="41"/>
      <c r="AE309" s="41">
        <v>18000</v>
      </c>
      <c r="AF309" s="41">
        <v>28000</v>
      </c>
      <c r="AG309" s="41">
        <v>29000</v>
      </c>
      <c r="AH309" s="41"/>
      <c r="AI309" s="41"/>
      <c r="AJ309" s="41"/>
      <c r="AK309" s="41"/>
      <c r="AL309" s="41"/>
      <c r="AM309" s="41"/>
      <c r="AN309" s="41"/>
      <c r="AO309" s="41"/>
      <c r="AP309" s="41"/>
      <c r="AQ309" s="41">
        <v>3572</v>
      </c>
      <c r="AR309" s="41"/>
      <c r="AS309" s="41"/>
      <c r="AT309" s="41"/>
      <c r="AU309" t="s">
        <v>982</v>
      </c>
      <c r="BC309" t="s">
        <v>373</v>
      </c>
      <c r="BD309" t="str">
        <f>IFERROR(LEFT(Table4[[#This Row],[reference/s]],SEARCH(";",Table4[[#This Row],[reference/s]])-1),"")</f>
        <v>EM-Track</v>
      </c>
      <c r="BE309" t="str">
        <f>IFERROR(MID(Table4[[#This Row],[reference/s]],SEARCH(";",Table4[[#This Row],[reference/s]])+2,SEARCH(";",Table4[[#This Row],[reference/s]],SEARCH(";",Table4[[#This Row],[reference/s]])+1)-SEARCH(";",Table4[[#This Row],[reference/s]])-2),"")</f>
        <v>ICA</v>
      </c>
      <c r="BF309">
        <f>IFERROR(SEARCH(";",Table4[[#This Row],[reference/s]]),"")</f>
        <v>9</v>
      </c>
      <c r="BG309" s="1">
        <f>IFERROR(SEARCH(";",Table4[[#This Row],[reference/s]],Table4[[#This Row],[Column2]]+1),"")</f>
        <v>14</v>
      </c>
      <c r="BH309" s="1">
        <f>IFERROR(SEARCH(";",Table4[[#This Row],[reference/s]],Table4[[#This Row],[Column3]]+1),"")</f>
        <v>50</v>
      </c>
      <c r="BI309" s="1">
        <f>IFERROR(SEARCH(";",Table4[[#This Row],[reference/s]],Table4[[#This Row],[Column4]]+1),"")</f>
        <v>69</v>
      </c>
      <c r="BJ309" s="1">
        <f>IFERROR(SEARCH(";",Table4[[#This Row],[reference/s]],Table4[[#This Row],[Column5]]+1),"")</f>
        <v>77</v>
      </c>
      <c r="BK309" s="1">
        <f>IFERROR(SEARCH(";",Table4[[#This Row],[reference/s]],Table4[[#This Row],[Column6]]+1),"")</f>
        <v>121</v>
      </c>
      <c r="BL309" s="1" t="str">
        <f>IFERROR(SEARCH(";",Table4[[#This Row],[reference/s]],Table4[[#This Row],[Column7]]+1),"")</f>
        <v/>
      </c>
      <c r="BM309" s="1" t="str">
        <f>IFERROR(SEARCH(";",Table4[[#This Row],[reference/s]],Table4[[#This Row],[Column8]]+1),"")</f>
        <v/>
      </c>
      <c r="BN309" s="1" t="str">
        <f>IFERROR(SEARCH(";",Table4[[#This Row],[reference/s]],Table4[[#This Row],[Column9]]+1),"")</f>
        <v/>
      </c>
      <c r="BO309" s="1" t="str">
        <f>IFERROR(SEARCH(";",Table4[[#This Row],[reference/s]],Table4[[#This Row],[Column10]]+1),"")</f>
        <v/>
      </c>
      <c r="BP309" s="1" t="str">
        <f>IFERROR(SEARCH(";",Table4[[#This Row],[reference/s]],Table4[[#This Row],[Column11]]+1),"")</f>
        <v/>
      </c>
      <c r="BQ309" s="1" t="str">
        <f>IFERROR(MID(Table4[[#This Row],[reference/s]],Table4[[#This Row],[Column3]]+2,Table4[[#This Row],[Column4]]-Table4[[#This Row],[Column3]]-2),"")</f>
        <v>van den Honert and McAneney (2011)</v>
      </c>
      <c r="BR309" s="1" t="str">
        <f>IFERROR(MID(Table4[[#This Row],[reference/s]],Table4[[#This Row],[Column4]]+2,Table4[[#This Row],[Column5]]-Table4[[#This Row],[Column4]]-2),"")</f>
        <v>QLD flood history</v>
      </c>
      <c r="BS309" s="1" t="str">
        <f>IFERROR(MID(Table4[[#This Row],[reference/s]],Table4[[#This Row],[Column5]]+2,Table4[[#This Row],[Column6]]-Table4[[#This Row],[Column5]]-2),"")</f>
        <v>EM-DAT</v>
      </c>
    </row>
    <row r="310" spans="1:71" ht="16" thickTop="1" thickBot="1">
      <c r="A310">
        <v>507</v>
      </c>
      <c r="B310" t="s">
        <v>622</v>
      </c>
      <c r="C310" t="s">
        <v>385</v>
      </c>
      <c r="D310" t="s">
        <v>386</v>
      </c>
      <c r="E310" s="7">
        <v>40555</v>
      </c>
      <c r="F310" s="7">
        <v>40561</v>
      </c>
      <c r="G310" t="s">
        <v>684</v>
      </c>
      <c r="H310" s="41">
        <v>2011</v>
      </c>
      <c r="I310" t="s">
        <v>30</v>
      </c>
      <c r="J310" t="s">
        <v>30</v>
      </c>
      <c r="K310" t="s">
        <v>30</v>
      </c>
      <c r="L310" t="s">
        <v>773</v>
      </c>
      <c r="M310" s="9" t="s">
        <v>1736</v>
      </c>
      <c r="N310" s="41" t="str">
        <f>IFERROR(SEARCH("EM-DAT",Table4[[#This Row],[reference/s]]),"")</f>
        <v/>
      </c>
      <c r="O310" s="41"/>
      <c r="P310" s="41"/>
      <c r="Q310" s="41"/>
      <c r="R310" s="41"/>
      <c r="S310" s="41"/>
      <c r="T310" s="41" t="str">
        <f>IF(AND(Table4[[#This Row],[Deaths]]="",Table4[[#This Row],[Reported cost]]="",Table4[[#This Row],[Insured Cost]]=""),1,IF(OR(Table4[[#This Row],[Reported cost]]="",Table4[[#This Row],[Insured Cost]]=""),2,IF(AND(Table4[[#This Row],[Deaths]]="",OR(Table4[[#This Row],[Reported cost]]="",Table4[[#This Row],[Insured Cost]]="")),3,"")))</f>
        <v/>
      </c>
      <c r="U310" s="41"/>
      <c r="V310" s="41">
        <v>17000</v>
      </c>
      <c r="W310" s="41"/>
      <c r="X310" s="41"/>
      <c r="Y310" s="41">
        <v>2</v>
      </c>
      <c r="Z310" s="2">
        <v>126495000</v>
      </c>
      <c r="AA310" s="39">
        <v>2000000000</v>
      </c>
      <c r="AB310" s="41">
        <v>5200</v>
      </c>
      <c r="AC310" s="41"/>
      <c r="AD310" s="41"/>
      <c r="AE310" s="41">
        <v>2700</v>
      </c>
      <c r="AF310" s="41">
        <v>1730</v>
      </c>
      <c r="AG310" s="41"/>
      <c r="AH310" s="41"/>
      <c r="AI310" s="41"/>
      <c r="AJ310" s="41"/>
      <c r="AK310" s="41"/>
      <c r="AL310" s="41"/>
      <c r="AM310" s="41"/>
      <c r="AN310" s="41"/>
      <c r="AO310" s="41"/>
      <c r="AP310" s="41"/>
      <c r="AQ310" s="41"/>
      <c r="AR310" s="41"/>
      <c r="AS310" s="41"/>
      <c r="AT310" s="41"/>
      <c r="BC310" t="s">
        <v>387</v>
      </c>
      <c r="BD310" t="str">
        <f>IFERROR(LEFT(Table4[[#This Row],[reference/s]],SEARCH(";",Table4[[#This Row],[reference/s]])-1),"")</f>
        <v>EM-Track</v>
      </c>
      <c r="BE310" t="str">
        <f>IFERROR(MID(Table4[[#This Row],[reference/s]],SEARCH(";",Table4[[#This Row],[reference/s]])+2,SEARCH(";",Table4[[#This Row],[reference/s]],SEARCH(";",Table4[[#This Row],[reference/s]])+1)-SEARCH(";",Table4[[#This Row],[reference/s]])-2),"")</f>
        <v>ICA</v>
      </c>
      <c r="BF310">
        <f>IFERROR(SEARCH(";",Table4[[#This Row],[reference/s]]),"")</f>
        <v>9</v>
      </c>
      <c r="BG310" s="1">
        <f>IFERROR(SEARCH(";",Table4[[#This Row],[reference/s]],Table4[[#This Row],[Column2]]+1),"")</f>
        <v>14</v>
      </c>
      <c r="BH310" s="1">
        <f>IFERROR(SEARCH(";",Table4[[#This Row],[reference/s]],Table4[[#This Row],[Column3]]+1),"")</f>
        <v>27</v>
      </c>
      <c r="BI310" s="1">
        <f>IFERROR(SEARCH(";",Table4[[#This Row],[reference/s]],Table4[[#This Row],[Column4]]+1),"")</f>
        <v>41</v>
      </c>
      <c r="BJ310" s="1">
        <f>IFERROR(SEARCH(";",Table4[[#This Row],[reference/s]],Table4[[#This Row],[Column5]]+1),"")</f>
        <v>61</v>
      </c>
      <c r="BK310" s="1" t="str">
        <f>IFERROR(SEARCH(";",Table4[[#This Row],[reference/s]],Table4[[#This Row],[Column6]]+1),"")</f>
        <v/>
      </c>
      <c r="BL310" s="1" t="str">
        <f>IFERROR(SEARCH(";",Table4[[#This Row],[reference/s]],Table4[[#This Row],[Column7]]+1),"")</f>
        <v/>
      </c>
      <c r="BM310" s="1" t="str">
        <f>IFERROR(SEARCH(";",Table4[[#This Row],[reference/s]],Table4[[#This Row],[Column8]]+1),"")</f>
        <v/>
      </c>
      <c r="BN310" s="1" t="str">
        <f>IFERROR(SEARCH(";",Table4[[#This Row],[reference/s]],Table4[[#This Row],[Column9]]+1),"")</f>
        <v/>
      </c>
      <c r="BO310" s="1" t="str">
        <f>IFERROR(SEARCH(";",Table4[[#This Row],[reference/s]],Table4[[#This Row],[Column10]]+1),"")</f>
        <v/>
      </c>
      <c r="BP310" s="1" t="str">
        <f>IFERROR(SEARCH(";",Table4[[#This Row],[reference/s]],Table4[[#This Row],[Column11]]+1),"")</f>
        <v/>
      </c>
      <c r="BQ310" s="1" t="str">
        <f>IFERROR(MID(Table4[[#This Row],[reference/s]],Table4[[#This Row],[Column3]]+2,Table4[[#This Row],[Column4]]-Table4[[#This Row],[Column3]]-2),"")</f>
        <v>wiki (refs)</v>
      </c>
      <c r="BR310" s="1" t="str">
        <f>IFERROR(MID(Table4[[#This Row],[reference/s]],Table4[[#This Row],[Column4]]+2,Table4[[#This Row],[Column5]]-Table4[[#This Row],[Column4]]-2),"")</f>
        <v>flood report</v>
      </c>
      <c r="BS310" s="1" t="str">
        <f>IFERROR(MID(Table4[[#This Row],[reference/s]],Table4[[#This Row],[Column5]]+2,Table4[[#This Row],[Column6]]-Table4[[#This Row],[Column5]]-2),"")</f>
        <v>BoM special report</v>
      </c>
    </row>
    <row r="311" spans="1:71" ht="15" thickTop="1">
      <c r="A311">
        <v>3301</v>
      </c>
      <c r="B311" t="s">
        <v>622</v>
      </c>
      <c r="C311" t="s">
        <v>464</v>
      </c>
      <c r="D311" t="s">
        <v>465</v>
      </c>
      <c r="E311" s="7">
        <v>40612.392233796294</v>
      </c>
      <c r="F311" s="7">
        <v>40616.392233796294</v>
      </c>
      <c r="G311" t="s">
        <v>685</v>
      </c>
      <c r="H311" s="41">
        <v>2011</v>
      </c>
      <c r="I311" t="s">
        <v>582</v>
      </c>
      <c r="J311" t="s">
        <v>33</v>
      </c>
      <c r="K311" t="s">
        <v>33</v>
      </c>
      <c r="L311" t="s">
        <v>773</v>
      </c>
      <c r="M311" t="s">
        <v>1733</v>
      </c>
      <c r="N311" s="41">
        <f>IFERROR(SEARCH("EM-DAT",Table4[[#This Row],[reference/s]]),"")</f>
        <v>11</v>
      </c>
      <c r="O311" s="41"/>
      <c r="P311" s="41"/>
      <c r="Q311" s="41"/>
      <c r="R311" s="41"/>
      <c r="S311" s="41"/>
      <c r="T311" s="41">
        <f>IF(AND(Table4[[#This Row],[Deaths]]="",Table4[[#This Row],[Reported cost]]="",Table4[[#This Row],[Insured Cost]]=""),1,IF(OR(Table4[[#This Row],[Reported cost]]="",Table4[[#This Row],[Insured Cost]]=""),2,IF(AND(Table4[[#This Row],[Deaths]]="",OR(Table4[[#This Row],[Reported cost]]="",Table4[[#This Row],[Insured Cost]]="")),3,"")))</f>
        <v>2</v>
      </c>
      <c r="U311" s="41"/>
      <c r="V311" s="41"/>
      <c r="W311" s="41"/>
      <c r="X311" s="41"/>
      <c r="Y311" s="41"/>
      <c r="Z311" s="2"/>
      <c r="AA311" s="2">
        <v>130000000</v>
      </c>
      <c r="AB311" s="41"/>
      <c r="AC311" s="41"/>
      <c r="AD311" s="41"/>
      <c r="AE311" s="41"/>
      <c r="AF311" s="41">
        <v>76</v>
      </c>
      <c r="AG311" s="41"/>
      <c r="AH311" s="41"/>
      <c r="AI311" s="41"/>
      <c r="AJ311" s="41"/>
      <c r="AK311" s="41"/>
      <c r="AL311" s="41"/>
      <c r="AM311" s="41"/>
      <c r="AN311" s="41"/>
      <c r="AO311" s="41"/>
      <c r="AP311" s="41"/>
      <c r="AQ311" s="41"/>
      <c r="AR311" s="41"/>
      <c r="AS311" s="41"/>
      <c r="AT311" s="41"/>
      <c r="BC311" t="s">
        <v>466</v>
      </c>
      <c r="BD311" t="str">
        <f>IFERROR(LEFT(Table4[[#This Row],[reference/s]],SEARCH(";",Table4[[#This Row],[reference/s]])-1),"")</f>
        <v>EM-Track</v>
      </c>
      <c r="BE311" t="str">
        <f>IFERROR(MID(Table4[[#This Row],[reference/s]],SEARCH(";",Table4[[#This Row],[reference/s]])+2,SEARCH(";",Table4[[#This Row],[reference/s]],SEARCH(";",Table4[[#This Row],[reference/s]])+1)-SEARCH(";",Table4[[#This Row],[reference/s]])-2),"")</f>
        <v>EM-DAT</v>
      </c>
      <c r="BF311">
        <f>IFERROR(SEARCH(";",Table4[[#This Row],[reference/s]]),"")</f>
        <v>9</v>
      </c>
      <c r="BG311" s="1">
        <f>IFERROR(SEARCH(";",Table4[[#This Row],[reference/s]],Table4[[#This Row],[Column2]]+1),"")</f>
        <v>17</v>
      </c>
      <c r="BH311" s="1">
        <f>IFERROR(SEARCH(";",Table4[[#This Row],[reference/s]],Table4[[#This Row],[Column3]]+1),"")</f>
        <v>53</v>
      </c>
      <c r="BI311" s="1" t="str">
        <f>IFERROR(SEARCH(";",Table4[[#This Row],[reference/s]],Table4[[#This Row],[Column4]]+1),"")</f>
        <v/>
      </c>
      <c r="BJ311" s="1" t="str">
        <f>IFERROR(SEARCH(";",Table4[[#This Row],[reference/s]],Table4[[#This Row],[Column5]]+1),"")</f>
        <v/>
      </c>
      <c r="BK311" s="1" t="str">
        <f>IFERROR(SEARCH(";",Table4[[#This Row],[reference/s]],Table4[[#This Row],[Column6]]+1),"")</f>
        <v/>
      </c>
      <c r="BL311" s="1" t="str">
        <f>IFERROR(SEARCH(";",Table4[[#This Row],[reference/s]],Table4[[#This Row],[Column7]]+1),"")</f>
        <v/>
      </c>
      <c r="BM311" s="1" t="str">
        <f>IFERROR(SEARCH(";",Table4[[#This Row],[reference/s]],Table4[[#This Row],[Column8]]+1),"")</f>
        <v/>
      </c>
      <c r="BN311" s="1" t="str">
        <f>IFERROR(SEARCH(";",Table4[[#This Row],[reference/s]],Table4[[#This Row],[Column9]]+1),"")</f>
        <v/>
      </c>
      <c r="BO311" s="1" t="str">
        <f>IFERROR(SEARCH(";",Table4[[#This Row],[reference/s]],Table4[[#This Row],[Column10]]+1),"")</f>
        <v/>
      </c>
      <c r="BP311" s="1" t="str">
        <f>IFERROR(SEARCH(";",Table4[[#This Row],[reference/s]],Table4[[#This Row],[Column11]]+1),"")</f>
        <v/>
      </c>
      <c r="BQ311" s="1" t="str">
        <f>IFERROR(MID(Table4[[#This Row],[reference/s]],Table4[[#This Row],[Column3]]+2,Table4[[#This Row],[Column4]]-Table4[[#This Row],[Column3]]-2),"")</f>
        <v>http://www.ses-wa.asn.au/node/1023</v>
      </c>
      <c r="BR311" s="1" t="str">
        <f>IFERROR(MID(Table4[[#This Row],[reference/s]],Table4[[#This Row],[Column4]]+2,Table4[[#This Row],[Column5]]-Table4[[#This Row],[Column4]]-2),"")</f>
        <v/>
      </c>
      <c r="BS311" s="1" t="str">
        <f>IFERROR(MID(Table4[[#This Row],[reference/s]],Table4[[#This Row],[Column5]]+2,Table4[[#This Row],[Column6]]-Table4[[#This Row],[Column5]]-2),"")</f>
        <v/>
      </c>
    </row>
    <row r="312" spans="1:71">
      <c r="A312">
        <v>588</v>
      </c>
      <c r="B312" t="s">
        <v>622</v>
      </c>
      <c r="C312" t="s">
        <v>428</v>
      </c>
      <c r="D312" t="s">
        <v>429</v>
      </c>
      <c r="E312" s="7">
        <v>40874</v>
      </c>
      <c r="F312" s="7">
        <v>40881</v>
      </c>
      <c r="G312" t="s">
        <v>687</v>
      </c>
      <c r="H312" s="41">
        <v>2011</v>
      </c>
      <c r="I312" t="s">
        <v>585</v>
      </c>
      <c r="J312" t="s">
        <v>37</v>
      </c>
      <c r="K312" t="s">
        <v>37</v>
      </c>
      <c r="L312" t="s">
        <v>773</v>
      </c>
      <c r="M312" t="s">
        <v>1716</v>
      </c>
      <c r="N312" s="41" t="str">
        <f>IFERROR(SEARCH("EM-DAT",Table4[[#This Row],[reference/s]]),"")</f>
        <v/>
      </c>
      <c r="O312" s="41"/>
      <c r="P312" s="41"/>
      <c r="Q312" s="41"/>
      <c r="R312" s="41"/>
      <c r="S312" s="41"/>
      <c r="T312" s="41">
        <f>IF(AND(Table4[[#This Row],[Deaths]]="",Table4[[#This Row],[Reported cost]]="",Table4[[#This Row],[Insured Cost]]=""),1,IF(OR(Table4[[#This Row],[Reported cost]]="",Table4[[#This Row],[Insured Cost]]=""),2,IF(AND(Table4[[#This Row],[Deaths]]="",OR(Table4[[#This Row],[Reported cost]]="",Table4[[#This Row],[Insured Cost]]="")),3,"")))</f>
        <v>2</v>
      </c>
      <c r="U312" s="41">
        <v>17</v>
      </c>
      <c r="V312" s="41">
        <v>2000</v>
      </c>
      <c r="W312" s="41"/>
      <c r="X312" s="41"/>
      <c r="Y312" s="41">
        <v>1</v>
      </c>
      <c r="Z312" s="2"/>
      <c r="AA312" s="2">
        <v>20000000</v>
      </c>
      <c r="AB312" s="41">
        <v>887</v>
      </c>
      <c r="AC312" s="41"/>
      <c r="AD312" s="41"/>
      <c r="AE312" s="41"/>
      <c r="AF312" s="41"/>
      <c r="AG312" s="41"/>
      <c r="AH312" s="41"/>
      <c r="AI312" s="41"/>
      <c r="AJ312" s="41"/>
      <c r="AK312" s="41"/>
      <c r="AL312" s="41"/>
      <c r="AM312" s="41"/>
      <c r="AN312" s="41"/>
      <c r="AO312" s="41"/>
      <c r="AP312" s="41"/>
      <c r="AQ312" s="41"/>
      <c r="AR312" s="41"/>
      <c r="AS312" s="41"/>
      <c r="AT312" s="41"/>
      <c r="BC312" t="s">
        <v>430</v>
      </c>
      <c r="BD312" t="str">
        <f>IFERROR(LEFT(Table4[[#This Row],[reference/s]],SEARCH(";",Table4[[#This Row],[reference/s]])-1),"")</f>
        <v>EM-Track</v>
      </c>
      <c r="BE312" t="str">
        <f>IFERROR(MID(Table4[[#This Row],[reference/s]],SEARCH(";",Table4[[#This Row],[reference/s]])+2,SEARCH(";",Table4[[#This Row],[reference/s]],SEARCH(";",Table4[[#This Row],[reference/s]])+1)-SEARCH(";",Table4[[#This Row],[reference/s]])-2),"")</f>
        <v>PDF newspaper</v>
      </c>
      <c r="BF312">
        <f>IFERROR(SEARCH(";",Table4[[#This Row],[reference/s]]),"")</f>
        <v>9</v>
      </c>
      <c r="BG312" s="1">
        <f>IFERROR(SEARCH(";",Table4[[#This Row],[reference/s]],Table4[[#This Row],[Column2]]+1),"")</f>
        <v>24</v>
      </c>
      <c r="BH312" s="1" t="str">
        <f>IFERROR(SEARCH(";",Table4[[#This Row],[reference/s]],Table4[[#This Row],[Column3]]+1),"")</f>
        <v/>
      </c>
      <c r="BI312" s="1" t="str">
        <f>IFERROR(SEARCH(";",Table4[[#This Row],[reference/s]],Table4[[#This Row],[Column4]]+1),"")</f>
        <v/>
      </c>
      <c r="BJ312" s="1" t="str">
        <f>IFERROR(SEARCH(";",Table4[[#This Row],[reference/s]],Table4[[#This Row],[Column5]]+1),"")</f>
        <v/>
      </c>
      <c r="BK312" s="1" t="str">
        <f>IFERROR(SEARCH(";",Table4[[#This Row],[reference/s]],Table4[[#This Row],[Column6]]+1),"")</f>
        <v/>
      </c>
      <c r="BL312" s="1" t="str">
        <f>IFERROR(SEARCH(";",Table4[[#This Row],[reference/s]],Table4[[#This Row],[Column7]]+1),"")</f>
        <v/>
      </c>
      <c r="BM312" s="1" t="str">
        <f>IFERROR(SEARCH(";",Table4[[#This Row],[reference/s]],Table4[[#This Row],[Column8]]+1),"")</f>
        <v/>
      </c>
      <c r="BN312" s="1" t="str">
        <f>IFERROR(SEARCH(";",Table4[[#This Row],[reference/s]],Table4[[#This Row],[Column9]]+1),"")</f>
        <v/>
      </c>
      <c r="BO312" s="1" t="str">
        <f>IFERROR(SEARCH(";",Table4[[#This Row],[reference/s]],Table4[[#This Row],[Column10]]+1),"")</f>
        <v/>
      </c>
      <c r="BP312" s="1" t="str">
        <f>IFERROR(SEARCH(";",Table4[[#This Row],[reference/s]],Table4[[#This Row],[Column11]]+1),"")</f>
        <v/>
      </c>
      <c r="BQ312" s="1" t="str">
        <f>IFERROR(MID(Table4[[#This Row],[reference/s]],Table4[[#This Row],[Column3]]+2,Table4[[#This Row],[Column4]]-Table4[[#This Row],[Column3]]-2),"")</f>
        <v/>
      </c>
      <c r="BR312" s="1" t="str">
        <f>IFERROR(MID(Table4[[#This Row],[reference/s]],Table4[[#This Row],[Column4]]+2,Table4[[#This Row],[Column5]]-Table4[[#This Row],[Column4]]-2),"")</f>
        <v/>
      </c>
      <c r="BS312" s="1" t="str">
        <f>IFERROR(MID(Table4[[#This Row],[reference/s]],Table4[[#This Row],[Column5]]+2,Table4[[#This Row],[Column6]]-Table4[[#This Row],[Column5]]-2),"")</f>
        <v/>
      </c>
    </row>
    <row r="313" spans="1:71">
      <c r="B313" t="s">
        <v>851</v>
      </c>
      <c r="C313" s="6"/>
      <c r="D313" s="4" t="s">
        <v>983</v>
      </c>
      <c r="E313" s="7">
        <v>40573</v>
      </c>
      <c r="F313" s="7">
        <v>40580</v>
      </c>
      <c r="G313" t="s">
        <v>688</v>
      </c>
      <c r="H313" s="41">
        <v>2011</v>
      </c>
      <c r="I313" t="s">
        <v>554</v>
      </c>
      <c r="J313" t="s">
        <v>37</v>
      </c>
      <c r="K313" t="s">
        <v>37</v>
      </c>
      <c r="M313" t="s">
        <v>1721</v>
      </c>
      <c r="N313" s="41" t="str">
        <f>IFERROR(SEARCH("EM-DAT",Table4[[#This Row],[reference/s]]),"")</f>
        <v/>
      </c>
      <c r="O313" s="41"/>
      <c r="P313" s="41"/>
      <c r="Q313" s="41"/>
      <c r="R313" s="41"/>
      <c r="S313" s="41"/>
      <c r="T313" s="41">
        <f>IF(AND(Table4[[#This Row],[Deaths]]="",Table4[[#This Row],[Reported cost]]="",Table4[[#This Row],[Insured Cost]]=""),1,IF(OR(Table4[[#This Row],[Reported cost]]="",Table4[[#This Row],[Insured Cost]]=""),2,IF(AND(Table4[[#This Row],[Deaths]]="",OR(Table4[[#This Row],[Reported cost]]="",Table4[[#This Row],[Insured Cost]]="")),3,"")))</f>
        <v>2</v>
      </c>
      <c r="U313" s="41"/>
      <c r="V313" s="41"/>
      <c r="W313" s="41"/>
      <c r="X313" s="41">
        <v>595</v>
      </c>
      <c r="Y313" s="41">
        <v>96</v>
      </c>
      <c r="Z313" s="2">
        <v>25000</v>
      </c>
      <c r="AB313" s="41"/>
      <c r="AC313" s="41"/>
      <c r="AD313" s="41"/>
      <c r="AE313" s="41"/>
      <c r="AF313" s="41"/>
      <c r="AG313" s="41"/>
      <c r="AH313" s="41"/>
      <c r="AI313" s="41"/>
      <c r="AJ313" s="41"/>
      <c r="AK313" s="41"/>
      <c r="AL313" s="41"/>
      <c r="AM313" s="41"/>
      <c r="AN313" s="41"/>
      <c r="AO313" s="41"/>
      <c r="AP313" s="41"/>
      <c r="AQ313" s="41"/>
      <c r="AR313" s="41"/>
      <c r="AS313" s="41"/>
      <c r="AT313" s="41"/>
      <c r="BD313" t="str">
        <f>IFERROR(LEFT(Table4[[#This Row],[reference/s]],SEARCH(";",Table4[[#This Row],[reference/s]])-1),"")</f>
        <v>PDF - newspaper</v>
      </c>
      <c r="BE313" t="str">
        <f>IFERROR(MID(Table4[[#This Row],[reference/s]],SEARCH(";",Table4[[#This Row],[reference/s]])+2,SEARCH(";",Table4[[#This Row],[reference/s]],SEARCH(";",Table4[[#This Row],[reference/s]])+1)-SEARCH(";",Table4[[#This Row],[reference/s]])-2),"")</f>
        <v>Scaffer et al., 2012</v>
      </c>
      <c r="BF313">
        <f>IFERROR(SEARCH(";",Table4[[#This Row],[reference/s]]),"")</f>
        <v>16</v>
      </c>
      <c r="BG313" s="1">
        <f>IFERROR(SEARCH(";",Table4[[#This Row],[reference/s]],Table4[[#This Row],[Column2]]+1),"")</f>
        <v>38</v>
      </c>
      <c r="BH313" s="1">
        <f>IFERROR(SEARCH(";",Table4[[#This Row],[reference/s]],Table4[[#This Row],[Column3]]+1),"")</f>
        <v>50</v>
      </c>
      <c r="BI313" s="1" t="str">
        <f>IFERROR(SEARCH(";",Table4[[#This Row],[reference/s]],Table4[[#This Row],[Column4]]+1),"")</f>
        <v/>
      </c>
      <c r="BJ313" s="1" t="str">
        <f>IFERROR(SEARCH(";",Table4[[#This Row],[reference/s]],Table4[[#This Row],[Column5]]+1),"")</f>
        <v/>
      </c>
      <c r="BK313" s="1" t="str">
        <f>IFERROR(SEARCH(";",Table4[[#This Row],[reference/s]],Table4[[#This Row],[Column6]]+1),"")</f>
        <v/>
      </c>
      <c r="BL313" s="1" t="str">
        <f>IFERROR(SEARCH(";",Table4[[#This Row],[reference/s]],Table4[[#This Row],[Column7]]+1),"")</f>
        <v/>
      </c>
      <c r="BM313" s="1" t="str">
        <f>IFERROR(SEARCH(";",Table4[[#This Row],[reference/s]],Table4[[#This Row],[Column8]]+1),"")</f>
        <v/>
      </c>
      <c r="BN313" s="1" t="str">
        <f>IFERROR(SEARCH(";",Table4[[#This Row],[reference/s]],Table4[[#This Row],[Column9]]+1),"")</f>
        <v/>
      </c>
      <c r="BO313" s="1" t="str">
        <f>IFERROR(SEARCH(";",Table4[[#This Row],[reference/s]],Table4[[#This Row],[Column10]]+1),"")</f>
        <v/>
      </c>
      <c r="BP313" s="1" t="str">
        <f>IFERROR(SEARCH(";",Table4[[#This Row],[reference/s]],Table4[[#This Row],[Column11]]+1),"")</f>
        <v/>
      </c>
      <c r="BQ313" s="1" t="str">
        <f>IFERROR(MID(Table4[[#This Row],[reference/s]],Table4[[#This Row],[Column3]]+2,Table4[[#This Row],[Column4]]-Table4[[#This Row],[Column3]]-2),"")</f>
        <v>BoM report</v>
      </c>
      <c r="BR313" s="1" t="str">
        <f>IFERROR(MID(Table4[[#This Row],[reference/s]],Table4[[#This Row],[Column4]]+2,Table4[[#This Row],[Column5]]-Table4[[#This Row],[Column4]]-2),"")</f>
        <v/>
      </c>
      <c r="BS313" s="1" t="str">
        <f>IFERROR(MID(Table4[[#This Row],[reference/s]],Table4[[#This Row],[Column5]]+2,Table4[[#This Row],[Column6]]-Table4[[#This Row],[Column5]]-2),"")</f>
        <v/>
      </c>
    </row>
    <row r="314" spans="1:71" ht="15" thickBot="1">
      <c r="A314">
        <v>505</v>
      </c>
      <c r="B314" t="s">
        <v>666</v>
      </c>
      <c r="C314" t="s">
        <v>437</v>
      </c>
      <c r="D314" t="s">
        <v>380</v>
      </c>
      <c r="E314" s="7">
        <v>40578</v>
      </c>
      <c r="F314" s="7">
        <v>40580</v>
      </c>
      <c r="G314" t="s">
        <v>688</v>
      </c>
      <c r="H314" s="41">
        <v>2011</v>
      </c>
      <c r="I314" t="s">
        <v>526</v>
      </c>
      <c r="J314" t="s">
        <v>30</v>
      </c>
      <c r="K314" t="s">
        <v>30</v>
      </c>
      <c r="L314" t="s">
        <v>773</v>
      </c>
      <c r="M314" t="s">
        <v>1717</v>
      </c>
      <c r="N314" s="41" t="str">
        <f>IFERROR(SEARCH("EM-DAT",Table4[[#This Row],[reference/s]]),"")</f>
        <v/>
      </c>
      <c r="O314" s="41"/>
      <c r="P314" s="41"/>
      <c r="Q314" s="41"/>
      <c r="R314" s="41"/>
      <c r="S314" s="41"/>
      <c r="T314" s="41">
        <f>IF(AND(Table4[[#This Row],[Deaths]]="",Table4[[#This Row],[Reported cost]]="",Table4[[#This Row],[Insured Cost]]=""),1,IF(OR(Table4[[#This Row],[Reported cost]]="",Table4[[#This Row],[Insured Cost]]=""),2,IF(AND(Table4[[#This Row],[Deaths]]="",OR(Table4[[#This Row],[Reported cost]]="",Table4[[#This Row],[Insured Cost]]="")),3,"")))</f>
        <v>2</v>
      </c>
      <c r="U314" s="41">
        <v>6000</v>
      </c>
      <c r="V314" s="41"/>
      <c r="W314" s="41"/>
      <c r="X314" s="41">
        <v>1</v>
      </c>
      <c r="Y314" s="41"/>
      <c r="Z314" s="2">
        <v>487615000</v>
      </c>
      <c r="AB314" s="41"/>
      <c r="AC314" s="41"/>
      <c r="AD314" s="41"/>
      <c r="AE314" s="41"/>
      <c r="AF314" s="41"/>
      <c r="AG314" s="41">
        <v>20</v>
      </c>
      <c r="AH314" s="41"/>
      <c r="AI314" s="41"/>
      <c r="AJ314" s="41"/>
      <c r="AK314" s="41"/>
      <c r="AL314" s="41"/>
      <c r="AM314" s="41"/>
      <c r="AN314" s="41"/>
      <c r="AO314" s="41"/>
      <c r="AP314" s="41"/>
      <c r="AQ314" s="41"/>
      <c r="AR314" s="41"/>
      <c r="AS314" s="41"/>
      <c r="AT314" s="41"/>
      <c r="BC314" t="s">
        <v>381</v>
      </c>
      <c r="BD314" t="str">
        <f>IFERROR(LEFT(Table4[[#This Row],[reference/s]],SEARCH(";",Table4[[#This Row],[reference/s]])-1),"")</f>
        <v>EM-Track</v>
      </c>
      <c r="BE314" t="str">
        <f>IFERROR(MID(Table4[[#This Row],[reference/s]],SEARCH(";",Table4[[#This Row],[reference/s]])+2,SEARCH(";",Table4[[#This Row],[reference/s]],SEARCH(";",Table4[[#This Row],[reference/s]])+1)-SEARCH(";",Table4[[#This Row],[reference/s]])-2),"")</f>
        <v>ICA</v>
      </c>
      <c r="BF314">
        <f>IFERROR(SEARCH(";",Table4[[#This Row],[reference/s]]),"")</f>
        <v>9</v>
      </c>
      <c r="BG314" s="1">
        <f>IFERROR(SEARCH(";",Table4[[#This Row],[reference/s]],Table4[[#This Row],[Column2]]+1),"")</f>
        <v>14</v>
      </c>
      <c r="BH314" s="1">
        <f>IFERROR(SEARCH(";",Table4[[#This Row],[reference/s]],Table4[[#This Row],[Column3]]+1),"")</f>
        <v>26</v>
      </c>
      <c r="BI314" s="1" t="str">
        <f>IFERROR(SEARCH(";",Table4[[#This Row],[reference/s]],Table4[[#This Row],[Column4]]+1),"")</f>
        <v/>
      </c>
      <c r="BJ314" s="1" t="str">
        <f>IFERROR(SEARCH(";",Table4[[#This Row],[reference/s]],Table4[[#This Row],[Column5]]+1),"")</f>
        <v/>
      </c>
      <c r="BK314" s="1" t="str">
        <f>IFERROR(SEARCH(";",Table4[[#This Row],[reference/s]],Table4[[#This Row],[Column6]]+1),"")</f>
        <v/>
      </c>
      <c r="BL314" s="1" t="str">
        <f>IFERROR(SEARCH(";",Table4[[#This Row],[reference/s]],Table4[[#This Row],[Column7]]+1),"")</f>
        <v/>
      </c>
      <c r="BM314" s="1" t="str">
        <f>IFERROR(SEARCH(";",Table4[[#This Row],[reference/s]],Table4[[#This Row],[Column8]]+1),"")</f>
        <v/>
      </c>
      <c r="BN314" s="1" t="str">
        <f>IFERROR(SEARCH(";",Table4[[#This Row],[reference/s]],Table4[[#This Row],[Column9]]+1),"")</f>
        <v/>
      </c>
      <c r="BO314" s="1" t="str">
        <f>IFERROR(SEARCH(";",Table4[[#This Row],[reference/s]],Table4[[#This Row],[Column10]]+1),"")</f>
        <v/>
      </c>
      <c r="BP314" s="1" t="str">
        <f>IFERROR(SEARCH(";",Table4[[#This Row],[reference/s]],Table4[[#This Row],[Column11]]+1),"")</f>
        <v/>
      </c>
      <c r="BQ314" s="1" t="str">
        <f>IFERROR(MID(Table4[[#This Row],[reference/s]],Table4[[#This Row],[Column3]]+2,Table4[[#This Row],[Column4]]-Table4[[#This Row],[Column3]]-2),"")</f>
        <v>BoM report</v>
      </c>
      <c r="BR314" s="1" t="str">
        <f>IFERROR(MID(Table4[[#This Row],[reference/s]],Table4[[#This Row],[Column4]]+2,Table4[[#This Row],[Column5]]-Table4[[#This Row],[Column4]]-2),"")</f>
        <v/>
      </c>
      <c r="BS314" s="1" t="str">
        <f>IFERROR(MID(Table4[[#This Row],[reference/s]],Table4[[#This Row],[Column5]]+2,Table4[[#This Row],[Column6]]-Table4[[#This Row],[Column5]]-2),"")</f>
        <v/>
      </c>
    </row>
    <row r="315" spans="1:71" ht="16" thickTop="1" thickBot="1">
      <c r="A315">
        <v>569</v>
      </c>
      <c r="B315" t="s">
        <v>666</v>
      </c>
      <c r="C315" t="s">
        <v>422</v>
      </c>
      <c r="D315" t="s">
        <v>423</v>
      </c>
      <c r="E315" s="7">
        <v>40814</v>
      </c>
      <c r="F315" s="7">
        <v>40815</v>
      </c>
      <c r="G315" t="s">
        <v>727</v>
      </c>
      <c r="H315" s="41">
        <v>2011</v>
      </c>
      <c r="I315" t="s">
        <v>583</v>
      </c>
      <c r="J315" t="s">
        <v>30</v>
      </c>
      <c r="K315" t="s">
        <v>30</v>
      </c>
      <c r="L315" t="s">
        <v>773</v>
      </c>
      <c r="M315" s="9" t="s">
        <v>1734</v>
      </c>
      <c r="N315" s="41" t="str">
        <f>IFERROR(SEARCH("EM-DAT",Table4[[#This Row],[reference/s]]),"")</f>
        <v/>
      </c>
      <c r="O315" s="41"/>
      <c r="P315" s="41"/>
      <c r="Q315" s="41"/>
      <c r="R315" s="41"/>
      <c r="S315" s="41"/>
      <c r="T315" s="41">
        <f>IF(AND(Table4[[#This Row],[Deaths]]="",Table4[[#This Row],[Reported cost]]="",Table4[[#This Row],[Insured Cost]]=""),1,IF(OR(Table4[[#This Row],[Reported cost]]="",Table4[[#This Row],[Insured Cost]]=""),2,IF(AND(Table4[[#This Row],[Deaths]]="",OR(Table4[[#This Row],[Reported cost]]="",Table4[[#This Row],[Insured Cost]]="")),3,"")))</f>
        <v>1</v>
      </c>
      <c r="U315" s="41"/>
      <c r="V315" s="41">
        <v>60000</v>
      </c>
      <c r="W315" s="41"/>
      <c r="X315" s="41"/>
      <c r="Y315" s="41"/>
      <c r="Z315" s="2"/>
      <c r="AB315" s="41">
        <v>370</v>
      </c>
      <c r="AC315" s="41"/>
      <c r="AD315" s="41"/>
      <c r="AE315" s="41">
        <v>2</v>
      </c>
      <c r="AF315" s="41"/>
      <c r="AG315" s="41"/>
      <c r="AH315" s="41"/>
      <c r="AI315" s="41"/>
      <c r="AJ315" s="41"/>
      <c r="AK315" s="41"/>
      <c r="AL315" s="41"/>
      <c r="AM315" s="41"/>
      <c r="AN315" s="41"/>
      <c r="AO315" s="41"/>
      <c r="AP315" s="41"/>
      <c r="AQ315" s="41"/>
      <c r="AR315" s="41"/>
      <c r="AS315" s="41"/>
      <c r="AT315" s="41"/>
      <c r="BC315" t="s">
        <v>424</v>
      </c>
      <c r="BD315" t="str">
        <f>IFERROR(LEFT(Table4[[#This Row],[reference/s]],SEARCH(";",Table4[[#This Row],[reference/s]])-1),"")</f>
        <v>EM-Track</v>
      </c>
      <c r="BE315" t="str">
        <f>IFERROR(MID(Table4[[#This Row],[reference/s]],SEARCH(";",Table4[[#This Row],[reference/s]])+2,SEARCH(";",Table4[[#This Row],[reference/s]],SEARCH(";",Table4[[#This Row],[reference/s]])+1)-SEARCH(";",Table4[[#This Row],[reference/s]])-2),"")</f>
        <v/>
      </c>
      <c r="BF315">
        <f>IFERROR(SEARCH(";",Table4[[#This Row],[reference/s]]),"")</f>
        <v>9</v>
      </c>
      <c r="BG315" s="1" t="str">
        <f>IFERROR(SEARCH(";",Table4[[#This Row],[reference/s]],Table4[[#This Row],[Column2]]+1),"")</f>
        <v/>
      </c>
      <c r="BH315" s="1" t="str">
        <f>IFERROR(SEARCH(";",Table4[[#This Row],[reference/s]],Table4[[#This Row],[Column3]]+1),"")</f>
        <v/>
      </c>
      <c r="BI315" s="1" t="str">
        <f>IFERROR(SEARCH(";",Table4[[#This Row],[reference/s]],Table4[[#This Row],[Column4]]+1),"")</f>
        <v/>
      </c>
      <c r="BJ315" s="1" t="str">
        <f>IFERROR(SEARCH(";",Table4[[#This Row],[reference/s]],Table4[[#This Row],[Column5]]+1),"")</f>
        <v/>
      </c>
      <c r="BK315" s="1" t="str">
        <f>IFERROR(SEARCH(";",Table4[[#This Row],[reference/s]],Table4[[#This Row],[Column6]]+1),"")</f>
        <v/>
      </c>
      <c r="BL315" s="1" t="str">
        <f>IFERROR(SEARCH(";",Table4[[#This Row],[reference/s]],Table4[[#This Row],[Column7]]+1),"")</f>
        <v/>
      </c>
      <c r="BM315" s="1" t="str">
        <f>IFERROR(SEARCH(";",Table4[[#This Row],[reference/s]],Table4[[#This Row],[Column8]]+1),"")</f>
        <v/>
      </c>
      <c r="BN315" s="1" t="str">
        <f>IFERROR(SEARCH(";",Table4[[#This Row],[reference/s]],Table4[[#This Row],[Column9]]+1),"")</f>
        <v/>
      </c>
      <c r="BO315" s="1" t="str">
        <f>IFERROR(SEARCH(";",Table4[[#This Row],[reference/s]],Table4[[#This Row],[Column10]]+1),"")</f>
        <v/>
      </c>
      <c r="BP315" s="1" t="str">
        <f>IFERROR(SEARCH(";",Table4[[#This Row],[reference/s]],Table4[[#This Row],[Column11]]+1),"")</f>
        <v/>
      </c>
      <c r="BQ315" s="1" t="str">
        <f>IFERROR(MID(Table4[[#This Row],[reference/s]],Table4[[#This Row],[Column3]]+2,Table4[[#This Row],[Column4]]-Table4[[#This Row],[Column3]]-2),"")</f>
        <v/>
      </c>
      <c r="BR315" s="1" t="str">
        <f>IFERROR(MID(Table4[[#This Row],[reference/s]],Table4[[#This Row],[Column4]]+2,Table4[[#This Row],[Column5]]-Table4[[#This Row],[Column4]]-2),"")</f>
        <v/>
      </c>
      <c r="BS315" s="1" t="str">
        <f>IFERROR(MID(Table4[[#This Row],[reference/s]],Table4[[#This Row],[Column5]]+2,Table4[[#This Row],[Column6]]-Table4[[#This Row],[Column5]]-2),"")</f>
        <v/>
      </c>
    </row>
    <row r="316" spans="1:71" ht="16" thickTop="1" thickBot="1">
      <c r="A316">
        <v>594</v>
      </c>
      <c r="B316" t="s">
        <v>666</v>
      </c>
      <c r="C316" t="s">
        <v>437</v>
      </c>
      <c r="D316" t="s">
        <v>438</v>
      </c>
      <c r="E316" s="7">
        <v>40902</v>
      </c>
      <c r="F316" s="7">
        <v>40903</v>
      </c>
      <c r="G316" t="s">
        <v>687</v>
      </c>
      <c r="H316" s="41">
        <v>2011</v>
      </c>
      <c r="I316" t="s">
        <v>526</v>
      </c>
      <c r="J316" t="s">
        <v>30</v>
      </c>
      <c r="K316" t="s">
        <v>30</v>
      </c>
      <c r="L316" t="s">
        <v>773</v>
      </c>
      <c r="M316" t="s">
        <v>1735</v>
      </c>
      <c r="N316" s="41" t="str">
        <f>IFERROR(SEARCH("EM-DAT",Table4[[#This Row],[reference/s]]),"")</f>
        <v/>
      </c>
      <c r="O316" s="41"/>
      <c r="P316" s="41"/>
      <c r="Q316" s="41"/>
      <c r="R316" s="41"/>
      <c r="S316" s="41"/>
      <c r="T316" s="41">
        <f>IF(AND(Table4[[#This Row],[Deaths]]="",Table4[[#This Row],[Reported cost]]="",Table4[[#This Row],[Insured Cost]]=""),1,IF(OR(Table4[[#This Row],[Reported cost]]="",Table4[[#This Row],[Insured Cost]]=""),2,IF(AND(Table4[[#This Row],[Deaths]]="",OR(Table4[[#This Row],[Reported cost]]="",Table4[[#This Row],[Insured Cost]]="")),3,"")))</f>
        <v>2</v>
      </c>
      <c r="U316" s="41"/>
      <c r="V316" s="41"/>
      <c r="W316" s="41"/>
      <c r="X316" s="41"/>
      <c r="Y316" s="41"/>
      <c r="Z316" s="2">
        <v>728640000</v>
      </c>
      <c r="AB316" s="41"/>
      <c r="AC316" s="41"/>
      <c r="AD316" s="41"/>
      <c r="AE316" s="41"/>
      <c r="AF316" s="41"/>
      <c r="AG316" s="41"/>
      <c r="AH316" s="41"/>
      <c r="AI316" s="41"/>
      <c r="AJ316" s="41"/>
      <c r="AK316" s="41"/>
      <c r="AL316" s="41"/>
      <c r="AM316" s="41"/>
      <c r="AN316" s="41"/>
      <c r="AO316" s="41"/>
      <c r="AP316" s="41"/>
      <c r="AQ316" s="41"/>
      <c r="AR316" s="41"/>
      <c r="AS316" s="41"/>
      <c r="AT316" s="41"/>
      <c r="BC316" t="s">
        <v>439</v>
      </c>
      <c r="BD316" t="str">
        <f>IFERROR(LEFT(Table4[[#This Row],[reference/s]],SEARCH(";",Table4[[#This Row],[reference/s]])-1),"")</f>
        <v>EM-Track</v>
      </c>
      <c r="BE316" t="str">
        <f>IFERROR(MID(Table4[[#This Row],[reference/s]],SEARCH(";",Table4[[#This Row],[reference/s]])+2,SEARCH(";",Table4[[#This Row],[reference/s]],SEARCH(";",Table4[[#This Row],[reference/s]])+1)-SEARCH(";",Table4[[#This Row],[reference/s]])-2),"")</f>
        <v>ICA</v>
      </c>
      <c r="BF316">
        <f>IFERROR(SEARCH(";",Table4[[#This Row],[reference/s]]),"")</f>
        <v>9</v>
      </c>
      <c r="BG316" s="1">
        <f>IFERROR(SEARCH(";",Table4[[#This Row],[reference/s]],Table4[[#This Row],[Column2]]+1),"")</f>
        <v>14</v>
      </c>
      <c r="BH316" s="1">
        <f>IFERROR(SEARCH(";",Table4[[#This Row],[reference/s]],Table4[[#This Row],[Column3]]+1),"")</f>
        <v>26</v>
      </c>
      <c r="BI316" s="1">
        <f>IFERROR(SEARCH(";",Table4[[#This Row],[reference/s]],Table4[[#This Row],[Column4]]+1),"")</f>
        <v>100</v>
      </c>
      <c r="BJ316" s="1" t="str">
        <f>IFERROR(SEARCH(";",Table4[[#This Row],[reference/s]],Table4[[#This Row],[Column5]]+1),"")</f>
        <v/>
      </c>
      <c r="BK316" s="1" t="str">
        <f>IFERROR(SEARCH(";",Table4[[#This Row],[reference/s]],Table4[[#This Row],[Column6]]+1),"")</f>
        <v/>
      </c>
      <c r="BL316" s="1" t="str">
        <f>IFERROR(SEARCH(";",Table4[[#This Row],[reference/s]],Table4[[#This Row],[Column7]]+1),"")</f>
        <v/>
      </c>
      <c r="BM316" s="1" t="str">
        <f>IFERROR(SEARCH(";",Table4[[#This Row],[reference/s]],Table4[[#This Row],[Column8]]+1),"")</f>
        <v/>
      </c>
      <c r="BN316" s="1" t="str">
        <f>IFERROR(SEARCH(";",Table4[[#This Row],[reference/s]],Table4[[#This Row],[Column9]]+1),"")</f>
        <v/>
      </c>
      <c r="BO316" s="1" t="str">
        <f>IFERROR(SEARCH(";",Table4[[#This Row],[reference/s]],Table4[[#This Row],[Column10]]+1),"")</f>
        <v/>
      </c>
      <c r="BP316" s="1" t="str">
        <f>IFERROR(SEARCH(";",Table4[[#This Row],[reference/s]],Table4[[#This Row],[Column11]]+1),"")</f>
        <v/>
      </c>
      <c r="BQ316" s="1" t="str">
        <f>IFERROR(MID(Table4[[#This Row],[reference/s]],Table4[[#This Row],[Column3]]+2,Table4[[#This Row],[Column4]]-Table4[[#This Row],[Column3]]-2),"")</f>
        <v>BoM report</v>
      </c>
      <c r="BR316" s="1" t="str">
        <f>IFERROR(MID(Table4[[#This Row],[reference/s]],Table4[[#This Row],[Column4]]+2,Table4[[#This Row],[Column5]]-Table4[[#This Row],[Column4]]-2),"")</f>
        <v>http://en.wikipedia.org/wiki/Severe_storms_in_Australia#25_December_2011</v>
      </c>
      <c r="BS316" s="1" t="str">
        <f>IFERROR(MID(Table4[[#This Row],[reference/s]],Table4[[#This Row],[Column5]]+2,Table4[[#This Row],[Column6]]-Table4[[#This Row],[Column5]]-2),"")</f>
        <v/>
      </c>
    </row>
    <row r="317" spans="1:71" ht="16" thickTop="1" thickBot="1">
      <c r="A317">
        <v>612</v>
      </c>
      <c r="B317" t="s">
        <v>622</v>
      </c>
      <c r="C317" t="s">
        <v>443</v>
      </c>
      <c r="D317" t="s">
        <v>444</v>
      </c>
      <c r="E317" s="7">
        <v>40932</v>
      </c>
      <c r="F317" s="7">
        <v>40981</v>
      </c>
      <c r="G317" t="s">
        <v>685</v>
      </c>
      <c r="H317" s="41">
        <v>2012</v>
      </c>
      <c r="I317" t="s">
        <v>1739</v>
      </c>
      <c r="J317" t="s">
        <v>963</v>
      </c>
      <c r="K317" t="s">
        <v>37</v>
      </c>
      <c r="L317" t="s">
        <v>964</v>
      </c>
      <c r="M317" s="9" t="s">
        <v>1737</v>
      </c>
      <c r="N317" s="41">
        <f>IFERROR(SEARCH("EM-DAT",Table4[[#This Row],[reference/s]]),"")</f>
        <v>11</v>
      </c>
      <c r="O317" s="41"/>
      <c r="P317" s="41"/>
      <c r="Q317" s="41"/>
      <c r="R317" s="41"/>
      <c r="S317" s="41"/>
      <c r="T317" s="41" t="str">
        <f>IF(AND(Table4[[#This Row],[Deaths]]="",Table4[[#This Row],[Reported cost]]="",Table4[[#This Row],[Insured Cost]]=""),1,IF(OR(Table4[[#This Row],[Reported cost]]="",Table4[[#This Row],[Insured Cost]]=""),2,IF(AND(Table4[[#This Row],[Deaths]]="",OR(Table4[[#This Row],[Reported cost]]="",Table4[[#This Row],[Insured Cost]]="")),3,"")))</f>
        <v/>
      </c>
      <c r="U317" s="41">
        <v>20000</v>
      </c>
      <c r="V317" s="41"/>
      <c r="W317" s="41"/>
      <c r="X317" s="41"/>
      <c r="Y317" s="41">
        <v>3</v>
      </c>
      <c r="Z317" s="2">
        <v>131890000</v>
      </c>
      <c r="AA317" s="2">
        <v>500000000</v>
      </c>
      <c r="AB317" s="41"/>
      <c r="AC317" s="41"/>
      <c r="AD317" s="41"/>
      <c r="AE317" s="41">
        <v>2000</v>
      </c>
      <c r="AF317" s="41">
        <v>400</v>
      </c>
      <c r="AG317" s="41"/>
      <c r="AH317" s="41"/>
      <c r="AI317" s="41"/>
      <c r="AJ317" s="41"/>
      <c r="AK317" s="41"/>
      <c r="AL317" s="41"/>
      <c r="AM317" s="41"/>
      <c r="AN317" s="41"/>
      <c r="AO317" s="41"/>
      <c r="AP317" s="41"/>
      <c r="AQ317" s="41"/>
      <c r="AR317" s="41"/>
      <c r="AS317" s="41"/>
      <c r="AT317" s="41"/>
      <c r="AU317" t="s">
        <v>1738</v>
      </c>
      <c r="AX317">
        <v>2</v>
      </c>
      <c r="BC317" t="s">
        <v>445</v>
      </c>
      <c r="BD317" t="str">
        <f>IFERROR(LEFT(Table4[[#This Row],[reference/s]],SEARCH(";",Table4[[#This Row],[reference/s]])-1),"")</f>
        <v>EM-Track</v>
      </c>
      <c r="BE317" t="str">
        <f>IFERROR(MID(Table4[[#This Row],[reference/s]],SEARCH(";",Table4[[#This Row],[reference/s]])+2,SEARCH(";",Table4[[#This Row],[reference/s]],SEARCH(";",Table4[[#This Row],[reference/s]])+1)-SEARCH(";",Table4[[#This Row],[reference/s]])-2),"")</f>
        <v>EM-DAT</v>
      </c>
      <c r="BF317">
        <f>IFERROR(SEARCH(";",Table4[[#This Row],[reference/s]]),"")</f>
        <v>9</v>
      </c>
      <c r="BG317" s="1">
        <f>IFERROR(SEARCH(";",Table4[[#This Row],[reference/s]],Table4[[#This Row],[Column2]]+1),"")</f>
        <v>17</v>
      </c>
      <c r="BH317" s="1">
        <f>IFERROR(SEARCH(";",Table4[[#This Row],[reference/s]],Table4[[#This Row],[Column3]]+1),"")</f>
        <v>37</v>
      </c>
      <c r="BI317" s="1">
        <f>IFERROR(SEARCH(";",Table4[[#This Row],[reference/s]],Table4[[#This Row],[Column4]]+1),"")</f>
        <v>52</v>
      </c>
      <c r="BJ317" s="1" t="str">
        <f>IFERROR(SEARCH(";",Table4[[#This Row],[reference/s]],Table4[[#This Row],[Column5]]+1),"")</f>
        <v/>
      </c>
      <c r="BK317" s="1" t="str">
        <f>IFERROR(SEARCH(";",Table4[[#This Row],[reference/s]],Table4[[#This Row],[Column6]]+1),"")</f>
        <v/>
      </c>
      <c r="BL317" s="1" t="str">
        <f>IFERROR(SEARCH(";",Table4[[#This Row],[reference/s]],Table4[[#This Row],[Column7]]+1),"")</f>
        <v/>
      </c>
      <c r="BM317" s="1" t="str">
        <f>IFERROR(SEARCH(";",Table4[[#This Row],[reference/s]],Table4[[#This Row],[Column8]]+1),"")</f>
        <v/>
      </c>
      <c r="BN317" s="1" t="str">
        <f>IFERROR(SEARCH(";",Table4[[#This Row],[reference/s]],Table4[[#This Row],[Column9]]+1),"")</f>
        <v/>
      </c>
      <c r="BO317" s="1" t="str">
        <f>IFERROR(SEARCH(";",Table4[[#This Row],[reference/s]],Table4[[#This Row],[Column10]]+1),"")</f>
        <v/>
      </c>
      <c r="BP317" s="1" t="str">
        <f>IFERROR(SEARCH(";",Table4[[#This Row],[reference/s]],Table4[[#This Row],[Column11]]+1),"")</f>
        <v/>
      </c>
      <c r="BQ317" s="1" t="str">
        <f>IFERROR(MID(Table4[[#This Row],[reference/s]],Table4[[#This Row],[Column3]]+2,Table4[[#This Row],[Column4]]-Table4[[#This Row],[Column3]]-2),"")</f>
        <v>BoM special report</v>
      </c>
      <c r="BR317" s="1" t="str">
        <f>IFERROR(MID(Table4[[#This Row],[reference/s]],Table4[[#This Row],[Column4]]+2,Table4[[#This Row],[Column5]]-Table4[[#This Row],[Column4]]-2),"")</f>
        <v>PDF newspaper</v>
      </c>
      <c r="BS317" s="1" t="str">
        <f>IFERROR(MID(Table4[[#This Row],[reference/s]],Table4[[#This Row],[Column5]]+2,Table4[[#This Row],[Column6]]-Table4[[#This Row],[Column5]]-2),"")</f>
        <v/>
      </c>
    </row>
    <row r="318" spans="1:71" ht="16" thickTop="1" thickBot="1">
      <c r="A318">
        <v>613</v>
      </c>
      <c r="B318" t="s">
        <v>622</v>
      </c>
      <c r="C318" t="s">
        <v>446</v>
      </c>
      <c r="D318" t="s">
        <v>447</v>
      </c>
      <c r="E318" s="7">
        <v>40932</v>
      </c>
      <c r="F318" s="7">
        <v>40981</v>
      </c>
      <c r="G318" t="s">
        <v>685</v>
      </c>
      <c r="H318" s="41">
        <v>2012</v>
      </c>
      <c r="I318" t="s">
        <v>587</v>
      </c>
      <c r="J318" t="s">
        <v>50</v>
      </c>
      <c r="K318" t="s">
        <v>50</v>
      </c>
      <c r="L318" t="s">
        <v>773</v>
      </c>
      <c r="M318" t="s">
        <v>1724</v>
      </c>
      <c r="N318" s="41">
        <f>IFERROR(SEARCH("EM-DAT",Table4[[#This Row],[reference/s]]),"")</f>
        <v>11</v>
      </c>
      <c r="O318" s="41"/>
      <c r="P318" s="41"/>
      <c r="Q318" s="41"/>
      <c r="R318" s="41"/>
      <c r="S318" s="41"/>
      <c r="T318" s="41">
        <f>IF(AND(Table4[[#This Row],[Deaths]]="",Table4[[#This Row],[Reported cost]]="",Table4[[#This Row],[Insured Cost]]=""),1,IF(OR(Table4[[#This Row],[Reported cost]]="",Table4[[#This Row],[Insured Cost]]=""),2,IF(AND(Table4[[#This Row],[Deaths]]="",OR(Table4[[#This Row],[Reported cost]]="",Table4[[#This Row],[Insured Cost]]="")),3,"")))</f>
        <v>2</v>
      </c>
      <c r="U318" s="41"/>
      <c r="V318" s="41"/>
      <c r="W318" s="41"/>
      <c r="X318" s="41"/>
      <c r="Y318" s="41">
        <v>2</v>
      </c>
      <c r="Z318" s="2">
        <v>131432000</v>
      </c>
      <c r="AB318" s="41"/>
      <c r="AC318" s="41"/>
      <c r="AD318" s="41"/>
      <c r="AE318" s="41"/>
      <c r="AF318" s="41"/>
      <c r="AG318" s="41"/>
      <c r="AH318" s="41"/>
      <c r="AI318" s="41"/>
      <c r="AJ318" s="41"/>
      <c r="AK318" s="41"/>
      <c r="AL318" s="41"/>
      <c r="AM318" s="41"/>
      <c r="AN318" s="41"/>
      <c r="AO318" s="41"/>
      <c r="AP318" s="41"/>
      <c r="AQ318" s="41"/>
      <c r="AR318" s="41"/>
      <c r="AS318" s="41"/>
      <c r="AT318" s="41"/>
      <c r="BC318" t="s">
        <v>448</v>
      </c>
      <c r="BD318" t="str">
        <f>IFERROR(LEFT(Table4[[#This Row],[reference/s]],SEARCH(";",Table4[[#This Row],[reference/s]])-1),"")</f>
        <v>EM-Track</v>
      </c>
      <c r="BE318" t="str">
        <f>IFERROR(MID(Table4[[#This Row],[reference/s]],SEARCH(";",Table4[[#This Row],[reference/s]])+2,SEARCH(";",Table4[[#This Row],[reference/s]],SEARCH(";",Table4[[#This Row],[reference/s]])+1)-SEARCH(";",Table4[[#This Row],[reference/s]])-2),"")</f>
        <v>EM-DAT</v>
      </c>
      <c r="BF318">
        <f>IFERROR(SEARCH(";",Table4[[#This Row],[reference/s]]),"")</f>
        <v>9</v>
      </c>
      <c r="BG318" s="1">
        <f>IFERROR(SEARCH(";",Table4[[#This Row],[reference/s]],Table4[[#This Row],[Column2]]+1),"")</f>
        <v>17</v>
      </c>
      <c r="BH318" s="1" t="str">
        <f>IFERROR(SEARCH(";",Table4[[#This Row],[reference/s]],Table4[[#This Row],[Column3]]+1),"")</f>
        <v/>
      </c>
      <c r="BI318" s="1" t="str">
        <f>IFERROR(SEARCH(";",Table4[[#This Row],[reference/s]],Table4[[#This Row],[Column4]]+1),"")</f>
        <v/>
      </c>
      <c r="BJ318" s="1" t="str">
        <f>IFERROR(SEARCH(";",Table4[[#This Row],[reference/s]],Table4[[#This Row],[Column5]]+1),"")</f>
        <v/>
      </c>
      <c r="BK318" s="1" t="str">
        <f>IFERROR(SEARCH(";",Table4[[#This Row],[reference/s]],Table4[[#This Row],[Column6]]+1),"")</f>
        <v/>
      </c>
      <c r="BL318" s="1" t="str">
        <f>IFERROR(SEARCH(";",Table4[[#This Row],[reference/s]],Table4[[#This Row],[Column7]]+1),"")</f>
        <v/>
      </c>
      <c r="BM318" s="1" t="str">
        <f>IFERROR(SEARCH(";",Table4[[#This Row],[reference/s]],Table4[[#This Row],[Column8]]+1),"")</f>
        <v/>
      </c>
      <c r="BN318" s="1" t="str">
        <f>IFERROR(SEARCH(";",Table4[[#This Row],[reference/s]],Table4[[#This Row],[Column9]]+1),"")</f>
        <v/>
      </c>
      <c r="BO318" s="1" t="str">
        <f>IFERROR(SEARCH(";",Table4[[#This Row],[reference/s]],Table4[[#This Row],[Column10]]+1),"")</f>
        <v/>
      </c>
      <c r="BP318" s="1" t="str">
        <f>IFERROR(SEARCH(";",Table4[[#This Row],[reference/s]],Table4[[#This Row],[Column11]]+1),"")</f>
        <v/>
      </c>
      <c r="BQ318" s="1" t="str">
        <f>IFERROR(MID(Table4[[#This Row],[reference/s]],Table4[[#This Row],[Column3]]+2,Table4[[#This Row],[Column4]]-Table4[[#This Row],[Column3]]-2),"")</f>
        <v/>
      </c>
      <c r="BR318" s="1" t="str">
        <f>IFERROR(MID(Table4[[#This Row],[reference/s]],Table4[[#This Row],[Column4]]+2,Table4[[#This Row],[Column5]]-Table4[[#This Row],[Column4]]-2),"")</f>
        <v/>
      </c>
      <c r="BS318" s="1" t="str">
        <f>IFERROR(MID(Table4[[#This Row],[reference/s]],Table4[[#This Row],[Column5]]+2,Table4[[#This Row],[Column6]]-Table4[[#This Row],[Column5]]-2),"")</f>
        <v/>
      </c>
    </row>
    <row r="319" spans="1:71" ht="16" thickTop="1" thickBot="1">
      <c r="A319">
        <v>615</v>
      </c>
      <c r="B319" t="s">
        <v>622</v>
      </c>
      <c r="C319" t="s">
        <v>449</v>
      </c>
      <c r="D319" t="s">
        <v>450</v>
      </c>
      <c r="E319" s="7">
        <v>40965</v>
      </c>
      <c r="F319" s="7">
        <v>40983</v>
      </c>
      <c r="G319" t="s">
        <v>685</v>
      </c>
      <c r="H319" s="41">
        <v>2012</v>
      </c>
      <c r="I319" t="s">
        <v>588</v>
      </c>
      <c r="J319" t="s">
        <v>30</v>
      </c>
      <c r="K319" t="s">
        <v>30</v>
      </c>
      <c r="L319" t="s">
        <v>773</v>
      </c>
      <c r="M319" s="9" t="s">
        <v>1740</v>
      </c>
      <c r="N319" s="41" t="str">
        <f>IFERROR(SEARCH("EM-DAT",Table4[[#This Row],[reference/s]]),"")</f>
        <v/>
      </c>
      <c r="O319" s="41"/>
      <c r="P319" s="41"/>
      <c r="Q319" s="41"/>
      <c r="R319" s="41"/>
      <c r="S319" s="41"/>
      <c r="T319" s="41">
        <f>IF(AND(Table4[[#This Row],[Deaths]]="",Table4[[#This Row],[Reported cost]]="",Table4[[#This Row],[Insured Cost]]=""),1,IF(OR(Table4[[#This Row],[Reported cost]]="",Table4[[#This Row],[Insured Cost]]=""),2,IF(AND(Table4[[#This Row],[Deaths]]="",OR(Table4[[#This Row],[Reported cost]]="",Table4[[#This Row],[Insured Cost]]="")),3,"")))</f>
        <v>2</v>
      </c>
      <c r="U319" s="41"/>
      <c r="V319" s="41"/>
      <c r="W319" s="41"/>
      <c r="X319" s="41"/>
      <c r="Y319" s="43">
        <v>1</v>
      </c>
      <c r="Z319" s="2">
        <v>108212000</v>
      </c>
      <c r="AB319" s="41">
        <v>1090</v>
      </c>
      <c r="AC319" s="41"/>
      <c r="AD319" s="41"/>
      <c r="AE319" s="41">
        <v>250</v>
      </c>
      <c r="AF319" s="41"/>
      <c r="AG319" s="41"/>
      <c r="AH319" s="41"/>
      <c r="AI319" s="41"/>
      <c r="AJ319" s="41"/>
      <c r="AK319" s="41"/>
      <c r="AL319" s="41"/>
      <c r="AM319" s="41"/>
      <c r="AN319" s="41"/>
      <c r="AO319" s="41"/>
      <c r="AP319" s="41"/>
      <c r="AQ319" s="41"/>
      <c r="AR319" s="41"/>
      <c r="AS319" s="41"/>
      <c r="AT319" s="41"/>
      <c r="BC319" t="s">
        <v>451</v>
      </c>
      <c r="BD319" t="str">
        <f>IFERROR(LEFT(Table4[[#This Row],[reference/s]],SEARCH(";",Table4[[#This Row],[reference/s]])-1),"")</f>
        <v>EM-Track</v>
      </c>
      <c r="BE319" t="str">
        <f>IFERROR(MID(Table4[[#This Row],[reference/s]],SEARCH(";",Table4[[#This Row],[reference/s]])+2,SEARCH(";",Table4[[#This Row],[reference/s]],SEARCH(";",Table4[[#This Row],[reference/s]])+1)-SEARCH(";",Table4[[#This Row],[reference/s]])-2),"")</f>
        <v>BoM special report</v>
      </c>
      <c r="BF319">
        <f>IFERROR(SEARCH(";",Table4[[#This Row],[reference/s]]),"")</f>
        <v>9</v>
      </c>
      <c r="BG319" s="1">
        <f>IFERROR(SEARCH(";",Table4[[#This Row],[reference/s]],Table4[[#This Row],[Column2]]+1),"")</f>
        <v>29</v>
      </c>
      <c r="BH319" s="1">
        <f>IFERROR(SEARCH(";",Table4[[#This Row],[reference/s]],Table4[[#This Row],[Column3]]+1),"")</f>
        <v>48</v>
      </c>
      <c r="BI319" s="1" t="str">
        <f>IFERROR(SEARCH(";",Table4[[#This Row],[reference/s]],Table4[[#This Row],[Column4]]+1),"")</f>
        <v/>
      </c>
      <c r="BJ319" s="1" t="str">
        <f>IFERROR(SEARCH(";",Table4[[#This Row],[reference/s]],Table4[[#This Row],[Column5]]+1),"")</f>
        <v/>
      </c>
      <c r="BK319" s="1" t="str">
        <f>IFERROR(SEARCH(";",Table4[[#This Row],[reference/s]],Table4[[#This Row],[Column6]]+1),"")</f>
        <v/>
      </c>
      <c r="BL319" s="1" t="str">
        <f>IFERROR(SEARCH(";",Table4[[#This Row],[reference/s]],Table4[[#This Row],[Column7]]+1),"")</f>
        <v/>
      </c>
      <c r="BM319" s="1" t="str">
        <f>IFERROR(SEARCH(";",Table4[[#This Row],[reference/s]],Table4[[#This Row],[Column8]]+1),"")</f>
        <v/>
      </c>
      <c r="BN319" s="1" t="str">
        <f>IFERROR(SEARCH(";",Table4[[#This Row],[reference/s]],Table4[[#This Row],[Column9]]+1),"")</f>
        <v/>
      </c>
      <c r="BO319" s="1" t="str">
        <f>IFERROR(SEARCH(";",Table4[[#This Row],[reference/s]],Table4[[#This Row],[Column10]]+1),"")</f>
        <v/>
      </c>
      <c r="BP319" s="1" t="str">
        <f>IFERROR(SEARCH(";",Table4[[#This Row],[reference/s]],Table4[[#This Row],[Column11]]+1),"")</f>
        <v/>
      </c>
      <c r="BQ319" s="1" t="str">
        <f>IFERROR(MID(Table4[[#This Row],[reference/s]],Table4[[#This Row],[Column3]]+2,Table4[[#This Row],[Column4]]-Table4[[#This Row],[Column3]]-2),"")</f>
        <v>SES annual report</v>
      </c>
      <c r="BR319" s="1" t="str">
        <f>IFERROR(MID(Table4[[#This Row],[reference/s]],Table4[[#This Row],[Column4]]+2,Table4[[#This Row],[Column5]]-Table4[[#This Row],[Column4]]-2),"")</f>
        <v/>
      </c>
      <c r="BS319" s="1" t="str">
        <f>IFERROR(MID(Table4[[#This Row],[reference/s]],Table4[[#This Row],[Column5]]+2,Table4[[#This Row],[Column6]]-Table4[[#This Row],[Column5]]-2),"")</f>
        <v/>
      </c>
    </row>
    <row r="320" spans="1:71" ht="15" thickTop="1">
      <c r="A320">
        <v>2029</v>
      </c>
      <c r="B320" t="s">
        <v>622</v>
      </c>
      <c r="C320" t="s">
        <v>458</v>
      </c>
      <c r="D320" t="s">
        <v>459</v>
      </c>
      <c r="E320" s="7">
        <v>41064.65834490741</v>
      </c>
      <c r="F320" s="7">
        <v>41082.65834490741</v>
      </c>
      <c r="G320" t="s">
        <v>693</v>
      </c>
      <c r="H320" s="41">
        <v>2012</v>
      </c>
      <c r="I320" t="s">
        <v>590</v>
      </c>
      <c r="J320" t="s">
        <v>30</v>
      </c>
      <c r="K320" t="s">
        <v>30</v>
      </c>
      <c r="L320" t="s">
        <v>773</v>
      </c>
      <c r="M320" t="s">
        <v>1741</v>
      </c>
      <c r="N320" s="41" t="str">
        <f>IFERROR(SEARCH("EM-DAT",Table4[[#This Row],[reference/s]]),"")</f>
        <v/>
      </c>
      <c r="O320" s="41"/>
      <c r="P320" s="41"/>
      <c r="Q320" s="41"/>
      <c r="R320" s="41"/>
      <c r="S320" s="41"/>
      <c r="T320" s="41">
        <f>IF(AND(Table4[[#This Row],[Deaths]]="",Table4[[#This Row],[Reported cost]]="",Table4[[#This Row],[Insured Cost]]=""),1,IF(OR(Table4[[#This Row],[Reported cost]]="",Table4[[#This Row],[Insured Cost]]=""),2,IF(AND(Table4[[#This Row],[Deaths]]="",OR(Table4[[#This Row],[Reported cost]]="",Table4[[#This Row],[Insured Cost]]="")),3,"")))</f>
        <v>2</v>
      </c>
      <c r="U320" s="41">
        <v>27</v>
      </c>
      <c r="V320" s="41"/>
      <c r="W320" s="41"/>
      <c r="X320" s="41"/>
      <c r="Y320" s="41"/>
      <c r="Z320" s="2"/>
      <c r="AA320" s="2">
        <v>60000000</v>
      </c>
      <c r="AB320" s="41"/>
      <c r="AC320" s="41"/>
      <c r="AD320" s="41"/>
      <c r="AE320" s="41">
        <v>93</v>
      </c>
      <c r="AF320" s="41">
        <v>23</v>
      </c>
      <c r="AG320" s="41"/>
      <c r="AH320" s="41"/>
      <c r="AI320" s="41"/>
      <c r="AJ320" s="41"/>
      <c r="AK320" s="41"/>
      <c r="AL320" s="41"/>
      <c r="AM320" s="41"/>
      <c r="AN320" s="41"/>
      <c r="AO320" s="41"/>
      <c r="AP320" s="41"/>
      <c r="AQ320" s="41"/>
      <c r="AR320" s="41"/>
      <c r="AS320" s="41"/>
      <c r="AT320" s="41"/>
      <c r="BC320" t="s">
        <v>460</v>
      </c>
      <c r="BD320" t="str">
        <f>IFERROR(LEFT(Table4[[#This Row],[reference/s]],SEARCH(";",Table4[[#This Row],[reference/s]])-1),"")</f>
        <v>SES annual report</v>
      </c>
      <c r="BE320" t="str">
        <f>IFERROR(MID(Table4[[#This Row],[reference/s]],SEARCH(";",Table4[[#This Row],[reference/s]])+2,SEARCH(";",Table4[[#This Row],[reference/s]],SEARCH(";",Table4[[#This Row],[reference/s]])+1)-SEARCH(";",Table4[[#This Row],[reference/s]])-2),"")</f>
        <v>Flood review</v>
      </c>
      <c r="BF320">
        <f>IFERROR(SEARCH(";",Table4[[#This Row],[reference/s]]),"")</f>
        <v>18</v>
      </c>
      <c r="BG320" s="1">
        <f>IFERROR(SEARCH(";",Table4[[#This Row],[reference/s]],Table4[[#This Row],[Column2]]+1),"")</f>
        <v>32</v>
      </c>
      <c r="BH320" s="1">
        <f>IFERROR(SEARCH(";",Table4[[#This Row],[reference/s]],Table4[[#This Row],[Column3]]+1),"")</f>
        <v>48</v>
      </c>
      <c r="BI320" s="1">
        <f>IFERROR(SEARCH(";",Table4[[#This Row],[reference/s]],Table4[[#This Row],[Column4]]+1),"")</f>
        <v>58</v>
      </c>
      <c r="BJ320" s="1" t="str">
        <f>IFERROR(SEARCH(";",Table4[[#This Row],[reference/s]],Table4[[#This Row],[Column5]]+1),"")</f>
        <v/>
      </c>
      <c r="BK320" s="1" t="str">
        <f>IFERROR(SEARCH(";",Table4[[#This Row],[reference/s]],Table4[[#This Row],[Column6]]+1),"")</f>
        <v/>
      </c>
      <c r="BL320" s="1" t="str">
        <f>IFERROR(SEARCH(";",Table4[[#This Row],[reference/s]],Table4[[#This Row],[Column7]]+1),"")</f>
        <v/>
      </c>
      <c r="BM320" s="1" t="str">
        <f>IFERROR(SEARCH(";",Table4[[#This Row],[reference/s]],Table4[[#This Row],[Column8]]+1),"")</f>
        <v/>
      </c>
      <c r="BN320" s="1" t="str">
        <f>IFERROR(SEARCH(";",Table4[[#This Row],[reference/s]],Table4[[#This Row],[Column9]]+1),"")</f>
        <v/>
      </c>
      <c r="BO320" s="1" t="str">
        <f>IFERROR(SEARCH(";",Table4[[#This Row],[reference/s]],Table4[[#This Row],[Column10]]+1),"")</f>
        <v/>
      </c>
      <c r="BP320" s="1" t="str">
        <f>IFERROR(SEARCH(";",Table4[[#This Row],[reference/s]],Table4[[#This Row],[Column11]]+1),"")</f>
        <v/>
      </c>
      <c r="BQ320" s="1" t="str">
        <f>IFERROR(MID(Table4[[#This Row],[reference/s]],Table4[[#This Row],[Column3]]+2,Table4[[#This Row],[Column4]]-Table4[[#This Row],[Column3]]-2),"")</f>
        <v>Flood recovery</v>
      </c>
      <c r="BR320" s="1" t="str">
        <f>IFERROR(MID(Table4[[#This Row],[reference/s]],Table4[[#This Row],[Column4]]+2,Table4[[#This Row],[Column5]]-Table4[[#This Row],[Column4]]-2),"")</f>
        <v>EM-Track</v>
      </c>
      <c r="BS320" s="1" t="str">
        <f>IFERROR(MID(Table4[[#This Row],[reference/s]],Table4[[#This Row],[Column5]]+2,Table4[[#This Row],[Column6]]-Table4[[#This Row],[Column5]]-2),"")</f>
        <v/>
      </c>
    </row>
    <row r="321" spans="1:71">
      <c r="A321">
        <v>602</v>
      </c>
      <c r="B321" t="s">
        <v>851</v>
      </c>
      <c r="C321" s="6" t="s">
        <v>846</v>
      </c>
      <c r="D321" t="s">
        <v>847</v>
      </c>
      <c r="E321" s="4">
        <v>40907</v>
      </c>
      <c r="F321" s="4">
        <v>40912</v>
      </c>
      <c r="G321" t="s">
        <v>684</v>
      </c>
      <c r="H321" s="41">
        <v>2012</v>
      </c>
      <c r="I321" t="s">
        <v>828</v>
      </c>
      <c r="J321" t="s">
        <v>832</v>
      </c>
      <c r="K321" t="s">
        <v>51</v>
      </c>
      <c r="L321" t="s">
        <v>30</v>
      </c>
      <c r="M321" t="s">
        <v>920</v>
      </c>
      <c r="N321" s="41" t="str">
        <f>IFERROR(SEARCH("EM-DAT",Table4[[#This Row],[reference/s]]),"")</f>
        <v/>
      </c>
      <c r="O321" s="41"/>
      <c r="P321" s="41"/>
      <c r="Q321" s="41"/>
      <c r="R321" s="41"/>
      <c r="S321" s="41"/>
      <c r="T321" s="41">
        <f>IF(AND(Table4[[#This Row],[Deaths]]="",Table4[[#This Row],[Reported cost]]="",Table4[[#This Row],[Insured Cost]]=""),1,IF(OR(Table4[[#This Row],[Reported cost]]="",Table4[[#This Row],[Insured Cost]]=""),2,IF(AND(Table4[[#This Row],[Deaths]]="",OR(Table4[[#This Row],[Reported cost]]="",Table4[[#This Row],[Insured Cost]]="")),3,"")))</f>
        <v>1</v>
      </c>
      <c r="U321" s="41"/>
      <c r="V321" s="41"/>
      <c r="W321" s="41"/>
      <c r="X321" s="41">
        <v>45</v>
      </c>
      <c r="Y321" s="41"/>
      <c r="Z321" s="2"/>
      <c r="AB321" s="41"/>
      <c r="AC321" s="41"/>
      <c r="AD321" s="41"/>
      <c r="AE321" s="41"/>
      <c r="AF321" s="41"/>
      <c r="AG321" s="41"/>
      <c r="AH321" s="41"/>
      <c r="AI321" s="41"/>
      <c r="AJ321" s="41"/>
      <c r="AK321" s="41"/>
      <c r="AL321" s="41"/>
      <c r="AM321" s="41"/>
      <c r="AN321" s="41"/>
      <c r="AO321" s="41"/>
      <c r="AP321" s="41"/>
      <c r="AQ321" s="41"/>
      <c r="AR321" s="41"/>
      <c r="AS321" s="41"/>
      <c r="AT321" s="41"/>
      <c r="BD321" t="str">
        <f>IFERROR(LEFT(Table4[[#This Row],[reference/s]],SEARCH(";",Table4[[#This Row],[reference/s]])-1),"")</f>
        <v/>
      </c>
      <c r="BE321" t="str">
        <f>IFERROR(MID(Table4[[#This Row],[reference/s]],SEARCH(";",Table4[[#This Row],[reference/s]])+2,SEARCH(";",Table4[[#This Row],[reference/s]],SEARCH(";",Table4[[#This Row],[reference/s]])+1)-SEARCH(";",Table4[[#This Row],[reference/s]])-2),"")</f>
        <v/>
      </c>
      <c r="BF321" t="str">
        <f>IFERROR(SEARCH(";",Table4[[#This Row],[reference/s]]),"")</f>
        <v/>
      </c>
      <c r="BG321" s="1" t="str">
        <f>IFERROR(SEARCH(";",Table4[[#This Row],[reference/s]],Table4[[#This Row],[Column2]]+1),"")</f>
        <v/>
      </c>
      <c r="BH321" s="1" t="str">
        <f>IFERROR(SEARCH(";",Table4[[#This Row],[reference/s]],Table4[[#This Row],[Column3]]+1),"")</f>
        <v/>
      </c>
      <c r="BI321" s="1" t="str">
        <f>IFERROR(SEARCH(";",Table4[[#This Row],[reference/s]],Table4[[#This Row],[Column4]]+1),"")</f>
        <v/>
      </c>
      <c r="BJ321" s="1" t="str">
        <f>IFERROR(SEARCH(";",Table4[[#This Row],[reference/s]],Table4[[#This Row],[Column5]]+1),"")</f>
        <v/>
      </c>
      <c r="BK321" s="1" t="str">
        <f>IFERROR(SEARCH(";",Table4[[#This Row],[reference/s]],Table4[[#This Row],[Column6]]+1),"")</f>
        <v/>
      </c>
      <c r="BL321" s="1" t="str">
        <f>IFERROR(SEARCH(";",Table4[[#This Row],[reference/s]],Table4[[#This Row],[Column7]]+1),"")</f>
        <v/>
      </c>
      <c r="BM321" s="1" t="str">
        <f>IFERROR(SEARCH(";",Table4[[#This Row],[reference/s]],Table4[[#This Row],[Column8]]+1),"")</f>
        <v/>
      </c>
      <c r="BN321" s="1" t="str">
        <f>IFERROR(SEARCH(";",Table4[[#This Row],[reference/s]],Table4[[#This Row],[Column9]]+1),"")</f>
        <v/>
      </c>
      <c r="BO321" s="1" t="str">
        <f>IFERROR(SEARCH(";",Table4[[#This Row],[reference/s]],Table4[[#This Row],[Column10]]+1),"")</f>
        <v/>
      </c>
      <c r="BP321" s="1" t="str">
        <f>IFERROR(SEARCH(";",Table4[[#This Row],[reference/s]],Table4[[#This Row],[Column11]]+1),"")</f>
        <v/>
      </c>
      <c r="BQ321" s="1" t="str">
        <f>IFERROR(MID(Table4[[#This Row],[reference/s]],Table4[[#This Row],[Column3]]+2,Table4[[#This Row],[Column4]]-Table4[[#This Row],[Column3]]-2),"")</f>
        <v/>
      </c>
      <c r="BR321" s="1" t="str">
        <f>IFERROR(MID(Table4[[#This Row],[reference/s]],Table4[[#This Row],[Column4]]+2,Table4[[#This Row],[Column5]]-Table4[[#This Row],[Column4]]-2),"")</f>
        <v/>
      </c>
      <c r="BS321" s="1" t="str">
        <f>IFERROR(MID(Table4[[#This Row],[reference/s]],Table4[[#This Row],[Column5]]+2,Table4[[#This Row],[Column6]]-Table4[[#This Row],[Column5]]-2),"")</f>
        <v/>
      </c>
    </row>
    <row r="322" spans="1:71">
      <c r="A322">
        <v>2118</v>
      </c>
      <c r="B322" t="s">
        <v>666</v>
      </c>
      <c r="C322" t="s">
        <v>461</v>
      </c>
      <c r="D322" t="s">
        <v>462</v>
      </c>
      <c r="E322" s="4">
        <v>41067.634548611109</v>
      </c>
      <c r="F322" s="4">
        <v>41073.634548611109</v>
      </c>
      <c r="G322" t="s">
        <v>693</v>
      </c>
      <c r="H322" s="41">
        <v>2012</v>
      </c>
      <c r="I322" t="s">
        <v>589</v>
      </c>
      <c r="J322" t="s">
        <v>33</v>
      </c>
      <c r="K322" t="s">
        <v>33</v>
      </c>
      <c r="L322" t="s">
        <v>773</v>
      </c>
      <c r="M322" t="s">
        <v>1722</v>
      </c>
      <c r="N322" s="41" t="str">
        <f>IFERROR(SEARCH("EM-DAT",Table4[[#This Row],[reference/s]]),"")</f>
        <v/>
      </c>
      <c r="O322" s="41"/>
      <c r="P322" s="41"/>
      <c r="Q322" s="41"/>
      <c r="R322" s="41"/>
      <c r="S322" s="41"/>
      <c r="T322" s="41">
        <f>IF(AND(Table4[[#This Row],[Deaths]]="",Table4[[#This Row],[Reported cost]]="",Table4[[#This Row],[Insured Cost]]=""),1,IF(OR(Table4[[#This Row],[Reported cost]]="",Table4[[#This Row],[Insured Cost]]=""),2,IF(AND(Table4[[#This Row],[Deaths]]="",OR(Table4[[#This Row],[Reported cost]]="",Table4[[#This Row],[Insured Cost]]="")),3,"")))</f>
        <v>2</v>
      </c>
      <c r="U322" s="41"/>
      <c r="V322" s="41">
        <v>170000</v>
      </c>
      <c r="W322" s="41"/>
      <c r="X322" s="41"/>
      <c r="Y322" s="41">
        <v>1</v>
      </c>
      <c r="Z322" s="2"/>
      <c r="AB322" s="41"/>
      <c r="AC322" s="41"/>
      <c r="AD322" s="41"/>
      <c r="AE322" s="41"/>
      <c r="AF322" s="41"/>
      <c r="AG322" s="41"/>
      <c r="AH322" s="41"/>
      <c r="AI322" s="41"/>
      <c r="AJ322" s="41"/>
      <c r="AK322" s="41"/>
      <c r="AL322" s="41"/>
      <c r="AM322" s="41"/>
      <c r="AN322" s="41"/>
      <c r="AO322" s="41"/>
      <c r="AP322" s="41"/>
      <c r="AQ322" s="41"/>
      <c r="AR322" s="41"/>
      <c r="AS322" s="41"/>
      <c r="AT322" s="41"/>
      <c r="BC322" t="s">
        <v>463</v>
      </c>
      <c r="BD322" t="str">
        <f>IFERROR(LEFT(Table4[[#This Row],[reference/s]],SEARCH(";",Table4[[#This Row],[reference/s]])-1),"")</f>
        <v>EM-Track</v>
      </c>
      <c r="BE322" t="str">
        <f>IFERROR(MID(Table4[[#This Row],[reference/s]],SEARCH(";",Table4[[#This Row],[reference/s]])+2,SEARCH(";",Table4[[#This Row],[reference/s]],SEARCH(";",Table4[[#This Row],[reference/s]])+1)-SEARCH(";",Table4[[#This Row],[reference/s]])-2),"")</f>
        <v/>
      </c>
      <c r="BF322">
        <f>IFERROR(SEARCH(";",Table4[[#This Row],[reference/s]]),"")</f>
        <v>9</v>
      </c>
      <c r="BG322" s="1" t="str">
        <f>IFERROR(SEARCH(";",Table4[[#This Row],[reference/s]],Table4[[#This Row],[Column2]]+1),"")</f>
        <v/>
      </c>
      <c r="BH322" s="1" t="str">
        <f>IFERROR(SEARCH(";",Table4[[#This Row],[reference/s]],Table4[[#This Row],[Column3]]+1),"")</f>
        <v/>
      </c>
      <c r="BI322" s="1" t="str">
        <f>IFERROR(SEARCH(";",Table4[[#This Row],[reference/s]],Table4[[#This Row],[Column4]]+1),"")</f>
        <v/>
      </c>
      <c r="BJ322" s="1" t="str">
        <f>IFERROR(SEARCH(";",Table4[[#This Row],[reference/s]],Table4[[#This Row],[Column5]]+1),"")</f>
        <v/>
      </c>
      <c r="BK322" s="1" t="str">
        <f>IFERROR(SEARCH(";",Table4[[#This Row],[reference/s]],Table4[[#This Row],[Column6]]+1),"")</f>
        <v/>
      </c>
      <c r="BL322" s="1" t="str">
        <f>IFERROR(SEARCH(";",Table4[[#This Row],[reference/s]],Table4[[#This Row],[Column7]]+1),"")</f>
        <v/>
      </c>
      <c r="BM322" s="1" t="str">
        <f>IFERROR(SEARCH(";",Table4[[#This Row],[reference/s]],Table4[[#This Row],[Column8]]+1),"")</f>
        <v/>
      </c>
      <c r="BN322" s="1" t="str">
        <f>IFERROR(SEARCH(";",Table4[[#This Row],[reference/s]],Table4[[#This Row],[Column9]]+1),"")</f>
        <v/>
      </c>
      <c r="BO322" s="1" t="str">
        <f>IFERROR(SEARCH(";",Table4[[#This Row],[reference/s]],Table4[[#This Row],[Column10]]+1),"")</f>
        <v/>
      </c>
      <c r="BP322" s="1" t="str">
        <f>IFERROR(SEARCH(";",Table4[[#This Row],[reference/s]],Table4[[#This Row],[Column11]]+1),"")</f>
        <v/>
      </c>
      <c r="BQ322" s="1" t="str">
        <f>IFERROR(MID(Table4[[#This Row],[reference/s]],Table4[[#This Row],[Column3]]+2,Table4[[#This Row],[Column4]]-Table4[[#This Row],[Column3]]-2),"")</f>
        <v/>
      </c>
      <c r="BR322" s="1" t="str">
        <f>IFERROR(MID(Table4[[#This Row],[reference/s]],Table4[[#This Row],[Column4]]+2,Table4[[#This Row],[Column5]]-Table4[[#This Row],[Column4]]-2),"")</f>
        <v/>
      </c>
      <c r="BS322" s="1" t="str">
        <f>IFERROR(MID(Table4[[#This Row],[reference/s]],Table4[[#This Row],[Column5]]+2,Table4[[#This Row],[Column6]]-Table4[[#This Row],[Column5]]-2),"")</f>
        <v/>
      </c>
    </row>
    <row r="323" spans="1:71">
      <c r="A323">
        <v>3413</v>
      </c>
      <c r="B323" t="s">
        <v>600</v>
      </c>
      <c r="C323" t="s">
        <v>467</v>
      </c>
      <c r="D323" t="s">
        <v>468</v>
      </c>
      <c r="E323" s="4">
        <v>41277.576284722221</v>
      </c>
      <c r="F323" s="4">
        <v>41288.576284722221</v>
      </c>
      <c r="G323" t="s">
        <v>684</v>
      </c>
      <c r="H323" s="41">
        <v>2013</v>
      </c>
      <c r="I323" t="s">
        <v>591</v>
      </c>
      <c r="J323" t="s">
        <v>44</v>
      </c>
      <c r="K323" t="s">
        <v>44</v>
      </c>
      <c r="L323" t="s">
        <v>773</v>
      </c>
      <c r="M323" t="s">
        <v>1724</v>
      </c>
      <c r="N323" s="41">
        <f>IFERROR(SEARCH("EM-DAT",Table4[[#This Row],[reference/s]]),"")</f>
        <v>11</v>
      </c>
      <c r="O323" s="41"/>
      <c r="P323" s="41"/>
      <c r="Q323" s="41"/>
      <c r="R323" s="41"/>
      <c r="S323" s="41"/>
      <c r="T323" s="41">
        <f>IF(AND(Table4[[#This Row],[Deaths]]="",Table4[[#This Row],[Reported cost]]="",Table4[[#This Row],[Insured Cost]]=""),1,IF(OR(Table4[[#This Row],[Reported cost]]="",Table4[[#This Row],[Insured Cost]]=""),2,IF(AND(Table4[[#This Row],[Deaths]]="",OR(Table4[[#This Row],[Reported cost]]="",Table4[[#This Row],[Insured Cost]]="")),3,"")))</f>
        <v>2</v>
      </c>
      <c r="U323" s="41">
        <v>1000</v>
      </c>
      <c r="V323" s="41"/>
      <c r="W323" s="41"/>
      <c r="X323" s="41"/>
      <c r="Y323" s="41">
        <v>1</v>
      </c>
      <c r="Z323" s="2">
        <v>89000000</v>
      </c>
      <c r="AB323" s="41"/>
      <c r="AC323" s="41"/>
      <c r="AD323" s="41"/>
      <c r="AE323" s="41"/>
      <c r="AF323" s="41">
        <v>203</v>
      </c>
      <c r="AG323" s="41"/>
      <c r="AH323" s="41">
        <v>212</v>
      </c>
      <c r="AI323" s="41"/>
      <c r="AJ323" s="41"/>
      <c r="AK323" s="41"/>
      <c r="AL323" s="41"/>
      <c r="AM323" s="41"/>
      <c r="AN323" s="41"/>
      <c r="AO323" s="41"/>
      <c r="AP323" s="41"/>
      <c r="AQ323" s="41"/>
      <c r="AR323" s="41"/>
      <c r="AS323" s="41"/>
      <c r="AT323" s="41"/>
      <c r="BC323" t="s">
        <v>469</v>
      </c>
      <c r="BD323" t="str">
        <f>IFERROR(LEFT(Table4[[#This Row],[reference/s]],SEARCH(";",Table4[[#This Row],[reference/s]])-1),"")</f>
        <v>EM-Track</v>
      </c>
      <c r="BE323" t="str">
        <f>IFERROR(MID(Table4[[#This Row],[reference/s]],SEARCH(";",Table4[[#This Row],[reference/s]])+2,SEARCH(";",Table4[[#This Row],[reference/s]],SEARCH(";",Table4[[#This Row],[reference/s]])+1)-SEARCH(";",Table4[[#This Row],[reference/s]])-2),"")</f>
        <v>EM-DAT</v>
      </c>
      <c r="BF323">
        <f>IFERROR(SEARCH(";",Table4[[#This Row],[reference/s]]),"")</f>
        <v>9</v>
      </c>
      <c r="BG323" s="1">
        <f>IFERROR(SEARCH(";",Table4[[#This Row],[reference/s]],Table4[[#This Row],[Column2]]+1),"")</f>
        <v>17</v>
      </c>
      <c r="BH323" s="1" t="str">
        <f>IFERROR(SEARCH(";",Table4[[#This Row],[reference/s]],Table4[[#This Row],[Column3]]+1),"")</f>
        <v/>
      </c>
      <c r="BI323" s="1" t="str">
        <f>IFERROR(SEARCH(";",Table4[[#This Row],[reference/s]],Table4[[#This Row],[Column4]]+1),"")</f>
        <v/>
      </c>
      <c r="BJ323" s="1" t="str">
        <f>IFERROR(SEARCH(";",Table4[[#This Row],[reference/s]],Table4[[#This Row],[Column5]]+1),"")</f>
        <v/>
      </c>
      <c r="BK323" s="1" t="str">
        <f>IFERROR(SEARCH(";",Table4[[#This Row],[reference/s]],Table4[[#This Row],[Column6]]+1),"")</f>
        <v/>
      </c>
      <c r="BL323" s="1" t="str">
        <f>IFERROR(SEARCH(";",Table4[[#This Row],[reference/s]],Table4[[#This Row],[Column7]]+1),"")</f>
        <v/>
      </c>
      <c r="BM323" s="1" t="str">
        <f>IFERROR(SEARCH(";",Table4[[#This Row],[reference/s]],Table4[[#This Row],[Column8]]+1),"")</f>
        <v/>
      </c>
      <c r="BN323" s="1" t="str">
        <f>IFERROR(SEARCH(";",Table4[[#This Row],[reference/s]],Table4[[#This Row],[Column9]]+1),"")</f>
        <v/>
      </c>
      <c r="BO323" s="1" t="str">
        <f>IFERROR(SEARCH(";",Table4[[#This Row],[reference/s]],Table4[[#This Row],[Column10]]+1),"")</f>
        <v/>
      </c>
      <c r="BP323" s="1" t="str">
        <f>IFERROR(SEARCH(";",Table4[[#This Row],[reference/s]],Table4[[#This Row],[Column11]]+1),"")</f>
        <v/>
      </c>
      <c r="BQ323" s="1" t="str">
        <f>IFERROR(MID(Table4[[#This Row],[reference/s]],Table4[[#This Row],[Column3]]+2,Table4[[#This Row],[Column4]]-Table4[[#This Row],[Column3]]-2),"")</f>
        <v/>
      </c>
      <c r="BR323" s="1" t="str">
        <f>IFERROR(MID(Table4[[#This Row],[reference/s]],Table4[[#This Row],[Column4]]+2,Table4[[#This Row],[Column5]]-Table4[[#This Row],[Column4]]-2),"")</f>
        <v/>
      </c>
      <c r="BS323" s="1" t="str">
        <f>IFERROR(MID(Table4[[#This Row],[reference/s]],Table4[[#This Row],[Column5]]+2,Table4[[#This Row],[Column6]]-Table4[[#This Row],[Column5]]-2),"")</f>
        <v/>
      </c>
    </row>
    <row r="324" spans="1:71">
      <c r="A324">
        <v>3437</v>
      </c>
      <c r="B324" t="s">
        <v>600</v>
      </c>
      <c r="C324" t="s">
        <v>470</v>
      </c>
      <c r="D324" t="s">
        <v>471</v>
      </c>
      <c r="E324" s="4">
        <v>41281.611909722225</v>
      </c>
      <c r="F324" s="4">
        <v>41294.611909722225</v>
      </c>
      <c r="G324" t="s">
        <v>684</v>
      </c>
      <c r="H324" s="41">
        <v>2013</v>
      </c>
      <c r="I324" t="s">
        <v>592</v>
      </c>
      <c r="J324" t="s">
        <v>37</v>
      </c>
      <c r="K324" t="s">
        <v>37</v>
      </c>
      <c r="L324" t="s">
        <v>773</v>
      </c>
      <c r="M324" t="s">
        <v>1724</v>
      </c>
      <c r="N324" s="41">
        <f>IFERROR(SEARCH("EM-DAT",Table4[[#This Row],[reference/s]]),"")</f>
        <v>11</v>
      </c>
      <c r="O324" s="41"/>
      <c r="P324" s="41"/>
      <c r="Q324" s="41"/>
      <c r="R324" s="41"/>
      <c r="S324" s="41"/>
      <c r="T324" s="41">
        <f>IF(AND(Table4[[#This Row],[Deaths]]="",Table4[[#This Row],[Reported cost]]="",Table4[[#This Row],[Insured Cost]]=""),1,IF(OR(Table4[[#This Row],[Reported cost]]="",Table4[[#This Row],[Insured Cost]]=""),2,IF(AND(Table4[[#This Row],[Deaths]]="",OR(Table4[[#This Row],[Reported cost]]="",Table4[[#This Row],[Insured Cost]]="")),3,"")))</f>
        <v>2</v>
      </c>
      <c r="U324" s="41"/>
      <c r="V324" s="41"/>
      <c r="W324" s="41"/>
      <c r="X324" s="41">
        <v>1</v>
      </c>
      <c r="Y324" s="41"/>
      <c r="Z324" s="2">
        <v>35000000</v>
      </c>
      <c r="AB324" s="41"/>
      <c r="AC324" s="41"/>
      <c r="AD324" s="41"/>
      <c r="AE324" s="41"/>
      <c r="AF324" s="41">
        <v>51</v>
      </c>
      <c r="AG324" s="41"/>
      <c r="AH324" s="41"/>
      <c r="AI324" s="41"/>
      <c r="AJ324" s="41"/>
      <c r="AK324" s="41"/>
      <c r="AL324" s="41"/>
      <c r="AM324" s="41"/>
      <c r="AN324" s="41"/>
      <c r="AO324" s="41"/>
      <c r="AP324" s="41"/>
      <c r="AQ324" s="41"/>
      <c r="AR324" s="41"/>
      <c r="AS324" s="41"/>
      <c r="AT324" s="41">
        <v>12000</v>
      </c>
      <c r="BC324" t="s">
        <v>472</v>
      </c>
      <c r="BD324" t="str">
        <f>IFERROR(LEFT(Table4[[#This Row],[reference/s]],SEARCH(";",Table4[[#This Row],[reference/s]])-1),"")</f>
        <v>EM-Track</v>
      </c>
      <c r="BE324" t="str">
        <f>IFERROR(MID(Table4[[#This Row],[reference/s]],SEARCH(";",Table4[[#This Row],[reference/s]])+2,SEARCH(";",Table4[[#This Row],[reference/s]],SEARCH(";",Table4[[#This Row],[reference/s]])+1)-SEARCH(";",Table4[[#This Row],[reference/s]])-2),"")</f>
        <v>EM-DAT</v>
      </c>
      <c r="BF324">
        <f>IFERROR(SEARCH(";",Table4[[#This Row],[reference/s]]),"")</f>
        <v>9</v>
      </c>
      <c r="BG324" s="1">
        <f>IFERROR(SEARCH(";",Table4[[#This Row],[reference/s]],Table4[[#This Row],[Column2]]+1),"")</f>
        <v>17</v>
      </c>
      <c r="BH324" s="1" t="str">
        <f>IFERROR(SEARCH(";",Table4[[#This Row],[reference/s]],Table4[[#This Row],[Column3]]+1),"")</f>
        <v/>
      </c>
      <c r="BI324" s="1" t="str">
        <f>IFERROR(SEARCH(";",Table4[[#This Row],[reference/s]],Table4[[#This Row],[Column4]]+1),"")</f>
        <v/>
      </c>
      <c r="BJ324" s="1" t="str">
        <f>IFERROR(SEARCH(";",Table4[[#This Row],[reference/s]],Table4[[#This Row],[Column5]]+1),"")</f>
        <v/>
      </c>
      <c r="BK324" s="1" t="str">
        <f>IFERROR(SEARCH(";",Table4[[#This Row],[reference/s]],Table4[[#This Row],[Column6]]+1),"")</f>
        <v/>
      </c>
      <c r="BL324" s="1" t="str">
        <f>IFERROR(SEARCH(";",Table4[[#This Row],[reference/s]],Table4[[#This Row],[Column7]]+1),"")</f>
        <v/>
      </c>
      <c r="BM324" s="1" t="str">
        <f>IFERROR(SEARCH(";",Table4[[#This Row],[reference/s]],Table4[[#This Row],[Column8]]+1),"")</f>
        <v/>
      </c>
      <c r="BN324" s="1" t="str">
        <f>IFERROR(SEARCH(";",Table4[[#This Row],[reference/s]],Table4[[#This Row],[Column9]]+1),"")</f>
        <v/>
      </c>
      <c r="BO324" s="1" t="str">
        <f>IFERROR(SEARCH(";",Table4[[#This Row],[reference/s]],Table4[[#This Row],[Column10]]+1),"")</f>
        <v/>
      </c>
      <c r="BP324" s="1" t="str">
        <f>IFERROR(SEARCH(";",Table4[[#This Row],[reference/s]],Table4[[#This Row],[Column11]]+1),"")</f>
        <v/>
      </c>
      <c r="BQ324" s="1" t="str">
        <f>IFERROR(MID(Table4[[#This Row],[reference/s]],Table4[[#This Row],[Column3]]+2,Table4[[#This Row],[Column4]]-Table4[[#This Row],[Column3]]-2),"")</f>
        <v/>
      </c>
      <c r="BR324" s="1" t="str">
        <f>IFERROR(MID(Table4[[#This Row],[reference/s]],Table4[[#This Row],[Column4]]+2,Table4[[#This Row],[Column5]]-Table4[[#This Row],[Column4]]-2),"")</f>
        <v/>
      </c>
      <c r="BS324" s="1" t="str">
        <f>IFERROR(MID(Table4[[#This Row],[reference/s]],Table4[[#This Row],[Column5]]+2,Table4[[#This Row],[Column6]]-Table4[[#This Row],[Column5]]-2),"")</f>
        <v/>
      </c>
    </row>
    <row r="325" spans="1:71" ht="15" thickBot="1">
      <c r="B325" t="s">
        <v>600</v>
      </c>
      <c r="E325" s="4">
        <v>41564</v>
      </c>
      <c r="F325" s="4">
        <v>41574</v>
      </c>
      <c r="G325" t="s">
        <v>690</v>
      </c>
      <c r="H325" s="41">
        <v>2013</v>
      </c>
      <c r="J325" t="s">
        <v>37</v>
      </c>
      <c r="K325" t="s">
        <v>37</v>
      </c>
      <c r="M325" t="s">
        <v>921</v>
      </c>
      <c r="N325" s="41" t="str">
        <f>IFERROR(SEARCH("EM-DAT",Table4[[#This Row],[reference/s]]),"")</f>
        <v/>
      </c>
      <c r="O325" s="41"/>
      <c r="P325" s="41"/>
      <c r="Q325" s="41"/>
      <c r="R325" s="41"/>
      <c r="S325" s="41"/>
      <c r="T325" s="41" t="str">
        <f>IF(AND(Table4[[#This Row],[Deaths]]="",Table4[[#This Row],[Reported cost]]="",Table4[[#This Row],[Insured Cost]]=""),1,IF(OR(Table4[[#This Row],[Reported cost]]="",Table4[[#This Row],[Insured Cost]]=""),2,IF(AND(Table4[[#This Row],[Deaths]]="",OR(Table4[[#This Row],[Reported cost]]="",Table4[[#This Row],[Insured Cost]]="")),3,"")))</f>
        <v/>
      </c>
      <c r="U325" s="41"/>
      <c r="V325" s="41"/>
      <c r="W325" s="41"/>
      <c r="X325" s="41"/>
      <c r="Y325" s="41"/>
      <c r="Z325" s="2">
        <v>183000000</v>
      </c>
      <c r="AA325" s="2">
        <v>183000000</v>
      </c>
      <c r="AB325" s="41"/>
      <c r="AC325" s="41"/>
      <c r="AD325" s="41"/>
      <c r="AE325" s="41"/>
      <c r="AF325" s="41"/>
      <c r="AG325" s="41"/>
      <c r="AH325" s="41"/>
      <c r="AI325" s="41"/>
      <c r="AJ325" s="41"/>
      <c r="AK325" s="41"/>
      <c r="AL325" s="41"/>
      <c r="AM325" s="41"/>
      <c r="AN325" s="41"/>
      <c r="AO325" s="41"/>
      <c r="AP325" s="41"/>
      <c r="AQ325" s="41"/>
      <c r="AR325" s="41"/>
      <c r="AS325" s="41"/>
      <c r="AT325" s="41"/>
      <c r="BD325" t="str">
        <f>IFERROR(LEFT(Table4[[#This Row],[reference/s]],SEARCH(";",Table4[[#This Row],[reference/s]])-1),"")</f>
        <v/>
      </c>
      <c r="BE325" t="str">
        <f>IFERROR(MID(Table4[[#This Row],[reference/s]],SEARCH(";",Table4[[#This Row],[reference/s]])+2,SEARCH(";",Table4[[#This Row],[reference/s]],SEARCH(";",Table4[[#This Row],[reference/s]])+1)-SEARCH(";",Table4[[#This Row],[reference/s]])-2),"")</f>
        <v/>
      </c>
      <c r="BF325" t="str">
        <f>IFERROR(SEARCH(";",Table4[[#This Row],[reference/s]]),"")</f>
        <v/>
      </c>
      <c r="BG325" s="1" t="str">
        <f>IFERROR(SEARCH(";",Table4[[#This Row],[reference/s]],Table4[[#This Row],[Column2]]+1),"")</f>
        <v/>
      </c>
      <c r="BH325" s="1" t="str">
        <f>IFERROR(SEARCH(";",Table4[[#This Row],[reference/s]],Table4[[#This Row],[Column3]]+1),"")</f>
        <v/>
      </c>
      <c r="BI325" s="1" t="str">
        <f>IFERROR(SEARCH(";",Table4[[#This Row],[reference/s]],Table4[[#This Row],[Column4]]+1),"")</f>
        <v/>
      </c>
      <c r="BJ325" s="1" t="str">
        <f>IFERROR(SEARCH(";",Table4[[#This Row],[reference/s]],Table4[[#This Row],[Column5]]+1),"")</f>
        <v/>
      </c>
      <c r="BK325" s="1" t="str">
        <f>IFERROR(SEARCH(";",Table4[[#This Row],[reference/s]],Table4[[#This Row],[Column6]]+1),"")</f>
        <v/>
      </c>
      <c r="BL325" s="1" t="str">
        <f>IFERROR(SEARCH(";",Table4[[#This Row],[reference/s]],Table4[[#This Row],[Column7]]+1),"")</f>
        <v/>
      </c>
      <c r="BM325" s="1" t="str">
        <f>IFERROR(SEARCH(";",Table4[[#This Row],[reference/s]],Table4[[#This Row],[Column8]]+1),"")</f>
        <v/>
      </c>
      <c r="BN325" s="1" t="str">
        <f>IFERROR(SEARCH(";",Table4[[#This Row],[reference/s]],Table4[[#This Row],[Column9]]+1),"")</f>
        <v/>
      </c>
      <c r="BO325" s="1" t="str">
        <f>IFERROR(SEARCH(";",Table4[[#This Row],[reference/s]],Table4[[#This Row],[Column10]]+1),"")</f>
        <v/>
      </c>
      <c r="BP325" s="1" t="str">
        <f>IFERROR(SEARCH(";",Table4[[#This Row],[reference/s]],Table4[[#This Row],[Column11]]+1),"")</f>
        <v/>
      </c>
      <c r="BQ325" s="1" t="str">
        <f>IFERROR(MID(Table4[[#This Row],[reference/s]],Table4[[#This Row],[Column3]]+2,Table4[[#This Row],[Column4]]-Table4[[#This Row],[Column3]]-2),"")</f>
        <v/>
      </c>
      <c r="BR325" s="1" t="str">
        <f>IFERROR(MID(Table4[[#This Row],[reference/s]],Table4[[#This Row],[Column4]]+2,Table4[[#This Row],[Column5]]-Table4[[#This Row],[Column4]]-2),"")</f>
        <v/>
      </c>
      <c r="BS325" s="1" t="str">
        <f>IFERROR(MID(Table4[[#This Row],[reference/s]],Table4[[#This Row],[Column5]]+2,Table4[[#This Row],[Column6]]-Table4[[#This Row],[Column5]]-2),"")</f>
        <v/>
      </c>
    </row>
    <row r="326" spans="1:71" ht="16" thickTop="1" thickBot="1">
      <c r="A326">
        <v>3487</v>
      </c>
      <c r="B326" t="s">
        <v>483</v>
      </c>
      <c r="C326" t="s">
        <v>473</v>
      </c>
      <c r="D326" t="s">
        <v>474</v>
      </c>
      <c r="E326" s="4">
        <v>41295.409490740742</v>
      </c>
      <c r="F326" s="4">
        <v>41303.409490740742</v>
      </c>
      <c r="G326" t="s">
        <v>684</v>
      </c>
      <c r="H326" s="41">
        <v>2013</v>
      </c>
      <c r="I326" t="s">
        <v>593</v>
      </c>
      <c r="J326" t="s">
        <v>475</v>
      </c>
      <c r="K326" t="s">
        <v>50</v>
      </c>
      <c r="L326" t="s">
        <v>37</v>
      </c>
      <c r="M326" s="9" t="s">
        <v>1723</v>
      </c>
      <c r="N326" s="41">
        <f>IFERROR(SEARCH("EM-DAT",Table4[[#This Row],[reference/s]]),"")</f>
        <v>11</v>
      </c>
      <c r="O326" s="41"/>
      <c r="P326" s="41"/>
      <c r="Q326" s="41"/>
      <c r="R326" s="41"/>
      <c r="S326" s="41"/>
      <c r="T326" s="41">
        <f>IF(AND(Table4[[#This Row],[Deaths]]="",Table4[[#This Row],[Reported cost]]="",Table4[[#This Row],[Insured Cost]]=""),1,IF(OR(Table4[[#This Row],[Reported cost]]="",Table4[[#This Row],[Insured Cost]]=""),2,IF(AND(Table4[[#This Row],[Deaths]]="",OR(Table4[[#This Row],[Reported cost]]="",Table4[[#This Row],[Insured Cost]]="")),3,"")))</f>
        <v>2</v>
      </c>
      <c r="U326" s="41">
        <v>9000</v>
      </c>
      <c r="V326" s="41"/>
      <c r="W326" s="41"/>
      <c r="X326" s="41"/>
      <c r="Y326" s="41">
        <v>6</v>
      </c>
      <c r="Z326" s="2">
        <v>843000000</v>
      </c>
      <c r="AB326" s="41"/>
      <c r="AC326" s="41"/>
      <c r="AD326" s="41"/>
      <c r="AE326" s="41"/>
      <c r="AF326" s="41"/>
      <c r="AG326" s="41"/>
      <c r="AH326" s="41"/>
      <c r="AI326" s="41"/>
      <c r="AJ326" s="41"/>
      <c r="AK326" s="41"/>
      <c r="AL326" s="41"/>
      <c r="AM326" s="41"/>
      <c r="AN326" s="41"/>
      <c r="AO326" s="41"/>
      <c r="AP326" s="41"/>
      <c r="AQ326" s="41"/>
      <c r="AR326" s="41"/>
      <c r="AS326" s="41"/>
      <c r="AT326" s="41"/>
      <c r="BC326" t="s">
        <v>476</v>
      </c>
      <c r="BD326" t="str">
        <f>IFERROR(LEFT(Table4[[#This Row],[reference/s]],SEARCH(";",Table4[[#This Row],[reference/s]])-1),"")</f>
        <v>EM-Track</v>
      </c>
      <c r="BE326" t="str">
        <f>IFERROR(MID(Table4[[#This Row],[reference/s]],SEARCH(";",Table4[[#This Row],[reference/s]])+2,SEARCH(";",Table4[[#This Row],[reference/s]],SEARCH(";",Table4[[#This Row],[reference/s]])+1)-SEARCH(";",Table4[[#This Row],[reference/s]])-2),"")</f>
        <v>EM-DAT</v>
      </c>
      <c r="BF326">
        <f>IFERROR(SEARCH(";",Table4[[#This Row],[reference/s]]),"")</f>
        <v>9</v>
      </c>
      <c r="BG326" s="1">
        <f>IFERROR(SEARCH(";",Table4[[#This Row],[reference/s]],Table4[[#This Row],[Column2]]+1),"")</f>
        <v>17</v>
      </c>
      <c r="BH326" s="1">
        <f>IFERROR(SEARCH(";",Table4[[#This Row],[reference/s]],Table4[[#This Row],[Column3]]+1),"")</f>
        <v>22</v>
      </c>
      <c r="BI326" s="1" t="str">
        <f>IFERROR(SEARCH(";",Table4[[#This Row],[reference/s]],Table4[[#This Row],[Column4]]+1),"")</f>
        <v/>
      </c>
      <c r="BJ326" s="1" t="str">
        <f>IFERROR(SEARCH(";",Table4[[#This Row],[reference/s]],Table4[[#This Row],[Column5]]+1),"")</f>
        <v/>
      </c>
      <c r="BK326" s="1" t="str">
        <f>IFERROR(SEARCH(";",Table4[[#This Row],[reference/s]],Table4[[#This Row],[Column6]]+1),"")</f>
        <v/>
      </c>
      <c r="BL326" s="1" t="str">
        <f>IFERROR(SEARCH(";",Table4[[#This Row],[reference/s]],Table4[[#This Row],[Column7]]+1),"")</f>
        <v/>
      </c>
      <c r="BM326" s="1" t="str">
        <f>IFERROR(SEARCH(";",Table4[[#This Row],[reference/s]],Table4[[#This Row],[Column8]]+1),"")</f>
        <v/>
      </c>
      <c r="BN326" s="1" t="str">
        <f>IFERROR(SEARCH(";",Table4[[#This Row],[reference/s]],Table4[[#This Row],[Column9]]+1),"")</f>
        <v/>
      </c>
      <c r="BO326" s="1" t="str">
        <f>IFERROR(SEARCH(";",Table4[[#This Row],[reference/s]],Table4[[#This Row],[Column10]]+1),"")</f>
        <v/>
      </c>
      <c r="BP326" s="1" t="str">
        <f>IFERROR(SEARCH(";",Table4[[#This Row],[reference/s]],Table4[[#This Row],[Column11]]+1),"")</f>
        <v/>
      </c>
      <c r="BQ326" s="1" t="str">
        <f>IFERROR(MID(Table4[[#This Row],[reference/s]],Table4[[#This Row],[Column3]]+2,Table4[[#This Row],[Column4]]-Table4[[#This Row],[Column3]]-2),"")</f>
        <v>ICA</v>
      </c>
      <c r="BR326" s="1" t="str">
        <f>IFERROR(MID(Table4[[#This Row],[reference/s]],Table4[[#This Row],[Column4]]+2,Table4[[#This Row],[Column5]]-Table4[[#This Row],[Column4]]-2),"")</f>
        <v/>
      </c>
      <c r="BS326" s="1" t="str">
        <f>IFERROR(MID(Table4[[#This Row],[reference/s]],Table4[[#This Row],[Column5]]+2,Table4[[#This Row],[Column6]]-Table4[[#This Row],[Column5]]-2),"")</f>
        <v/>
      </c>
    </row>
    <row r="327" spans="1:71" ht="15" thickTop="1">
      <c r="A327">
        <v>4212</v>
      </c>
      <c r="B327" t="s">
        <v>851</v>
      </c>
      <c r="C327" s="6" t="s">
        <v>848</v>
      </c>
      <c r="D327" t="s">
        <v>849</v>
      </c>
      <c r="E327" s="4">
        <v>41270</v>
      </c>
      <c r="F327" s="4">
        <v>41293</v>
      </c>
      <c r="G327" t="s">
        <v>684</v>
      </c>
      <c r="H327" s="41">
        <v>2013</v>
      </c>
      <c r="I327" t="s">
        <v>850</v>
      </c>
      <c r="M327" t="s">
        <v>1722</v>
      </c>
      <c r="N327" s="41" t="str">
        <f>IFERROR(SEARCH("EM-DAT",Table4[[#This Row],[reference/s]]),"")</f>
        <v/>
      </c>
      <c r="O327" s="41"/>
      <c r="P327" s="41"/>
      <c r="Q327" s="41"/>
      <c r="R327" s="41"/>
      <c r="S327" s="41"/>
      <c r="T327" s="41">
        <f>IF(AND(Table4[[#This Row],[Deaths]]="",Table4[[#This Row],[Reported cost]]="",Table4[[#This Row],[Insured Cost]]=""),1,IF(OR(Table4[[#This Row],[Reported cost]]="",Table4[[#This Row],[Insured Cost]]=""),2,IF(AND(Table4[[#This Row],[Deaths]]="",OR(Table4[[#This Row],[Reported cost]]="",Table4[[#This Row],[Insured Cost]]="")),3,"")))</f>
        <v>1</v>
      </c>
      <c r="U327" s="41"/>
      <c r="V327" s="41"/>
      <c r="W327" s="41"/>
      <c r="X327" s="41">
        <v>240</v>
      </c>
      <c r="Y327" s="41"/>
      <c r="Z327" s="2"/>
      <c r="AB327" s="41"/>
      <c r="AC327" s="41"/>
      <c r="AD327" s="41"/>
      <c r="AE327" s="41"/>
      <c r="AF327" s="41"/>
      <c r="AG327" s="41"/>
      <c r="AH327" s="41"/>
      <c r="AI327" s="41"/>
      <c r="AJ327" s="41"/>
      <c r="AK327" s="41"/>
      <c r="AL327" s="41"/>
      <c r="AM327" s="41"/>
      <c r="AN327" s="41"/>
      <c r="AO327" s="41"/>
      <c r="AP327" s="41"/>
      <c r="AQ327" s="41"/>
      <c r="AR327" s="41"/>
      <c r="AS327" s="41"/>
      <c r="AT327" s="41"/>
      <c r="BD327" t="str">
        <f>IFERROR(LEFT(Table4[[#This Row],[reference/s]],SEARCH(";",Table4[[#This Row],[reference/s]])-1),"")</f>
        <v>EM-Track</v>
      </c>
      <c r="BE327" t="str">
        <f>IFERROR(MID(Table4[[#This Row],[reference/s]],SEARCH(";",Table4[[#This Row],[reference/s]])+2,SEARCH(";",Table4[[#This Row],[reference/s]],SEARCH(";",Table4[[#This Row],[reference/s]])+1)-SEARCH(";",Table4[[#This Row],[reference/s]])-2),"")</f>
        <v/>
      </c>
      <c r="BF327">
        <f>IFERROR(SEARCH(";",Table4[[#This Row],[reference/s]]),"")</f>
        <v>9</v>
      </c>
      <c r="BG327" s="1" t="str">
        <f>IFERROR(SEARCH(";",Table4[[#This Row],[reference/s]],Table4[[#This Row],[Column2]]+1),"")</f>
        <v/>
      </c>
      <c r="BH327" s="1" t="str">
        <f>IFERROR(SEARCH(";",Table4[[#This Row],[reference/s]],Table4[[#This Row],[Column3]]+1),"")</f>
        <v/>
      </c>
      <c r="BI327" s="1" t="str">
        <f>IFERROR(SEARCH(";",Table4[[#This Row],[reference/s]],Table4[[#This Row],[Column4]]+1),"")</f>
        <v/>
      </c>
      <c r="BJ327" s="1" t="str">
        <f>IFERROR(SEARCH(";",Table4[[#This Row],[reference/s]],Table4[[#This Row],[Column5]]+1),"")</f>
        <v/>
      </c>
      <c r="BK327" s="1" t="str">
        <f>IFERROR(SEARCH(";",Table4[[#This Row],[reference/s]],Table4[[#This Row],[Column6]]+1),"")</f>
        <v/>
      </c>
      <c r="BL327" s="1" t="str">
        <f>IFERROR(SEARCH(";",Table4[[#This Row],[reference/s]],Table4[[#This Row],[Column7]]+1),"")</f>
        <v/>
      </c>
      <c r="BM327" s="1" t="str">
        <f>IFERROR(SEARCH(";",Table4[[#This Row],[reference/s]],Table4[[#This Row],[Column8]]+1),"")</f>
        <v/>
      </c>
      <c r="BN327" s="1" t="str">
        <f>IFERROR(SEARCH(";",Table4[[#This Row],[reference/s]],Table4[[#This Row],[Column9]]+1),"")</f>
        <v/>
      </c>
      <c r="BO327" s="1" t="str">
        <f>IFERROR(SEARCH(";",Table4[[#This Row],[reference/s]],Table4[[#This Row],[Column10]]+1),"")</f>
        <v/>
      </c>
      <c r="BP327" s="1" t="str">
        <f>IFERROR(SEARCH(";",Table4[[#This Row],[reference/s]],Table4[[#This Row],[Column11]]+1),"")</f>
        <v/>
      </c>
      <c r="BQ327" s="1" t="str">
        <f>IFERROR(MID(Table4[[#This Row],[reference/s]],Table4[[#This Row],[Column3]]+2,Table4[[#This Row],[Column4]]-Table4[[#This Row],[Column3]]-2),"")</f>
        <v/>
      </c>
      <c r="BR327" s="1" t="str">
        <f>IFERROR(MID(Table4[[#This Row],[reference/s]],Table4[[#This Row],[Column4]]+2,Table4[[#This Row],[Column5]]-Table4[[#This Row],[Column4]]-2),"")</f>
        <v/>
      </c>
      <c r="BS327" s="1" t="str">
        <f>IFERROR(MID(Table4[[#This Row],[reference/s]],Table4[[#This Row],[Column5]]+2,Table4[[#This Row],[Column6]]-Table4[[#This Row],[Column5]]-2),"")</f>
        <v/>
      </c>
    </row>
    <row r="328" spans="1:71">
      <c r="B328" t="s">
        <v>666</v>
      </c>
      <c r="E328" s="4">
        <v>41295</v>
      </c>
      <c r="F328" s="4">
        <v>41304</v>
      </c>
      <c r="G328" t="s">
        <v>684</v>
      </c>
      <c r="H328" s="41">
        <v>2013</v>
      </c>
      <c r="I328" t="s">
        <v>652</v>
      </c>
      <c r="J328" t="s">
        <v>37</v>
      </c>
      <c r="K328" t="s">
        <v>37</v>
      </c>
      <c r="L328" t="s">
        <v>773</v>
      </c>
      <c r="M328" t="s">
        <v>616</v>
      </c>
      <c r="N328" s="41" t="str">
        <f>IFERROR(SEARCH("EM-DAT",Table4[[#This Row],[reference/s]]),"")</f>
        <v/>
      </c>
      <c r="O328" s="41"/>
      <c r="P328" s="41"/>
      <c r="Q328" s="41"/>
      <c r="R328" s="41"/>
      <c r="S328" s="41"/>
      <c r="T328" s="41">
        <f>IF(AND(Table4[[#This Row],[Deaths]]="",Table4[[#This Row],[Reported cost]]="",Table4[[#This Row],[Insured Cost]]=""),1,IF(OR(Table4[[#This Row],[Reported cost]]="",Table4[[#This Row],[Insured Cost]]=""),2,IF(AND(Table4[[#This Row],[Deaths]]="",OR(Table4[[#This Row],[Reported cost]]="",Table4[[#This Row],[Insured Cost]]="")),3,"")))</f>
        <v>2</v>
      </c>
      <c r="U328" s="41"/>
      <c r="V328" s="41"/>
      <c r="W328" s="41"/>
      <c r="X328" s="41"/>
      <c r="Y328" s="41"/>
      <c r="Z328" s="2">
        <v>121300000</v>
      </c>
      <c r="AB328" s="41"/>
      <c r="AC328" s="41"/>
      <c r="AD328" s="41"/>
      <c r="AE328" s="41"/>
      <c r="AF328" s="41"/>
      <c r="AG328" s="41"/>
      <c r="AH328" s="41"/>
      <c r="AI328" s="41"/>
      <c r="AJ328" s="41"/>
      <c r="AK328" s="41"/>
      <c r="AL328" s="41"/>
      <c r="AM328" s="41"/>
      <c r="AN328" s="41"/>
      <c r="AO328" s="41"/>
      <c r="AP328" s="41"/>
      <c r="AQ328" s="41"/>
      <c r="AR328" s="41"/>
      <c r="AS328" s="41"/>
      <c r="AT328" s="41"/>
      <c r="BD328" t="str">
        <f>IFERROR(LEFT(Table4[[#This Row],[reference/s]],SEARCH(";",Table4[[#This Row],[reference/s]])-1),"")</f>
        <v/>
      </c>
      <c r="BE328" t="str">
        <f>IFERROR(MID(Table4[[#This Row],[reference/s]],SEARCH(";",Table4[[#This Row],[reference/s]])+2,SEARCH(";",Table4[[#This Row],[reference/s]],SEARCH(";",Table4[[#This Row],[reference/s]])+1)-SEARCH(";",Table4[[#This Row],[reference/s]])-2),"")</f>
        <v/>
      </c>
      <c r="BF328" t="str">
        <f>IFERROR(SEARCH(";",Table4[[#This Row],[reference/s]]),"")</f>
        <v/>
      </c>
      <c r="BG328" s="1" t="str">
        <f>IFERROR(SEARCH(";",Table4[[#This Row],[reference/s]],Table4[[#This Row],[Column2]]+1),"")</f>
        <v/>
      </c>
      <c r="BH328" s="1" t="str">
        <f>IFERROR(SEARCH(";",Table4[[#This Row],[reference/s]],Table4[[#This Row],[Column3]]+1),"")</f>
        <v/>
      </c>
      <c r="BI328" s="1" t="str">
        <f>IFERROR(SEARCH(";",Table4[[#This Row],[reference/s]],Table4[[#This Row],[Column4]]+1),"")</f>
        <v/>
      </c>
      <c r="BJ328" s="1" t="str">
        <f>IFERROR(SEARCH(";",Table4[[#This Row],[reference/s]],Table4[[#This Row],[Column5]]+1),"")</f>
        <v/>
      </c>
      <c r="BK328" s="1" t="str">
        <f>IFERROR(SEARCH(";",Table4[[#This Row],[reference/s]],Table4[[#This Row],[Column6]]+1),"")</f>
        <v/>
      </c>
      <c r="BL328" s="1" t="str">
        <f>IFERROR(SEARCH(";",Table4[[#This Row],[reference/s]],Table4[[#This Row],[Column7]]+1),"")</f>
        <v/>
      </c>
      <c r="BM328" s="1" t="str">
        <f>IFERROR(SEARCH(";",Table4[[#This Row],[reference/s]],Table4[[#This Row],[Column8]]+1),"")</f>
        <v/>
      </c>
      <c r="BN328" s="1" t="str">
        <f>IFERROR(SEARCH(";",Table4[[#This Row],[reference/s]],Table4[[#This Row],[Column9]]+1),"")</f>
        <v/>
      </c>
      <c r="BO328" s="1" t="str">
        <f>IFERROR(SEARCH(";",Table4[[#This Row],[reference/s]],Table4[[#This Row],[Column10]]+1),"")</f>
        <v/>
      </c>
      <c r="BP328" s="1" t="str">
        <f>IFERROR(SEARCH(";",Table4[[#This Row],[reference/s]],Table4[[#This Row],[Column11]]+1),"")</f>
        <v/>
      </c>
      <c r="BQ328" s="1" t="str">
        <f>IFERROR(MID(Table4[[#This Row],[reference/s]],Table4[[#This Row],[Column3]]+2,Table4[[#This Row],[Column4]]-Table4[[#This Row],[Column3]]-2),"")</f>
        <v/>
      </c>
      <c r="BR328" s="1" t="str">
        <f>IFERROR(MID(Table4[[#This Row],[reference/s]],Table4[[#This Row],[Column4]]+2,Table4[[#This Row],[Column5]]-Table4[[#This Row],[Column4]]-2),"")</f>
        <v/>
      </c>
      <c r="BS328" s="1" t="str">
        <f>IFERROR(MID(Table4[[#This Row],[reference/s]],Table4[[#This Row],[Column5]]+2,Table4[[#This Row],[Column6]]-Table4[[#This Row],[Column5]]-2),"")</f>
        <v/>
      </c>
    </row>
    <row r="329" spans="1:71">
      <c r="B329" t="s">
        <v>666</v>
      </c>
      <c r="E329" s="4">
        <v>41301</v>
      </c>
      <c r="F329" s="4">
        <v>41305</v>
      </c>
      <c r="G329" t="s">
        <v>684</v>
      </c>
      <c r="H329" s="41">
        <v>2013</v>
      </c>
      <c r="J329" t="s">
        <v>50</v>
      </c>
      <c r="K329" t="s">
        <v>50</v>
      </c>
      <c r="L329" t="s">
        <v>773</v>
      </c>
      <c r="M329" t="s">
        <v>616</v>
      </c>
      <c r="N329" s="41" t="str">
        <f>IFERROR(SEARCH("EM-DAT",Table4[[#This Row],[reference/s]]),"")</f>
        <v/>
      </c>
      <c r="O329" s="41"/>
      <c r="P329" s="41"/>
      <c r="Q329" s="41"/>
      <c r="R329" s="41"/>
      <c r="S329" s="41"/>
      <c r="T329" s="41">
        <f>IF(AND(Table4[[#This Row],[Deaths]]="",Table4[[#This Row],[Reported cost]]="",Table4[[#This Row],[Insured Cost]]=""),1,IF(OR(Table4[[#This Row],[Reported cost]]="",Table4[[#This Row],[Insured Cost]]=""),2,IF(AND(Table4[[#This Row],[Deaths]]="",OR(Table4[[#This Row],[Reported cost]]="",Table4[[#This Row],[Insured Cost]]="")),3,"")))</f>
        <v>2</v>
      </c>
      <c r="U329" s="41"/>
      <c r="V329" s="41"/>
      <c r="W329" s="41"/>
      <c r="X329" s="41"/>
      <c r="Y329" s="41"/>
      <c r="Z329" s="2">
        <v>977000000</v>
      </c>
      <c r="AB329" s="41"/>
      <c r="AC329" s="41"/>
      <c r="AD329" s="41"/>
      <c r="AE329" s="41"/>
      <c r="AF329" s="41"/>
      <c r="AG329" s="41"/>
      <c r="AH329" s="41"/>
      <c r="AI329" s="41"/>
      <c r="AJ329" s="41"/>
      <c r="AK329" s="41"/>
      <c r="AL329" s="41"/>
      <c r="AM329" s="41"/>
      <c r="AN329" s="41"/>
      <c r="AO329" s="41"/>
      <c r="AP329" s="41"/>
      <c r="AQ329" s="41"/>
      <c r="AR329" s="41"/>
      <c r="AS329" s="41"/>
      <c r="AT329" s="41"/>
      <c r="BD329" t="str">
        <f>IFERROR(LEFT(Table4[[#This Row],[reference/s]],SEARCH(";",Table4[[#This Row],[reference/s]])-1),"")</f>
        <v/>
      </c>
      <c r="BE329" t="str">
        <f>IFERROR(MID(Table4[[#This Row],[reference/s]],SEARCH(";",Table4[[#This Row],[reference/s]])+2,SEARCH(";",Table4[[#This Row],[reference/s]],SEARCH(";",Table4[[#This Row],[reference/s]])+1)-SEARCH(";",Table4[[#This Row],[reference/s]])-2),"")</f>
        <v/>
      </c>
      <c r="BF329" t="str">
        <f>IFERROR(SEARCH(";",Table4[[#This Row],[reference/s]]),"")</f>
        <v/>
      </c>
      <c r="BG329" s="1" t="str">
        <f>IFERROR(SEARCH(";",Table4[[#This Row],[reference/s]],Table4[[#This Row],[Column2]]+1),"")</f>
        <v/>
      </c>
      <c r="BH329" s="1" t="str">
        <f>IFERROR(SEARCH(";",Table4[[#This Row],[reference/s]],Table4[[#This Row],[Column3]]+1),"")</f>
        <v/>
      </c>
      <c r="BI329" s="1" t="str">
        <f>IFERROR(SEARCH(";",Table4[[#This Row],[reference/s]],Table4[[#This Row],[Column4]]+1),"")</f>
        <v/>
      </c>
      <c r="BJ329" s="1" t="str">
        <f>IFERROR(SEARCH(";",Table4[[#This Row],[reference/s]],Table4[[#This Row],[Column5]]+1),"")</f>
        <v/>
      </c>
      <c r="BK329" s="1" t="str">
        <f>IFERROR(SEARCH(";",Table4[[#This Row],[reference/s]],Table4[[#This Row],[Column6]]+1),"")</f>
        <v/>
      </c>
      <c r="BL329" s="1" t="str">
        <f>IFERROR(SEARCH(";",Table4[[#This Row],[reference/s]],Table4[[#This Row],[Column7]]+1),"")</f>
        <v/>
      </c>
      <c r="BM329" s="1" t="str">
        <f>IFERROR(SEARCH(";",Table4[[#This Row],[reference/s]],Table4[[#This Row],[Column8]]+1),"")</f>
        <v/>
      </c>
      <c r="BN329" s="1" t="str">
        <f>IFERROR(SEARCH(";",Table4[[#This Row],[reference/s]],Table4[[#This Row],[Column9]]+1),"")</f>
        <v/>
      </c>
      <c r="BO329" s="1" t="str">
        <f>IFERROR(SEARCH(";",Table4[[#This Row],[reference/s]],Table4[[#This Row],[Column10]]+1),"")</f>
        <v/>
      </c>
      <c r="BP329" s="1" t="str">
        <f>IFERROR(SEARCH(";",Table4[[#This Row],[reference/s]],Table4[[#This Row],[Column11]]+1),"")</f>
        <v/>
      </c>
      <c r="BQ329" s="1" t="str">
        <f>IFERROR(MID(Table4[[#This Row],[reference/s]],Table4[[#This Row],[Column3]]+2,Table4[[#This Row],[Column4]]-Table4[[#This Row],[Column3]]-2),"")</f>
        <v/>
      </c>
      <c r="BR329" s="1" t="str">
        <f>IFERROR(MID(Table4[[#This Row],[reference/s]],Table4[[#This Row],[Column4]]+2,Table4[[#This Row],[Column5]]-Table4[[#This Row],[Column4]]-2),"")</f>
        <v/>
      </c>
      <c r="BS329" s="1" t="str">
        <f>IFERROR(MID(Table4[[#This Row],[reference/s]],Table4[[#This Row],[Column5]]+2,Table4[[#This Row],[Column6]]-Table4[[#This Row],[Column5]]-2),"")</f>
        <v/>
      </c>
    </row>
  </sheetData>
  <hyperlinks>
    <hyperlink ref="BC182" r:id="rId1"/>
    <hyperlink ref="BC53" r:id="rId2"/>
    <hyperlink ref="BC306" r:id="rId3"/>
  </hyperlinks>
  <pageMargins left="0.7" right="0.7" top="0.75" bottom="0.75" header="0.3" footer="0.3"/>
  <pageSetup paperSize="9" orientation="portrait"/>
  <legacyDrawing r:id="rId4"/>
  <tableParts count="1">
    <tablePart r:id="rId5"/>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9"/>
  <sheetViews>
    <sheetView topLeftCell="O1" zoomScale="90" zoomScaleNormal="90" zoomScalePageLayoutView="90" workbookViewId="0">
      <selection activeCell="X7" sqref="X7"/>
    </sheetView>
  </sheetViews>
  <sheetFormatPr baseColWidth="10" defaultColWidth="8.83203125" defaultRowHeight="14" x14ac:dyDescent="0"/>
  <cols>
    <col min="2" max="2" width="0" hidden="1" customWidth="1"/>
    <col min="3" max="3" width="11.83203125" hidden="1" customWidth="1"/>
    <col min="4" max="4" width="15" hidden="1" customWidth="1"/>
    <col min="5" max="5" width="14.83203125" customWidth="1"/>
    <col min="6" max="6" width="15.83203125" customWidth="1"/>
    <col min="7" max="7" width="17" customWidth="1"/>
    <col min="8" max="8" width="14.33203125" customWidth="1"/>
    <col min="9" max="9" width="15.1640625" hidden="1" customWidth="1"/>
    <col min="10" max="10" width="15.83203125" hidden="1" customWidth="1"/>
    <col min="11" max="11" width="0" hidden="1" customWidth="1"/>
    <col min="12" max="12" width="7.6640625" customWidth="1"/>
    <col min="13" max="13" width="7.5" customWidth="1"/>
    <col min="14" max="14" width="22.5" customWidth="1"/>
    <col min="16" max="16" width="16" customWidth="1"/>
    <col min="17" max="17" width="17" hidden="1" customWidth="1"/>
    <col min="18" max="18" width="12" customWidth="1"/>
    <col min="19" max="19" width="14" customWidth="1"/>
    <col min="20" max="20" width="11.33203125" customWidth="1"/>
    <col min="21" max="21" width="11.5" customWidth="1"/>
    <col min="22" max="22" width="13.5" customWidth="1"/>
    <col min="23" max="23" width="10.6640625" customWidth="1"/>
    <col min="24" max="24" width="11.5" customWidth="1"/>
    <col min="25" max="25" width="15.6640625" customWidth="1"/>
    <col min="26" max="26" width="21.5" customWidth="1"/>
  </cols>
  <sheetData>
    <row r="1" spans="1:26">
      <c r="A1" t="s">
        <v>1072</v>
      </c>
      <c r="B1" t="s">
        <v>1364</v>
      </c>
      <c r="C1" t="s">
        <v>1365</v>
      </c>
      <c r="D1" t="s">
        <v>1366</v>
      </c>
      <c r="E1" t="s">
        <v>1367</v>
      </c>
      <c r="F1" t="s">
        <v>1368</v>
      </c>
      <c r="G1" t="s">
        <v>1369</v>
      </c>
      <c r="H1" t="s">
        <v>1370</v>
      </c>
      <c r="I1" t="s">
        <v>1371</v>
      </c>
      <c r="J1" t="s">
        <v>1372</v>
      </c>
      <c r="K1" t="s">
        <v>1373</v>
      </c>
      <c r="L1" t="s">
        <v>1374</v>
      </c>
      <c r="M1" t="s">
        <v>1375</v>
      </c>
      <c r="N1" t="s">
        <v>1376</v>
      </c>
      <c r="O1" t="s">
        <v>1377</v>
      </c>
      <c r="P1" t="s">
        <v>1378</v>
      </c>
      <c r="Q1" t="s">
        <v>1379</v>
      </c>
      <c r="R1" t="s">
        <v>1380</v>
      </c>
      <c r="S1" t="s">
        <v>1381</v>
      </c>
      <c r="T1" t="s">
        <v>1382</v>
      </c>
      <c r="U1" t="s">
        <v>1383</v>
      </c>
      <c r="V1" t="s">
        <v>1384</v>
      </c>
      <c r="W1" t="s">
        <v>1385</v>
      </c>
      <c r="X1" t="s">
        <v>1386</v>
      </c>
      <c r="Y1" t="s">
        <v>1387</v>
      </c>
      <c r="Z1" t="s">
        <v>1388</v>
      </c>
    </row>
    <row r="2" spans="1:26">
      <c r="A2">
        <v>1967</v>
      </c>
      <c r="B2">
        <v>18</v>
      </c>
      <c r="C2" t="s">
        <v>1389</v>
      </c>
      <c r="D2" t="s">
        <v>1390</v>
      </c>
      <c r="E2" t="s">
        <v>1391</v>
      </c>
      <c r="F2" t="s">
        <v>1392</v>
      </c>
      <c r="G2" t="s">
        <v>1393</v>
      </c>
      <c r="I2" t="s">
        <v>1394</v>
      </c>
      <c r="J2" t="s">
        <v>850</v>
      </c>
      <c r="K2" t="s">
        <v>1395</v>
      </c>
      <c r="L2" t="s">
        <v>1396</v>
      </c>
      <c r="M2" t="s">
        <v>1397</v>
      </c>
      <c r="N2" t="s">
        <v>1398</v>
      </c>
      <c r="R2">
        <v>1967</v>
      </c>
      <c r="S2">
        <v>2</v>
      </c>
      <c r="T2">
        <v>7</v>
      </c>
      <c r="U2">
        <v>1967</v>
      </c>
      <c r="V2">
        <v>2</v>
      </c>
      <c r="W2">
        <v>7</v>
      </c>
      <c r="X2">
        <v>62</v>
      </c>
      <c r="Y2">
        <v>3100</v>
      </c>
      <c r="Z2">
        <v>68500</v>
      </c>
    </row>
    <row r="3" spans="1:26">
      <c r="A3">
        <v>1967</v>
      </c>
      <c r="B3">
        <v>9012</v>
      </c>
      <c r="C3" t="s">
        <v>1389</v>
      </c>
      <c r="D3" t="s">
        <v>1390</v>
      </c>
      <c r="E3" t="s">
        <v>1399</v>
      </c>
      <c r="F3" t="s">
        <v>1399</v>
      </c>
      <c r="G3" t="s">
        <v>1393</v>
      </c>
      <c r="J3" t="s">
        <v>850</v>
      </c>
      <c r="K3" t="s">
        <v>1395</v>
      </c>
      <c r="L3" t="s">
        <v>1396</v>
      </c>
      <c r="M3" t="s">
        <v>1397</v>
      </c>
      <c r="N3" t="s">
        <v>1400</v>
      </c>
      <c r="R3">
        <v>1967</v>
      </c>
      <c r="U3">
        <v>1969</v>
      </c>
      <c r="X3">
        <v>600</v>
      </c>
      <c r="Y3">
        <v>0</v>
      </c>
      <c r="Z3">
        <v>600000</v>
      </c>
    </row>
    <row r="4" spans="1:26">
      <c r="A4">
        <v>1968</v>
      </c>
      <c r="B4">
        <v>77</v>
      </c>
      <c r="C4" t="s">
        <v>1389</v>
      </c>
      <c r="D4" t="s">
        <v>1401</v>
      </c>
      <c r="E4" t="s">
        <v>1402</v>
      </c>
      <c r="F4" t="s">
        <v>1403</v>
      </c>
      <c r="G4" t="s">
        <v>1393</v>
      </c>
      <c r="I4" t="s">
        <v>1404</v>
      </c>
      <c r="J4" t="s">
        <v>850</v>
      </c>
      <c r="K4" t="s">
        <v>1395</v>
      </c>
      <c r="L4" t="s">
        <v>1396</v>
      </c>
      <c r="M4" t="s">
        <v>1397</v>
      </c>
      <c r="N4" t="s">
        <v>1405</v>
      </c>
      <c r="R4">
        <v>1968</v>
      </c>
      <c r="S4">
        <v>10</v>
      </c>
      <c r="T4">
        <v>14</v>
      </c>
      <c r="U4">
        <v>1968</v>
      </c>
      <c r="V4">
        <v>10</v>
      </c>
      <c r="W4">
        <v>14</v>
      </c>
      <c r="X4">
        <v>0</v>
      </c>
      <c r="Y4">
        <v>4290</v>
      </c>
      <c r="Z4">
        <v>2600</v>
      </c>
    </row>
    <row r="5" spans="1:26">
      <c r="A5">
        <v>1968</v>
      </c>
      <c r="B5">
        <v>80</v>
      </c>
      <c r="C5" t="s">
        <v>1389</v>
      </c>
      <c r="D5" t="s">
        <v>1390</v>
      </c>
      <c r="E5" t="s">
        <v>1391</v>
      </c>
      <c r="F5" t="s">
        <v>1392</v>
      </c>
      <c r="G5" t="s">
        <v>1393</v>
      </c>
      <c r="I5" t="s">
        <v>1404</v>
      </c>
      <c r="J5" t="s">
        <v>850</v>
      </c>
      <c r="K5" t="s">
        <v>1395</v>
      </c>
      <c r="L5" t="s">
        <v>1396</v>
      </c>
      <c r="M5" t="s">
        <v>1397</v>
      </c>
      <c r="N5" t="s">
        <v>37</v>
      </c>
      <c r="R5">
        <v>1968</v>
      </c>
      <c r="S5">
        <v>11</v>
      </c>
      <c r="U5">
        <v>1968</v>
      </c>
      <c r="V5">
        <v>11</v>
      </c>
      <c r="X5">
        <v>12</v>
      </c>
      <c r="Y5">
        <v>1800</v>
      </c>
      <c r="Z5">
        <v>1000</v>
      </c>
    </row>
    <row r="6" spans="1:26">
      <c r="A6">
        <v>1970</v>
      </c>
      <c r="B6">
        <v>109</v>
      </c>
      <c r="C6" t="s">
        <v>1389</v>
      </c>
      <c r="D6" t="s">
        <v>1406</v>
      </c>
      <c r="E6" t="s">
        <v>602</v>
      </c>
      <c r="F6" t="s">
        <v>1407</v>
      </c>
      <c r="G6" t="s">
        <v>1393</v>
      </c>
      <c r="H6" t="s">
        <v>1408</v>
      </c>
      <c r="I6" t="s">
        <v>1394</v>
      </c>
      <c r="J6" t="s">
        <v>850</v>
      </c>
      <c r="K6" t="s">
        <v>1395</v>
      </c>
      <c r="L6" t="s">
        <v>1396</v>
      </c>
      <c r="M6" t="s">
        <v>1397</v>
      </c>
      <c r="N6" t="s">
        <v>50</v>
      </c>
      <c r="R6">
        <v>1970</v>
      </c>
      <c r="S6">
        <v>1</v>
      </c>
      <c r="U6">
        <v>1970</v>
      </c>
      <c r="V6">
        <v>1</v>
      </c>
      <c r="X6">
        <v>13</v>
      </c>
      <c r="Y6">
        <v>0</v>
      </c>
      <c r="Z6">
        <v>72475</v>
      </c>
    </row>
    <row r="7" spans="1:26">
      <c r="A7">
        <v>1971</v>
      </c>
      <c r="B7">
        <v>15</v>
      </c>
      <c r="C7" t="s">
        <v>1389</v>
      </c>
      <c r="D7" t="s">
        <v>1409</v>
      </c>
      <c r="E7" t="s">
        <v>622</v>
      </c>
      <c r="F7" t="s">
        <v>1410</v>
      </c>
      <c r="G7" t="s">
        <v>1393</v>
      </c>
      <c r="I7" t="s">
        <v>1394</v>
      </c>
      <c r="J7" t="s">
        <v>850</v>
      </c>
      <c r="K7" t="s">
        <v>1395</v>
      </c>
      <c r="L7" t="s">
        <v>1396</v>
      </c>
      <c r="M7" t="s">
        <v>1397</v>
      </c>
      <c r="N7" t="s">
        <v>1411</v>
      </c>
      <c r="R7">
        <v>1971</v>
      </c>
      <c r="S7">
        <v>2</v>
      </c>
      <c r="T7">
        <v>9</v>
      </c>
      <c r="U7">
        <v>1971</v>
      </c>
      <c r="V7">
        <v>2</v>
      </c>
      <c r="W7">
        <v>9</v>
      </c>
      <c r="X7" s="37">
        <v>27</v>
      </c>
      <c r="Y7">
        <v>0</v>
      </c>
      <c r="Z7">
        <v>20000</v>
      </c>
    </row>
    <row r="8" spans="1:26">
      <c r="A8">
        <v>1971</v>
      </c>
      <c r="B8">
        <v>96</v>
      </c>
      <c r="C8" t="s">
        <v>1389</v>
      </c>
      <c r="D8" t="s">
        <v>1406</v>
      </c>
      <c r="E8" t="s">
        <v>602</v>
      </c>
      <c r="F8" t="s">
        <v>1407</v>
      </c>
      <c r="G8" t="s">
        <v>1393</v>
      </c>
      <c r="H8" t="s">
        <v>1412</v>
      </c>
      <c r="I8" t="s">
        <v>1413</v>
      </c>
      <c r="J8" t="s">
        <v>850</v>
      </c>
      <c r="K8" t="s">
        <v>1395</v>
      </c>
      <c r="L8" t="s">
        <v>1396</v>
      </c>
      <c r="M8" t="s">
        <v>1397</v>
      </c>
      <c r="N8" t="s">
        <v>1414</v>
      </c>
      <c r="R8">
        <v>1971</v>
      </c>
      <c r="S8">
        <v>12</v>
      </c>
      <c r="T8">
        <v>24</v>
      </c>
      <c r="U8">
        <v>1971</v>
      </c>
      <c r="V8">
        <v>12</v>
      </c>
      <c r="W8">
        <v>24</v>
      </c>
      <c r="X8">
        <v>3</v>
      </c>
      <c r="Y8">
        <v>0</v>
      </c>
      <c r="Z8">
        <v>119219</v>
      </c>
    </row>
    <row r="9" spans="1:26">
      <c r="A9">
        <v>1973</v>
      </c>
      <c r="B9">
        <v>51</v>
      </c>
      <c r="C9" t="s">
        <v>1389</v>
      </c>
      <c r="D9" t="s">
        <v>1409</v>
      </c>
      <c r="E9" t="s">
        <v>622</v>
      </c>
      <c r="F9" t="s">
        <v>1393</v>
      </c>
      <c r="G9" t="s">
        <v>1393</v>
      </c>
      <c r="I9" t="s">
        <v>1394</v>
      </c>
      <c r="J9" t="s">
        <v>850</v>
      </c>
      <c r="K9" t="s">
        <v>1395</v>
      </c>
      <c r="L9" t="s">
        <v>1396</v>
      </c>
      <c r="M9" t="s">
        <v>1397</v>
      </c>
      <c r="N9" t="s">
        <v>1415</v>
      </c>
      <c r="R9">
        <v>1973</v>
      </c>
      <c r="S9">
        <v>12</v>
      </c>
      <c r="U9">
        <v>1973</v>
      </c>
      <c r="V9">
        <v>12</v>
      </c>
      <c r="X9">
        <v>12</v>
      </c>
      <c r="Y9">
        <v>12000</v>
      </c>
      <c r="Z9">
        <v>71000</v>
      </c>
    </row>
    <row r="10" spans="1:26">
      <c r="A10">
        <v>1974</v>
      </c>
      <c r="B10">
        <v>61</v>
      </c>
      <c r="C10" t="s">
        <v>1389</v>
      </c>
      <c r="D10" t="s">
        <v>1406</v>
      </c>
      <c r="E10" t="s">
        <v>602</v>
      </c>
      <c r="F10" t="s">
        <v>1407</v>
      </c>
      <c r="G10" t="s">
        <v>1393</v>
      </c>
      <c r="H10" t="s">
        <v>490</v>
      </c>
      <c r="I10" t="s">
        <v>1394</v>
      </c>
      <c r="J10" t="s">
        <v>850</v>
      </c>
      <c r="K10" t="s">
        <v>1395</v>
      </c>
      <c r="L10" t="s">
        <v>1396</v>
      </c>
      <c r="M10" t="s">
        <v>1397</v>
      </c>
      <c r="N10" t="s">
        <v>1416</v>
      </c>
      <c r="R10">
        <v>1974</v>
      </c>
      <c r="S10">
        <v>12</v>
      </c>
      <c r="T10">
        <v>25</v>
      </c>
      <c r="U10">
        <v>1974</v>
      </c>
      <c r="V10">
        <v>12</v>
      </c>
      <c r="W10">
        <v>25</v>
      </c>
      <c r="X10">
        <v>65</v>
      </c>
      <c r="Y10">
        <v>45640</v>
      </c>
      <c r="Z10">
        <v>800000</v>
      </c>
    </row>
    <row r="11" spans="1:26">
      <c r="A11">
        <v>1974</v>
      </c>
      <c r="B11">
        <v>91</v>
      </c>
      <c r="C11" t="s">
        <v>1389</v>
      </c>
      <c r="D11" t="s">
        <v>1406</v>
      </c>
      <c r="E11" t="s">
        <v>602</v>
      </c>
      <c r="F11" t="s">
        <v>1407</v>
      </c>
      <c r="G11" t="s">
        <v>1393</v>
      </c>
      <c r="H11" t="s">
        <v>1417</v>
      </c>
      <c r="I11" t="s">
        <v>1394</v>
      </c>
      <c r="J11" t="s">
        <v>850</v>
      </c>
      <c r="K11" t="s">
        <v>1395</v>
      </c>
      <c r="L11" t="s">
        <v>1396</v>
      </c>
      <c r="M11" t="s">
        <v>1397</v>
      </c>
      <c r="N11" t="s">
        <v>1418</v>
      </c>
      <c r="R11">
        <v>1974</v>
      </c>
      <c r="S11">
        <v>1</v>
      </c>
      <c r="U11">
        <v>1974</v>
      </c>
      <c r="V11">
        <v>1</v>
      </c>
      <c r="X11">
        <v>11</v>
      </c>
      <c r="Y11">
        <v>0</v>
      </c>
      <c r="Z11">
        <v>296717</v>
      </c>
    </row>
    <row r="12" spans="1:26">
      <c r="A12">
        <v>1974</v>
      </c>
      <c r="B12">
        <v>96</v>
      </c>
      <c r="C12" t="s">
        <v>1389</v>
      </c>
      <c r="D12" t="s">
        <v>1409</v>
      </c>
      <c r="E12" t="s">
        <v>622</v>
      </c>
      <c r="F12" t="s">
        <v>1393</v>
      </c>
      <c r="G12" t="s">
        <v>1393</v>
      </c>
      <c r="I12" t="s">
        <v>1394</v>
      </c>
      <c r="J12" t="s">
        <v>850</v>
      </c>
      <c r="K12" t="s">
        <v>1395</v>
      </c>
      <c r="L12" t="s">
        <v>1396</v>
      </c>
      <c r="M12" t="s">
        <v>1397</v>
      </c>
      <c r="N12" t="s">
        <v>563</v>
      </c>
      <c r="R12">
        <v>1974</v>
      </c>
      <c r="S12">
        <v>1</v>
      </c>
      <c r="U12">
        <v>1974</v>
      </c>
      <c r="V12">
        <v>1</v>
      </c>
      <c r="X12">
        <v>14</v>
      </c>
      <c r="Y12">
        <v>0</v>
      </c>
      <c r="Z12">
        <v>5972</v>
      </c>
    </row>
    <row r="13" spans="1:26">
      <c r="A13">
        <v>1974</v>
      </c>
      <c r="B13">
        <v>9100</v>
      </c>
      <c r="C13" t="s">
        <v>1389</v>
      </c>
      <c r="D13" t="s">
        <v>1390</v>
      </c>
      <c r="E13" t="s">
        <v>1399</v>
      </c>
      <c r="F13" t="s">
        <v>1399</v>
      </c>
      <c r="G13" t="s">
        <v>1393</v>
      </c>
      <c r="J13" t="s">
        <v>850</v>
      </c>
      <c r="K13" t="s">
        <v>1395</v>
      </c>
      <c r="L13" t="s">
        <v>1396</v>
      </c>
      <c r="M13" t="s">
        <v>1397</v>
      </c>
      <c r="N13" t="s">
        <v>1419</v>
      </c>
      <c r="R13">
        <v>1974</v>
      </c>
      <c r="S13">
        <v>12</v>
      </c>
      <c r="U13">
        <v>1975</v>
      </c>
      <c r="V13">
        <v>1</v>
      </c>
      <c r="X13">
        <v>0</v>
      </c>
      <c r="Y13">
        <v>0</v>
      </c>
      <c r="Z13">
        <v>0</v>
      </c>
    </row>
    <row r="14" spans="1:26">
      <c r="A14">
        <v>1975</v>
      </c>
      <c r="B14">
        <v>102</v>
      </c>
      <c r="C14" t="s">
        <v>1389</v>
      </c>
      <c r="D14" t="s">
        <v>1390</v>
      </c>
      <c r="E14" t="s">
        <v>1391</v>
      </c>
      <c r="F14" t="s">
        <v>1392</v>
      </c>
      <c r="G14" t="s">
        <v>1393</v>
      </c>
      <c r="I14" t="s">
        <v>1420</v>
      </c>
      <c r="J14" t="s">
        <v>850</v>
      </c>
      <c r="K14" t="s">
        <v>1395</v>
      </c>
      <c r="L14" t="s">
        <v>1396</v>
      </c>
      <c r="M14" t="s">
        <v>1397</v>
      </c>
      <c r="N14" t="s">
        <v>1421</v>
      </c>
      <c r="R14">
        <v>1975</v>
      </c>
      <c r="S14">
        <v>1</v>
      </c>
      <c r="U14">
        <v>1975</v>
      </c>
      <c r="V14">
        <v>1</v>
      </c>
      <c r="X14">
        <v>0</v>
      </c>
      <c r="Y14">
        <v>0</v>
      </c>
      <c r="Z14">
        <v>0</v>
      </c>
    </row>
    <row r="15" spans="1:26">
      <c r="A15">
        <v>1975</v>
      </c>
      <c r="B15">
        <v>103</v>
      </c>
      <c r="C15" t="s">
        <v>1389</v>
      </c>
      <c r="D15" t="s">
        <v>1390</v>
      </c>
      <c r="E15" t="s">
        <v>1391</v>
      </c>
      <c r="F15" t="s">
        <v>1392</v>
      </c>
      <c r="G15" t="s">
        <v>1393</v>
      </c>
      <c r="I15" t="s">
        <v>1420</v>
      </c>
      <c r="J15" t="s">
        <v>850</v>
      </c>
      <c r="K15" t="s">
        <v>1395</v>
      </c>
      <c r="L15" t="s">
        <v>1396</v>
      </c>
      <c r="M15" t="s">
        <v>1397</v>
      </c>
      <c r="N15" t="s">
        <v>1422</v>
      </c>
      <c r="R15">
        <v>1975</v>
      </c>
      <c r="S15">
        <v>1</v>
      </c>
      <c r="U15">
        <v>1975</v>
      </c>
      <c r="V15">
        <v>1</v>
      </c>
      <c r="X15">
        <v>0</v>
      </c>
      <c r="Y15">
        <v>0</v>
      </c>
      <c r="Z15">
        <v>0</v>
      </c>
    </row>
    <row r="16" spans="1:26">
      <c r="A16">
        <v>1975</v>
      </c>
      <c r="B16">
        <v>130</v>
      </c>
      <c r="C16" t="s">
        <v>1389</v>
      </c>
      <c r="D16" t="s">
        <v>1409</v>
      </c>
      <c r="E16" t="s">
        <v>622</v>
      </c>
      <c r="F16" t="s">
        <v>1393</v>
      </c>
      <c r="G16" t="s">
        <v>1393</v>
      </c>
      <c r="I16" t="s">
        <v>1420</v>
      </c>
      <c r="J16" t="s">
        <v>850</v>
      </c>
      <c r="K16" t="s">
        <v>1395</v>
      </c>
      <c r="L16" t="s">
        <v>1396</v>
      </c>
      <c r="M16" t="s">
        <v>1397</v>
      </c>
      <c r="N16" t="s">
        <v>554</v>
      </c>
      <c r="R16">
        <v>1975</v>
      </c>
      <c r="S16">
        <v>3</v>
      </c>
      <c r="U16">
        <v>1975</v>
      </c>
      <c r="V16">
        <v>3</v>
      </c>
      <c r="X16">
        <v>0</v>
      </c>
      <c r="Y16">
        <v>0</v>
      </c>
      <c r="Z16">
        <v>54684</v>
      </c>
    </row>
    <row r="17" spans="1:26">
      <c r="A17">
        <v>1975</v>
      </c>
      <c r="B17">
        <v>131</v>
      </c>
      <c r="C17" t="s">
        <v>1389</v>
      </c>
      <c r="D17" t="s">
        <v>1406</v>
      </c>
      <c r="E17" t="s">
        <v>602</v>
      </c>
      <c r="F17" t="s">
        <v>1407</v>
      </c>
      <c r="G17" t="s">
        <v>1393</v>
      </c>
      <c r="H17" t="s">
        <v>1423</v>
      </c>
      <c r="I17" t="s">
        <v>1420</v>
      </c>
      <c r="J17" t="s">
        <v>850</v>
      </c>
      <c r="K17" t="s">
        <v>1395</v>
      </c>
      <c r="L17" t="s">
        <v>1396</v>
      </c>
      <c r="M17" t="s">
        <v>1397</v>
      </c>
      <c r="N17" t="s">
        <v>1424</v>
      </c>
      <c r="R17">
        <v>1975</v>
      </c>
      <c r="S17">
        <v>12</v>
      </c>
      <c r="U17">
        <v>1975</v>
      </c>
      <c r="V17">
        <v>12</v>
      </c>
      <c r="X17">
        <v>0</v>
      </c>
      <c r="Y17">
        <v>0</v>
      </c>
      <c r="Z17">
        <v>63861</v>
      </c>
    </row>
    <row r="18" spans="1:26">
      <c r="A18">
        <v>1976</v>
      </c>
      <c r="B18">
        <v>67</v>
      </c>
      <c r="C18" t="s">
        <v>1389</v>
      </c>
      <c r="D18" t="s">
        <v>1409</v>
      </c>
      <c r="E18" t="s">
        <v>622</v>
      </c>
      <c r="F18" t="s">
        <v>1393</v>
      </c>
      <c r="G18" t="s">
        <v>1393</v>
      </c>
      <c r="I18" t="s">
        <v>1404</v>
      </c>
      <c r="J18" t="s">
        <v>850</v>
      </c>
      <c r="K18" t="s">
        <v>1395</v>
      </c>
      <c r="L18" t="s">
        <v>1396</v>
      </c>
      <c r="M18" t="s">
        <v>1397</v>
      </c>
      <c r="N18" t="s">
        <v>1425</v>
      </c>
      <c r="R18">
        <v>1976</v>
      </c>
      <c r="S18">
        <v>10</v>
      </c>
      <c r="U18">
        <v>1976</v>
      </c>
      <c r="V18">
        <v>10</v>
      </c>
      <c r="X18">
        <v>0</v>
      </c>
      <c r="Y18">
        <v>10000</v>
      </c>
      <c r="Z18">
        <v>0</v>
      </c>
    </row>
    <row r="19" spans="1:26">
      <c r="A19">
        <v>1976</v>
      </c>
      <c r="B19">
        <v>128</v>
      </c>
      <c r="C19" t="s">
        <v>1389</v>
      </c>
      <c r="D19" t="s">
        <v>1406</v>
      </c>
      <c r="E19" t="s">
        <v>602</v>
      </c>
      <c r="F19" t="s">
        <v>1426</v>
      </c>
      <c r="G19" t="s">
        <v>1427</v>
      </c>
      <c r="I19" t="s">
        <v>1420</v>
      </c>
      <c r="J19" t="s">
        <v>850</v>
      </c>
      <c r="K19" t="s">
        <v>1395</v>
      </c>
      <c r="L19" t="s">
        <v>1396</v>
      </c>
      <c r="M19" t="s">
        <v>1397</v>
      </c>
      <c r="N19" t="s">
        <v>1428</v>
      </c>
      <c r="R19">
        <v>1976</v>
      </c>
      <c r="S19">
        <v>1</v>
      </c>
      <c r="T19">
        <v>10</v>
      </c>
      <c r="U19">
        <v>1976</v>
      </c>
      <c r="V19">
        <v>1</v>
      </c>
      <c r="W19">
        <v>10</v>
      </c>
      <c r="X19">
        <v>0</v>
      </c>
      <c r="Y19">
        <v>0</v>
      </c>
      <c r="Z19">
        <v>13037</v>
      </c>
    </row>
    <row r="20" spans="1:26">
      <c r="A20">
        <v>1976</v>
      </c>
      <c r="B20">
        <v>129</v>
      </c>
      <c r="C20" t="s">
        <v>1389</v>
      </c>
      <c r="D20" t="s">
        <v>1406</v>
      </c>
      <c r="E20" t="s">
        <v>602</v>
      </c>
      <c r="F20" t="s">
        <v>1426</v>
      </c>
      <c r="G20" t="s">
        <v>674</v>
      </c>
      <c r="I20" t="s">
        <v>1420</v>
      </c>
      <c r="J20" t="s">
        <v>850</v>
      </c>
      <c r="K20" t="s">
        <v>1395</v>
      </c>
      <c r="L20" t="s">
        <v>1396</v>
      </c>
      <c r="M20" t="s">
        <v>1397</v>
      </c>
      <c r="N20" t="s">
        <v>1429</v>
      </c>
      <c r="R20">
        <v>1976</v>
      </c>
      <c r="S20">
        <v>11</v>
      </c>
      <c r="T20">
        <v>2</v>
      </c>
      <c r="U20">
        <v>1976</v>
      </c>
      <c r="V20">
        <v>11</v>
      </c>
      <c r="W20">
        <v>2</v>
      </c>
      <c r="X20">
        <v>0</v>
      </c>
      <c r="Y20">
        <v>0</v>
      </c>
      <c r="Z20">
        <v>7279</v>
      </c>
    </row>
    <row r="21" spans="1:26">
      <c r="A21">
        <v>1976</v>
      </c>
      <c r="B21">
        <v>131</v>
      </c>
      <c r="C21" t="s">
        <v>1389</v>
      </c>
      <c r="D21" t="s">
        <v>1406</v>
      </c>
      <c r="E21" t="s">
        <v>602</v>
      </c>
      <c r="F21" t="s">
        <v>1393</v>
      </c>
      <c r="G21" t="s">
        <v>1393</v>
      </c>
      <c r="I21" t="s">
        <v>1420</v>
      </c>
      <c r="J21" t="s">
        <v>850</v>
      </c>
      <c r="K21" t="s">
        <v>1395</v>
      </c>
      <c r="L21" t="s">
        <v>1396</v>
      </c>
      <c r="M21" t="s">
        <v>1397</v>
      </c>
      <c r="N21" t="s">
        <v>554</v>
      </c>
      <c r="R21">
        <v>1976</v>
      </c>
      <c r="S21">
        <v>11</v>
      </c>
      <c r="T21">
        <v>10</v>
      </c>
      <c r="U21">
        <v>1976</v>
      </c>
      <c r="V21">
        <v>11</v>
      </c>
      <c r="W21">
        <v>10</v>
      </c>
      <c r="X21">
        <v>0</v>
      </c>
      <c r="Y21">
        <v>0</v>
      </c>
      <c r="Z21">
        <v>38024</v>
      </c>
    </row>
    <row r="22" spans="1:26">
      <c r="A22">
        <v>1976</v>
      </c>
      <c r="B22">
        <v>163</v>
      </c>
      <c r="C22" t="s">
        <v>1389</v>
      </c>
      <c r="D22" t="s">
        <v>1406</v>
      </c>
      <c r="E22" t="s">
        <v>602</v>
      </c>
      <c r="F22" t="s">
        <v>1407</v>
      </c>
      <c r="G22" t="s">
        <v>1393</v>
      </c>
      <c r="H22" t="s">
        <v>1430</v>
      </c>
      <c r="I22" t="s">
        <v>1420</v>
      </c>
      <c r="J22" t="s">
        <v>850</v>
      </c>
      <c r="K22" t="s">
        <v>1395</v>
      </c>
      <c r="L22" t="s">
        <v>1396</v>
      </c>
      <c r="M22" t="s">
        <v>1397</v>
      </c>
      <c r="N22" t="s">
        <v>50</v>
      </c>
      <c r="R22">
        <v>1976</v>
      </c>
      <c r="S22">
        <v>1</v>
      </c>
      <c r="U22">
        <v>1976</v>
      </c>
      <c r="V22">
        <v>1</v>
      </c>
      <c r="X22">
        <v>0</v>
      </c>
      <c r="Y22">
        <v>0</v>
      </c>
      <c r="Z22">
        <v>4237</v>
      </c>
    </row>
    <row r="23" spans="1:26">
      <c r="A23">
        <v>1976</v>
      </c>
      <c r="B23">
        <v>164</v>
      </c>
      <c r="C23" t="s">
        <v>1389</v>
      </c>
      <c r="D23" t="s">
        <v>1406</v>
      </c>
      <c r="E23" t="s">
        <v>602</v>
      </c>
      <c r="F23" t="s">
        <v>1407</v>
      </c>
      <c r="G23" t="s">
        <v>1393</v>
      </c>
      <c r="H23" t="s">
        <v>1431</v>
      </c>
      <c r="I23" t="s">
        <v>1420</v>
      </c>
      <c r="J23" t="s">
        <v>850</v>
      </c>
      <c r="K23" t="s">
        <v>1395</v>
      </c>
      <c r="L23" t="s">
        <v>1396</v>
      </c>
      <c r="M23" t="s">
        <v>1397</v>
      </c>
      <c r="N23" t="s">
        <v>1432</v>
      </c>
      <c r="R23">
        <v>1976</v>
      </c>
      <c r="S23">
        <v>2</v>
      </c>
      <c r="U23">
        <v>1976</v>
      </c>
      <c r="V23">
        <v>2</v>
      </c>
      <c r="X23">
        <v>0</v>
      </c>
      <c r="Y23">
        <v>0</v>
      </c>
      <c r="Z23">
        <v>8257</v>
      </c>
    </row>
    <row r="24" spans="1:26">
      <c r="A24">
        <v>1976</v>
      </c>
      <c r="B24">
        <v>165</v>
      </c>
      <c r="C24" t="s">
        <v>1389</v>
      </c>
      <c r="D24" t="s">
        <v>1406</v>
      </c>
      <c r="E24" t="s">
        <v>602</v>
      </c>
      <c r="F24" t="s">
        <v>1407</v>
      </c>
      <c r="G24" t="s">
        <v>1393</v>
      </c>
      <c r="H24" t="s">
        <v>1433</v>
      </c>
      <c r="I24" t="s">
        <v>1420</v>
      </c>
      <c r="J24" t="s">
        <v>850</v>
      </c>
      <c r="K24" t="s">
        <v>1395</v>
      </c>
      <c r="L24" t="s">
        <v>1396</v>
      </c>
      <c r="M24" t="s">
        <v>1397</v>
      </c>
      <c r="N24" t="s">
        <v>50</v>
      </c>
      <c r="R24">
        <v>1976</v>
      </c>
      <c r="S24">
        <v>12</v>
      </c>
      <c r="U24">
        <v>1976</v>
      </c>
      <c r="V24">
        <v>12</v>
      </c>
      <c r="X24">
        <v>0</v>
      </c>
      <c r="Y24">
        <v>0</v>
      </c>
      <c r="Z24">
        <v>36177</v>
      </c>
    </row>
    <row r="25" spans="1:26">
      <c r="A25">
        <v>1976</v>
      </c>
      <c r="B25">
        <v>9126</v>
      </c>
      <c r="C25" t="s">
        <v>1389</v>
      </c>
      <c r="D25" t="s">
        <v>1390</v>
      </c>
      <c r="E25" t="s">
        <v>1399</v>
      </c>
      <c r="F25" t="s">
        <v>1399</v>
      </c>
      <c r="G25" t="s">
        <v>1393</v>
      </c>
      <c r="J25" t="s">
        <v>850</v>
      </c>
      <c r="K25" t="s">
        <v>1395</v>
      </c>
      <c r="L25" t="s">
        <v>1396</v>
      </c>
      <c r="M25" t="s">
        <v>1397</v>
      </c>
      <c r="N25" t="s">
        <v>1434</v>
      </c>
      <c r="R25">
        <v>1976</v>
      </c>
      <c r="U25">
        <v>1976</v>
      </c>
      <c r="X25">
        <v>0</v>
      </c>
      <c r="Y25">
        <v>0</v>
      </c>
      <c r="Z25">
        <v>0</v>
      </c>
    </row>
    <row r="26" spans="1:26">
      <c r="A26">
        <v>1976</v>
      </c>
      <c r="B26">
        <v>9127</v>
      </c>
      <c r="C26" t="s">
        <v>1389</v>
      </c>
      <c r="D26" t="s">
        <v>1390</v>
      </c>
      <c r="E26" t="s">
        <v>1399</v>
      </c>
      <c r="F26" t="s">
        <v>1399</v>
      </c>
      <c r="G26" t="s">
        <v>1393</v>
      </c>
      <c r="J26" t="s">
        <v>850</v>
      </c>
      <c r="K26" t="s">
        <v>1395</v>
      </c>
      <c r="L26" t="s">
        <v>1396</v>
      </c>
      <c r="M26" t="s">
        <v>1397</v>
      </c>
      <c r="N26" t="s">
        <v>1435</v>
      </c>
      <c r="R26">
        <v>1976</v>
      </c>
      <c r="S26">
        <v>5</v>
      </c>
      <c r="U26">
        <v>1976</v>
      </c>
      <c r="V26">
        <v>8</v>
      </c>
      <c r="X26">
        <v>0</v>
      </c>
      <c r="Y26">
        <v>0</v>
      </c>
      <c r="Z26">
        <v>0</v>
      </c>
    </row>
    <row r="27" spans="1:26">
      <c r="A27">
        <v>1977</v>
      </c>
      <c r="B27">
        <v>223</v>
      </c>
      <c r="C27" t="s">
        <v>1389</v>
      </c>
      <c r="D27" t="s">
        <v>1406</v>
      </c>
      <c r="E27" t="s">
        <v>602</v>
      </c>
      <c r="F27" t="s">
        <v>1426</v>
      </c>
      <c r="G27" t="s">
        <v>1427</v>
      </c>
      <c r="I27" t="s">
        <v>1420</v>
      </c>
      <c r="J27" t="s">
        <v>850</v>
      </c>
      <c r="K27" t="s">
        <v>1395</v>
      </c>
      <c r="L27" t="s">
        <v>1396</v>
      </c>
      <c r="M27" t="s">
        <v>1397</v>
      </c>
      <c r="N27" t="s">
        <v>37</v>
      </c>
      <c r="R27">
        <v>1977</v>
      </c>
      <c r="S27">
        <v>1</v>
      </c>
      <c r="U27">
        <v>1977</v>
      </c>
      <c r="V27">
        <v>1</v>
      </c>
      <c r="X27">
        <v>0</v>
      </c>
      <c r="Y27">
        <v>0</v>
      </c>
      <c r="Z27">
        <v>38680</v>
      </c>
    </row>
    <row r="28" spans="1:26">
      <c r="A28">
        <v>1977</v>
      </c>
      <c r="B28">
        <v>224</v>
      </c>
      <c r="C28" t="s">
        <v>1389</v>
      </c>
      <c r="D28" t="s">
        <v>1406</v>
      </c>
      <c r="E28" t="s">
        <v>602</v>
      </c>
      <c r="F28" t="s">
        <v>1393</v>
      </c>
      <c r="G28" t="s">
        <v>1393</v>
      </c>
      <c r="I28" t="s">
        <v>1420</v>
      </c>
      <c r="J28" t="s">
        <v>850</v>
      </c>
      <c r="K28" t="s">
        <v>1395</v>
      </c>
      <c r="L28" t="s">
        <v>1396</v>
      </c>
      <c r="M28" t="s">
        <v>1397</v>
      </c>
      <c r="N28" t="s">
        <v>1436</v>
      </c>
      <c r="R28">
        <v>1977</v>
      </c>
      <c r="S28">
        <v>2</v>
      </c>
      <c r="U28">
        <v>1977</v>
      </c>
      <c r="V28">
        <v>2</v>
      </c>
      <c r="X28">
        <v>0</v>
      </c>
      <c r="Y28">
        <v>0</v>
      </c>
      <c r="Z28">
        <v>10269</v>
      </c>
    </row>
    <row r="29" spans="1:26">
      <c r="A29">
        <v>1977</v>
      </c>
      <c r="B29">
        <v>225</v>
      </c>
      <c r="C29" t="s">
        <v>1389</v>
      </c>
      <c r="D29" t="s">
        <v>1390</v>
      </c>
      <c r="E29" t="s">
        <v>1391</v>
      </c>
      <c r="F29" t="s">
        <v>1392</v>
      </c>
      <c r="G29" t="s">
        <v>1393</v>
      </c>
      <c r="I29" t="s">
        <v>1420</v>
      </c>
      <c r="J29" t="s">
        <v>850</v>
      </c>
      <c r="K29" t="s">
        <v>1395</v>
      </c>
      <c r="L29" t="s">
        <v>1396</v>
      </c>
      <c r="M29" t="s">
        <v>1397</v>
      </c>
      <c r="N29" t="s">
        <v>1437</v>
      </c>
      <c r="R29">
        <v>1977</v>
      </c>
      <c r="S29">
        <v>2</v>
      </c>
      <c r="U29">
        <v>1977</v>
      </c>
      <c r="V29">
        <v>2</v>
      </c>
      <c r="X29">
        <v>0</v>
      </c>
      <c r="Y29">
        <v>0</v>
      </c>
      <c r="Z29">
        <v>22592</v>
      </c>
    </row>
    <row r="30" spans="1:26">
      <c r="A30">
        <v>1977</v>
      </c>
      <c r="B30">
        <v>226</v>
      </c>
      <c r="C30" t="s">
        <v>1389</v>
      </c>
      <c r="D30" t="s">
        <v>1409</v>
      </c>
      <c r="E30" t="s">
        <v>622</v>
      </c>
      <c r="F30" t="s">
        <v>1393</v>
      </c>
      <c r="G30" t="s">
        <v>1393</v>
      </c>
      <c r="I30" t="s">
        <v>1420</v>
      </c>
      <c r="J30" t="s">
        <v>850</v>
      </c>
      <c r="K30" t="s">
        <v>1395</v>
      </c>
      <c r="L30" t="s">
        <v>1396</v>
      </c>
      <c r="M30" t="s">
        <v>1397</v>
      </c>
      <c r="N30" t="s">
        <v>37</v>
      </c>
      <c r="R30">
        <v>1977</v>
      </c>
      <c r="S30">
        <v>3</v>
      </c>
      <c r="U30">
        <v>1977</v>
      </c>
      <c r="V30">
        <v>3</v>
      </c>
      <c r="X30">
        <v>0</v>
      </c>
      <c r="Y30">
        <v>0</v>
      </c>
      <c r="Z30">
        <v>17686</v>
      </c>
    </row>
    <row r="31" spans="1:26">
      <c r="A31">
        <v>1977</v>
      </c>
      <c r="B31">
        <v>227</v>
      </c>
      <c r="C31" t="s">
        <v>1389</v>
      </c>
      <c r="D31" t="s">
        <v>1390</v>
      </c>
      <c r="E31" t="s">
        <v>1391</v>
      </c>
      <c r="F31" t="s">
        <v>1392</v>
      </c>
      <c r="G31" t="s">
        <v>1393</v>
      </c>
      <c r="I31" t="s">
        <v>1420</v>
      </c>
      <c r="J31" t="s">
        <v>850</v>
      </c>
      <c r="K31" t="s">
        <v>1395</v>
      </c>
      <c r="L31" t="s">
        <v>1396</v>
      </c>
      <c r="M31" t="s">
        <v>1397</v>
      </c>
      <c r="N31" t="s">
        <v>1438</v>
      </c>
      <c r="R31">
        <v>1977</v>
      </c>
      <c r="S31">
        <v>12</v>
      </c>
      <c r="U31">
        <v>1977</v>
      </c>
      <c r="V31">
        <v>12</v>
      </c>
      <c r="X31">
        <v>3</v>
      </c>
      <c r="Y31">
        <v>0</v>
      </c>
      <c r="Z31">
        <v>2168</v>
      </c>
    </row>
    <row r="32" spans="1:26">
      <c r="A32">
        <v>1978</v>
      </c>
      <c r="B32">
        <v>49</v>
      </c>
      <c r="C32" t="s">
        <v>1389</v>
      </c>
      <c r="D32" t="s">
        <v>1406</v>
      </c>
      <c r="E32" t="s">
        <v>602</v>
      </c>
      <c r="F32" t="s">
        <v>1407</v>
      </c>
      <c r="G32" t="s">
        <v>1393</v>
      </c>
      <c r="H32" t="s">
        <v>1439</v>
      </c>
      <c r="I32" t="s">
        <v>1404</v>
      </c>
      <c r="J32" t="s">
        <v>850</v>
      </c>
      <c r="K32" t="s">
        <v>1395</v>
      </c>
      <c r="L32" t="s">
        <v>1396</v>
      </c>
      <c r="M32" t="s">
        <v>1397</v>
      </c>
      <c r="N32" t="s">
        <v>1424</v>
      </c>
      <c r="R32">
        <v>1978</v>
      </c>
      <c r="S32">
        <v>4</v>
      </c>
      <c r="U32">
        <v>1978</v>
      </c>
      <c r="V32">
        <v>4</v>
      </c>
      <c r="X32">
        <v>5</v>
      </c>
      <c r="Y32">
        <v>100</v>
      </c>
      <c r="Z32">
        <v>1000000</v>
      </c>
    </row>
    <row r="33" spans="1:26">
      <c r="A33">
        <v>1978</v>
      </c>
      <c r="B33">
        <v>198</v>
      </c>
      <c r="C33" t="s">
        <v>1389</v>
      </c>
      <c r="D33" t="s">
        <v>1409</v>
      </c>
      <c r="E33" t="s">
        <v>622</v>
      </c>
      <c r="F33" t="s">
        <v>1393</v>
      </c>
      <c r="G33" t="s">
        <v>1393</v>
      </c>
      <c r="I33" t="s">
        <v>1420</v>
      </c>
      <c r="J33" t="s">
        <v>850</v>
      </c>
      <c r="K33" t="s">
        <v>1395</v>
      </c>
      <c r="L33" t="s">
        <v>1396</v>
      </c>
      <c r="M33" t="s">
        <v>1397</v>
      </c>
      <c r="N33" t="s">
        <v>1440</v>
      </c>
      <c r="R33">
        <v>1978</v>
      </c>
      <c r="S33">
        <v>3</v>
      </c>
      <c r="U33">
        <v>1978</v>
      </c>
      <c r="V33">
        <v>3</v>
      </c>
      <c r="X33">
        <v>6</v>
      </c>
      <c r="Y33">
        <v>0</v>
      </c>
      <c r="Z33">
        <v>17258</v>
      </c>
    </row>
    <row r="34" spans="1:26">
      <c r="A34">
        <v>1978</v>
      </c>
      <c r="B34">
        <v>199</v>
      </c>
      <c r="C34" t="s">
        <v>1389</v>
      </c>
      <c r="D34" t="s">
        <v>1409</v>
      </c>
      <c r="E34" t="s">
        <v>622</v>
      </c>
      <c r="F34" t="s">
        <v>1393</v>
      </c>
      <c r="G34" t="s">
        <v>1393</v>
      </c>
      <c r="I34" t="s">
        <v>1420</v>
      </c>
      <c r="J34" t="s">
        <v>850</v>
      </c>
      <c r="K34" t="s">
        <v>1395</v>
      </c>
      <c r="L34" t="s">
        <v>1396</v>
      </c>
      <c r="M34" t="s">
        <v>1397</v>
      </c>
      <c r="N34" t="s">
        <v>1441</v>
      </c>
      <c r="R34">
        <v>1978</v>
      </c>
      <c r="S34">
        <v>5</v>
      </c>
      <c r="U34">
        <v>1978</v>
      </c>
      <c r="V34">
        <v>5</v>
      </c>
      <c r="X34">
        <v>1</v>
      </c>
      <c r="Y34">
        <v>0</v>
      </c>
      <c r="Z34">
        <v>3452</v>
      </c>
    </row>
    <row r="35" spans="1:26" s="35" customFormat="1">
      <c r="A35" s="35">
        <v>1978</v>
      </c>
      <c r="B35">
        <v>204</v>
      </c>
      <c r="C35" t="s">
        <v>1389</v>
      </c>
      <c r="D35" t="s">
        <v>1406</v>
      </c>
      <c r="E35" s="35" t="s">
        <v>602</v>
      </c>
      <c r="F35" s="35" t="s">
        <v>1393</v>
      </c>
      <c r="G35" s="35" t="s">
        <v>1393</v>
      </c>
      <c r="H35" s="35" t="s">
        <v>1643</v>
      </c>
      <c r="I35" t="s">
        <v>1420</v>
      </c>
      <c r="J35" t="s">
        <v>850</v>
      </c>
      <c r="K35" t="s">
        <v>1395</v>
      </c>
      <c r="L35" t="s">
        <v>1396</v>
      </c>
      <c r="M35" t="s">
        <v>1397</v>
      </c>
      <c r="N35" s="35" t="s">
        <v>1442</v>
      </c>
      <c r="R35" s="35">
        <v>1978</v>
      </c>
      <c r="S35" s="35">
        <v>10</v>
      </c>
      <c r="U35" s="35">
        <v>1978</v>
      </c>
      <c r="V35" s="35">
        <v>10</v>
      </c>
      <c r="X35" s="35">
        <v>0</v>
      </c>
      <c r="Y35" s="35">
        <v>0</v>
      </c>
      <c r="Z35" s="35">
        <v>3797</v>
      </c>
    </row>
    <row r="36" spans="1:26">
      <c r="A36">
        <v>1978</v>
      </c>
      <c r="B36">
        <v>238</v>
      </c>
      <c r="C36" t="s">
        <v>1389</v>
      </c>
      <c r="D36" t="s">
        <v>1406</v>
      </c>
      <c r="E36" t="s">
        <v>602</v>
      </c>
      <c r="F36" t="s">
        <v>1393</v>
      </c>
      <c r="G36" t="s">
        <v>1393</v>
      </c>
      <c r="I36" t="s">
        <v>1420</v>
      </c>
      <c r="J36" t="s">
        <v>850</v>
      </c>
      <c r="K36" t="s">
        <v>1395</v>
      </c>
      <c r="L36" t="s">
        <v>1396</v>
      </c>
      <c r="M36" t="s">
        <v>1397</v>
      </c>
      <c r="N36" t="s">
        <v>1443</v>
      </c>
      <c r="R36">
        <v>1978</v>
      </c>
      <c r="S36">
        <v>2</v>
      </c>
      <c r="U36">
        <v>1978</v>
      </c>
      <c r="V36">
        <v>2</v>
      </c>
      <c r="X36">
        <v>0</v>
      </c>
      <c r="Y36">
        <v>0</v>
      </c>
      <c r="Z36">
        <v>35090</v>
      </c>
    </row>
    <row r="37" spans="1:26">
      <c r="A37">
        <v>1978</v>
      </c>
      <c r="B37">
        <v>239</v>
      </c>
      <c r="C37" t="s">
        <v>1389</v>
      </c>
      <c r="D37" t="s">
        <v>1406</v>
      </c>
      <c r="E37" t="s">
        <v>602</v>
      </c>
      <c r="F37" t="s">
        <v>1393</v>
      </c>
      <c r="G37" t="s">
        <v>1393</v>
      </c>
      <c r="I37" t="s">
        <v>1420</v>
      </c>
      <c r="J37" t="s">
        <v>850</v>
      </c>
      <c r="K37" t="s">
        <v>1395</v>
      </c>
      <c r="L37" t="s">
        <v>1396</v>
      </c>
      <c r="M37" t="s">
        <v>1397</v>
      </c>
      <c r="N37" t="s">
        <v>1444</v>
      </c>
      <c r="R37">
        <v>1978</v>
      </c>
      <c r="S37">
        <v>3</v>
      </c>
      <c r="U37">
        <v>1978</v>
      </c>
      <c r="V37">
        <v>3</v>
      </c>
      <c r="X37">
        <v>0</v>
      </c>
      <c r="Y37">
        <v>0</v>
      </c>
      <c r="Z37">
        <v>11620</v>
      </c>
    </row>
    <row r="38" spans="1:26">
      <c r="A38">
        <v>1978</v>
      </c>
      <c r="B38">
        <v>240</v>
      </c>
      <c r="C38" t="s">
        <v>1389</v>
      </c>
      <c r="D38" t="s">
        <v>1406</v>
      </c>
      <c r="E38" t="s">
        <v>602</v>
      </c>
      <c r="F38" t="s">
        <v>1393</v>
      </c>
      <c r="G38" t="s">
        <v>1393</v>
      </c>
      <c r="I38" t="s">
        <v>1420</v>
      </c>
      <c r="J38" t="s">
        <v>850</v>
      </c>
      <c r="K38" t="s">
        <v>1395</v>
      </c>
      <c r="L38" t="s">
        <v>1396</v>
      </c>
      <c r="M38" t="s">
        <v>1397</v>
      </c>
      <c r="N38" t="s">
        <v>1445</v>
      </c>
      <c r="R38">
        <v>1978</v>
      </c>
      <c r="S38">
        <v>6</v>
      </c>
      <c r="U38">
        <v>1978</v>
      </c>
      <c r="V38">
        <v>6</v>
      </c>
      <c r="X38">
        <v>0</v>
      </c>
      <c r="Y38">
        <v>0</v>
      </c>
      <c r="Z38">
        <v>16107</v>
      </c>
    </row>
    <row r="39" spans="1:26">
      <c r="A39">
        <v>1979</v>
      </c>
      <c r="B39">
        <v>219</v>
      </c>
      <c r="C39" t="s">
        <v>1389</v>
      </c>
      <c r="D39" t="s">
        <v>1401</v>
      </c>
      <c r="E39" t="s">
        <v>1402</v>
      </c>
      <c r="F39" t="s">
        <v>1403</v>
      </c>
      <c r="G39" t="s">
        <v>1393</v>
      </c>
      <c r="I39" t="s">
        <v>1420</v>
      </c>
      <c r="J39" t="s">
        <v>850</v>
      </c>
      <c r="K39" t="s">
        <v>1395</v>
      </c>
      <c r="L39" t="s">
        <v>1396</v>
      </c>
      <c r="M39" t="s">
        <v>1397</v>
      </c>
      <c r="N39" t="s">
        <v>1446</v>
      </c>
      <c r="R39">
        <v>1979</v>
      </c>
      <c r="S39">
        <v>6</v>
      </c>
      <c r="U39">
        <v>1979</v>
      </c>
      <c r="V39">
        <v>6</v>
      </c>
      <c r="X39">
        <v>0</v>
      </c>
      <c r="Y39">
        <v>0</v>
      </c>
      <c r="Z39">
        <v>7075</v>
      </c>
    </row>
    <row r="40" spans="1:26">
      <c r="A40">
        <v>1979</v>
      </c>
      <c r="B40">
        <v>241</v>
      </c>
      <c r="C40" t="s">
        <v>1389</v>
      </c>
      <c r="D40" t="s">
        <v>1390</v>
      </c>
      <c r="E40" t="s">
        <v>1391</v>
      </c>
      <c r="F40" t="s">
        <v>1392</v>
      </c>
      <c r="G40" t="s">
        <v>1393</v>
      </c>
      <c r="I40" t="s">
        <v>1420</v>
      </c>
      <c r="J40" t="s">
        <v>850</v>
      </c>
      <c r="K40" t="s">
        <v>1395</v>
      </c>
      <c r="L40" t="s">
        <v>1396</v>
      </c>
      <c r="M40" t="s">
        <v>1397</v>
      </c>
      <c r="N40" t="s">
        <v>1447</v>
      </c>
      <c r="R40">
        <v>1979</v>
      </c>
      <c r="S40">
        <v>2</v>
      </c>
      <c r="U40">
        <v>1979</v>
      </c>
      <c r="V40">
        <v>2</v>
      </c>
      <c r="X40">
        <v>0</v>
      </c>
      <c r="Y40">
        <v>0</v>
      </c>
      <c r="Z40">
        <v>4090</v>
      </c>
    </row>
    <row r="41" spans="1:26">
      <c r="A41">
        <v>1979</v>
      </c>
      <c r="B41">
        <v>242</v>
      </c>
      <c r="C41" t="s">
        <v>1389</v>
      </c>
      <c r="D41" t="s">
        <v>1406</v>
      </c>
      <c r="E41" t="s">
        <v>602</v>
      </c>
      <c r="F41" t="s">
        <v>1407</v>
      </c>
      <c r="G41" t="s">
        <v>1393</v>
      </c>
      <c r="H41" t="s">
        <v>1448</v>
      </c>
      <c r="I41" t="s">
        <v>1394</v>
      </c>
      <c r="J41" t="s">
        <v>850</v>
      </c>
      <c r="K41" t="s">
        <v>1395</v>
      </c>
      <c r="L41" t="s">
        <v>1396</v>
      </c>
      <c r="M41" t="s">
        <v>1397</v>
      </c>
      <c r="N41" t="s">
        <v>33</v>
      </c>
      <c r="R41">
        <v>1979</v>
      </c>
      <c r="S41">
        <v>3</v>
      </c>
      <c r="U41">
        <v>1979</v>
      </c>
      <c r="V41">
        <v>3</v>
      </c>
      <c r="X41">
        <v>15</v>
      </c>
      <c r="Y41">
        <v>0</v>
      </c>
      <c r="Z41">
        <v>31286</v>
      </c>
    </row>
    <row r="42" spans="1:26">
      <c r="A42">
        <v>1979</v>
      </c>
      <c r="B42">
        <v>243</v>
      </c>
      <c r="C42" t="s">
        <v>1389</v>
      </c>
      <c r="D42" t="s">
        <v>1406</v>
      </c>
      <c r="E42" t="s">
        <v>602</v>
      </c>
      <c r="F42" t="s">
        <v>1426</v>
      </c>
      <c r="G42" t="s">
        <v>1449</v>
      </c>
      <c r="I42" t="s">
        <v>1420</v>
      </c>
      <c r="J42" t="s">
        <v>850</v>
      </c>
      <c r="K42" t="s">
        <v>1395</v>
      </c>
      <c r="L42" t="s">
        <v>1396</v>
      </c>
      <c r="M42" t="s">
        <v>1397</v>
      </c>
      <c r="R42">
        <v>1979</v>
      </c>
      <c r="S42">
        <v>11</v>
      </c>
      <c r="U42">
        <v>1979</v>
      </c>
      <c r="V42">
        <v>11</v>
      </c>
      <c r="X42">
        <v>0</v>
      </c>
      <c r="Y42">
        <v>0</v>
      </c>
      <c r="Z42">
        <v>18683</v>
      </c>
    </row>
    <row r="43" spans="1:26">
      <c r="A43">
        <v>1980</v>
      </c>
      <c r="B43">
        <v>286</v>
      </c>
      <c r="C43" t="s">
        <v>1389</v>
      </c>
      <c r="D43" t="s">
        <v>1406</v>
      </c>
      <c r="E43" t="s">
        <v>602</v>
      </c>
      <c r="F43" t="s">
        <v>1407</v>
      </c>
      <c r="G43" t="s">
        <v>1393</v>
      </c>
      <c r="H43" t="s">
        <v>1450</v>
      </c>
      <c r="I43" t="s">
        <v>1420</v>
      </c>
      <c r="J43" t="s">
        <v>850</v>
      </c>
      <c r="K43" t="s">
        <v>1395</v>
      </c>
      <c r="L43" t="s">
        <v>1396</v>
      </c>
      <c r="M43" t="s">
        <v>1397</v>
      </c>
      <c r="N43" t="s">
        <v>1451</v>
      </c>
      <c r="R43">
        <v>1980</v>
      </c>
      <c r="S43">
        <v>1</v>
      </c>
      <c r="U43">
        <v>1980</v>
      </c>
      <c r="V43">
        <v>1</v>
      </c>
      <c r="X43">
        <v>0</v>
      </c>
      <c r="Y43">
        <v>0</v>
      </c>
      <c r="Z43">
        <v>6966</v>
      </c>
    </row>
    <row r="44" spans="1:26">
      <c r="A44">
        <v>1980</v>
      </c>
      <c r="B44">
        <v>287</v>
      </c>
      <c r="C44" t="s">
        <v>1389</v>
      </c>
      <c r="D44" t="s">
        <v>1406</v>
      </c>
      <c r="E44" t="s">
        <v>602</v>
      </c>
      <c r="F44" t="s">
        <v>1407</v>
      </c>
      <c r="G44" t="s">
        <v>1393</v>
      </c>
      <c r="H44" t="s">
        <v>1452</v>
      </c>
      <c r="I44" t="s">
        <v>1420</v>
      </c>
      <c r="J44" t="s">
        <v>850</v>
      </c>
      <c r="K44" t="s">
        <v>1395</v>
      </c>
      <c r="L44" t="s">
        <v>1396</v>
      </c>
      <c r="M44" t="s">
        <v>1397</v>
      </c>
      <c r="N44" t="s">
        <v>1453</v>
      </c>
      <c r="R44">
        <v>1980</v>
      </c>
      <c r="S44">
        <v>2</v>
      </c>
      <c r="U44">
        <v>1980</v>
      </c>
      <c r="V44">
        <v>2</v>
      </c>
      <c r="X44">
        <v>0</v>
      </c>
      <c r="Y44">
        <v>0</v>
      </c>
      <c r="Z44">
        <v>40026</v>
      </c>
    </row>
    <row r="45" spans="1:26">
      <c r="A45">
        <v>1980</v>
      </c>
      <c r="B45">
        <v>288</v>
      </c>
      <c r="C45" t="s">
        <v>1389</v>
      </c>
      <c r="D45" t="s">
        <v>1390</v>
      </c>
      <c r="E45" t="s">
        <v>1391</v>
      </c>
      <c r="F45" t="s">
        <v>1392</v>
      </c>
      <c r="G45" t="s">
        <v>1393</v>
      </c>
      <c r="I45" t="s">
        <v>1420</v>
      </c>
      <c r="J45" t="s">
        <v>850</v>
      </c>
      <c r="K45" t="s">
        <v>1395</v>
      </c>
      <c r="L45" t="s">
        <v>1396</v>
      </c>
      <c r="M45" t="s">
        <v>1397</v>
      </c>
      <c r="N45" t="s">
        <v>1454</v>
      </c>
      <c r="R45">
        <v>1980</v>
      </c>
      <c r="S45">
        <v>2</v>
      </c>
      <c r="U45">
        <v>1980</v>
      </c>
      <c r="V45">
        <v>2</v>
      </c>
      <c r="X45">
        <v>0</v>
      </c>
      <c r="Y45">
        <v>40</v>
      </c>
      <c r="Z45">
        <v>25975</v>
      </c>
    </row>
    <row r="46" spans="1:26">
      <c r="A46">
        <v>1980</v>
      </c>
      <c r="B46">
        <v>289</v>
      </c>
      <c r="C46" t="s">
        <v>1389</v>
      </c>
      <c r="D46" t="s">
        <v>1406</v>
      </c>
      <c r="E46" t="s">
        <v>602</v>
      </c>
      <c r="F46" t="s">
        <v>1407</v>
      </c>
      <c r="G46" t="s">
        <v>1393</v>
      </c>
      <c r="H46" t="s">
        <v>1455</v>
      </c>
      <c r="I46" t="s">
        <v>1420</v>
      </c>
      <c r="J46" t="s">
        <v>850</v>
      </c>
      <c r="K46" t="s">
        <v>1395</v>
      </c>
      <c r="L46" t="s">
        <v>1396</v>
      </c>
      <c r="M46" t="s">
        <v>1397</v>
      </c>
      <c r="N46" t="s">
        <v>1453</v>
      </c>
      <c r="R46">
        <v>1980</v>
      </c>
      <c r="S46">
        <v>2</v>
      </c>
      <c r="U46">
        <v>1980</v>
      </c>
      <c r="V46">
        <v>2</v>
      </c>
      <c r="X46">
        <v>0</v>
      </c>
      <c r="Y46">
        <v>0</v>
      </c>
      <c r="Z46">
        <v>4605</v>
      </c>
    </row>
    <row r="47" spans="1:26">
      <c r="A47">
        <v>1980</v>
      </c>
      <c r="B47">
        <v>290</v>
      </c>
      <c r="C47" t="s">
        <v>1389</v>
      </c>
      <c r="D47" t="s">
        <v>1406</v>
      </c>
      <c r="E47" t="s">
        <v>602</v>
      </c>
      <c r="F47" t="s">
        <v>1407</v>
      </c>
      <c r="G47" t="s">
        <v>1393</v>
      </c>
      <c r="I47" t="s">
        <v>1420</v>
      </c>
      <c r="J47" t="s">
        <v>850</v>
      </c>
      <c r="K47" t="s">
        <v>1395</v>
      </c>
      <c r="L47" t="s">
        <v>1396</v>
      </c>
      <c r="M47" t="s">
        <v>1397</v>
      </c>
      <c r="N47" t="s">
        <v>1456</v>
      </c>
      <c r="R47">
        <v>1980</v>
      </c>
      <c r="S47">
        <v>12</v>
      </c>
      <c r="U47">
        <v>1980</v>
      </c>
      <c r="V47">
        <v>12</v>
      </c>
      <c r="X47">
        <v>0</v>
      </c>
      <c r="Y47">
        <v>0</v>
      </c>
      <c r="Z47">
        <v>13932</v>
      </c>
    </row>
    <row r="48" spans="1:26">
      <c r="A48">
        <v>1980</v>
      </c>
      <c r="B48">
        <v>291</v>
      </c>
      <c r="C48" t="s">
        <v>1389</v>
      </c>
      <c r="D48" t="s">
        <v>1406</v>
      </c>
      <c r="E48" t="s">
        <v>602</v>
      </c>
      <c r="F48" t="s">
        <v>1393</v>
      </c>
      <c r="G48" t="s">
        <v>1393</v>
      </c>
      <c r="I48" t="s">
        <v>1420</v>
      </c>
      <c r="J48" t="s">
        <v>850</v>
      </c>
      <c r="K48" t="s">
        <v>1395</v>
      </c>
      <c r="L48" t="s">
        <v>1396</v>
      </c>
      <c r="M48" t="s">
        <v>1397</v>
      </c>
      <c r="N48" t="s">
        <v>1457</v>
      </c>
      <c r="R48">
        <v>1980</v>
      </c>
      <c r="S48">
        <v>12</v>
      </c>
      <c r="U48">
        <v>1980</v>
      </c>
      <c r="V48">
        <v>12</v>
      </c>
      <c r="X48">
        <v>0</v>
      </c>
      <c r="Y48">
        <v>0</v>
      </c>
      <c r="Z48">
        <v>29399</v>
      </c>
    </row>
    <row r="49" spans="1:26">
      <c r="A49">
        <v>1981</v>
      </c>
      <c r="B49">
        <v>184</v>
      </c>
      <c r="C49" t="s">
        <v>1389</v>
      </c>
      <c r="D49" t="s">
        <v>1409</v>
      </c>
      <c r="E49" t="s">
        <v>622</v>
      </c>
      <c r="F49" t="s">
        <v>1410</v>
      </c>
      <c r="G49" t="s">
        <v>1393</v>
      </c>
      <c r="I49" t="s">
        <v>1420</v>
      </c>
      <c r="J49" t="s">
        <v>850</v>
      </c>
      <c r="K49" t="s">
        <v>1395</v>
      </c>
      <c r="L49" t="s">
        <v>1396</v>
      </c>
      <c r="M49" t="s">
        <v>1397</v>
      </c>
      <c r="N49" t="s">
        <v>50</v>
      </c>
      <c r="R49">
        <v>1981</v>
      </c>
      <c r="S49">
        <v>1</v>
      </c>
      <c r="U49">
        <v>1981</v>
      </c>
      <c r="V49">
        <v>1</v>
      </c>
      <c r="X49">
        <v>2</v>
      </c>
      <c r="Y49">
        <v>0</v>
      </c>
      <c r="Z49">
        <v>11279</v>
      </c>
    </row>
    <row r="50" spans="1:26">
      <c r="A50">
        <v>1981</v>
      </c>
      <c r="B50">
        <v>187</v>
      </c>
      <c r="C50" t="s">
        <v>1389</v>
      </c>
      <c r="D50" t="s">
        <v>1409</v>
      </c>
      <c r="E50" t="s">
        <v>622</v>
      </c>
      <c r="F50" t="s">
        <v>1393</v>
      </c>
      <c r="G50" t="s">
        <v>1393</v>
      </c>
      <c r="I50" t="s">
        <v>1420</v>
      </c>
      <c r="J50" t="s">
        <v>850</v>
      </c>
      <c r="K50" t="s">
        <v>1395</v>
      </c>
      <c r="L50" t="s">
        <v>1396</v>
      </c>
      <c r="M50" t="s">
        <v>1397</v>
      </c>
      <c r="N50" t="s">
        <v>30</v>
      </c>
      <c r="R50">
        <v>1981</v>
      </c>
      <c r="S50">
        <v>8</v>
      </c>
      <c r="U50">
        <v>1981</v>
      </c>
      <c r="V50">
        <v>8</v>
      </c>
      <c r="X50">
        <v>0</v>
      </c>
      <c r="Y50">
        <v>0</v>
      </c>
      <c r="Z50">
        <v>150000</v>
      </c>
    </row>
    <row r="51" spans="1:26">
      <c r="A51">
        <v>1981</v>
      </c>
      <c r="B51">
        <v>193</v>
      </c>
      <c r="C51" t="s">
        <v>1389</v>
      </c>
      <c r="D51" t="s">
        <v>1406</v>
      </c>
      <c r="E51" t="s">
        <v>602</v>
      </c>
      <c r="F51" t="s">
        <v>1426</v>
      </c>
      <c r="G51" t="s">
        <v>1427</v>
      </c>
      <c r="I51" t="s">
        <v>1420</v>
      </c>
      <c r="J51" t="s">
        <v>850</v>
      </c>
      <c r="K51" t="s">
        <v>1395</v>
      </c>
      <c r="L51" t="s">
        <v>1396</v>
      </c>
      <c r="M51" t="s">
        <v>1397</v>
      </c>
      <c r="N51" t="s">
        <v>1458</v>
      </c>
      <c r="R51">
        <v>1981</v>
      </c>
      <c r="S51">
        <v>11</v>
      </c>
      <c r="U51">
        <v>1981</v>
      </c>
      <c r="V51">
        <v>11</v>
      </c>
      <c r="X51">
        <v>0</v>
      </c>
      <c r="Y51">
        <v>0</v>
      </c>
      <c r="Z51">
        <v>7895</v>
      </c>
    </row>
    <row r="52" spans="1:26">
      <c r="A52">
        <v>1981</v>
      </c>
      <c r="B52">
        <v>263</v>
      </c>
      <c r="C52" t="s">
        <v>1389</v>
      </c>
      <c r="D52" t="s">
        <v>1409</v>
      </c>
      <c r="E52" t="s">
        <v>622</v>
      </c>
      <c r="F52" t="s">
        <v>1393</v>
      </c>
      <c r="G52" t="s">
        <v>1393</v>
      </c>
      <c r="I52" t="s">
        <v>1420</v>
      </c>
      <c r="J52" t="s">
        <v>850</v>
      </c>
      <c r="K52" t="s">
        <v>1395</v>
      </c>
      <c r="L52" t="s">
        <v>1396</v>
      </c>
      <c r="M52" t="s">
        <v>1397</v>
      </c>
      <c r="N52" t="s">
        <v>501</v>
      </c>
      <c r="R52">
        <v>1981</v>
      </c>
      <c r="S52">
        <v>2</v>
      </c>
      <c r="U52">
        <v>1981</v>
      </c>
      <c r="V52">
        <v>2</v>
      </c>
      <c r="X52">
        <v>0</v>
      </c>
      <c r="Y52">
        <v>0</v>
      </c>
      <c r="Z52">
        <v>38236</v>
      </c>
    </row>
    <row r="53" spans="1:26">
      <c r="A53">
        <v>1982</v>
      </c>
      <c r="B53">
        <v>255</v>
      </c>
      <c r="C53" t="s">
        <v>1389</v>
      </c>
      <c r="D53" t="s">
        <v>1406</v>
      </c>
      <c r="E53" t="s">
        <v>602</v>
      </c>
      <c r="F53" t="s">
        <v>1407</v>
      </c>
      <c r="G53" t="s">
        <v>1393</v>
      </c>
      <c r="H53" t="s">
        <v>1459</v>
      </c>
      <c r="I53" t="s">
        <v>1420</v>
      </c>
      <c r="J53" t="s">
        <v>850</v>
      </c>
      <c r="K53" t="s">
        <v>1395</v>
      </c>
      <c r="L53" t="s">
        <v>1396</v>
      </c>
      <c r="M53" t="s">
        <v>1397</v>
      </c>
      <c r="N53" t="s">
        <v>651</v>
      </c>
      <c r="R53">
        <v>1982</v>
      </c>
      <c r="S53">
        <v>4</v>
      </c>
      <c r="U53">
        <v>1982</v>
      </c>
      <c r="V53">
        <v>4</v>
      </c>
      <c r="X53">
        <v>1</v>
      </c>
      <c r="Y53">
        <v>0</v>
      </c>
      <c r="Z53">
        <v>6864</v>
      </c>
    </row>
    <row r="54" spans="1:26">
      <c r="A54">
        <v>1982</v>
      </c>
      <c r="B54">
        <v>264</v>
      </c>
      <c r="C54" t="s">
        <v>1389</v>
      </c>
      <c r="D54" t="s">
        <v>1406</v>
      </c>
      <c r="E54" t="s">
        <v>602</v>
      </c>
      <c r="F54" t="s">
        <v>1426</v>
      </c>
      <c r="G54" t="s">
        <v>1427</v>
      </c>
      <c r="I54" t="s">
        <v>1413</v>
      </c>
      <c r="J54" t="s">
        <v>850</v>
      </c>
      <c r="K54" t="s">
        <v>1395</v>
      </c>
      <c r="L54" t="s">
        <v>1396</v>
      </c>
      <c r="M54" t="s">
        <v>1397</v>
      </c>
      <c r="N54" t="s">
        <v>1460</v>
      </c>
      <c r="R54">
        <v>1982</v>
      </c>
      <c r="S54">
        <v>11</v>
      </c>
      <c r="T54">
        <v>15</v>
      </c>
      <c r="U54">
        <v>1982</v>
      </c>
      <c r="V54">
        <v>11</v>
      </c>
      <c r="W54">
        <v>15</v>
      </c>
      <c r="X54">
        <v>0</v>
      </c>
      <c r="Y54">
        <v>0</v>
      </c>
      <c r="Z54">
        <v>12454</v>
      </c>
    </row>
    <row r="55" spans="1:26">
      <c r="A55">
        <v>1982</v>
      </c>
      <c r="B55">
        <v>266</v>
      </c>
      <c r="C55" t="s">
        <v>1389</v>
      </c>
      <c r="D55" t="s">
        <v>1406</v>
      </c>
      <c r="E55" t="s">
        <v>602</v>
      </c>
      <c r="F55" t="s">
        <v>1426</v>
      </c>
      <c r="G55" t="s">
        <v>1427</v>
      </c>
      <c r="I55" t="s">
        <v>1413</v>
      </c>
      <c r="J55" t="s">
        <v>850</v>
      </c>
      <c r="K55" t="s">
        <v>1395</v>
      </c>
      <c r="L55" t="s">
        <v>1396</v>
      </c>
      <c r="M55" t="s">
        <v>1397</v>
      </c>
      <c r="N55" t="s">
        <v>584</v>
      </c>
      <c r="R55">
        <v>1982</v>
      </c>
      <c r="S55">
        <v>12</v>
      </c>
      <c r="T55">
        <v>15</v>
      </c>
      <c r="U55">
        <v>1982</v>
      </c>
      <c r="V55">
        <v>12</v>
      </c>
      <c r="W55">
        <v>15</v>
      </c>
      <c r="X55">
        <v>0</v>
      </c>
      <c r="Y55">
        <v>0</v>
      </c>
      <c r="Z55">
        <v>11767</v>
      </c>
    </row>
    <row r="56" spans="1:26">
      <c r="A56">
        <v>1983</v>
      </c>
      <c r="B56">
        <v>45</v>
      </c>
      <c r="C56" t="s">
        <v>1389</v>
      </c>
      <c r="D56" t="s">
        <v>1390</v>
      </c>
      <c r="E56" t="s">
        <v>1391</v>
      </c>
      <c r="F56" t="s">
        <v>1392</v>
      </c>
      <c r="G56" t="s">
        <v>1393</v>
      </c>
      <c r="I56" t="s">
        <v>1394</v>
      </c>
      <c r="J56" t="s">
        <v>850</v>
      </c>
      <c r="K56" t="s">
        <v>1395</v>
      </c>
      <c r="L56" t="s">
        <v>1396</v>
      </c>
      <c r="M56" t="s">
        <v>1397</v>
      </c>
      <c r="N56" t="s">
        <v>1461</v>
      </c>
      <c r="R56">
        <v>1983</v>
      </c>
      <c r="S56">
        <v>2</v>
      </c>
      <c r="T56">
        <v>16</v>
      </c>
      <c r="U56">
        <v>1983</v>
      </c>
      <c r="V56">
        <v>2</v>
      </c>
      <c r="W56">
        <v>16</v>
      </c>
      <c r="X56">
        <v>75</v>
      </c>
      <c r="Y56">
        <v>11000</v>
      </c>
      <c r="Z56">
        <v>400000</v>
      </c>
    </row>
    <row r="57" spans="1:26">
      <c r="A57">
        <v>1983</v>
      </c>
      <c r="B57">
        <v>457</v>
      </c>
      <c r="C57" t="s">
        <v>1389</v>
      </c>
      <c r="D57" t="s">
        <v>1406</v>
      </c>
      <c r="E57" t="s">
        <v>602</v>
      </c>
      <c r="F57" t="s">
        <v>1393</v>
      </c>
      <c r="G57" t="s">
        <v>1393</v>
      </c>
      <c r="I57" t="s">
        <v>1420</v>
      </c>
      <c r="J57" t="s">
        <v>850</v>
      </c>
      <c r="K57" t="s">
        <v>1395</v>
      </c>
      <c r="L57" t="s">
        <v>1396</v>
      </c>
      <c r="M57" t="s">
        <v>1397</v>
      </c>
      <c r="N57" t="s">
        <v>50</v>
      </c>
      <c r="R57">
        <v>1983</v>
      </c>
      <c r="S57">
        <v>1</v>
      </c>
      <c r="U57">
        <v>1983</v>
      </c>
      <c r="V57">
        <v>1</v>
      </c>
      <c r="X57">
        <v>0</v>
      </c>
      <c r="Y57">
        <v>0</v>
      </c>
      <c r="Z57">
        <v>1984</v>
      </c>
    </row>
    <row r="58" spans="1:26">
      <c r="A58">
        <v>1983</v>
      </c>
      <c r="B58">
        <v>459</v>
      </c>
      <c r="C58" t="s">
        <v>1389</v>
      </c>
      <c r="D58" t="s">
        <v>1406</v>
      </c>
      <c r="E58" t="s">
        <v>602</v>
      </c>
      <c r="F58" t="s">
        <v>1393</v>
      </c>
      <c r="G58" t="s">
        <v>1393</v>
      </c>
      <c r="I58" t="s">
        <v>1420</v>
      </c>
      <c r="J58" t="s">
        <v>850</v>
      </c>
      <c r="K58" t="s">
        <v>1395</v>
      </c>
      <c r="L58" t="s">
        <v>1396</v>
      </c>
      <c r="M58" t="s">
        <v>1397</v>
      </c>
      <c r="N58" t="s">
        <v>1462</v>
      </c>
      <c r="R58">
        <v>1983</v>
      </c>
      <c r="S58">
        <v>2</v>
      </c>
      <c r="U58">
        <v>1983</v>
      </c>
      <c r="V58">
        <v>2</v>
      </c>
      <c r="X58">
        <v>0</v>
      </c>
      <c r="Y58">
        <v>0</v>
      </c>
      <c r="Z58">
        <v>2255</v>
      </c>
    </row>
    <row r="59" spans="1:26">
      <c r="A59">
        <v>1983</v>
      </c>
      <c r="B59">
        <v>461</v>
      </c>
      <c r="C59" t="s">
        <v>1389</v>
      </c>
      <c r="D59" t="s">
        <v>1406</v>
      </c>
      <c r="E59" t="s">
        <v>602</v>
      </c>
      <c r="F59" t="s">
        <v>1393</v>
      </c>
      <c r="G59" t="s">
        <v>1393</v>
      </c>
      <c r="I59" t="s">
        <v>1420</v>
      </c>
      <c r="J59" t="s">
        <v>850</v>
      </c>
      <c r="K59" t="s">
        <v>1395</v>
      </c>
      <c r="L59" t="s">
        <v>1396</v>
      </c>
      <c r="M59" t="s">
        <v>1397</v>
      </c>
      <c r="N59" t="s">
        <v>1463</v>
      </c>
      <c r="R59">
        <v>1983</v>
      </c>
      <c r="S59">
        <v>9</v>
      </c>
      <c r="U59">
        <v>1983</v>
      </c>
      <c r="V59">
        <v>9</v>
      </c>
      <c r="X59">
        <v>0</v>
      </c>
      <c r="Y59">
        <v>0</v>
      </c>
      <c r="Z59">
        <v>5773</v>
      </c>
    </row>
    <row r="60" spans="1:26">
      <c r="A60">
        <v>1984</v>
      </c>
      <c r="B60">
        <v>109</v>
      </c>
      <c r="C60" t="s">
        <v>1389</v>
      </c>
      <c r="D60" t="s">
        <v>1409</v>
      </c>
      <c r="E60" t="s">
        <v>622</v>
      </c>
      <c r="F60" t="s">
        <v>660</v>
      </c>
      <c r="G60" t="s">
        <v>1393</v>
      </c>
      <c r="I60" t="s">
        <v>1394</v>
      </c>
      <c r="J60" t="s">
        <v>850</v>
      </c>
      <c r="K60" t="s">
        <v>1395</v>
      </c>
      <c r="L60" t="s">
        <v>1396</v>
      </c>
      <c r="M60" t="s">
        <v>1397</v>
      </c>
      <c r="N60" t="s">
        <v>1464</v>
      </c>
      <c r="R60">
        <v>1984</v>
      </c>
      <c r="S60">
        <v>11</v>
      </c>
      <c r="T60">
        <v>9</v>
      </c>
      <c r="U60">
        <v>1984</v>
      </c>
      <c r="V60">
        <v>11</v>
      </c>
      <c r="W60">
        <v>9</v>
      </c>
      <c r="X60">
        <v>36</v>
      </c>
      <c r="Y60">
        <v>0</v>
      </c>
      <c r="Z60">
        <v>3000</v>
      </c>
    </row>
    <row r="61" spans="1:26">
      <c r="A61">
        <v>1985</v>
      </c>
      <c r="B61">
        <v>4</v>
      </c>
      <c r="C61" t="s">
        <v>1389</v>
      </c>
      <c r="D61" t="s">
        <v>1390</v>
      </c>
      <c r="E61" t="s">
        <v>1391</v>
      </c>
      <c r="F61" t="s">
        <v>1392</v>
      </c>
      <c r="G61" t="s">
        <v>1393</v>
      </c>
      <c r="I61" t="s">
        <v>1404</v>
      </c>
      <c r="J61" t="s">
        <v>850</v>
      </c>
      <c r="K61" t="s">
        <v>1395</v>
      </c>
      <c r="L61" t="s">
        <v>1396</v>
      </c>
      <c r="M61" t="s">
        <v>1397</v>
      </c>
      <c r="N61" t="s">
        <v>1465</v>
      </c>
      <c r="R61">
        <v>1985</v>
      </c>
      <c r="S61">
        <v>1</v>
      </c>
      <c r="U61">
        <v>1985</v>
      </c>
      <c r="V61">
        <v>1</v>
      </c>
      <c r="X61">
        <v>5</v>
      </c>
      <c r="Y61">
        <v>100</v>
      </c>
      <c r="Z61">
        <v>15000</v>
      </c>
    </row>
    <row r="62" spans="1:26">
      <c r="A62">
        <v>1985</v>
      </c>
      <c r="B62">
        <v>23</v>
      </c>
      <c r="C62" t="s">
        <v>1389</v>
      </c>
      <c r="D62" t="s">
        <v>1406</v>
      </c>
      <c r="E62" t="s">
        <v>602</v>
      </c>
      <c r="F62" t="s">
        <v>1426</v>
      </c>
      <c r="G62" t="s">
        <v>1449</v>
      </c>
      <c r="I62" t="s">
        <v>1394</v>
      </c>
      <c r="J62" t="s">
        <v>850</v>
      </c>
      <c r="K62" t="s">
        <v>1395</v>
      </c>
      <c r="L62" t="s">
        <v>1396</v>
      </c>
      <c r="M62" t="s">
        <v>1397</v>
      </c>
      <c r="N62" t="s">
        <v>1456</v>
      </c>
      <c r="R62">
        <v>1985</v>
      </c>
      <c r="S62">
        <v>1</v>
      </c>
      <c r="T62">
        <v>18</v>
      </c>
      <c r="U62">
        <v>1985</v>
      </c>
      <c r="V62">
        <v>1</v>
      </c>
      <c r="W62">
        <v>18</v>
      </c>
      <c r="X62">
        <v>27</v>
      </c>
      <c r="Y62">
        <v>0</v>
      </c>
      <c r="Z62">
        <v>122000</v>
      </c>
    </row>
    <row r="63" spans="1:26" s="35" customFormat="1">
      <c r="A63" s="35">
        <v>1985</v>
      </c>
      <c r="B63">
        <v>210</v>
      </c>
      <c r="C63" t="s">
        <v>1389</v>
      </c>
      <c r="D63" t="s">
        <v>1409</v>
      </c>
      <c r="E63" s="35" t="s">
        <v>622</v>
      </c>
      <c r="F63" s="35" t="s">
        <v>1393</v>
      </c>
      <c r="G63" s="35" t="s">
        <v>1393</v>
      </c>
      <c r="H63" s="35" t="s">
        <v>1653</v>
      </c>
      <c r="I63" t="s">
        <v>1420</v>
      </c>
      <c r="J63" t="s">
        <v>850</v>
      </c>
      <c r="K63" t="s">
        <v>1395</v>
      </c>
      <c r="L63" t="s">
        <v>1396</v>
      </c>
      <c r="M63" t="s">
        <v>1397</v>
      </c>
      <c r="N63" s="35" t="s">
        <v>1466</v>
      </c>
      <c r="R63" s="35">
        <v>1985</v>
      </c>
      <c r="S63" s="35">
        <v>12</v>
      </c>
      <c r="U63" s="35">
        <v>1985</v>
      </c>
      <c r="V63" s="35">
        <v>12</v>
      </c>
      <c r="X63" s="35">
        <v>0</v>
      </c>
      <c r="Y63" s="35">
        <v>0</v>
      </c>
      <c r="Z63" s="35">
        <v>5778</v>
      </c>
    </row>
    <row r="64" spans="1:26">
      <c r="A64">
        <v>1985</v>
      </c>
      <c r="B64">
        <v>331</v>
      </c>
      <c r="C64" t="s">
        <v>1389</v>
      </c>
      <c r="D64" t="s">
        <v>1390</v>
      </c>
      <c r="E64" t="s">
        <v>1391</v>
      </c>
      <c r="F64" t="s">
        <v>1392</v>
      </c>
      <c r="G64" t="s">
        <v>1393</v>
      </c>
      <c r="I64" t="s">
        <v>1420</v>
      </c>
      <c r="J64" t="s">
        <v>850</v>
      </c>
      <c r="K64" t="s">
        <v>1395</v>
      </c>
      <c r="L64" t="s">
        <v>1396</v>
      </c>
      <c r="M64" t="s">
        <v>1397</v>
      </c>
      <c r="N64" t="s">
        <v>37</v>
      </c>
      <c r="R64">
        <v>1985</v>
      </c>
      <c r="S64">
        <v>2</v>
      </c>
      <c r="U64">
        <v>1985</v>
      </c>
      <c r="V64">
        <v>2</v>
      </c>
      <c r="X64">
        <v>6</v>
      </c>
      <c r="Y64">
        <v>0</v>
      </c>
      <c r="Z64">
        <v>18169</v>
      </c>
    </row>
    <row r="65" spans="1:26">
      <c r="A65">
        <v>1985</v>
      </c>
      <c r="B65">
        <v>334</v>
      </c>
      <c r="C65" t="s">
        <v>1389</v>
      </c>
      <c r="D65" t="s">
        <v>1406</v>
      </c>
      <c r="E65" t="s">
        <v>602</v>
      </c>
      <c r="F65" t="s">
        <v>1426</v>
      </c>
      <c r="G65" t="s">
        <v>1449</v>
      </c>
      <c r="I65" t="s">
        <v>1420</v>
      </c>
      <c r="J65" t="s">
        <v>850</v>
      </c>
      <c r="K65" t="s">
        <v>1395</v>
      </c>
      <c r="L65" t="s">
        <v>1396</v>
      </c>
      <c r="M65" t="s">
        <v>1397</v>
      </c>
      <c r="N65" t="s">
        <v>1467</v>
      </c>
      <c r="R65">
        <v>1985</v>
      </c>
      <c r="S65">
        <v>9</v>
      </c>
      <c r="U65">
        <v>1985</v>
      </c>
      <c r="V65">
        <v>9</v>
      </c>
      <c r="X65">
        <v>0</v>
      </c>
      <c r="Y65">
        <v>0</v>
      </c>
      <c r="Z65">
        <v>7255</v>
      </c>
    </row>
    <row r="66" spans="1:26">
      <c r="A66">
        <v>1986</v>
      </c>
      <c r="B66">
        <v>29</v>
      </c>
      <c r="C66" t="s">
        <v>1389</v>
      </c>
      <c r="D66" t="s">
        <v>1406</v>
      </c>
      <c r="E66" t="s">
        <v>602</v>
      </c>
      <c r="F66" t="s">
        <v>1407</v>
      </c>
      <c r="G66" t="s">
        <v>1393</v>
      </c>
      <c r="H66" t="s">
        <v>506</v>
      </c>
      <c r="I66" t="s">
        <v>1404</v>
      </c>
      <c r="J66" t="s">
        <v>850</v>
      </c>
      <c r="K66" t="s">
        <v>1395</v>
      </c>
      <c r="L66" t="s">
        <v>1396</v>
      </c>
      <c r="M66" t="s">
        <v>1397</v>
      </c>
      <c r="N66" t="s">
        <v>651</v>
      </c>
      <c r="R66">
        <v>1986</v>
      </c>
      <c r="S66">
        <v>2</v>
      </c>
      <c r="U66">
        <v>1986</v>
      </c>
      <c r="V66">
        <v>2</v>
      </c>
      <c r="X66">
        <v>3</v>
      </c>
      <c r="Y66">
        <v>1012</v>
      </c>
      <c r="Z66">
        <v>70000</v>
      </c>
    </row>
    <row r="67" spans="1:26">
      <c r="A67">
        <v>1986</v>
      </c>
      <c r="B67">
        <v>121</v>
      </c>
      <c r="C67" t="s">
        <v>1389</v>
      </c>
      <c r="D67" t="s">
        <v>1406</v>
      </c>
      <c r="E67" t="s">
        <v>602</v>
      </c>
      <c r="F67" t="s">
        <v>1393</v>
      </c>
      <c r="G67" t="s">
        <v>1393</v>
      </c>
      <c r="I67" t="s">
        <v>1420</v>
      </c>
      <c r="J67" t="s">
        <v>850</v>
      </c>
      <c r="K67" t="s">
        <v>1395</v>
      </c>
      <c r="L67" t="s">
        <v>1396</v>
      </c>
      <c r="M67" t="s">
        <v>1397</v>
      </c>
      <c r="N67" t="s">
        <v>1468</v>
      </c>
      <c r="R67">
        <v>1986</v>
      </c>
      <c r="S67">
        <v>10</v>
      </c>
      <c r="T67">
        <v>3</v>
      </c>
      <c r="U67">
        <v>1986</v>
      </c>
      <c r="V67">
        <v>10</v>
      </c>
      <c r="W67">
        <v>3</v>
      </c>
      <c r="X67">
        <v>0</v>
      </c>
      <c r="Y67">
        <v>0</v>
      </c>
      <c r="Z67">
        <v>51000</v>
      </c>
    </row>
    <row r="68" spans="1:26">
      <c r="A68">
        <v>1986</v>
      </c>
      <c r="B68">
        <v>214</v>
      </c>
      <c r="C68" t="s">
        <v>1389</v>
      </c>
      <c r="D68" t="s">
        <v>1406</v>
      </c>
      <c r="E68" t="s">
        <v>602</v>
      </c>
      <c r="F68" t="s">
        <v>1426</v>
      </c>
      <c r="G68" t="s">
        <v>1449</v>
      </c>
      <c r="I68" t="s">
        <v>1420</v>
      </c>
      <c r="J68" t="s">
        <v>850</v>
      </c>
      <c r="K68" t="s">
        <v>1395</v>
      </c>
      <c r="L68" t="s">
        <v>1396</v>
      </c>
      <c r="M68" t="s">
        <v>1397</v>
      </c>
      <c r="N68" t="s">
        <v>1469</v>
      </c>
      <c r="R68">
        <v>1986</v>
      </c>
      <c r="S68">
        <v>1</v>
      </c>
      <c r="U68">
        <v>1986</v>
      </c>
      <c r="V68">
        <v>1</v>
      </c>
      <c r="X68">
        <v>0</v>
      </c>
      <c r="Y68">
        <v>0</v>
      </c>
      <c r="Z68">
        <v>5778</v>
      </c>
    </row>
    <row r="69" spans="1:26" s="35" customFormat="1">
      <c r="A69" s="35">
        <v>1986</v>
      </c>
      <c r="B69">
        <v>216</v>
      </c>
      <c r="C69" t="s">
        <v>1389</v>
      </c>
      <c r="D69" t="s">
        <v>1406</v>
      </c>
      <c r="E69" s="35" t="s">
        <v>602</v>
      </c>
      <c r="F69" s="35" t="s">
        <v>1393</v>
      </c>
      <c r="G69" s="35" t="s">
        <v>1393</v>
      </c>
      <c r="H69" s="35" t="s">
        <v>1654</v>
      </c>
      <c r="I69" t="s">
        <v>1420</v>
      </c>
      <c r="J69" t="s">
        <v>850</v>
      </c>
      <c r="K69" t="s">
        <v>1395</v>
      </c>
      <c r="L69" t="s">
        <v>1396</v>
      </c>
      <c r="M69" t="s">
        <v>1397</v>
      </c>
      <c r="N69" s="35" t="s">
        <v>1468</v>
      </c>
      <c r="R69" s="35">
        <v>1986</v>
      </c>
      <c r="S69" s="35">
        <v>8</v>
      </c>
      <c r="U69" s="35">
        <v>1986</v>
      </c>
      <c r="V69" s="35">
        <v>8</v>
      </c>
      <c r="X69" s="35">
        <v>4</v>
      </c>
      <c r="Y69" s="35">
        <v>0</v>
      </c>
      <c r="Z69" s="35">
        <v>68055</v>
      </c>
    </row>
    <row r="70" spans="1:26">
      <c r="A70">
        <v>1986</v>
      </c>
      <c r="B70">
        <v>217</v>
      </c>
      <c r="C70" t="s">
        <v>1389</v>
      </c>
      <c r="D70" t="s">
        <v>1406</v>
      </c>
      <c r="E70" t="s">
        <v>602</v>
      </c>
      <c r="F70" t="s">
        <v>1393</v>
      </c>
      <c r="G70" t="s">
        <v>1393</v>
      </c>
      <c r="I70" t="s">
        <v>1420</v>
      </c>
      <c r="J70" t="s">
        <v>850</v>
      </c>
      <c r="K70" t="s">
        <v>1395</v>
      </c>
      <c r="L70" t="s">
        <v>1396</v>
      </c>
      <c r="M70" t="s">
        <v>1397</v>
      </c>
      <c r="N70" t="s">
        <v>1470</v>
      </c>
      <c r="R70">
        <v>1986</v>
      </c>
      <c r="S70">
        <v>12</v>
      </c>
      <c r="U70">
        <v>1986</v>
      </c>
      <c r="V70">
        <v>12</v>
      </c>
      <c r="X70">
        <v>0</v>
      </c>
      <c r="Y70">
        <v>0</v>
      </c>
      <c r="Z70">
        <v>6806</v>
      </c>
    </row>
    <row r="71" spans="1:26">
      <c r="A71">
        <v>1986</v>
      </c>
      <c r="B71">
        <v>231</v>
      </c>
      <c r="C71" t="s">
        <v>1389</v>
      </c>
      <c r="D71" t="s">
        <v>1409</v>
      </c>
      <c r="E71" t="s">
        <v>622</v>
      </c>
      <c r="F71" t="s">
        <v>1393</v>
      </c>
      <c r="G71" t="s">
        <v>1393</v>
      </c>
      <c r="I71" t="s">
        <v>1471</v>
      </c>
      <c r="J71" t="s">
        <v>850</v>
      </c>
      <c r="K71" t="s">
        <v>1395</v>
      </c>
      <c r="L71" t="s">
        <v>1396</v>
      </c>
      <c r="M71" t="s">
        <v>1397</v>
      </c>
      <c r="N71" t="s">
        <v>1472</v>
      </c>
      <c r="R71">
        <v>1986</v>
      </c>
      <c r="S71">
        <v>8</v>
      </c>
      <c r="T71">
        <v>3</v>
      </c>
      <c r="U71">
        <v>1986</v>
      </c>
      <c r="V71">
        <v>8</v>
      </c>
      <c r="W71">
        <v>3</v>
      </c>
      <c r="X71">
        <v>8</v>
      </c>
      <c r="Y71">
        <v>0</v>
      </c>
      <c r="Z71">
        <v>64200</v>
      </c>
    </row>
    <row r="72" spans="1:26">
      <c r="A72">
        <v>1988</v>
      </c>
      <c r="B72">
        <v>658</v>
      </c>
      <c r="C72" t="s">
        <v>1389</v>
      </c>
      <c r="D72" t="s">
        <v>1406</v>
      </c>
      <c r="E72" t="s">
        <v>602</v>
      </c>
      <c r="F72" t="s">
        <v>1407</v>
      </c>
      <c r="G72" t="s">
        <v>1393</v>
      </c>
      <c r="H72" t="s">
        <v>1473</v>
      </c>
      <c r="I72" t="s">
        <v>1420</v>
      </c>
      <c r="J72" t="s">
        <v>850</v>
      </c>
      <c r="K72" t="s">
        <v>1395</v>
      </c>
      <c r="L72" t="s">
        <v>1396</v>
      </c>
      <c r="M72" t="s">
        <v>1397</v>
      </c>
      <c r="N72" t="s">
        <v>1474</v>
      </c>
      <c r="R72">
        <v>1988</v>
      </c>
      <c r="S72">
        <v>3</v>
      </c>
      <c r="U72">
        <v>1988</v>
      </c>
      <c r="V72">
        <v>3</v>
      </c>
      <c r="X72">
        <v>1</v>
      </c>
      <c r="Y72">
        <v>0</v>
      </c>
      <c r="Z72">
        <v>20417</v>
      </c>
    </row>
    <row r="73" spans="1:26">
      <c r="A73">
        <v>1988</v>
      </c>
      <c r="B73">
        <v>659</v>
      </c>
      <c r="C73" t="s">
        <v>1389</v>
      </c>
      <c r="D73" t="s">
        <v>1409</v>
      </c>
      <c r="E73" t="s">
        <v>622</v>
      </c>
      <c r="F73" t="s">
        <v>660</v>
      </c>
      <c r="G73" t="s">
        <v>1393</v>
      </c>
      <c r="I73" t="s">
        <v>1420</v>
      </c>
      <c r="J73" t="s">
        <v>850</v>
      </c>
      <c r="K73" t="s">
        <v>1395</v>
      </c>
      <c r="L73" t="s">
        <v>1396</v>
      </c>
      <c r="M73" t="s">
        <v>1397</v>
      </c>
      <c r="N73" t="s">
        <v>1475</v>
      </c>
      <c r="R73">
        <v>1988</v>
      </c>
      <c r="S73">
        <v>3</v>
      </c>
      <c r="U73">
        <v>1988</v>
      </c>
      <c r="V73">
        <v>3</v>
      </c>
      <c r="X73">
        <v>6</v>
      </c>
      <c r="Y73">
        <v>0</v>
      </c>
      <c r="Z73">
        <v>0</v>
      </c>
    </row>
    <row r="74" spans="1:26">
      <c r="A74">
        <v>1988</v>
      </c>
      <c r="B74">
        <v>660</v>
      </c>
      <c r="C74" t="s">
        <v>1389</v>
      </c>
      <c r="D74" t="s">
        <v>1409</v>
      </c>
      <c r="E74" t="s">
        <v>622</v>
      </c>
      <c r="F74" t="s">
        <v>1393</v>
      </c>
      <c r="G74" t="s">
        <v>1393</v>
      </c>
      <c r="I74" t="s">
        <v>1420</v>
      </c>
      <c r="J74" t="s">
        <v>850</v>
      </c>
      <c r="K74" t="s">
        <v>1395</v>
      </c>
      <c r="L74" t="s">
        <v>1396</v>
      </c>
      <c r="M74" t="s">
        <v>1397</v>
      </c>
      <c r="N74" t="s">
        <v>1476</v>
      </c>
      <c r="R74">
        <v>1988</v>
      </c>
      <c r="S74">
        <v>4</v>
      </c>
      <c r="U74">
        <v>1988</v>
      </c>
      <c r="V74">
        <v>4</v>
      </c>
      <c r="X74">
        <v>0</v>
      </c>
      <c r="Y74">
        <v>0</v>
      </c>
      <c r="Z74">
        <v>68055</v>
      </c>
    </row>
    <row r="75" spans="1:26">
      <c r="A75">
        <v>1988</v>
      </c>
      <c r="B75">
        <v>685</v>
      </c>
      <c r="C75" t="s">
        <v>1389</v>
      </c>
      <c r="D75" t="s">
        <v>1409</v>
      </c>
      <c r="E75" t="s">
        <v>622</v>
      </c>
      <c r="F75" t="s">
        <v>1393</v>
      </c>
      <c r="G75" t="s">
        <v>1393</v>
      </c>
      <c r="I75" t="s">
        <v>1394</v>
      </c>
      <c r="J75" t="s">
        <v>850</v>
      </c>
      <c r="K75" t="s">
        <v>1395</v>
      </c>
      <c r="L75" t="s">
        <v>1396</v>
      </c>
      <c r="M75" t="s">
        <v>1397</v>
      </c>
      <c r="R75">
        <v>1988</v>
      </c>
      <c r="U75">
        <v>1988</v>
      </c>
      <c r="X75">
        <v>10</v>
      </c>
      <c r="Y75">
        <v>0</v>
      </c>
      <c r="Z75">
        <v>0</v>
      </c>
    </row>
    <row r="76" spans="1:26">
      <c r="A76">
        <v>1989</v>
      </c>
      <c r="B76">
        <v>142</v>
      </c>
      <c r="C76" t="s">
        <v>1389</v>
      </c>
      <c r="D76" t="s">
        <v>1401</v>
      </c>
      <c r="E76" t="s">
        <v>1402</v>
      </c>
      <c r="F76" t="s">
        <v>1403</v>
      </c>
      <c r="G76" t="s">
        <v>1393</v>
      </c>
      <c r="I76" t="s">
        <v>1394</v>
      </c>
      <c r="J76" t="s">
        <v>850</v>
      </c>
      <c r="K76" t="s">
        <v>1395</v>
      </c>
      <c r="L76" t="s">
        <v>1396</v>
      </c>
      <c r="M76" t="s">
        <v>1397</v>
      </c>
      <c r="N76" t="s">
        <v>512</v>
      </c>
      <c r="R76">
        <v>1989</v>
      </c>
      <c r="S76">
        <v>12</v>
      </c>
      <c r="T76">
        <v>28</v>
      </c>
      <c r="U76">
        <v>1989</v>
      </c>
      <c r="V76">
        <v>12</v>
      </c>
      <c r="W76">
        <v>28</v>
      </c>
      <c r="X76">
        <v>12</v>
      </c>
      <c r="Y76">
        <v>2115</v>
      </c>
      <c r="Z76">
        <v>1000000</v>
      </c>
    </row>
    <row r="77" spans="1:26">
      <c r="A77">
        <v>1989</v>
      </c>
      <c r="B77">
        <v>396</v>
      </c>
      <c r="C77" t="s">
        <v>1389</v>
      </c>
      <c r="D77" t="s">
        <v>1409</v>
      </c>
      <c r="E77" t="s">
        <v>622</v>
      </c>
      <c r="F77" t="s">
        <v>1393</v>
      </c>
      <c r="G77" t="s">
        <v>1393</v>
      </c>
      <c r="I77" t="s">
        <v>1420</v>
      </c>
      <c r="J77" t="s">
        <v>850</v>
      </c>
      <c r="K77" t="s">
        <v>1395</v>
      </c>
      <c r="L77" t="s">
        <v>1396</v>
      </c>
      <c r="M77" t="s">
        <v>1397</v>
      </c>
      <c r="N77" t="s">
        <v>1476</v>
      </c>
      <c r="R77">
        <v>1989</v>
      </c>
      <c r="S77">
        <v>4</v>
      </c>
      <c r="U77">
        <v>1989</v>
      </c>
      <c r="V77">
        <v>4</v>
      </c>
      <c r="X77">
        <v>9</v>
      </c>
      <c r="Y77">
        <v>0</v>
      </c>
      <c r="Z77">
        <v>0</v>
      </c>
    </row>
    <row r="78" spans="1:26">
      <c r="A78">
        <v>1989</v>
      </c>
      <c r="B78">
        <v>398</v>
      </c>
      <c r="C78" t="s">
        <v>1389</v>
      </c>
      <c r="D78" t="s">
        <v>1406</v>
      </c>
      <c r="E78" t="s">
        <v>602</v>
      </c>
      <c r="F78" t="s">
        <v>1407</v>
      </c>
      <c r="G78" t="s">
        <v>1393</v>
      </c>
      <c r="H78" t="s">
        <v>1477</v>
      </c>
      <c r="I78" t="s">
        <v>1420</v>
      </c>
      <c r="J78" t="s">
        <v>850</v>
      </c>
      <c r="K78" t="s">
        <v>1395</v>
      </c>
      <c r="L78" t="s">
        <v>1396</v>
      </c>
      <c r="M78" t="s">
        <v>1397</v>
      </c>
      <c r="N78" t="s">
        <v>1478</v>
      </c>
      <c r="R78">
        <v>1989</v>
      </c>
      <c r="S78">
        <v>4</v>
      </c>
      <c r="U78">
        <v>1989</v>
      </c>
      <c r="V78">
        <v>4</v>
      </c>
      <c r="X78">
        <v>2</v>
      </c>
      <c r="Y78">
        <v>0</v>
      </c>
      <c r="Z78">
        <v>94300</v>
      </c>
    </row>
    <row r="79" spans="1:26">
      <c r="A79">
        <v>1989</v>
      </c>
      <c r="B79">
        <v>399</v>
      </c>
      <c r="C79" t="s">
        <v>1389</v>
      </c>
      <c r="D79" t="s">
        <v>1406</v>
      </c>
      <c r="E79" t="s">
        <v>602</v>
      </c>
      <c r="F79" t="s">
        <v>1407</v>
      </c>
      <c r="G79" t="s">
        <v>1393</v>
      </c>
      <c r="H79" t="s">
        <v>1479</v>
      </c>
      <c r="I79" t="s">
        <v>1420</v>
      </c>
      <c r="J79" t="s">
        <v>850</v>
      </c>
      <c r="K79" t="s">
        <v>1395</v>
      </c>
      <c r="L79" t="s">
        <v>1396</v>
      </c>
      <c r="M79" t="s">
        <v>1397</v>
      </c>
      <c r="R79">
        <v>1989</v>
      </c>
      <c r="S79">
        <v>4</v>
      </c>
      <c r="U79">
        <v>1989</v>
      </c>
      <c r="V79">
        <v>4</v>
      </c>
      <c r="X79">
        <v>2</v>
      </c>
      <c r="Y79">
        <v>0</v>
      </c>
      <c r="Z79">
        <v>13611</v>
      </c>
    </row>
    <row r="80" spans="1:26">
      <c r="A80">
        <v>1990</v>
      </c>
      <c r="B80">
        <v>87</v>
      </c>
      <c r="C80" t="s">
        <v>1389</v>
      </c>
      <c r="D80" t="s">
        <v>1409</v>
      </c>
      <c r="E80" t="s">
        <v>622</v>
      </c>
      <c r="F80" t="s">
        <v>1410</v>
      </c>
      <c r="G80" t="s">
        <v>1393</v>
      </c>
      <c r="I80" t="s">
        <v>1404</v>
      </c>
      <c r="J80" t="s">
        <v>850</v>
      </c>
      <c r="K80" t="s">
        <v>1395</v>
      </c>
      <c r="L80" t="s">
        <v>1396</v>
      </c>
      <c r="M80" t="s">
        <v>1397</v>
      </c>
      <c r="N80" t="s">
        <v>1480</v>
      </c>
      <c r="O80" t="s">
        <v>1481</v>
      </c>
      <c r="R80">
        <v>1990</v>
      </c>
      <c r="S80">
        <v>4</v>
      </c>
      <c r="T80">
        <v>18</v>
      </c>
      <c r="U80">
        <v>1990</v>
      </c>
      <c r="V80">
        <v>4</v>
      </c>
      <c r="W80">
        <v>24</v>
      </c>
      <c r="X80">
        <v>6</v>
      </c>
      <c r="Y80">
        <v>6000</v>
      </c>
      <c r="Z80">
        <v>195500</v>
      </c>
    </row>
    <row r="81" spans="1:26" s="35" customFormat="1">
      <c r="A81" s="35">
        <v>1990</v>
      </c>
      <c r="B81">
        <v>269</v>
      </c>
      <c r="C81" t="s">
        <v>1389</v>
      </c>
      <c r="D81" t="s">
        <v>1390</v>
      </c>
      <c r="E81" s="35" t="s">
        <v>1391</v>
      </c>
      <c r="F81" s="35" t="s">
        <v>1392</v>
      </c>
      <c r="G81" s="35" t="s">
        <v>1393</v>
      </c>
      <c r="I81" t="s">
        <v>1482</v>
      </c>
      <c r="J81" t="s">
        <v>850</v>
      </c>
      <c r="K81" t="s">
        <v>1395</v>
      </c>
      <c r="L81" t="s">
        <v>1396</v>
      </c>
      <c r="M81" t="s">
        <v>1397</v>
      </c>
      <c r="N81" s="35" t="s">
        <v>1483</v>
      </c>
      <c r="R81" s="35">
        <v>1990</v>
      </c>
      <c r="S81" s="35">
        <v>1</v>
      </c>
      <c r="T81" s="35">
        <v>3</v>
      </c>
      <c r="U81" s="35">
        <v>1990</v>
      </c>
      <c r="V81" s="35">
        <v>1</v>
      </c>
      <c r="W81" s="35">
        <v>3</v>
      </c>
      <c r="X81" s="35">
        <v>0</v>
      </c>
      <c r="Y81" s="35">
        <v>0</v>
      </c>
      <c r="Z81" s="35">
        <v>0</v>
      </c>
    </row>
    <row r="82" spans="1:26">
      <c r="A82">
        <v>1990</v>
      </c>
      <c r="B82">
        <v>272</v>
      </c>
      <c r="C82" t="s">
        <v>1389</v>
      </c>
      <c r="D82" t="s">
        <v>1406</v>
      </c>
      <c r="E82" t="s">
        <v>602</v>
      </c>
      <c r="F82" t="s">
        <v>1426</v>
      </c>
      <c r="G82" t="s">
        <v>1449</v>
      </c>
      <c r="I82" t="s">
        <v>1420</v>
      </c>
      <c r="J82" t="s">
        <v>850</v>
      </c>
      <c r="K82" t="s">
        <v>1395</v>
      </c>
      <c r="L82" t="s">
        <v>1396</v>
      </c>
      <c r="M82" t="s">
        <v>1397</v>
      </c>
      <c r="N82" t="s">
        <v>1484</v>
      </c>
      <c r="P82" t="s">
        <v>1485</v>
      </c>
      <c r="R82">
        <v>1990</v>
      </c>
      <c r="S82">
        <v>3</v>
      </c>
      <c r="T82">
        <v>18</v>
      </c>
      <c r="U82">
        <v>1990</v>
      </c>
      <c r="V82">
        <v>3</v>
      </c>
      <c r="W82">
        <v>18</v>
      </c>
      <c r="X82">
        <v>0</v>
      </c>
      <c r="Y82">
        <v>0</v>
      </c>
      <c r="Z82">
        <v>389100</v>
      </c>
    </row>
    <row r="83" spans="1:26">
      <c r="A83">
        <v>1990</v>
      </c>
      <c r="B83">
        <v>422</v>
      </c>
      <c r="C83" t="s">
        <v>1389</v>
      </c>
      <c r="D83" t="s">
        <v>1406</v>
      </c>
      <c r="E83" t="s">
        <v>602</v>
      </c>
      <c r="F83" t="s">
        <v>1407</v>
      </c>
      <c r="G83" t="s">
        <v>1393</v>
      </c>
      <c r="H83" t="s">
        <v>1486</v>
      </c>
      <c r="I83" t="s">
        <v>1413</v>
      </c>
      <c r="J83" t="s">
        <v>850</v>
      </c>
      <c r="K83" t="s">
        <v>1395</v>
      </c>
      <c r="L83" t="s">
        <v>1396</v>
      </c>
      <c r="M83" t="s">
        <v>1397</v>
      </c>
      <c r="N83" t="s">
        <v>50</v>
      </c>
      <c r="R83">
        <v>1990</v>
      </c>
      <c r="S83">
        <v>12</v>
      </c>
      <c r="T83">
        <v>25</v>
      </c>
      <c r="U83">
        <v>1990</v>
      </c>
      <c r="V83">
        <v>12</v>
      </c>
      <c r="W83">
        <v>25</v>
      </c>
      <c r="X83">
        <v>0</v>
      </c>
      <c r="Y83">
        <v>0</v>
      </c>
      <c r="Z83">
        <v>155600</v>
      </c>
    </row>
    <row r="84" spans="1:26">
      <c r="A84">
        <v>1990</v>
      </c>
      <c r="B84">
        <v>724</v>
      </c>
      <c r="C84" t="s">
        <v>1389</v>
      </c>
      <c r="D84" t="s">
        <v>1409</v>
      </c>
      <c r="E84" t="s">
        <v>622</v>
      </c>
      <c r="F84" t="s">
        <v>1487</v>
      </c>
      <c r="G84" t="s">
        <v>1393</v>
      </c>
      <c r="I84" t="s">
        <v>1413</v>
      </c>
      <c r="J84" t="s">
        <v>850</v>
      </c>
      <c r="K84" t="s">
        <v>1395</v>
      </c>
      <c r="L84" t="s">
        <v>1396</v>
      </c>
      <c r="M84" t="s">
        <v>1397</v>
      </c>
      <c r="N84" t="s">
        <v>1488</v>
      </c>
      <c r="O84" t="s">
        <v>1489</v>
      </c>
      <c r="R84">
        <v>1990</v>
      </c>
      <c r="S84">
        <v>12</v>
      </c>
      <c r="T84">
        <v>25</v>
      </c>
      <c r="U84">
        <v>1991</v>
      </c>
      <c r="V84">
        <v>1</v>
      </c>
      <c r="W84">
        <v>16</v>
      </c>
      <c r="X84">
        <v>6</v>
      </c>
      <c r="Y84">
        <v>0</v>
      </c>
      <c r="Z84">
        <v>78200</v>
      </c>
    </row>
    <row r="85" spans="1:26">
      <c r="A85">
        <v>1991</v>
      </c>
      <c r="B85">
        <v>140</v>
      </c>
      <c r="C85" t="s">
        <v>1389</v>
      </c>
      <c r="D85" t="s">
        <v>1406</v>
      </c>
      <c r="E85" t="s">
        <v>602</v>
      </c>
      <c r="F85" t="s">
        <v>1426</v>
      </c>
      <c r="G85" t="s">
        <v>1490</v>
      </c>
      <c r="I85" t="s">
        <v>1404</v>
      </c>
      <c r="J85" t="s">
        <v>850</v>
      </c>
      <c r="K85" t="s">
        <v>1395</v>
      </c>
      <c r="L85" t="s">
        <v>1396</v>
      </c>
      <c r="M85" t="s">
        <v>1397</v>
      </c>
      <c r="N85" t="s">
        <v>1468</v>
      </c>
      <c r="R85">
        <v>1991</v>
      </c>
      <c r="S85">
        <v>1</v>
      </c>
      <c r="U85">
        <v>1991</v>
      </c>
      <c r="V85">
        <v>1</v>
      </c>
      <c r="X85">
        <v>0</v>
      </c>
      <c r="Y85">
        <v>0</v>
      </c>
      <c r="Z85">
        <v>0</v>
      </c>
    </row>
    <row r="86" spans="1:26">
      <c r="A86">
        <v>1991</v>
      </c>
      <c r="B86">
        <v>699</v>
      </c>
      <c r="C86" t="s">
        <v>1389</v>
      </c>
      <c r="D86" t="s">
        <v>1406</v>
      </c>
      <c r="E86" t="s">
        <v>602</v>
      </c>
      <c r="F86" t="s">
        <v>1393</v>
      </c>
      <c r="G86" t="s">
        <v>1393</v>
      </c>
      <c r="I86" t="s">
        <v>1404</v>
      </c>
      <c r="J86" t="s">
        <v>850</v>
      </c>
      <c r="K86" t="s">
        <v>1395</v>
      </c>
      <c r="L86" t="s">
        <v>1396</v>
      </c>
      <c r="M86" t="s">
        <v>1397</v>
      </c>
      <c r="R86">
        <v>1991</v>
      </c>
      <c r="S86">
        <v>11</v>
      </c>
      <c r="T86">
        <v>8</v>
      </c>
      <c r="U86">
        <v>1991</v>
      </c>
      <c r="V86">
        <v>11</v>
      </c>
      <c r="W86">
        <v>8</v>
      </c>
      <c r="X86">
        <v>0</v>
      </c>
      <c r="Y86">
        <v>408</v>
      </c>
      <c r="Z86">
        <v>1560</v>
      </c>
    </row>
    <row r="87" spans="1:26">
      <c r="A87">
        <v>1991</v>
      </c>
      <c r="B87">
        <v>9697</v>
      </c>
      <c r="C87" t="s">
        <v>1389</v>
      </c>
      <c r="D87" t="s">
        <v>1390</v>
      </c>
      <c r="E87" t="s">
        <v>1399</v>
      </c>
      <c r="F87" t="s">
        <v>1399</v>
      </c>
      <c r="G87" t="s">
        <v>1393</v>
      </c>
      <c r="J87" t="s">
        <v>850</v>
      </c>
      <c r="K87" t="s">
        <v>1395</v>
      </c>
      <c r="L87" t="s">
        <v>1396</v>
      </c>
      <c r="M87" t="s">
        <v>1397</v>
      </c>
      <c r="N87" t="s">
        <v>1491</v>
      </c>
      <c r="R87">
        <v>1991</v>
      </c>
      <c r="U87">
        <v>1991</v>
      </c>
      <c r="X87">
        <v>0</v>
      </c>
      <c r="Y87">
        <v>0</v>
      </c>
      <c r="Z87">
        <v>473000</v>
      </c>
    </row>
    <row r="88" spans="1:26">
      <c r="A88">
        <v>1992</v>
      </c>
      <c r="B88">
        <v>178</v>
      </c>
      <c r="C88" t="s">
        <v>1389</v>
      </c>
      <c r="D88" t="s">
        <v>1406</v>
      </c>
      <c r="E88" t="s">
        <v>602</v>
      </c>
      <c r="F88" t="s">
        <v>1426</v>
      </c>
      <c r="G88" t="s">
        <v>1449</v>
      </c>
      <c r="I88" t="s">
        <v>1413</v>
      </c>
      <c r="J88" t="s">
        <v>850</v>
      </c>
      <c r="K88" t="s">
        <v>1395</v>
      </c>
      <c r="L88" t="s">
        <v>1396</v>
      </c>
      <c r="M88" t="s">
        <v>1397</v>
      </c>
      <c r="N88" t="s">
        <v>671</v>
      </c>
      <c r="R88">
        <v>1992</v>
      </c>
      <c r="S88">
        <v>2</v>
      </c>
      <c r="T88">
        <v>12</v>
      </c>
      <c r="U88">
        <v>1992</v>
      </c>
      <c r="V88">
        <v>2</v>
      </c>
      <c r="W88">
        <v>12</v>
      </c>
      <c r="X88">
        <v>0</v>
      </c>
      <c r="Y88">
        <v>0</v>
      </c>
      <c r="Z88">
        <v>103100</v>
      </c>
    </row>
    <row r="89" spans="1:26">
      <c r="A89">
        <v>1992</v>
      </c>
      <c r="B89">
        <v>380</v>
      </c>
      <c r="C89" t="s">
        <v>1389</v>
      </c>
      <c r="D89" t="s">
        <v>1406</v>
      </c>
      <c r="E89" t="s">
        <v>602</v>
      </c>
      <c r="F89" t="s">
        <v>1426</v>
      </c>
      <c r="G89" t="s">
        <v>1490</v>
      </c>
      <c r="I89" t="s">
        <v>1404</v>
      </c>
      <c r="J89" t="s">
        <v>850</v>
      </c>
      <c r="K89" t="s">
        <v>1395</v>
      </c>
      <c r="L89" t="s">
        <v>1396</v>
      </c>
      <c r="M89" t="s">
        <v>1397</v>
      </c>
      <c r="N89" t="s">
        <v>30</v>
      </c>
      <c r="R89">
        <v>1992</v>
      </c>
      <c r="S89">
        <v>12</v>
      </c>
      <c r="T89">
        <v>18</v>
      </c>
      <c r="U89">
        <v>1992</v>
      </c>
      <c r="V89">
        <v>12</v>
      </c>
      <c r="W89">
        <v>18</v>
      </c>
      <c r="X89">
        <v>2</v>
      </c>
      <c r="Y89">
        <v>120</v>
      </c>
      <c r="Z89">
        <v>274900</v>
      </c>
    </row>
    <row r="90" spans="1:26">
      <c r="A90">
        <v>1993</v>
      </c>
      <c r="B90">
        <v>214</v>
      </c>
      <c r="C90" t="s">
        <v>1389</v>
      </c>
      <c r="D90" t="s">
        <v>1409</v>
      </c>
      <c r="E90" t="s">
        <v>622</v>
      </c>
      <c r="F90" t="s">
        <v>660</v>
      </c>
      <c r="G90" t="s">
        <v>1393</v>
      </c>
      <c r="I90" t="s">
        <v>1404</v>
      </c>
      <c r="J90" t="s">
        <v>850</v>
      </c>
      <c r="K90" t="s">
        <v>1395</v>
      </c>
      <c r="L90" t="s">
        <v>1396</v>
      </c>
      <c r="M90" t="s">
        <v>1397</v>
      </c>
      <c r="N90" t="s">
        <v>1492</v>
      </c>
      <c r="O90" t="s">
        <v>1493</v>
      </c>
      <c r="R90">
        <v>1993</v>
      </c>
      <c r="S90">
        <v>10</v>
      </c>
      <c r="T90">
        <v>3</v>
      </c>
      <c r="U90">
        <v>1993</v>
      </c>
      <c r="V90">
        <v>10</v>
      </c>
      <c r="W90">
        <v>15</v>
      </c>
      <c r="X90">
        <v>1</v>
      </c>
      <c r="Y90">
        <v>20530</v>
      </c>
      <c r="Z90">
        <v>4600</v>
      </c>
    </row>
    <row r="91" spans="1:26">
      <c r="A91">
        <v>1993</v>
      </c>
      <c r="B91">
        <v>515</v>
      </c>
      <c r="C91" t="s">
        <v>1389</v>
      </c>
      <c r="D91" t="s">
        <v>1390</v>
      </c>
      <c r="E91" t="s">
        <v>1494</v>
      </c>
      <c r="F91" t="s">
        <v>1495</v>
      </c>
      <c r="G91" t="s">
        <v>1393</v>
      </c>
      <c r="I91" t="s">
        <v>1394</v>
      </c>
      <c r="J91" t="s">
        <v>850</v>
      </c>
      <c r="K91" t="s">
        <v>1395</v>
      </c>
      <c r="L91" t="s">
        <v>1396</v>
      </c>
      <c r="M91" t="s">
        <v>1397</v>
      </c>
      <c r="N91" t="s">
        <v>1496</v>
      </c>
      <c r="R91">
        <v>1993</v>
      </c>
      <c r="S91">
        <v>2</v>
      </c>
      <c r="U91">
        <v>1993</v>
      </c>
      <c r="V91">
        <v>2</v>
      </c>
      <c r="X91">
        <v>17</v>
      </c>
      <c r="Y91">
        <v>3000500</v>
      </c>
      <c r="Z91">
        <v>0</v>
      </c>
    </row>
    <row r="92" spans="1:26">
      <c r="A92">
        <v>1993</v>
      </c>
      <c r="B92">
        <v>516</v>
      </c>
      <c r="C92" t="s">
        <v>1389</v>
      </c>
      <c r="D92" t="s">
        <v>1406</v>
      </c>
      <c r="E92" t="s">
        <v>602</v>
      </c>
      <c r="F92" t="s">
        <v>1426</v>
      </c>
      <c r="G92" t="s">
        <v>674</v>
      </c>
      <c r="I92" t="s">
        <v>1404</v>
      </c>
      <c r="J92" t="s">
        <v>850</v>
      </c>
      <c r="K92" t="s">
        <v>1395</v>
      </c>
      <c r="L92" t="s">
        <v>1396</v>
      </c>
      <c r="M92" t="s">
        <v>1397</v>
      </c>
      <c r="N92" t="s">
        <v>1497</v>
      </c>
      <c r="R92">
        <v>1993</v>
      </c>
      <c r="S92">
        <v>9</v>
      </c>
      <c r="U92">
        <v>1993</v>
      </c>
      <c r="V92">
        <v>9</v>
      </c>
      <c r="X92">
        <v>0</v>
      </c>
      <c r="Y92">
        <v>10045</v>
      </c>
      <c r="Z92">
        <v>0</v>
      </c>
    </row>
    <row r="93" spans="1:26">
      <c r="A93">
        <v>1993</v>
      </c>
      <c r="B93">
        <v>517</v>
      </c>
      <c r="C93" t="s">
        <v>1389</v>
      </c>
      <c r="D93" t="s">
        <v>1406</v>
      </c>
      <c r="E93" t="s">
        <v>602</v>
      </c>
      <c r="F93" t="s">
        <v>1393</v>
      </c>
      <c r="G93" t="s">
        <v>1393</v>
      </c>
      <c r="I93" t="s">
        <v>1404</v>
      </c>
      <c r="J93" t="s">
        <v>850</v>
      </c>
      <c r="K93" t="s">
        <v>1395</v>
      </c>
      <c r="L93" t="s">
        <v>1396</v>
      </c>
      <c r="M93" t="s">
        <v>1397</v>
      </c>
      <c r="N93" t="s">
        <v>1498</v>
      </c>
      <c r="R93">
        <v>1993</v>
      </c>
      <c r="S93">
        <v>12</v>
      </c>
      <c r="U93">
        <v>1993</v>
      </c>
      <c r="V93">
        <v>12</v>
      </c>
      <c r="X93">
        <v>0</v>
      </c>
      <c r="Y93">
        <v>2025</v>
      </c>
      <c r="Z93">
        <v>0</v>
      </c>
    </row>
    <row r="94" spans="1:26">
      <c r="A94">
        <v>1994</v>
      </c>
      <c r="B94">
        <v>1</v>
      </c>
      <c r="C94" t="s">
        <v>1389</v>
      </c>
      <c r="D94" t="s">
        <v>1390</v>
      </c>
      <c r="E94" t="s">
        <v>1391</v>
      </c>
      <c r="F94" t="s">
        <v>1392</v>
      </c>
      <c r="G94" t="s">
        <v>1393</v>
      </c>
      <c r="I94" t="s">
        <v>1404</v>
      </c>
      <c r="J94" t="s">
        <v>850</v>
      </c>
      <c r="K94" t="s">
        <v>1395</v>
      </c>
      <c r="L94" t="s">
        <v>1396</v>
      </c>
      <c r="M94" t="s">
        <v>1397</v>
      </c>
      <c r="N94" t="s">
        <v>1499</v>
      </c>
      <c r="O94">
        <v>1</v>
      </c>
      <c r="R94">
        <v>1994</v>
      </c>
      <c r="S94">
        <v>1</v>
      </c>
      <c r="T94">
        <v>6</v>
      </c>
      <c r="U94">
        <v>1994</v>
      </c>
      <c r="V94">
        <v>1</v>
      </c>
      <c r="W94">
        <v>6</v>
      </c>
      <c r="X94">
        <v>4</v>
      </c>
      <c r="Y94">
        <v>26020</v>
      </c>
      <c r="Z94">
        <v>150000</v>
      </c>
    </row>
    <row r="95" spans="1:26">
      <c r="A95">
        <v>1994</v>
      </c>
      <c r="B95">
        <v>127</v>
      </c>
      <c r="C95" t="s">
        <v>1389</v>
      </c>
      <c r="D95" t="s">
        <v>1406</v>
      </c>
      <c r="E95" t="s">
        <v>602</v>
      </c>
      <c r="F95" t="s">
        <v>1426</v>
      </c>
      <c r="G95" t="s">
        <v>1490</v>
      </c>
      <c r="I95" t="s">
        <v>1404</v>
      </c>
      <c r="J95" t="s">
        <v>850</v>
      </c>
      <c r="K95" t="s">
        <v>1395</v>
      </c>
      <c r="L95" t="s">
        <v>1396</v>
      </c>
      <c r="M95" t="s">
        <v>1397</v>
      </c>
      <c r="N95" t="s">
        <v>1500</v>
      </c>
      <c r="O95">
        <v>1</v>
      </c>
      <c r="R95">
        <v>1994</v>
      </c>
      <c r="S95">
        <v>5</v>
      </c>
      <c r="T95">
        <v>25</v>
      </c>
      <c r="U95">
        <v>1994</v>
      </c>
      <c r="V95">
        <v>5</v>
      </c>
      <c r="W95">
        <v>25</v>
      </c>
      <c r="X95">
        <v>2</v>
      </c>
      <c r="Y95">
        <v>240220</v>
      </c>
      <c r="Z95">
        <v>77600</v>
      </c>
    </row>
    <row r="96" spans="1:26">
      <c r="A96">
        <v>1994</v>
      </c>
      <c r="B96">
        <v>210</v>
      </c>
      <c r="C96" t="s">
        <v>1389</v>
      </c>
      <c r="D96" t="s">
        <v>1390</v>
      </c>
      <c r="E96" t="s">
        <v>1391</v>
      </c>
      <c r="F96" t="s">
        <v>1392</v>
      </c>
      <c r="G96" t="s">
        <v>1393</v>
      </c>
      <c r="I96" t="s">
        <v>1404</v>
      </c>
      <c r="J96" t="s">
        <v>850</v>
      </c>
      <c r="K96" t="s">
        <v>1395</v>
      </c>
      <c r="L96" t="s">
        <v>1396</v>
      </c>
      <c r="M96" t="s">
        <v>1397</v>
      </c>
      <c r="N96" t="s">
        <v>1501</v>
      </c>
      <c r="O96">
        <v>1</v>
      </c>
      <c r="R96">
        <v>1994</v>
      </c>
      <c r="S96">
        <v>9</v>
      </c>
      <c r="T96">
        <v>20</v>
      </c>
      <c r="U96">
        <v>1994</v>
      </c>
      <c r="V96">
        <v>9</v>
      </c>
      <c r="W96">
        <v>20</v>
      </c>
      <c r="X96">
        <v>0</v>
      </c>
      <c r="Y96">
        <v>20141</v>
      </c>
      <c r="Z96">
        <v>0</v>
      </c>
    </row>
    <row r="97" spans="1:26">
      <c r="A97">
        <v>1994</v>
      </c>
      <c r="B97">
        <v>310</v>
      </c>
      <c r="C97" t="s">
        <v>1389</v>
      </c>
      <c r="D97" t="s">
        <v>1406</v>
      </c>
      <c r="E97" t="s">
        <v>602</v>
      </c>
      <c r="F97" t="s">
        <v>1407</v>
      </c>
      <c r="G97" t="s">
        <v>1393</v>
      </c>
      <c r="H97" t="s">
        <v>1502</v>
      </c>
      <c r="I97" t="s">
        <v>1394</v>
      </c>
      <c r="J97" t="s">
        <v>850</v>
      </c>
      <c r="K97" t="s">
        <v>1395</v>
      </c>
      <c r="L97" t="s">
        <v>1396</v>
      </c>
      <c r="M97" t="s">
        <v>1397</v>
      </c>
      <c r="O97">
        <v>1</v>
      </c>
      <c r="R97">
        <v>1994</v>
      </c>
      <c r="S97">
        <v>1</v>
      </c>
      <c r="T97">
        <v>19</v>
      </c>
      <c r="U97">
        <v>1994</v>
      </c>
      <c r="V97">
        <v>1</v>
      </c>
      <c r="W97">
        <v>19</v>
      </c>
      <c r="X97">
        <v>22</v>
      </c>
      <c r="Y97">
        <v>0</v>
      </c>
      <c r="Z97">
        <v>0</v>
      </c>
    </row>
    <row r="98" spans="1:26">
      <c r="A98">
        <v>1994</v>
      </c>
      <c r="B98">
        <v>555</v>
      </c>
      <c r="C98" t="s">
        <v>1389</v>
      </c>
      <c r="D98" t="s">
        <v>1406</v>
      </c>
      <c r="E98" t="s">
        <v>602</v>
      </c>
      <c r="F98" t="s">
        <v>1393</v>
      </c>
      <c r="G98" t="s">
        <v>1393</v>
      </c>
      <c r="I98" t="s">
        <v>1404</v>
      </c>
      <c r="J98" t="s">
        <v>850</v>
      </c>
      <c r="K98" t="s">
        <v>1395</v>
      </c>
      <c r="L98" t="s">
        <v>1396</v>
      </c>
      <c r="M98" t="s">
        <v>1397</v>
      </c>
      <c r="N98" t="s">
        <v>1503</v>
      </c>
      <c r="O98">
        <v>1</v>
      </c>
      <c r="R98">
        <v>1994</v>
      </c>
      <c r="S98">
        <v>11</v>
      </c>
      <c r="T98">
        <v>7</v>
      </c>
      <c r="U98">
        <v>1994</v>
      </c>
      <c r="V98">
        <v>11</v>
      </c>
      <c r="W98">
        <v>7</v>
      </c>
      <c r="X98">
        <v>1</v>
      </c>
      <c r="Y98">
        <v>2500104</v>
      </c>
      <c r="Z98">
        <v>0</v>
      </c>
    </row>
    <row r="99" spans="1:26">
      <c r="A99">
        <v>1994</v>
      </c>
      <c r="B99">
        <v>641</v>
      </c>
      <c r="C99" t="s">
        <v>1389</v>
      </c>
      <c r="D99" t="s">
        <v>1390</v>
      </c>
      <c r="E99" t="s">
        <v>1494</v>
      </c>
      <c r="F99" t="s">
        <v>1495</v>
      </c>
      <c r="G99" t="s">
        <v>1393</v>
      </c>
      <c r="I99" t="s">
        <v>1404</v>
      </c>
      <c r="J99" t="s">
        <v>850</v>
      </c>
      <c r="K99" t="s">
        <v>1395</v>
      </c>
      <c r="L99" t="s">
        <v>1396</v>
      </c>
      <c r="M99" t="s">
        <v>1397</v>
      </c>
      <c r="N99" t="s">
        <v>537</v>
      </c>
      <c r="O99">
        <v>1</v>
      </c>
      <c r="R99">
        <v>1994</v>
      </c>
      <c r="S99">
        <v>1</v>
      </c>
      <c r="U99">
        <v>1994</v>
      </c>
      <c r="V99">
        <v>1</v>
      </c>
      <c r="X99">
        <v>5</v>
      </c>
      <c r="Y99">
        <v>100150</v>
      </c>
      <c r="Z99">
        <v>0</v>
      </c>
    </row>
    <row r="100" spans="1:26">
      <c r="A100">
        <v>1994</v>
      </c>
      <c r="B100">
        <v>642</v>
      </c>
      <c r="C100" t="s">
        <v>1389</v>
      </c>
      <c r="D100" t="s">
        <v>1401</v>
      </c>
      <c r="E100" t="s">
        <v>1402</v>
      </c>
      <c r="F100" t="s">
        <v>1403</v>
      </c>
      <c r="G100" t="s">
        <v>1393</v>
      </c>
      <c r="I100" t="s">
        <v>1404</v>
      </c>
      <c r="J100" t="s">
        <v>850</v>
      </c>
      <c r="K100" t="s">
        <v>1395</v>
      </c>
      <c r="L100" t="s">
        <v>1396</v>
      </c>
      <c r="M100" t="s">
        <v>1397</v>
      </c>
      <c r="N100" t="s">
        <v>1504</v>
      </c>
      <c r="O100">
        <v>1</v>
      </c>
      <c r="R100">
        <v>1994</v>
      </c>
      <c r="S100">
        <v>8</v>
      </c>
      <c r="T100">
        <v>6</v>
      </c>
      <c r="U100">
        <v>1994</v>
      </c>
      <c r="V100">
        <v>8</v>
      </c>
      <c r="W100">
        <v>6</v>
      </c>
      <c r="X100">
        <v>0</v>
      </c>
      <c r="Y100">
        <v>5025</v>
      </c>
      <c r="Z100">
        <v>0</v>
      </c>
    </row>
    <row r="101" spans="1:26">
      <c r="A101">
        <v>1994</v>
      </c>
      <c r="B101">
        <v>644</v>
      </c>
      <c r="C101" t="s">
        <v>1389</v>
      </c>
      <c r="D101" t="s">
        <v>1406</v>
      </c>
      <c r="E101" t="s">
        <v>602</v>
      </c>
      <c r="F101" t="s">
        <v>1426</v>
      </c>
      <c r="G101" t="s">
        <v>1427</v>
      </c>
      <c r="I101" t="s">
        <v>1404</v>
      </c>
      <c r="J101" t="s">
        <v>850</v>
      </c>
      <c r="K101" t="s">
        <v>1395</v>
      </c>
      <c r="L101" t="s">
        <v>1396</v>
      </c>
      <c r="M101" t="s">
        <v>1397</v>
      </c>
      <c r="N101" t="s">
        <v>554</v>
      </c>
      <c r="O101">
        <v>1</v>
      </c>
      <c r="R101">
        <v>1994</v>
      </c>
      <c r="S101">
        <v>11</v>
      </c>
      <c r="U101">
        <v>1994</v>
      </c>
      <c r="V101">
        <v>11</v>
      </c>
      <c r="X101">
        <v>2</v>
      </c>
      <c r="Y101">
        <v>120090</v>
      </c>
      <c r="Z101">
        <v>0</v>
      </c>
    </row>
    <row r="102" spans="1:26" s="35" customFormat="1">
      <c r="A102" s="35">
        <v>1994</v>
      </c>
      <c r="B102">
        <v>645</v>
      </c>
      <c r="C102" t="s">
        <v>1389</v>
      </c>
      <c r="D102" t="s">
        <v>1390</v>
      </c>
      <c r="E102" s="35" t="s">
        <v>1494</v>
      </c>
      <c r="F102" s="35" t="s">
        <v>1495</v>
      </c>
      <c r="G102" s="35" t="s">
        <v>1393</v>
      </c>
      <c r="I102" t="s">
        <v>1404</v>
      </c>
      <c r="J102" t="s">
        <v>850</v>
      </c>
      <c r="K102" t="s">
        <v>1395</v>
      </c>
      <c r="L102" t="s">
        <v>1396</v>
      </c>
      <c r="M102" t="s">
        <v>1397</v>
      </c>
      <c r="N102" s="35" t="s">
        <v>835</v>
      </c>
      <c r="Q102"/>
      <c r="R102" s="35">
        <v>1994</v>
      </c>
      <c r="S102" s="35">
        <v>12</v>
      </c>
      <c r="U102" s="35">
        <v>1994</v>
      </c>
      <c r="V102" s="35">
        <v>12</v>
      </c>
      <c r="X102" s="35">
        <v>0</v>
      </c>
      <c r="Y102" s="35">
        <v>1000034</v>
      </c>
      <c r="Z102" s="35">
        <v>0</v>
      </c>
    </row>
    <row r="103" spans="1:26">
      <c r="A103">
        <v>1995</v>
      </c>
      <c r="B103">
        <v>440</v>
      </c>
      <c r="C103" t="s">
        <v>1389</v>
      </c>
      <c r="D103" t="s">
        <v>1406</v>
      </c>
      <c r="E103" t="s">
        <v>602</v>
      </c>
      <c r="F103" t="s">
        <v>1407</v>
      </c>
      <c r="G103" t="s">
        <v>1393</v>
      </c>
      <c r="H103" t="s">
        <v>1505</v>
      </c>
      <c r="I103" t="s">
        <v>1404</v>
      </c>
      <c r="J103" t="s">
        <v>850</v>
      </c>
      <c r="K103" t="s">
        <v>1395</v>
      </c>
      <c r="L103" t="s">
        <v>1396</v>
      </c>
      <c r="M103" t="s">
        <v>1397</v>
      </c>
      <c r="N103" t="s">
        <v>645</v>
      </c>
      <c r="O103">
        <v>1</v>
      </c>
      <c r="R103">
        <v>1995</v>
      </c>
      <c r="S103">
        <v>2</v>
      </c>
      <c r="U103">
        <v>1995</v>
      </c>
      <c r="V103">
        <v>2</v>
      </c>
      <c r="X103">
        <v>7</v>
      </c>
      <c r="Y103">
        <v>7045</v>
      </c>
      <c r="Z103">
        <v>98000</v>
      </c>
    </row>
    <row r="104" spans="1:26">
      <c r="A104">
        <v>1995</v>
      </c>
      <c r="B104">
        <v>441</v>
      </c>
      <c r="C104" t="s">
        <v>1389</v>
      </c>
      <c r="D104" t="s">
        <v>1406</v>
      </c>
      <c r="E104" t="s">
        <v>602</v>
      </c>
      <c r="F104" t="s">
        <v>1426</v>
      </c>
      <c r="G104" t="s">
        <v>674</v>
      </c>
      <c r="I104" t="s">
        <v>1404</v>
      </c>
      <c r="J104" t="s">
        <v>850</v>
      </c>
      <c r="K104" t="s">
        <v>1395</v>
      </c>
      <c r="L104" t="s">
        <v>1396</v>
      </c>
      <c r="M104" t="s">
        <v>1397</v>
      </c>
      <c r="N104" t="s">
        <v>1506</v>
      </c>
      <c r="O104">
        <v>1</v>
      </c>
      <c r="R104">
        <v>1995</v>
      </c>
      <c r="S104">
        <v>4</v>
      </c>
      <c r="U104">
        <v>1995</v>
      </c>
      <c r="V104">
        <v>4</v>
      </c>
      <c r="X104">
        <v>0</v>
      </c>
      <c r="Y104">
        <v>4654</v>
      </c>
      <c r="Z104">
        <v>18700</v>
      </c>
    </row>
    <row r="105" spans="1:26">
      <c r="A105">
        <v>1995</v>
      </c>
      <c r="B105">
        <v>443</v>
      </c>
      <c r="C105" t="s">
        <v>1389</v>
      </c>
      <c r="D105" t="s">
        <v>1390</v>
      </c>
      <c r="E105" t="s">
        <v>1494</v>
      </c>
      <c r="F105" t="s">
        <v>1495</v>
      </c>
      <c r="G105" t="s">
        <v>1393</v>
      </c>
      <c r="I105" t="s">
        <v>1404</v>
      </c>
      <c r="J105" t="s">
        <v>850</v>
      </c>
      <c r="K105" t="s">
        <v>1395</v>
      </c>
      <c r="L105" t="s">
        <v>1396</v>
      </c>
      <c r="M105" t="s">
        <v>1397</v>
      </c>
      <c r="N105" t="s">
        <v>489</v>
      </c>
      <c r="O105">
        <v>1</v>
      </c>
      <c r="R105">
        <v>1995</v>
      </c>
      <c r="S105">
        <v>11</v>
      </c>
      <c r="U105">
        <v>1995</v>
      </c>
      <c r="V105">
        <v>11</v>
      </c>
      <c r="X105">
        <v>1</v>
      </c>
      <c r="Y105">
        <v>500100</v>
      </c>
      <c r="Z105">
        <v>0</v>
      </c>
    </row>
    <row r="106" spans="1:26">
      <c r="A106">
        <v>1995</v>
      </c>
      <c r="B106">
        <v>444</v>
      </c>
      <c r="C106" t="s">
        <v>1389</v>
      </c>
      <c r="D106" t="s">
        <v>1406</v>
      </c>
      <c r="E106" t="s">
        <v>602</v>
      </c>
      <c r="F106" t="s">
        <v>1393</v>
      </c>
      <c r="G106" t="s">
        <v>1393</v>
      </c>
      <c r="I106" t="s">
        <v>1404</v>
      </c>
      <c r="J106" t="s">
        <v>850</v>
      </c>
      <c r="K106" t="s">
        <v>1395</v>
      </c>
      <c r="L106" t="s">
        <v>1396</v>
      </c>
      <c r="M106" t="s">
        <v>1397</v>
      </c>
      <c r="N106" t="s">
        <v>1507</v>
      </c>
      <c r="O106">
        <v>1</v>
      </c>
      <c r="R106">
        <v>1995</v>
      </c>
      <c r="S106">
        <v>12</v>
      </c>
      <c r="U106">
        <v>1995</v>
      </c>
      <c r="V106">
        <v>12</v>
      </c>
      <c r="X106">
        <v>1</v>
      </c>
      <c r="Y106">
        <v>400045</v>
      </c>
      <c r="Z106">
        <v>84000</v>
      </c>
    </row>
    <row r="107" spans="1:26">
      <c r="A107">
        <v>1995</v>
      </c>
      <c r="B107">
        <v>445</v>
      </c>
      <c r="C107" t="s">
        <v>1389</v>
      </c>
      <c r="D107" t="s">
        <v>1406</v>
      </c>
      <c r="E107" t="s">
        <v>602</v>
      </c>
      <c r="F107" t="s">
        <v>1393</v>
      </c>
      <c r="G107" t="s">
        <v>1393</v>
      </c>
      <c r="I107" t="s">
        <v>1404</v>
      </c>
      <c r="J107" t="s">
        <v>850</v>
      </c>
      <c r="K107" t="s">
        <v>1395</v>
      </c>
      <c r="L107" t="s">
        <v>1396</v>
      </c>
      <c r="M107" t="s">
        <v>1397</v>
      </c>
      <c r="N107" t="s">
        <v>1508</v>
      </c>
      <c r="O107">
        <v>1</v>
      </c>
      <c r="R107">
        <v>1995</v>
      </c>
      <c r="S107">
        <v>12</v>
      </c>
      <c r="U107">
        <v>1995</v>
      </c>
      <c r="V107">
        <v>12</v>
      </c>
      <c r="X107">
        <v>0</v>
      </c>
      <c r="Y107">
        <v>20025</v>
      </c>
      <c r="Z107">
        <v>28000</v>
      </c>
    </row>
    <row r="108" spans="1:26">
      <c r="A108">
        <v>1996</v>
      </c>
      <c r="B108">
        <v>195</v>
      </c>
      <c r="C108" t="s">
        <v>1389</v>
      </c>
      <c r="D108" t="s">
        <v>1406</v>
      </c>
      <c r="E108" t="s">
        <v>602</v>
      </c>
      <c r="F108" t="s">
        <v>1393</v>
      </c>
      <c r="G108" t="s">
        <v>1393</v>
      </c>
      <c r="I108" t="s">
        <v>1404</v>
      </c>
      <c r="J108" t="s">
        <v>850</v>
      </c>
      <c r="K108" t="s">
        <v>1395</v>
      </c>
      <c r="L108" t="s">
        <v>1396</v>
      </c>
      <c r="M108" t="s">
        <v>1397</v>
      </c>
      <c r="N108" t="s">
        <v>554</v>
      </c>
      <c r="O108">
        <v>1</v>
      </c>
      <c r="R108">
        <v>1996</v>
      </c>
      <c r="S108">
        <v>8</v>
      </c>
      <c r="T108">
        <v>31</v>
      </c>
      <c r="U108">
        <v>1996</v>
      </c>
      <c r="V108">
        <v>8</v>
      </c>
      <c r="W108">
        <v>31</v>
      </c>
      <c r="X108">
        <v>6</v>
      </c>
      <c r="Y108">
        <v>450220</v>
      </c>
      <c r="Z108">
        <v>47000</v>
      </c>
    </row>
    <row r="109" spans="1:26">
      <c r="A109">
        <v>1996</v>
      </c>
      <c r="B109">
        <v>225</v>
      </c>
      <c r="C109" t="s">
        <v>1389</v>
      </c>
      <c r="D109" t="s">
        <v>1409</v>
      </c>
      <c r="E109" t="s">
        <v>1509</v>
      </c>
      <c r="F109" t="s">
        <v>675</v>
      </c>
      <c r="G109" t="s">
        <v>1393</v>
      </c>
      <c r="I109" t="s">
        <v>1404</v>
      </c>
      <c r="J109" t="s">
        <v>850</v>
      </c>
      <c r="K109" t="s">
        <v>1395</v>
      </c>
      <c r="L109" t="s">
        <v>1396</v>
      </c>
      <c r="M109" t="s">
        <v>1397</v>
      </c>
      <c r="N109" t="s">
        <v>819</v>
      </c>
      <c r="O109">
        <v>1</v>
      </c>
      <c r="R109">
        <v>1996</v>
      </c>
      <c r="S109">
        <v>9</v>
      </c>
      <c r="T109">
        <v>27</v>
      </c>
      <c r="U109">
        <v>1996</v>
      </c>
      <c r="V109">
        <v>9</v>
      </c>
      <c r="W109">
        <v>27</v>
      </c>
      <c r="X109">
        <v>9</v>
      </c>
      <c r="Y109">
        <v>101</v>
      </c>
      <c r="Z109">
        <v>0</v>
      </c>
    </row>
    <row r="110" spans="1:26">
      <c r="A110">
        <v>1996</v>
      </c>
      <c r="B110">
        <v>272</v>
      </c>
      <c r="C110" t="s">
        <v>1389</v>
      </c>
      <c r="D110" t="s">
        <v>1409</v>
      </c>
      <c r="E110" t="s">
        <v>622</v>
      </c>
      <c r="F110" t="s">
        <v>660</v>
      </c>
      <c r="G110" t="s">
        <v>1393</v>
      </c>
      <c r="I110" t="s">
        <v>1404</v>
      </c>
      <c r="J110" t="s">
        <v>850</v>
      </c>
      <c r="K110" t="s">
        <v>1395</v>
      </c>
      <c r="L110" t="s">
        <v>1396</v>
      </c>
      <c r="M110" t="s">
        <v>1397</v>
      </c>
      <c r="N110" t="s">
        <v>531</v>
      </c>
      <c r="O110">
        <v>1</v>
      </c>
      <c r="R110">
        <v>1996</v>
      </c>
      <c r="S110">
        <v>11</v>
      </c>
      <c r="T110">
        <v>25</v>
      </c>
      <c r="U110">
        <v>1996</v>
      </c>
      <c r="V110">
        <v>11</v>
      </c>
      <c r="W110">
        <v>25</v>
      </c>
      <c r="X110">
        <v>1</v>
      </c>
      <c r="Y110">
        <v>3106</v>
      </c>
      <c r="Z110">
        <v>131000</v>
      </c>
    </row>
    <row r="111" spans="1:26" ht="15.75" customHeight="1">
      <c r="A111">
        <v>1996</v>
      </c>
      <c r="B111">
        <v>316</v>
      </c>
      <c r="C111" t="s">
        <v>1389</v>
      </c>
      <c r="D111" t="s">
        <v>1406</v>
      </c>
      <c r="E111" t="s">
        <v>602</v>
      </c>
      <c r="F111" t="s">
        <v>1393</v>
      </c>
      <c r="G111" t="s">
        <v>1393</v>
      </c>
      <c r="I111" t="s">
        <v>1404</v>
      </c>
      <c r="J111" t="s">
        <v>850</v>
      </c>
      <c r="K111" t="s">
        <v>1395</v>
      </c>
      <c r="L111" t="s">
        <v>1396</v>
      </c>
      <c r="M111" t="s">
        <v>1397</v>
      </c>
      <c r="N111" t="s">
        <v>1510</v>
      </c>
      <c r="O111">
        <v>1</v>
      </c>
      <c r="R111">
        <v>1996</v>
      </c>
      <c r="S111">
        <v>2</v>
      </c>
      <c r="U111">
        <v>1996</v>
      </c>
      <c r="V111">
        <v>2</v>
      </c>
      <c r="X111">
        <v>0</v>
      </c>
      <c r="Y111">
        <v>60071</v>
      </c>
      <c r="Z111">
        <v>9333</v>
      </c>
    </row>
    <row r="112" spans="1:26" s="35" customFormat="1">
      <c r="A112" s="35">
        <v>1996</v>
      </c>
      <c r="B112">
        <v>317</v>
      </c>
      <c r="C112" t="s">
        <v>1389</v>
      </c>
      <c r="D112" t="s">
        <v>1406</v>
      </c>
      <c r="E112" s="35" t="s">
        <v>602</v>
      </c>
      <c r="F112" s="35" t="s">
        <v>1393</v>
      </c>
      <c r="G112" s="35" t="s">
        <v>1393</v>
      </c>
      <c r="I112" t="s">
        <v>1404</v>
      </c>
      <c r="J112" t="s">
        <v>850</v>
      </c>
      <c r="K112" t="s">
        <v>1395</v>
      </c>
      <c r="L112" t="s">
        <v>1396</v>
      </c>
      <c r="M112" t="s">
        <v>1397</v>
      </c>
      <c r="N112" s="35" t="s">
        <v>554</v>
      </c>
      <c r="Q112"/>
      <c r="R112" s="35">
        <v>1996</v>
      </c>
      <c r="S112" s="35">
        <v>2</v>
      </c>
      <c r="U112" s="35">
        <v>1996</v>
      </c>
      <c r="V112" s="35">
        <v>2</v>
      </c>
      <c r="X112" s="35">
        <v>0</v>
      </c>
      <c r="Y112" s="35">
        <v>70014</v>
      </c>
      <c r="Z112" s="35">
        <v>39200</v>
      </c>
    </row>
    <row r="113" spans="1:26" s="35" customFormat="1">
      <c r="A113" s="35">
        <v>1996</v>
      </c>
      <c r="B113">
        <v>318</v>
      </c>
      <c r="C113" t="s">
        <v>1389</v>
      </c>
      <c r="D113" t="s">
        <v>1406</v>
      </c>
      <c r="E113" s="35" t="s">
        <v>602</v>
      </c>
      <c r="F113" s="35" t="s">
        <v>1407</v>
      </c>
      <c r="G113" s="35" t="s">
        <v>1393</v>
      </c>
      <c r="H113" s="35" t="s">
        <v>1511</v>
      </c>
      <c r="I113" t="s">
        <v>1404</v>
      </c>
      <c r="J113" t="s">
        <v>850</v>
      </c>
      <c r="K113" t="s">
        <v>1395</v>
      </c>
      <c r="L113" t="s">
        <v>1396</v>
      </c>
      <c r="M113" t="s">
        <v>1397</v>
      </c>
      <c r="Q113"/>
      <c r="R113" s="35">
        <v>1996</v>
      </c>
      <c r="S113" s="35">
        <v>4</v>
      </c>
      <c r="U113" s="35">
        <v>1996</v>
      </c>
      <c r="V113" s="35">
        <v>4</v>
      </c>
      <c r="X113" s="35">
        <v>0</v>
      </c>
      <c r="Y113" s="35">
        <v>1760</v>
      </c>
      <c r="Z113" s="35">
        <v>46700</v>
      </c>
    </row>
    <row r="114" spans="1:26">
      <c r="A114">
        <v>1996</v>
      </c>
      <c r="B114">
        <v>320</v>
      </c>
      <c r="C114" t="s">
        <v>1389</v>
      </c>
      <c r="D114" t="s">
        <v>1409</v>
      </c>
      <c r="E114" t="s">
        <v>622</v>
      </c>
      <c r="F114" t="s">
        <v>1410</v>
      </c>
      <c r="G114" t="s">
        <v>1393</v>
      </c>
      <c r="I114" t="s">
        <v>1404</v>
      </c>
      <c r="J114" t="s">
        <v>850</v>
      </c>
      <c r="K114" t="s">
        <v>1395</v>
      </c>
      <c r="L114" t="s">
        <v>1396</v>
      </c>
      <c r="M114" t="s">
        <v>1397</v>
      </c>
      <c r="N114" t="s">
        <v>1512</v>
      </c>
      <c r="O114">
        <v>1</v>
      </c>
      <c r="R114">
        <v>1996</v>
      </c>
      <c r="S114">
        <v>5</v>
      </c>
      <c r="T114">
        <v>2</v>
      </c>
      <c r="U114">
        <v>1996</v>
      </c>
      <c r="V114">
        <v>5</v>
      </c>
      <c r="W114">
        <v>9</v>
      </c>
      <c r="X114">
        <v>4</v>
      </c>
      <c r="Y114">
        <v>10120</v>
      </c>
      <c r="Z114">
        <v>205300</v>
      </c>
    </row>
    <row r="115" spans="1:26">
      <c r="A115">
        <v>1996</v>
      </c>
      <c r="B115">
        <v>321</v>
      </c>
      <c r="C115" t="s">
        <v>1389</v>
      </c>
      <c r="D115" t="s">
        <v>1406</v>
      </c>
      <c r="E115" t="s">
        <v>602</v>
      </c>
      <c r="F115" t="s">
        <v>1393</v>
      </c>
      <c r="G115" t="s">
        <v>1393</v>
      </c>
      <c r="I115" t="s">
        <v>1404</v>
      </c>
      <c r="J115" t="s">
        <v>850</v>
      </c>
      <c r="K115" t="s">
        <v>1395</v>
      </c>
      <c r="L115" t="s">
        <v>1396</v>
      </c>
      <c r="M115" t="s">
        <v>1397</v>
      </c>
      <c r="N115" t="s">
        <v>1514</v>
      </c>
      <c r="O115">
        <v>1</v>
      </c>
      <c r="R115">
        <v>1996</v>
      </c>
      <c r="S115">
        <v>9</v>
      </c>
      <c r="T115">
        <v>29</v>
      </c>
      <c r="U115">
        <v>1996</v>
      </c>
      <c r="V115">
        <v>9</v>
      </c>
      <c r="W115">
        <v>29</v>
      </c>
      <c r="X115">
        <v>0</v>
      </c>
      <c r="Y115">
        <v>25130</v>
      </c>
      <c r="Z115">
        <v>317300</v>
      </c>
    </row>
    <row r="116" spans="1:26">
      <c r="A116">
        <v>1996</v>
      </c>
      <c r="B116">
        <v>322</v>
      </c>
      <c r="C116" t="s">
        <v>1389</v>
      </c>
      <c r="D116" t="s">
        <v>1406</v>
      </c>
      <c r="E116" t="s">
        <v>602</v>
      </c>
      <c r="F116" t="s">
        <v>1426</v>
      </c>
      <c r="G116" t="s">
        <v>1427</v>
      </c>
      <c r="I116" t="s">
        <v>1404</v>
      </c>
      <c r="J116" t="s">
        <v>850</v>
      </c>
      <c r="K116" t="s">
        <v>1395</v>
      </c>
      <c r="L116" t="s">
        <v>1396</v>
      </c>
      <c r="M116" t="s">
        <v>1397</v>
      </c>
      <c r="N116" t="s">
        <v>1515</v>
      </c>
      <c r="O116">
        <v>1</v>
      </c>
      <c r="R116">
        <v>1996</v>
      </c>
      <c r="S116">
        <v>12</v>
      </c>
      <c r="U116">
        <v>1996</v>
      </c>
      <c r="V116">
        <v>12</v>
      </c>
      <c r="X116">
        <v>1</v>
      </c>
      <c r="Y116">
        <v>15611</v>
      </c>
      <c r="Z116">
        <v>140000</v>
      </c>
    </row>
    <row r="117" spans="1:26">
      <c r="A117">
        <v>1997</v>
      </c>
      <c r="B117">
        <v>15</v>
      </c>
      <c r="C117" t="s">
        <v>1389</v>
      </c>
      <c r="D117" t="s">
        <v>1409</v>
      </c>
      <c r="E117" t="s">
        <v>622</v>
      </c>
      <c r="F117" t="s">
        <v>1410</v>
      </c>
      <c r="G117" t="s">
        <v>1393</v>
      </c>
      <c r="I117" t="s">
        <v>1404</v>
      </c>
      <c r="J117" t="s">
        <v>850</v>
      </c>
      <c r="K117" t="s">
        <v>1395</v>
      </c>
      <c r="L117" t="s">
        <v>1396</v>
      </c>
      <c r="M117" t="s">
        <v>1397</v>
      </c>
      <c r="N117" t="s">
        <v>1516</v>
      </c>
      <c r="O117">
        <v>1</v>
      </c>
      <c r="R117">
        <v>1997</v>
      </c>
      <c r="S117">
        <v>2</v>
      </c>
      <c r="T117">
        <v>4</v>
      </c>
      <c r="U117">
        <v>1997</v>
      </c>
      <c r="V117">
        <v>2</v>
      </c>
      <c r="W117">
        <v>4</v>
      </c>
      <c r="X117">
        <v>0</v>
      </c>
      <c r="Y117">
        <v>400</v>
      </c>
      <c r="Z117">
        <v>0</v>
      </c>
    </row>
    <row r="118" spans="1:26">
      <c r="A118">
        <v>1997</v>
      </c>
      <c r="B118">
        <v>153</v>
      </c>
      <c r="C118" t="s">
        <v>1389</v>
      </c>
      <c r="D118" t="s">
        <v>1409</v>
      </c>
      <c r="E118" t="s">
        <v>1509</v>
      </c>
      <c r="F118" t="s">
        <v>675</v>
      </c>
      <c r="G118" t="s">
        <v>1393</v>
      </c>
      <c r="I118" t="s">
        <v>1394</v>
      </c>
      <c r="J118" t="s">
        <v>850</v>
      </c>
      <c r="K118" t="s">
        <v>1395</v>
      </c>
      <c r="L118" t="s">
        <v>1396</v>
      </c>
      <c r="M118" t="s">
        <v>1397</v>
      </c>
      <c r="N118" t="s">
        <v>534</v>
      </c>
      <c r="O118">
        <v>1</v>
      </c>
      <c r="R118">
        <v>1997</v>
      </c>
      <c r="S118">
        <v>7</v>
      </c>
      <c r="T118">
        <v>31</v>
      </c>
      <c r="U118">
        <v>1997</v>
      </c>
      <c r="V118">
        <v>7</v>
      </c>
      <c r="W118">
        <v>31</v>
      </c>
      <c r="X118">
        <v>19</v>
      </c>
      <c r="Y118">
        <v>0</v>
      </c>
      <c r="Z118">
        <v>0</v>
      </c>
    </row>
    <row r="119" spans="1:26">
      <c r="A119">
        <v>1997</v>
      </c>
      <c r="B119">
        <v>246</v>
      </c>
      <c r="C119" t="s">
        <v>1389</v>
      </c>
      <c r="D119" t="s">
        <v>1390</v>
      </c>
      <c r="E119" t="s">
        <v>1391</v>
      </c>
      <c r="F119" t="s">
        <v>1392</v>
      </c>
      <c r="G119" t="s">
        <v>1393</v>
      </c>
      <c r="I119" t="s">
        <v>1471</v>
      </c>
      <c r="J119" t="s">
        <v>850</v>
      </c>
      <c r="K119" t="s">
        <v>1395</v>
      </c>
      <c r="L119" t="s">
        <v>1396</v>
      </c>
      <c r="M119" t="s">
        <v>1397</v>
      </c>
      <c r="N119" t="s">
        <v>1517</v>
      </c>
      <c r="O119">
        <v>1</v>
      </c>
      <c r="R119">
        <v>1997</v>
      </c>
      <c r="S119">
        <v>10</v>
      </c>
      <c r="T119">
        <v>7</v>
      </c>
      <c r="U119">
        <v>1997</v>
      </c>
      <c r="V119">
        <v>10</v>
      </c>
      <c r="W119">
        <v>7</v>
      </c>
      <c r="X119">
        <v>0</v>
      </c>
      <c r="Y119">
        <v>0</v>
      </c>
      <c r="Z119">
        <v>0</v>
      </c>
    </row>
    <row r="120" spans="1:26">
      <c r="A120">
        <v>1997</v>
      </c>
      <c r="B120">
        <v>285</v>
      </c>
      <c r="C120" t="s">
        <v>1389</v>
      </c>
      <c r="D120" t="s">
        <v>1390</v>
      </c>
      <c r="E120" t="s">
        <v>1391</v>
      </c>
      <c r="F120" t="s">
        <v>1392</v>
      </c>
      <c r="G120" t="s">
        <v>1393</v>
      </c>
      <c r="I120" t="s">
        <v>1471</v>
      </c>
      <c r="J120" t="s">
        <v>850</v>
      </c>
      <c r="K120" t="s">
        <v>1395</v>
      </c>
      <c r="L120" t="s">
        <v>1396</v>
      </c>
      <c r="M120" t="s">
        <v>1397</v>
      </c>
      <c r="N120" t="s">
        <v>1518</v>
      </c>
      <c r="O120">
        <v>1</v>
      </c>
      <c r="R120">
        <v>1997</v>
      </c>
      <c r="S120">
        <v>11</v>
      </c>
      <c r="T120">
        <v>28</v>
      </c>
      <c r="U120">
        <v>1997</v>
      </c>
      <c r="V120">
        <v>11</v>
      </c>
      <c r="W120">
        <v>28</v>
      </c>
      <c r="X120">
        <v>2</v>
      </c>
      <c r="Y120">
        <v>0</v>
      </c>
      <c r="Z120">
        <v>6700</v>
      </c>
    </row>
    <row r="121" spans="1:26">
      <c r="A121">
        <v>1998</v>
      </c>
      <c r="B121">
        <v>11</v>
      </c>
      <c r="C121" t="s">
        <v>1389</v>
      </c>
      <c r="D121" t="s">
        <v>1409</v>
      </c>
      <c r="E121" t="s">
        <v>622</v>
      </c>
      <c r="F121" t="s">
        <v>1487</v>
      </c>
      <c r="G121" t="s">
        <v>1393</v>
      </c>
      <c r="I121" t="s">
        <v>1404</v>
      </c>
      <c r="J121" t="s">
        <v>850</v>
      </c>
      <c r="K121" t="s">
        <v>1395</v>
      </c>
      <c r="L121" t="s">
        <v>1396</v>
      </c>
      <c r="M121" t="s">
        <v>1397</v>
      </c>
      <c r="N121" t="s">
        <v>1519</v>
      </c>
      <c r="O121">
        <v>1</v>
      </c>
      <c r="R121">
        <v>1998</v>
      </c>
      <c r="S121">
        <v>1</v>
      </c>
      <c r="T121">
        <v>1</v>
      </c>
      <c r="U121">
        <v>1998</v>
      </c>
      <c r="V121">
        <v>2</v>
      </c>
      <c r="W121">
        <v>1</v>
      </c>
      <c r="X121">
        <v>2</v>
      </c>
      <c r="Y121">
        <v>200</v>
      </c>
      <c r="Z121">
        <v>61300</v>
      </c>
    </row>
    <row r="122" spans="1:26">
      <c r="A122">
        <v>1998</v>
      </c>
      <c r="B122">
        <v>22</v>
      </c>
      <c r="C122" t="s">
        <v>1389</v>
      </c>
      <c r="D122" t="s">
        <v>1409</v>
      </c>
      <c r="E122" t="s">
        <v>622</v>
      </c>
      <c r="F122" t="s">
        <v>1487</v>
      </c>
      <c r="G122" t="s">
        <v>1393</v>
      </c>
      <c r="I122" t="s">
        <v>1404</v>
      </c>
      <c r="J122" t="s">
        <v>850</v>
      </c>
      <c r="K122" t="s">
        <v>1395</v>
      </c>
      <c r="L122" t="s">
        <v>1396</v>
      </c>
      <c r="M122" t="s">
        <v>1397</v>
      </c>
      <c r="N122" t="s">
        <v>1520</v>
      </c>
      <c r="O122">
        <v>1</v>
      </c>
      <c r="R122">
        <v>1998</v>
      </c>
      <c r="S122">
        <v>1</v>
      </c>
      <c r="T122">
        <v>25</v>
      </c>
      <c r="U122">
        <v>1998</v>
      </c>
      <c r="V122">
        <v>1</v>
      </c>
      <c r="W122">
        <v>28</v>
      </c>
      <c r="X122">
        <v>2</v>
      </c>
      <c r="Y122">
        <v>1175</v>
      </c>
      <c r="Z122">
        <v>100000</v>
      </c>
    </row>
    <row r="123" spans="1:26" s="35" customFormat="1">
      <c r="A123" s="35">
        <v>1998</v>
      </c>
      <c r="B123">
        <v>59</v>
      </c>
      <c r="C123" t="s">
        <v>1389</v>
      </c>
      <c r="D123" t="s">
        <v>1409</v>
      </c>
      <c r="E123" s="35" t="s">
        <v>622</v>
      </c>
      <c r="F123" s="35" t="s">
        <v>1410</v>
      </c>
      <c r="G123" s="35" t="s">
        <v>1393</v>
      </c>
      <c r="I123" t="s">
        <v>1404</v>
      </c>
      <c r="J123" t="s">
        <v>850</v>
      </c>
      <c r="K123" t="s">
        <v>1395</v>
      </c>
      <c r="L123" t="s">
        <v>1396</v>
      </c>
      <c r="M123" t="s">
        <v>1397</v>
      </c>
      <c r="N123" s="35" t="s">
        <v>1521</v>
      </c>
      <c r="Q123"/>
      <c r="R123" s="35">
        <v>1998</v>
      </c>
      <c r="S123" s="35">
        <v>3</v>
      </c>
      <c r="T123" s="35">
        <v>5</v>
      </c>
      <c r="U123" s="35">
        <v>1998</v>
      </c>
      <c r="V123" s="35">
        <v>3</v>
      </c>
      <c r="W123" s="35">
        <v>5</v>
      </c>
      <c r="X123" s="35">
        <v>0</v>
      </c>
      <c r="Y123" s="35">
        <v>7000</v>
      </c>
      <c r="Z123" s="35">
        <v>0</v>
      </c>
    </row>
    <row r="124" spans="1:26">
      <c r="A124">
        <v>1998</v>
      </c>
      <c r="B124">
        <v>192</v>
      </c>
      <c r="C124" t="s">
        <v>1389</v>
      </c>
      <c r="D124" t="s">
        <v>1409</v>
      </c>
      <c r="E124" t="s">
        <v>622</v>
      </c>
      <c r="F124" t="s">
        <v>660</v>
      </c>
      <c r="G124" t="s">
        <v>1393</v>
      </c>
      <c r="I124" t="s">
        <v>1404</v>
      </c>
      <c r="J124" t="s">
        <v>850</v>
      </c>
      <c r="K124" t="s">
        <v>1395</v>
      </c>
      <c r="L124" t="s">
        <v>1396</v>
      </c>
      <c r="M124" t="s">
        <v>1397</v>
      </c>
      <c r="N124" t="s">
        <v>1522</v>
      </c>
      <c r="O124">
        <v>1</v>
      </c>
      <c r="R124">
        <v>1998</v>
      </c>
      <c r="S124">
        <v>6</v>
      </c>
      <c r="T124">
        <v>22</v>
      </c>
      <c r="U124">
        <v>1998</v>
      </c>
      <c r="V124">
        <v>6</v>
      </c>
      <c r="W124">
        <v>24</v>
      </c>
      <c r="X124">
        <v>1</v>
      </c>
      <c r="Y124">
        <v>300</v>
      </c>
      <c r="Z124">
        <v>0</v>
      </c>
    </row>
    <row r="125" spans="1:26">
      <c r="A125">
        <v>1998</v>
      </c>
      <c r="B125">
        <v>227</v>
      </c>
      <c r="C125" t="s">
        <v>1389</v>
      </c>
      <c r="D125" t="s">
        <v>1409</v>
      </c>
      <c r="E125" t="s">
        <v>622</v>
      </c>
      <c r="F125" t="s">
        <v>1410</v>
      </c>
      <c r="G125" t="s">
        <v>1393</v>
      </c>
      <c r="I125" t="s">
        <v>1404</v>
      </c>
      <c r="J125" t="s">
        <v>850</v>
      </c>
      <c r="K125" t="s">
        <v>1395</v>
      </c>
      <c r="L125" t="s">
        <v>1396</v>
      </c>
      <c r="M125" t="s">
        <v>1397</v>
      </c>
      <c r="N125" t="s">
        <v>1523</v>
      </c>
      <c r="R125">
        <v>1998</v>
      </c>
      <c r="S125">
        <v>7</v>
      </c>
      <c r="T125">
        <v>17</v>
      </c>
      <c r="U125">
        <v>1998</v>
      </c>
      <c r="V125">
        <v>9</v>
      </c>
      <c r="W125">
        <v>8</v>
      </c>
      <c r="X125">
        <v>14</v>
      </c>
      <c r="Y125">
        <v>200</v>
      </c>
      <c r="Z125">
        <v>100000</v>
      </c>
    </row>
    <row r="126" spans="1:26">
      <c r="A126">
        <v>1998</v>
      </c>
      <c r="B126">
        <v>261</v>
      </c>
      <c r="C126" t="s">
        <v>1389</v>
      </c>
      <c r="D126" t="s">
        <v>1409</v>
      </c>
      <c r="E126" t="s">
        <v>622</v>
      </c>
      <c r="F126" t="s">
        <v>1410</v>
      </c>
      <c r="G126" t="s">
        <v>1393</v>
      </c>
      <c r="I126" t="s">
        <v>1404</v>
      </c>
      <c r="J126" t="s">
        <v>850</v>
      </c>
      <c r="K126" t="s">
        <v>1395</v>
      </c>
      <c r="L126" t="s">
        <v>1396</v>
      </c>
      <c r="M126" t="s">
        <v>1397</v>
      </c>
      <c r="N126" t="s">
        <v>1524</v>
      </c>
      <c r="O126" t="s">
        <v>1513</v>
      </c>
      <c r="R126">
        <v>1998</v>
      </c>
      <c r="S126">
        <v>7</v>
      </c>
      <c r="T126">
        <v>21</v>
      </c>
      <c r="U126">
        <v>1998</v>
      </c>
      <c r="V126">
        <v>9</v>
      </c>
      <c r="W126">
        <v>9</v>
      </c>
      <c r="X126">
        <v>1</v>
      </c>
      <c r="Y126">
        <v>6300</v>
      </c>
      <c r="Z126">
        <v>122700</v>
      </c>
    </row>
    <row r="127" spans="1:26">
      <c r="A127">
        <v>1999</v>
      </c>
      <c r="B127">
        <v>1</v>
      </c>
      <c r="C127" t="s">
        <v>1389</v>
      </c>
      <c r="D127" t="s">
        <v>1390</v>
      </c>
      <c r="E127" t="s">
        <v>1391</v>
      </c>
      <c r="F127" t="s">
        <v>1392</v>
      </c>
      <c r="G127" t="s">
        <v>1393</v>
      </c>
      <c r="I127" t="s">
        <v>1404</v>
      </c>
      <c r="J127" t="s">
        <v>850</v>
      </c>
      <c r="K127" t="s">
        <v>1395</v>
      </c>
      <c r="L127" t="s">
        <v>1396</v>
      </c>
      <c r="M127" t="s">
        <v>1397</v>
      </c>
      <c r="N127" t="s">
        <v>1525</v>
      </c>
      <c r="O127">
        <v>0</v>
      </c>
      <c r="R127">
        <v>1999</v>
      </c>
      <c r="S127">
        <v>1</v>
      </c>
      <c r="U127">
        <v>1999</v>
      </c>
      <c r="V127">
        <v>1</v>
      </c>
      <c r="X127">
        <v>1</v>
      </c>
      <c r="Y127">
        <v>2000</v>
      </c>
      <c r="Z127">
        <v>0</v>
      </c>
    </row>
    <row r="128" spans="1:26">
      <c r="A128">
        <v>1999</v>
      </c>
      <c r="B128">
        <v>51</v>
      </c>
      <c r="C128" t="s">
        <v>1389</v>
      </c>
      <c r="D128" t="s">
        <v>1406</v>
      </c>
      <c r="E128" t="s">
        <v>602</v>
      </c>
      <c r="F128" t="s">
        <v>1407</v>
      </c>
      <c r="G128" t="s">
        <v>1393</v>
      </c>
      <c r="H128" t="s">
        <v>1526</v>
      </c>
      <c r="I128" t="s">
        <v>1404</v>
      </c>
      <c r="J128" t="s">
        <v>850</v>
      </c>
      <c r="K128" t="s">
        <v>1395</v>
      </c>
      <c r="L128" t="s">
        <v>1396</v>
      </c>
      <c r="M128" t="s">
        <v>1397</v>
      </c>
      <c r="N128" t="s">
        <v>1516</v>
      </c>
      <c r="O128">
        <v>1</v>
      </c>
      <c r="P128" t="s">
        <v>622</v>
      </c>
      <c r="R128">
        <v>1999</v>
      </c>
      <c r="S128">
        <v>2</v>
      </c>
      <c r="T128">
        <v>2</v>
      </c>
      <c r="U128">
        <v>1999</v>
      </c>
      <c r="V128">
        <v>2</v>
      </c>
      <c r="W128">
        <v>11</v>
      </c>
      <c r="X128">
        <v>5</v>
      </c>
      <c r="Y128">
        <v>2000</v>
      </c>
      <c r="Z128">
        <v>300000</v>
      </c>
    </row>
    <row r="129" spans="1:26">
      <c r="A129">
        <v>1999</v>
      </c>
      <c r="B129">
        <v>92</v>
      </c>
      <c r="C129" t="s">
        <v>1389</v>
      </c>
      <c r="D129" t="s">
        <v>1406</v>
      </c>
      <c r="E129" t="s">
        <v>602</v>
      </c>
      <c r="F129" t="s">
        <v>1407</v>
      </c>
      <c r="G129" t="s">
        <v>1393</v>
      </c>
      <c r="H129" t="s">
        <v>1527</v>
      </c>
      <c r="I129" t="s">
        <v>1404</v>
      </c>
      <c r="J129" t="s">
        <v>850</v>
      </c>
      <c r="K129" t="s">
        <v>1395</v>
      </c>
      <c r="L129" t="s">
        <v>1396</v>
      </c>
      <c r="M129" t="s">
        <v>1397</v>
      </c>
      <c r="N129" t="s">
        <v>1528</v>
      </c>
      <c r="O129">
        <v>1</v>
      </c>
      <c r="R129">
        <v>1999</v>
      </c>
      <c r="S129">
        <v>3</v>
      </c>
      <c r="T129">
        <v>19</v>
      </c>
      <c r="U129">
        <v>1999</v>
      </c>
      <c r="V129">
        <v>3</v>
      </c>
      <c r="W129">
        <v>23</v>
      </c>
      <c r="X129">
        <v>1</v>
      </c>
      <c r="Y129">
        <v>2672</v>
      </c>
      <c r="Z129">
        <v>200000</v>
      </c>
    </row>
    <row r="130" spans="1:26">
      <c r="A130">
        <v>1999</v>
      </c>
      <c r="B130">
        <v>104</v>
      </c>
      <c r="C130" t="s">
        <v>1389</v>
      </c>
      <c r="D130" t="s">
        <v>1406</v>
      </c>
      <c r="E130" t="s">
        <v>602</v>
      </c>
      <c r="F130" t="s">
        <v>1426</v>
      </c>
      <c r="G130" t="s">
        <v>1449</v>
      </c>
      <c r="I130" t="s">
        <v>1404</v>
      </c>
      <c r="J130" t="s">
        <v>850</v>
      </c>
      <c r="K130" t="s">
        <v>1395</v>
      </c>
      <c r="L130" t="s">
        <v>1396</v>
      </c>
      <c r="M130" t="s">
        <v>1397</v>
      </c>
      <c r="N130" t="s">
        <v>554</v>
      </c>
      <c r="O130">
        <v>1</v>
      </c>
      <c r="P130" t="s">
        <v>1485</v>
      </c>
      <c r="R130">
        <v>1999</v>
      </c>
      <c r="S130">
        <v>4</v>
      </c>
      <c r="T130">
        <v>14</v>
      </c>
      <c r="U130">
        <v>1999</v>
      </c>
      <c r="V130">
        <v>4</v>
      </c>
      <c r="W130">
        <v>14</v>
      </c>
      <c r="X130">
        <v>1</v>
      </c>
      <c r="Y130">
        <v>6024</v>
      </c>
      <c r="Z130">
        <v>1500000</v>
      </c>
    </row>
    <row r="131" spans="1:26" s="36" customFormat="1">
      <c r="A131" s="36">
        <v>1999</v>
      </c>
      <c r="B131">
        <v>739</v>
      </c>
      <c r="C131" t="s">
        <v>1389</v>
      </c>
      <c r="D131" t="s">
        <v>1406</v>
      </c>
      <c r="E131" s="36" t="s">
        <v>602</v>
      </c>
      <c r="F131" s="36" t="s">
        <v>1393</v>
      </c>
      <c r="G131" s="36" t="s">
        <v>1393</v>
      </c>
      <c r="H131" s="36" t="s">
        <v>1529</v>
      </c>
      <c r="I131" t="s">
        <v>1413</v>
      </c>
      <c r="J131" t="s">
        <v>850</v>
      </c>
      <c r="K131" t="s">
        <v>1395</v>
      </c>
      <c r="L131" t="s">
        <v>1396</v>
      </c>
      <c r="M131" t="s">
        <v>1397</v>
      </c>
      <c r="N131" s="36" t="s">
        <v>1530</v>
      </c>
      <c r="Q131"/>
      <c r="R131" s="36">
        <v>1999</v>
      </c>
      <c r="S131" s="36">
        <v>7</v>
      </c>
      <c r="T131" s="36">
        <v>14</v>
      </c>
      <c r="U131" s="36">
        <v>1999</v>
      </c>
      <c r="V131" s="36">
        <v>7</v>
      </c>
      <c r="W131" s="36">
        <v>15</v>
      </c>
      <c r="X131" s="36">
        <v>0</v>
      </c>
      <c r="Y131" s="36">
        <v>1</v>
      </c>
      <c r="Z131" s="36">
        <v>196300</v>
      </c>
    </row>
    <row r="132" spans="1:26">
      <c r="A132">
        <v>2000</v>
      </c>
      <c r="B132">
        <v>97</v>
      </c>
      <c r="C132" t="s">
        <v>1389</v>
      </c>
      <c r="D132" t="s">
        <v>1406</v>
      </c>
      <c r="E132" t="s">
        <v>602</v>
      </c>
      <c r="F132" t="s">
        <v>1407</v>
      </c>
      <c r="G132" t="s">
        <v>1393</v>
      </c>
      <c r="H132" t="s">
        <v>1531</v>
      </c>
      <c r="I132" t="s">
        <v>1532</v>
      </c>
      <c r="J132" t="s">
        <v>850</v>
      </c>
      <c r="K132" t="s">
        <v>1395</v>
      </c>
      <c r="L132" t="s">
        <v>1396</v>
      </c>
      <c r="M132" t="s">
        <v>1397</v>
      </c>
      <c r="N132" t="s">
        <v>1533</v>
      </c>
      <c r="O132">
        <v>1</v>
      </c>
      <c r="P132" t="s">
        <v>622</v>
      </c>
      <c r="R132">
        <v>2000</v>
      </c>
      <c r="S132">
        <v>2</v>
      </c>
      <c r="T132">
        <v>27</v>
      </c>
      <c r="U132">
        <v>2000</v>
      </c>
      <c r="V132">
        <v>3</v>
      </c>
      <c r="W132">
        <v>13</v>
      </c>
      <c r="X132">
        <v>1</v>
      </c>
      <c r="Y132">
        <v>200</v>
      </c>
      <c r="Z132">
        <v>90000</v>
      </c>
    </row>
    <row r="133" spans="1:26">
      <c r="A133">
        <v>2000</v>
      </c>
      <c r="B133">
        <v>214</v>
      </c>
      <c r="C133" t="s">
        <v>1389</v>
      </c>
      <c r="D133" t="s">
        <v>1406</v>
      </c>
      <c r="E133" t="s">
        <v>602</v>
      </c>
      <c r="F133" t="s">
        <v>1407</v>
      </c>
      <c r="G133" t="s">
        <v>1393</v>
      </c>
      <c r="H133" t="s">
        <v>1534</v>
      </c>
      <c r="I133" t="s">
        <v>1404</v>
      </c>
      <c r="J133" t="s">
        <v>850</v>
      </c>
      <c r="K133" t="s">
        <v>1395</v>
      </c>
      <c r="L133" t="s">
        <v>1396</v>
      </c>
      <c r="M133" t="s">
        <v>1397</v>
      </c>
      <c r="N133" t="s">
        <v>537</v>
      </c>
      <c r="O133">
        <v>1</v>
      </c>
      <c r="R133">
        <v>2000</v>
      </c>
      <c r="S133">
        <v>4</v>
      </c>
      <c r="T133">
        <v>3</v>
      </c>
      <c r="U133">
        <v>2000</v>
      </c>
      <c r="V133">
        <v>4</v>
      </c>
      <c r="W133">
        <v>3</v>
      </c>
      <c r="X133">
        <v>0</v>
      </c>
      <c r="Y133">
        <v>400</v>
      </c>
      <c r="Z133">
        <v>60000</v>
      </c>
    </row>
    <row r="134" spans="1:26">
      <c r="A134">
        <v>2000</v>
      </c>
      <c r="B134">
        <v>659</v>
      </c>
      <c r="C134" t="s">
        <v>1389</v>
      </c>
      <c r="D134" t="s">
        <v>1390</v>
      </c>
      <c r="E134" t="s">
        <v>1391</v>
      </c>
      <c r="F134" t="s">
        <v>1392</v>
      </c>
      <c r="G134" t="s">
        <v>1393</v>
      </c>
      <c r="I134" t="s">
        <v>1404</v>
      </c>
      <c r="J134" t="s">
        <v>850</v>
      </c>
      <c r="K134" t="s">
        <v>1395</v>
      </c>
      <c r="L134" t="s">
        <v>1396</v>
      </c>
      <c r="M134" t="s">
        <v>1397</v>
      </c>
      <c r="N134" t="s">
        <v>1536</v>
      </c>
      <c r="O134">
        <v>0</v>
      </c>
      <c r="R134">
        <v>2000</v>
      </c>
      <c r="S134">
        <v>10</v>
      </c>
      <c r="U134">
        <v>2000</v>
      </c>
      <c r="V134">
        <v>10</v>
      </c>
      <c r="X134">
        <v>0</v>
      </c>
      <c r="Y134">
        <v>200</v>
      </c>
      <c r="Z134">
        <v>0</v>
      </c>
    </row>
    <row r="135" spans="1:26">
      <c r="A135">
        <v>2000</v>
      </c>
      <c r="B135">
        <v>750</v>
      </c>
      <c r="C135" t="s">
        <v>1389</v>
      </c>
      <c r="D135" t="s">
        <v>1409</v>
      </c>
      <c r="E135" t="s">
        <v>622</v>
      </c>
      <c r="F135" t="s">
        <v>1410</v>
      </c>
      <c r="G135" t="s">
        <v>1393</v>
      </c>
      <c r="I135" t="s">
        <v>615</v>
      </c>
      <c r="J135" t="s">
        <v>850</v>
      </c>
      <c r="K135" t="s">
        <v>1395</v>
      </c>
      <c r="L135" t="s">
        <v>1396</v>
      </c>
      <c r="M135" t="s">
        <v>1397</v>
      </c>
      <c r="N135" t="s">
        <v>1537</v>
      </c>
      <c r="O135">
        <v>1</v>
      </c>
      <c r="R135">
        <v>2000</v>
      </c>
      <c r="S135">
        <v>11</v>
      </c>
      <c r="T135">
        <v>17</v>
      </c>
      <c r="U135">
        <v>2000</v>
      </c>
      <c r="V135">
        <v>12</v>
      </c>
      <c r="W135">
        <v>2</v>
      </c>
      <c r="X135">
        <v>0</v>
      </c>
      <c r="Y135">
        <v>600</v>
      </c>
      <c r="Z135">
        <v>265000</v>
      </c>
    </row>
    <row r="136" spans="1:26">
      <c r="A136">
        <v>2000</v>
      </c>
      <c r="B136">
        <v>843</v>
      </c>
      <c r="C136" t="s">
        <v>1389</v>
      </c>
      <c r="D136" t="s">
        <v>1406</v>
      </c>
      <c r="E136" t="s">
        <v>602</v>
      </c>
      <c r="F136" t="s">
        <v>1407</v>
      </c>
      <c r="G136" t="s">
        <v>1393</v>
      </c>
      <c r="H136" t="s">
        <v>1538</v>
      </c>
      <c r="I136" t="s">
        <v>1404</v>
      </c>
      <c r="J136" t="s">
        <v>850</v>
      </c>
      <c r="K136" t="s">
        <v>1395</v>
      </c>
      <c r="L136" t="s">
        <v>1396</v>
      </c>
      <c r="M136" t="s">
        <v>1397</v>
      </c>
      <c r="N136" t="s">
        <v>779</v>
      </c>
      <c r="O136">
        <v>1</v>
      </c>
      <c r="R136">
        <v>2000</v>
      </c>
      <c r="S136">
        <v>12</v>
      </c>
      <c r="T136">
        <v>7</v>
      </c>
      <c r="U136">
        <v>2000</v>
      </c>
      <c r="V136">
        <v>12</v>
      </c>
      <c r="W136">
        <v>7</v>
      </c>
      <c r="X136">
        <v>0</v>
      </c>
      <c r="Y136">
        <v>750</v>
      </c>
      <c r="Z136">
        <v>0</v>
      </c>
    </row>
    <row r="137" spans="1:26">
      <c r="A137">
        <v>2001</v>
      </c>
      <c r="B137">
        <v>28</v>
      </c>
      <c r="C137" t="s">
        <v>1389</v>
      </c>
      <c r="D137" t="s">
        <v>1409</v>
      </c>
      <c r="E137" t="s">
        <v>622</v>
      </c>
      <c r="F137" t="s">
        <v>1393</v>
      </c>
      <c r="G137" t="s">
        <v>1393</v>
      </c>
      <c r="I137" t="s">
        <v>1404</v>
      </c>
      <c r="J137" t="s">
        <v>850</v>
      </c>
      <c r="K137" t="s">
        <v>1395</v>
      </c>
      <c r="L137" t="s">
        <v>1396</v>
      </c>
      <c r="M137" t="s">
        <v>1397</v>
      </c>
      <c r="N137" t="s">
        <v>1539</v>
      </c>
      <c r="R137">
        <v>2001</v>
      </c>
      <c r="S137">
        <v>1</v>
      </c>
      <c r="U137">
        <v>2001</v>
      </c>
      <c r="V137">
        <v>1</v>
      </c>
      <c r="X137">
        <v>1</v>
      </c>
      <c r="Y137">
        <v>330</v>
      </c>
      <c r="Z137">
        <v>12000</v>
      </c>
    </row>
    <row r="138" spans="1:26">
      <c r="A138">
        <v>2001</v>
      </c>
      <c r="B138">
        <v>30</v>
      </c>
      <c r="C138" t="s">
        <v>1389</v>
      </c>
      <c r="D138" t="s">
        <v>1406</v>
      </c>
      <c r="E138" t="s">
        <v>602</v>
      </c>
      <c r="F138" t="s">
        <v>1393</v>
      </c>
      <c r="G138" t="s">
        <v>1393</v>
      </c>
      <c r="I138" t="s">
        <v>1532</v>
      </c>
      <c r="J138" t="s">
        <v>850</v>
      </c>
      <c r="K138" t="s">
        <v>1395</v>
      </c>
      <c r="L138" t="s">
        <v>1396</v>
      </c>
      <c r="M138" t="s">
        <v>1397</v>
      </c>
      <c r="N138" t="s">
        <v>1540</v>
      </c>
      <c r="O138">
        <v>1</v>
      </c>
      <c r="R138">
        <v>2001</v>
      </c>
      <c r="S138">
        <v>1</v>
      </c>
      <c r="T138">
        <v>16</v>
      </c>
      <c r="U138">
        <v>2001</v>
      </c>
      <c r="V138">
        <v>1</v>
      </c>
      <c r="W138">
        <v>16</v>
      </c>
      <c r="X138">
        <v>1</v>
      </c>
      <c r="Y138">
        <v>0</v>
      </c>
      <c r="Z138">
        <v>6600</v>
      </c>
    </row>
    <row r="139" spans="1:26">
      <c r="A139">
        <v>2001</v>
      </c>
      <c r="B139">
        <v>45</v>
      </c>
      <c r="C139" t="s">
        <v>1389</v>
      </c>
      <c r="D139" t="s">
        <v>1406</v>
      </c>
      <c r="E139" t="s">
        <v>602</v>
      </c>
      <c r="F139" t="s">
        <v>1393</v>
      </c>
      <c r="G139" t="s">
        <v>1393</v>
      </c>
      <c r="I139" t="s">
        <v>1535</v>
      </c>
      <c r="J139" t="s">
        <v>850</v>
      </c>
      <c r="K139" t="s">
        <v>1395</v>
      </c>
      <c r="L139" t="s">
        <v>1396</v>
      </c>
      <c r="M139" t="s">
        <v>1397</v>
      </c>
      <c r="N139" t="s">
        <v>1541</v>
      </c>
      <c r="O139">
        <v>1</v>
      </c>
      <c r="R139">
        <v>2001</v>
      </c>
      <c r="S139">
        <v>1</v>
      </c>
      <c r="T139">
        <v>18</v>
      </c>
      <c r="U139">
        <v>2001</v>
      </c>
      <c r="V139">
        <v>1</v>
      </c>
      <c r="W139">
        <v>18</v>
      </c>
      <c r="X139">
        <v>1</v>
      </c>
      <c r="Y139">
        <v>27</v>
      </c>
      <c r="Z139">
        <v>0</v>
      </c>
    </row>
    <row r="140" spans="1:26">
      <c r="A140">
        <v>2001</v>
      </c>
      <c r="B140">
        <v>87</v>
      </c>
      <c r="C140" t="s">
        <v>1389</v>
      </c>
      <c r="D140" t="s">
        <v>1409</v>
      </c>
      <c r="E140" t="s">
        <v>622</v>
      </c>
      <c r="F140" t="s">
        <v>1410</v>
      </c>
      <c r="G140" t="s">
        <v>1393</v>
      </c>
      <c r="I140" t="s">
        <v>1532</v>
      </c>
      <c r="J140" t="s">
        <v>850</v>
      </c>
      <c r="K140" t="s">
        <v>1395</v>
      </c>
      <c r="L140" t="s">
        <v>1396</v>
      </c>
      <c r="M140" t="s">
        <v>1397</v>
      </c>
      <c r="N140" t="s">
        <v>1542</v>
      </c>
      <c r="O140">
        <v>1</v>
      </c>
      <c r="R140">
        <v>2001</v>
      </c>
      <c r="S140">
        <v>2</v>
      </c>
      <c r="T140">
        <v>1</v>
      </c>
      <c r="U140">
        <v>2001</v>
      </c>
      <c r="V140">
        <v>2</v>
      </c>
      <c r="W140">
        <v>1</v>
      </c>
      <c r="X140">
        <v>0</v>
      </c>
      <c r="Y140">
        <v>0</v>
      </c>
      <c r="Z140">
        <v>0</v>
      </c>
    </row>
    <row r="141" spans="1:26">
      <c r="A141">
        <v>2001</v>
      </c>
      <c r="B141">
        <v>103</v>
      </c>
      <c r="C141" t="s">
        <v>1389</v>
      </c>
      <c r="D141" t="s">
        <v>1409</v>
      </c>
      <c r="E141" t="s">
        <v>622</v>
      </c>
      <c r="F141" t="s">
        <v>1487</v>
      </c>
      <c r="G141" t="s">
        <v>1393</v>
      </c>
      <c r="I141" t="s">
        <v>1404</v>
      </c>
      <c r="J141" t="s">
        <v>850</v>
      </c>
      <c r="K141" t="s">
        <v>1395</v>
      </c>
      <c r="L141" t="s">
        <v>1396</v>
      </c>
      <c r="M141" t="s">
        <v>1397</v>
      </c>
      <c r="N141" t="s">
        <v>1543</v>
      </c>
      <c r="O141">
        <v>1</v>
      </c>
      <c r="R141">
        <v>2001</v>
      </c>
      <c r="S141">
        <v>2</v>
      </c>
      <c r="T141">
        <v>18</v>
      </c>
      <c r="U141">
        <v>2001</v>
      </c>
      <c r="V141">
        <v>2</v>
      </c>
      <c r="W141">
        <v>23</v>
      </c>
      <c r="X141">
        <v>0</v>
      </c>
      <c r="Y141">
        <v>670</v>
      </c>
      <c r="Z141">
        <v>13000</v>
      </c>
    </row>
    <row r="142" spans="1:26">
      <c r="A142">
        <v>2001</v>
      </c>
      <c r="B142">
        <v>130</v>
      </c>
      <c r="C142" t="s">
        <v>1389</v>
      </c>
      <c r="D142" t="s">
        <v>1409</v>
      </c>
      <c r="E142" t="s">
        <v>622</v>
      </c>
      <c r="F142" t="s">
        <v>1410</v>
      </c>
      <c r="G142" t="s">
        <v>1393</v>
      </c>
      <c r="I142" t="s">
        <v>1404</v>
      </c>
      <c r="J142" t="s">
        <v>850</v>
      </c>
      <c r="K142" t="s">
        <v>1395</v>
      </c>
      <c r="L142" t="s">
        <v>1396</v>
      </c>
      <c r="M142" t="s">
        <v>1397</v>
      </c>
      <c r="N142" t="s">
        <v>1544</v>
      </c>
      <c r="O142">
        <v>1</v>
      </c>
      <c r="R142">
        <v>2001</v>
      </c>
      <c r="S142">
        <v>3</v>
      </c>
      <c r="T142">
        <v>8</v>
      </c>
      <c r="U142">
        <v>2001</v>
      </c>
      <c r="V142">
        <v>3</v>
      </c>
      <c r="W142">
        <v>15</v>
      </c>
      <c r="X142">
        <v>3</v>
      </c>
      <c r="Y142">
        <v>3001</v>
      </c>
      <c r="Z142">
        <v>200000</v>
      </c>
    </row>
    <row r="143" spans="1:26">
      <c r="A143">
        <v>2001</v>
      </c>
      <c r="B143">
        <v>301</v>
      </c>
      <c r="C143" t="s">
        <v>1389</v>
      </c>
      <c r="D143" t="s">
        <v>1406</v>
      </c>
      <c r="E143" t="s">
        <v>602</v>
      </c>
      <c r="F143" t="s">
        <v>1426</v>
      </c>
      <c r="G143" t="s">
        <v>1490</v>
      </c>
      <c r="I143" t="s">
        <v>1404</v>
      </c>
      <c r="J143" t="s">
        <v>850</v>
      </c>
      <c r="K143" t="s">
        <v>1395</v>
      </c>
      <c r="L143" t="s">
        <v>1396</v>
      </c>
      <c r="M143" t="s">
        <v>1397</v>
      </c>
      <c r="N143" t="s">
        <v>1545</v>
      </c>
      <c r="O143">
        <v>0</v>
      </c>
      <c r="R143">
        <v>2001</v>
      </c>
      <c r="S143">
        <v>4</v>
      </c>
      <c r="T143">
        <v>26</v>
      </c>
      <c r="U143">
        <v>2001</v>
      </c>
      <c r="V143">
        <v>4</v>
      </c>
      <c r="W143">
        <v>26</v>
      </c>
      <c r="X143">
        <v>0</v>
      </c>
      <c r="Y143">
        <v>180</v>
      </c>
      <c r="Z143">
        <v>0</v>
      </c>
    </row>
    <row r="144" spans="1:26">
      <c r="A144">
        <v>2001</v>
      </c>
      <c r="B144">
        <v>655</v>
      </c>
      <c r="C144" t="s">
        <v>1389</v>
      </c>
      <c r="D144" t="s">
        <v>1390</v>
      </c>
      <c r="E144" t="s">
        <v>1391</v>
      </c>
      <c r="F144" t="s">
        <v>1392</v>
      </c>
      <c r="G144" t="s">
        <v>1393</v>
      </c>
      <c r="I144" t="s">
        <v>1535</v>
      </c>
      <c r="J144" t="s">
        <v>850</v>
      </c>
      <c r="K144" t="s">
        <v>1395</v>
      </c>
      <c r="L144" t="s">
        <v>1396</v>
      </c>
      <c r="M144" t="s">
        <v>1397</v>
      </c>
      <c r="N144" t="s">
        <v>37</v>
      </c>
      <c r="O144">
        <v>0</v>
      </c>
      <c r="R144">
        <v>2001</v>
      </c>
      <c r="S144">
        <v>10</v>
      </c>
      <c r="U144">
        <v>2001</v>
      </c>
      <c r="V144">
        <v>10</v>
      </c>
      <c r="X144">
        <v>0</v>
      </c>
      <c r="Y144">
        <v>0</v>
      </c>
      <c r="Z144">
        <v>0</v>
      </c>
    </row>
    <row r="145" spans="1:26">
      <c r="A145">
        <v>2001</v>
      </c>
      <c r="B145">
        <v>699</v>
      </c>
      <c r="C145" t="s">
        <v>1389</v>
      </c>
      <c r="D145" t="s">
        <v>1390</v>
      </c>
      <c r="E145" t="s">
        <v>1391</v>
      </c>
      <c r="F145" t="s">
        <v>1392</v>
      </c>
      <c r="G145" t="s">
        <v>1393</v>
      </c>
      <c r="I145" t="s">
        <v>1404</v>
      </c>
      <c r="J145" t="s">
        <v>850</v>
      </c>
      <c r="K145" t="s">
        <v>1395</v>
      </c>
      <c r="L145" t="s">
        <v>1396</v>
      </c>
      <c r="M145" t="s">
        <v>1397</v>
      </c>
      <c r="N145" t="s">
        <v>1546</v>
      </c>
      <c r="O145">
        <v>1</v>
      </c>
      <c r="R145">
        <v>2001</v>
      </c>
      <c r="S145">
        <v>12</v>
      </c>
      <c r="T145">
        <v>25</v>
      </c>
      <c r="U145">
        <v>2002</v>
      </c>
      <c r="V145">
        <v>1</v>
      </c>
      <c r="W145">
        <v>16</v>
      </c>
      <c r="X145">
        <v>0</v>
      </c>
      <c r="Y145">
        <v>4400</v>
      </c>
      <c r="Z145">
        <v>90000</v>
      </c>
    </row>
    <row r="146" spans="1:26">
      <c r="A146">
        <v>2002</v>
      </c>
      <c r="B146">
        <v>157</v>
      </c>
      <c r="C146" t="s">
        <v>1389</v>
      </c>
      <c r="D146" t="s">
        <v>1406</v>
      </c>
      <c r="E146" t="s">
        <v>602</v>
      </c>
      <c r="F146" t="s">
        <v>1393</v>
      </c>
      <c r="G146" t="s">
        <v>1393</v>
      </c>
      <c r="I146" t="s">
        <v>1532</v>
      </c>
      <c r="J146" t="s">
        <v>850</v>
      </c>
      <c r="K146" t="s">
        <v>1395</v>
      </c>
      <c r="L146" t="s">
        <v>1396</v>
      </c>
      <c r="M146" t="s">
        <v>1397</v>
      </c>
      <c r="N146" t="s">
        <v>1547</v>
      </c>
      <c r="O146">
        <v>1</v>
      </c>
      <c r="P146" t="s">
        <v>1548</v>
      </c>
      <c r="R146">
        <v>2002</v>
      </c>
      <c r="S146">
        <v>2</v>
      </c>
      <c r="T146">
        <v>16</v>
      </c>
      <c r="U146">
        <v>2002</v>
      </c>
      <c r="V146">
        <v>2</v>
      </c>
      <c r="W146">
        <v>16</v>
      </c>
      <c r="X146">
        <v>0</v>
      </c>
      <c r="Y146">
        <v>0</v>
      </c>
      <c r="Z146">
        <v>0</v>
      </c>
    </row>
    <row r="147" spans="1:26">
      <c r="A147">
        <v>2002</v>
      </c>
      <c r="B147">
        <v>637</v>
      </c>
      <c r="C147" t="s">
        <v>1389</v>
      </c>
      <c r="D147" t="s">
        <v>1406</v>
      </c>
      <c r="E147" t="s">
        <v>602</v>
      </c>
      <c r="F147" t="s">
        <v>1426</v>
      </c>
      <c r="G147" t="s">
        <v>1490</v>
      </c>
      <c r="I147" t="s">
        <v>1532</v>
      </c>
      <c r="J147" t="s">
        <v>850</v>
      </c>
      <c r="K147" t="s">
        <v>1395</v>
      </c>
      <c r="L147" t="s">
        <v>1396</v>
      </c>
      <c r="M147" t="s">
        <v>1397</v>
      </c>
      <c r="N147" t="s">
        <v>37</v>
      </c>
      <c r="O147">
        <v>0</v>
      </c>
      <c r="R147">
        <v>2002</v>
      </c>
      <c r="S147">
        <v>9</v>
      </c>
      <c r="T147">
        <v>19</v>
      </c>
      <c r="U147">
        <v>2002</v>
      </c>
      <c r="V147">
        <v>9</v>
      </c>
      <c r="W147">
        <v>19</v>
      </c>
      <c r="X147">
        <v>0</v>
      </c>
      <c r="Y147">
        <v>0</v>
      </c>
      <c r="Z147">
        <v>0</v>
      </c>
    </row>
    <row r="148" spans="1:26">
      <c r="A148">
        <v>2002</v>
      </c>
      <c r="B148">
        <v>765</v>
      </c>
      <c r="C148" t="s">
        <v>1389</v>
      </c>
      <c r="D148" t="s">
        <v>1390</v>
      </c>
      <c r="E148" t="s">
        <v>1391</v>
      </c>
      <c r="F148" t="s">
        <v>1392</v>
      </c>
      <c r="G148" t="s">
        <v>1393</v>
      </c>
      <c r="I148" t="s">
        <v>1404</v>
      </c>
      <c r="J148" t="s">
        <v>850</v>
      </c>
      <c r="K148" t="s">
        <v>1395</v>
      </c>
      <c r="L148" t="s">
        <v>1396</v>
      </c>
      <c r="M148" t="s">
        <v>1397</v>
      </c>
      <c r="N148" t="s">
        <v>671</v>
      </c>
      <c r="O148">
        <v>1</v>
      </c>
      <c r="R148">
        <v>2002</v>
      </c>
      <c r="S148">
        <v>10</v>
      </c>
      <c r="T148">
        <v>8</v>
      </c>
      <c r="U148">
        <v>2002</v>
      </c>
      <c r="V148">
        <v>12</v>
      </c>
      <c r="W148">
        <v>6</v>
      </c>
      <c r="X148">
        <v>2</v>
      </c>
      <c r="Y148">
        <v>244</v>
      </c>
      <c r="Z148">
        <v>50000</v>
      </c>
    </row>
    <row r="149" spans="1:26">
      <c r="A149">
        <v>2002</v>
      </c>
      <c r="B149">
        <v>798</v>
      </c>
      <c r="C149" t="s">
        <v>1389</v>
      </c>
      <c r="D149" t="s">
        <v>1406</v>
      </c>
      <c r="E149" t="s">
        <v>602</v>
      </c>
      <c r="F149" t="s">
        <v>1393</v>
      </c>
      <c r="G149" t="s">
        <v>1393</v>
      </c>
      <c r="I149" t="s">
        <v>1404</v>
      </c>
      <c r="J149" t="s">
        <v>850</v>
      </c>
      <c r="K149" t="s">
        <v>1395</v>
      </c>
      <c r="L149" t="s">
        <v>1396</v>
      </c>
      <c r="M149" t="s">
        <v>1397</v>
      </c>
      <c r="N149" t="s">
        <v>1549</v>
      </c>
      <c r="O149">
        <v>0</v>
      </c>
      <c r="R149">
        <v>2002</v>
      </c>
      <c r="S149">
        <v>12</v>
      </c>
      <c r="T149">
        <v>5</v>
      </c>
      <c r="U149">
        <v>2002</v>
      </c>
      <c r="V149">
        <v>12</v>
      </c>
      <c r="W149">
        <v>5</v>
      </c>
      <c r="X149">
        <v>0</v>
      </c>
      <c r="Y149">
        <v>129</v>
      </c>
      <c r="Z149">
        <v>0</v>
      </c>
    </row>
    <row r="150" spans="1:26">
      <c r="A150">
        <v>2003</v>
      </c>
      <c r="B150">
        <v>30</v>
      </c>
      <c r="C150" t="s">
        <v>1389</v>
      </c>
      <c r="D150" t="s">
        <v>1390</v>
      </c>
      <c r="E150" t="s">
        <v>1391</v>
      </c>
      <c r="F150" t="s">
        <v>1550</v>
      </c>
      <c r="G150" t="s">
        <v>1393</v>
      </c>
      <c r="I150" t="s">
        <v>1404</v>
      </c>
      <c r="J150" t="s">
        <v>850</v>
      </c>
      <c r="K150" t="s">
        <v>1395</v>
      </c>
      <c r="L150" t="s">
        <v>1396</v>
      </c>
      <c r="M150" t="s">
        <v>1397</v>
      </c>
      <c r="N150" t="s">
        <v>1551</v>
      </c>
      <c r="O150" t="s">
        <v>1552</v>
      </c>
      <c r="P150">
        <v>1</v>
      </c>
      <c r="R150">
        <v>2003</v>
      </c>
      <c r="S150">
        <v>1</v>
      </c>
      <c r="T150">
        <v>8</v>
      </c>
      <c r="U150">
        <v>2003</v>
      </c>
      <c r="V150">
        <v>2</v>
      </c>
      <c r="W150">
        <v>18</v>
      </c>
      <c r="X150">
        <v>4</v>
      </c>
      <c r="Y150">
        <v>2650</v>
      </c>
      <c r="Z150">
        <v>300000</v>
      </c>
    </row>
    <row r="151" spans="1:26">
      <c r="A151">
        <v>2003</v>
      </c>
      <c r="B151">
        <v>66</v>
      </c>
      <c r="C151" t="s">
        <v>1389</v>
      </c>
      <c r="D151" t="s">
        <v>1406</v>
      </c>
      <c r="E151" t="s">
        <v>602</v>
      </c>
      <c r="F151" t="s">
        <v>1393</v>
      </c>
      <c r="G151" t="s">
        <v>1393</v>
      </c>
      <c r="I151" t="s">
        <v>1532</v>
      </c>
      <c r="J151" t="s">
        <v>850</v>
      </c>
      <c r="K151" t="s">
        <v>1395</v>
      </c>
      <c r="L151" t="s">
        <v>1396</v>
      </c>
      <c r="M151" t="s">
        <v>1397</v>
      </c>
      <c r="N151" t="s">
        <v>37</v>
      </c>
      <c r="P151">
        <v>0</v>
      </c>
      <c r="R151">
        <v>2003</v>
      </c>
      <c r="S151">
        <v>1</v>
      </c>
      <c r="T151">
        <v>9</v>
      </c>
      <c r="U151">
        <v>2003</v>
      </c>
      <c r="V151">
        <v>1</v>
      </c>
      <c r="W151">
        <v>9</v>
      </c>
      <c r="X151">
        <v>1</v>
      </c>
      <c r="Y151">
        <v>0</v>
      </c>
      <c r="Z151">
        <v>0</v>
      </c>
    </row>
    <row r="152" spans="1:26">
      <c r="A152">
        <v>2003</v>
      </c>
      <c r="B152">
        <v>79</v>
      </c>
      <c r="C152" t="s">
        <v>1389</v>
      </c>
      <c r="D152" t="s">
        <v>1409</v>
      </c>
      <c r="E152" t="s">
        <v>622</v>
      </c>
      <c r="F152" t="s">
        <v>1410</v>
      </c>
      <c r="G152" t="s">
        <v>1393</v>
      </c>
      <c r="I152" t="s">
        <v>1532</v>
      </c>
      <c r="J152" t="s">
        <v>850</v>
      </c>
      <c r="K152" t="s">
        <v>1395</v>
      </c>
      <c r="L152" t="s">
        <v>1396</v>
      </c>
      <c r="M152" t="s">
        <v>1397</v>
      </c>
      <c r="N152" t="s">
        <v>1553</v>
      </c>
      <c r="O152" t="s">
        <v>1554</v>
      </c>
      <c r="P152">
        <v>0</v>
      </c>
      <c r="R152">
        <v>2003</v>
      </c>
      <c r="S152">
        <v>2</v>
      </c>
      <c r="T152">
        <v>5</v>
      </c>
      <c r="U152">
        <v>2003</v>
      </c>
      <c r="V152">
        <v>2</v>
      </c>
      <c r="W152">
        <v>12</v>
      </c>
      <c r="X152">
        <v>1</v>
      </c>
      <c r="Y152">
        <v>20</v>
      </c>
      <c r="Z152">
        <v>2000</v>
      </c>
    </row>
    <row r="153" spans="1:26">
      <c r="A153">
        <v>2003</v>
      </c>
      <c r="B153">
        <v>109</v>
      </c>
      <c r="C153" t="s">
        <v>1389</v>
      </c>
      <c r="D153" t="s">
        <v>1409</v>
      </c>
      <c r="E153" t="s">
        <v>622</v>
      </c>
      <c r="F153" t="s">
        <v>660</v>
      </c>
      <c r="G153" t="s">
        <v>1393</v>
      </c>
      <c r="I153" t="s">
        <v>615</v>
      </c>
      <c r="J153" t="s">
        <v>850</v>
      </c>
      <c r="K153" t="s">
        <v>1395</v>
      </c>
      <c r="L153" t="s">
        <v>1396</v>
      </c>
      <c r="M153" t="s">
        <v>1397</v>
      </c>
      <c r="N153" t="s">
        <v>1555</v>
      </c>
      <c r="O153" t="s">
        <v>1513</v>
      </c>
      <c r="P153">
        <v>0</v>
      </c>
      <c r="R153">
        <v>2003</v>
      </c>
      <c r="S153">
        <v>2</v>
      </c>
      <c r="T153">
        <v>21</v>
      </c>
      <c r="U153">
        <v>2003</v>
      </c>
      <c r="V153">
        <v>2</v>
      </c>
      <c r="W153">
        <v>24</v>
      </c>
      <c r="X153">
        <v>0</v>
      </c>
      <c r="Y153">
        <v>100</v>
      </c>
      <c r="Z153">
        <v>0</v>
      </c>
    </row>
    <row r="154" spans="1:26">
      <c r="A154">
        <v>2003</v>
      </c>
      <c r="B154">
        <v>288</v>
      </c>
      <c r="C154" t="s">
        <v>1389</v>
      </c>
      <c r="D154" t="s">
        <v>1406</v>
      </c>
      <c r="E154" t="s">
        <v>602</v>
      </c>
      <c r="F154" t="s">
        <v>1426</v>
      </c>
      <c r="G154" t="s">
        <v>674</v>
      </c>
      <c r="I154" t="s">
        <v>615</v>
      </c>
      <c r="J154" t="s">
        <v>850</v>
      </c>
      <c r="K154" t="s">
        <v>1395</v>
      </c>
      <c r="L154" t="s">
        <v>1396</v>
      </c>
      <c r="M154" t="s">
        <v>1397</v>
      </c>
      <c r="N154" t="s">
        <v>1556</v>
      </c>
      <c r="P154">
        <v>0</v>
      </c>
      <c r="R154">
        <v>2003</v>
      </c>
      <c r="S154">
        <v>5</v>
      </c>
      <c r="T154">
        <v>18</v>
      </c>
      <c r="U154">
        <v>2003</v>
      </c>
      <c r="V154">
        <v>5</v>
      </c>
      <c r="W154">
        <v>18</v>
      </c>
      <c r="X154">
        <v>0</v>
      </c>
      <c r="Y154">
        <v>270</v>
      </c>
      <c r="Z154">
        <v>0</v>
      </c>
    </row>
    <row r="155" spans="1:26">
      <c r="A155">
        <v>2003</v>
      </c>
      <c r="B155">
        <v>292</v>
      </c>
      <c r="C155" t="s">
        <v>1389</v>
      </c>
      <c r="D155" t="s">
        <v>1409</v>
      </c>
      <c r="E155" t="s">
        <v>622</v>
      </c>
      <c r="F155" t="s">
        <v>660</v>
      </c>
      <c r="G155" t="s">
        <v>1393</v>
      </c>
      <c r="I155" t="s">
        <v>1471</v>
      </c>
      <c r="J155" t="s">
        <v>850</v>
      </c>
      <c r="K155" t="s">
        <v>1395</v>
      </c>
      <c r="L155" t="s">
        <v>1396</v>
      </c>
      <c r="M155" t="s">
        <v>1397</v>
      </c>
      <c r="N155" t="s">
        <v>1557</v>
      </c>
      <c r="O155" t="s">
        <v>1558</v>
      </c>
      <c r="P155">
        <v>0</v>
      </c>
      <c r="R155">
        <v>2003</v>
      </c>
      <c r="S155">
        <v>5</v>
      </c>
      <c r="T155">
        <v>13</v>
      </c>
      <c r="U155">
        <v>2003</v>
      </c>
      <c r="V155">
        <v>5</v>
      </c>
      <c r="W155">
        <v>18</v>
      </c>
      <c r="X155">
        <v>0</v>
      </c>
      <c r="Y155">
        <v>300</v>
      </c>
      <c r="Z155">
        <v>0</v>
      </c>
    </row>
    <row r="156" spans="1:26">
      <c r="A156">
        <v>2003</v>
      </c>
      <c r="B156">
        <v>560</v>
      </c>
      <c r="C156" t="s">
        <v>1389</v>
      </c>
      <c r="D156" t="s">
        <v>1406</v>
      </c>
      <c r="E156" t="s">
        <v>602</v>
      </c>
      <c r="F156" t="s">
        <v>1426</v>
      </c>
      <c r="G156" t="s">
        <v>1449</v>
      </c>
      <c r="H156" t="s">
        <v>1449</v>
      </c>
      <c r="I156" t="s">
        <v>615</v>
      </c>
      <c r="J156" t="s">
        <v>850</v>
      </c>
      <c r="K156" t="s">
        <v>1395</v>
      </c>
      <c r="L156" t="s">
        <v>1396</v>
      </c>
      <c r="M156" t="s">
        <v>1397</v>
      </c>
      <c r="N156" t="s">
        <v>671</v>
      </c>
      <c r="P156">
        <v>0</v>
      </c>
      <c r="R156">
        <v>2003</v>
      </c>
      <c r="S156">
        <v>10</v>
      </c>
      <c r="T156">
        <v>24</v>
      </c>
      <c r="U156">
        <v>2003</v>
      </c>
      <c r="V156">
        <v>10</v>
      </c>
      <c r="W156">
        <v>24</v>
      </c>
      <c r="X156">
        <v>0</v>
      </c>
      <c r="Y156">
        <v>1500</v>
      </c>
      <c r="Z156">
        <v>0</v>
      </c>
    </row>
    <row r="157" spans="1:26">
      <c r="A157">
        <v>2003</v>
      </c>
      <c r="B157">
        <v>587</v>
      </c>
      <c r="C157" t="s">
        <v>1389</v>
      </c>
      <c r="D157" t="s">
        <v>1409</v>
      </c>
      <c r="E157" t="s">
        <v>622</v>
      </c>
      <c r="F157" t="s">
        <v>660</v>
      </c>
      <c r="G157" t="s">
        <v>1393</v>
      </c>
      <c r="I157" t="s">
        <v>615</v>
      </c>
      <c r="J157" t="s">
        <v>850</v>
      </c>
      <c r="K157" t="s">
        <v>1395</v>
      </c>
      <c r="L157" t="s">
        <v>1396</v>
      </c>
      <c r="M157" t="s">
        <v>1397</v>
      </c>
      <c r="N157" t="s">
        <v>1559</v>
      </c>
      <c r="O157" t="s">
        <v>1513</v>
      </c>
      <c r="P157">
        <v>1</v>
      </c>
      <c r="R157">
        <v>2003</v>
      </c>
      <c r="S157">
        <v>12</v>
      </c>
      <c r="T157">
        <v>2</v>
      </c>
      <c r="U157">
        <v>2003</v>
      </c>
      <c r="V157">
        <v>12</v>
      </c>
      <c r="W157">
        <v>2</v>
      </c>
      <c r="X157">
        <v>0</v>
      </c>
      <c r="Y157">
        <v>50</v>
      </c>
      <c r="Z157">
        <v>75000</v>
      </c>
    </row>
    <row r="158" spans="1:26">
      <c r="A158">
        <v>2003</v>
      </c>
      <c r="B158">
        <v>615</v>
      </c>
      <c r="C158" t="s">
        <v>1389</v>
      </c>
      <c r="D158" t="s">
        <v>1406</v>
      </c>
      <c r="E158" t="s">
        <v>602</v>
      </c>
      <c r="F158" t="s">
        <v>1426</v>
      </c>
      <c r="G158" t="s">
        <v>1427</v>
      </c>
      <c r="I158" t="s">
        <v>1413</v>
      </c>
      <c r="J158" t="s">
        <v>850</v>
      </c>
      <c r="K158" t="s">
        <v>1395</v>
      </c>
      <c r="L158" t="s">
        <v>1396</v>
      </c>
      <c r="M158" t="s">
        <v>1397</v>
      </c>
      <c r="N158" t="s">
        <v>1559</v>
      </c>
      <c r="P158">
        <v>1</v>
      </c>
      <c r="R158">
        <v>2003</v>
      </c>
      <c r="S158">
        <v>12</v>
      </c>
      <c r="T158">
        <v>3</v>
      </c>
      <c r="U158">
        <v>2003</v>
      </c>
      <c r="V158">
        <v>12</v>
      </c>
      <c r="W158">
        <v>3</v>
      </c>
      <c r="X158">
        <v>0</v>
      </c>
      <c r="Y158">
        <v>0</v>
      </c>
      <c r="Z158">
        <v>93000</v>
      </c>
    </row>
    <row r="159" spans="1:26">
      <c r="A159">
        <v>2003</v>
      </c>
      <c r="B159">
        <v>616</v>
      </c>
      <c r="C159" t="s">
        <v>1389</v>
      </c>
      <c r="D159" t="s">
        <v>1406</v>
      </c>
      <c r="E159" t="s">
        <v>602</v>
      </c>
      <c r="F159" t="s">
        <v>1426</v>
      </c>
      <c r="G159" t="s">
        <v>1449</v>
      </c>
      <c r="I159" t="s">
        <v>615</v>
      </c>
      <c r="J159" t="s">
        <v>850</v>
      </c>
      <c r="K159" t="s">
        <v>1395</v>
      </c>
      <c r="L159" t="s">
        <v>1396</v>
      </c>
      <c r="M159" t="s">
        <v>1397</v>
      </c>
      <c r="N159" t="s">
        <v>1560</v>
      </c>
      <c r="P159">
        <v>0</v>
      </c>
      <c r="R159">
        <v>2003</v>
      </c>
      <c r="S159">
        <v>12</v>
      </c>
      <c r="T159">
        <v>9</v>
      </c>
      <c r="U159">
        <v>2003</v>
      </c>
      <c r="V159">
        <v>12</v>
      </c>
      <c r="W159">
        <v>9</v>
      </c>
      <c r="X159">
        <v>0</v>
      </c>
      <c r="Y159">
        <v>300</v>
      </c>
      <c r="Z159">
        <v>0</v>
      </c>
    </row>
    <row r="160" spans="1:26">
      <c r="A160">
        <v>2004</v>
      </c>
      <c r="B160">
        <v>91</v>
      </c>
      <c r="C160" t="s">
        <v>1389</v>
      </c>
      <c r="D160" t="s">
        <v>1409</v>
      </c>
      <c r="E160" t="s">
        <v>622</v>
      </c>
      <c r="F160" t="s">
        <v>1410</v>
      </c>
      <c r="G160" t="s">
        <v>1393</v>
      </c>
      <c r="I160" t="s">
        <v>615</v>
      </c>
      <c r="J160" t="s">
        <v>850</v>
      </c>
      <c r="K160" t="s">
        <v>1395</v>
      </c>
      <c r="L160" t="s">
        <v>1396</v>
      </c>
      <c r="M160" t="s">
        <v>1397</v>
      </c>
      <c r="N160" t="s">
        <v>1415</v>
      </c>
      <c r="O160">
        <v>1</v>
      </c>
      <c r="R160">
        <v>2004</v>
      </c>
      <c r="S160">
        <v>1</v>
      </c>
      <c r="T160">
        <v>14</v>
      </c>
      <c r="U160">
        <v>2004</v>
      </c>
      <c r="V160">
        <v>2</v>
      </c>
      <c r="W160">
        <v>25</v>
      </c>
      <c r="X160">
        <v>0</v>
      </c>
      <c r="Y160">
        <v>3400</v>
      </c>
      <c r="Z160">
        <v>32000</v>
      </c>
    </row>
    <row r="161" spans="1:26">
      <c r="A161">
        <v>2004</v>
      </c>
      <c r="B161">
        <v>400</v>
      </c>
      <c r="C161" t="s">
        <v>1389</v>
      </c>
      <c r="D161" t="s">
        <v>1406</v>
      </c>
      <c r="E161" t="s">
        <v>602</v>
      </c>
      <c r="F161" t="s">
        <v>1393</v>
      </c>
      <c r="G161" t="s">
        <v>1393</v>
      </c>
      <c r="I161" t="s">
        <v>1562</v>
      </c>
      <c r="J161" t="s">
        <v>850</v>
      </c>
      <c r="K161" t="s">
        <v>1395</v>
      </c>
      <c r="L161" t="s">
        <v>1396</v>
      </c>
      <c r="M161" t="s">
        <v>1397</v>
      </c>
      <c r="N161" t="s">
        <v>1563</v>
      </c>
      <c r="O161">
        <v>0</v>
      </c>
      <c r="R161">
        <v>2004</v>
      </c>
      <c r="S161">
        <v>7</v>
      </c>
      <c r="T161">
        <v>17</v>
      </c>
      <c r="U161">
        <v>2004</v>
      </c>
      <c r="V161">
        <v>7</v>
      </c>
      <c r="W161">
        <v>18</v>
      </c>
      <c r="X161">
        <v>0</v>
      </c>
      <c r="Y161">
        <v>600</v>
      </c>
      <c r="Z161">
        <v>0</v>
      </c>
    </row>
    <row r="162" spans="1:26">
      <c r="A162">
        <v>2004</v>
      </c>
      <c r="B162">
        <v>537</v>
      </c>
      <c r="C162" t="s">
        <v>1389</v>
      </c>
      <c r="D162" t="s">
        <v>1409</v>
      </c>
      <c r="E162" t="s">
        <v>622</v>
      </c>
      <c r="F162" t="s">
        <v>1410</v>
      </c>
      <c r="G162" t="s">
        <v>1393</v>
      </c>
      <c r="I162" t="s">
        <v>615</v>
      </c>
      <c r="J162" t="s">
        <v>850</v>
      </c>
      <c r="K162" t="s">
        <v>1395</v>
      </c>
      <c r="L162" t="s">
        <v>1396</v>
      </c>
      <c r="M162" t="s">
        <v>1397</v>
      </c>
      <c r="N162" t="s">
        <v>1564</v>
      </c>
      <c r="O162">
        <v>1</v>
      </c>
      <c r="R162">
        <v>2004</v>
      </c>
      <c r="S162">
        <v>10</v>
      </c>
      <c r="T162">
        <v>19</v>
      </c>
      <c r="U162">
        <v>2004</v>
      </c>
      <c r="V162">
        <v>10</v>
      </c>
      <c r="W162">
        <v>22</v>
      </c>
      <c r="X162">
        <v>0</v>
      </c>
      <c r="Y162">
        <v>100</v>
      </c>
      <c r="Z162">
        <v>5500</v>
      </c>
    </row>
    <row r="163" spans="1:26">
      <c r="A163">
        <v>2004</v>
      </c>
      <c r="B163">
        <v>589</v>
      </c>
      <c r="C163" t="s">
        <v>1389</v>
      </c>
      <c r="D163" t="s">
        <v>1406</v>
      </c>
      <c r="E163" t="s">
        <v>602</v>
      </c>
      <c r="F163" t="s">
        <v>1393</v>
      </c>
      <c r="G163" t="s">
        <v>1393</v>
      </c>
      <c r="I163" t="s">
        <v>1535</v>
      </c>
      <c r="J163" t="s">
        <v>850</v>
      </c>
      <c r="K163" t="s">
        <v>1395</v>
      </c>
      <c r="L163" t="s">
        <v>1396</v>
      </c>
      <c r="M163" t="s">
        <v>1397</v>
      </c>
      <c r="N163" t="s">
        <v>1565</v>
      </c>
      <c r="O163">
        <v>1</v>
      </c>
      <c r="P163" t="s">
        <v>1485</v>
      </c>
      <c r="Q163" t="s">
        <v>622</v>
      </c>
      <c r="R163">
        <v>2004</v>
      </c>
      <c r="S163">
        <v>11</v>
      </c>
      <c r="T163">
        <v>7</v>
      </c>
      <c r="U163">
        <v>2004</v>
      </c>
      <c r="V163">
        <v>11</v>
      </c>
      <c r="W163">
        <v>7</v>
      </c>
      <c r="X163">
        <v>2</v>
      </c>
      <c r="Y163">
        <v>45</v>
      </c>
      <c r="Z163">
        <v>10000</v>
      </c>
    </row>
    <row r="164" spans="1:26">
      <c r="A164">
        <v>2004</v>
      </c>
      <c r="B164">
        <v>662</v>
      </c>
      <c r="C164" t="s">
        <v>1389</v>
      </c>
      <c r="D164" t="s">
        <v>1409</v>
      </c>
      <c r="E164" t="s">
        <v>622</v>
      </c>
      <c r="F164" t="s">
        <v>1410</v>
      </c>
      <c r="G164" t="s">
        <v>1393</v>
      </c>
      <c r="I164" t="s">
        <v>615</v>
      </c>
      <c r="J164" t="s">
        <v>850</v>
      </c>
      <c r="K164" t="s">
        <v>1395</v>
      </c>
      <c r="L164" t="s">
        <v>1396</v>
      </c>
      <c r="M164" t="s">
        <v>1397</v>
      </c>
      <c r="N164" t="s">
        <v>1566</v>
      </c>
      <c r="O164">
        <v>1</v>
      </c>
      <c r="R164">
        <v>2004</v>
      </c>
      <c r="S164">
        <v>12</v>
      </c>
      <c r="T164">
        <v>8</v>
      </c>
      <c r="U164">
        <v>2004</v>
      </c>
      <c r="V164">
        <v>12</v>
      </c>
      <c r="W164">
        <v>22</v>
      </c>
      <c r="X164">
        <v>3</v>
      </c>
      <c r="Y164">
        <v>120</v>
      </c>
      <c r="Z164">
        <v>15000</v>
      </c>
    </row>
    <row r="165" spans="1:26">
      <c r="A165">
        <v>2004</v>
      </c>
      <c r="B165">
        <v>674</v>
      </c>
      <c r="C165" t="s">
        <v>1389</v>
      </c>
      <c r="D165" t="s">
        <v>1406</v>
      </c>
      <c r="E165" t="s">
        <v>602</v>
      </c>
      <c r="F165" t="s">
        <v>1393</v>
      </c>
      <c r="G165" t="s">
        <v>1393</v>
      </c>
      <c r="I165" t="s">
        <v>1413</v>
      </c>
      <c r="J165" t="s">
        <v>850</v>
      </c>
      <c r="K165" t="s">
        <v>1395</v>
      </c>
      <c r="L165" t="s">
        <v>1396</v>
      </c>
      <c r="M165" t="s">
        <v>1397</v>
      </c>
      <c r="N165" t="s">
        <v>1567</v>
      </c>
      <c r="O165">
        <v>1</v>
      </c>
      <c r="P165" t="s">
        <v>1485</v>
      </c>
      <c r="Q165" t="s">
        <v>1548</v>
      </c>
      <c r="R165">
        <v>2004</v>
      </c>
      <c r="S165">
        <v>1</v>
      </c>
      <c r="T165">
        <v>24</v>
      </c>
      <c r="U165">
        <v>2004</v>
      </c>
      <c r="V165">
        <v>1</v>
      </c>
      <c r="W165">
        <v>31</v>
      </c>
      <c r="X165">
        <v>1</v>
      </c>
      <c r="Y165">
        <v>0</v>
      </c>
      <c r="Z165">
        <v>50000</v>
      </c>
    </row>
    <row r="166" spans="1:26">
      <c r="A166">
        <v>2005</v>
      </c>
      <c r="B166">
        <v>14</v>
      </c>
      <c r="C166" t="s">
        <v>1389</v>
      </c>
      <c r="D166" t="s">
        <v>1390</v>
      </c>
      <c r="E166" t="s">
        <v>1391</v>
      </c>
      <c r="F166" t="s">
        <v>1550</v>
      </c>
      <c r="G166" t="s">
        <v>1393</v>
      </c>
      <c r="I166" t="s">
        <v>1394</v>
      </c>
      <c r="J166" t="s">
        <v>850</v>
      </c>
      <c r="K166" t="s">
        <v>1395</v>
      </c>
      <c r="L166" t="s">
        <v>1396</v>
      </c>
      <c r="M166" t="s">
        <v>1397</v>
      </c>
      <c r="N166" t="s">
        <v>1568</v>
      </c>
      <c r="O166" t="s">
        <v>1569</v>
      </c>
      <c r="P166">
        <v>1</v>
      </c>
      <c r="R166">
        <v>2005</v>
      </c>
      <c r="S166">
        <v>1</v>
      </c>
      <c r="T166">
        <v>4</v>
      </c>
      <c r="U166">
        <v>2005</v>
      </c>
      <c r="V166">
        <v>1</v>
      </c>
      <c r="W166">
        <v>26</v>
      </c>
      <c r="X166" s="37">
        <v>16</v>
      </c>
      <c r="Y166">
        <v>220</v>
      </c>
      <c r="Z166">
        <v>37000</v>
      </c>
    </row>
    <row r="167" spans="1:26">
      <c r="A167">
        <v>2005</v>
      </c>
      <c r="B167">
        <v>68</v>
      </c>
      <c r="C167" t="s">
        <v>1389</v>
      </c>
      <c r="D167" t="s">
        <v>1406</v>
      </c>
      <c r="E167" t="s">
        <v>602</v>
      </c>
      <c r="F167" t="s">
        <v>1393</v>
      </c>
      <c r="G167" t="s">
        <v>1393</v>
      </c>
      <c r="I167" t="s">
        <v>615</v>
      </c>
      <c r="J167" t="s">
        <v>850</v>
      </c>
      <c r="K167" t="s">
        <v>1395</v>
      </c>
      <c r="L167" t="s">
        <v>1396</v>
      </c>
      <c r="M167" t="s">
        <v>1397</v>
      </c>
      <c r="N167" t="s">
        <v>1570</v>
      </c>
      <c r="P167">
        <v>1</v>
      </c>
      <c r="R167">
        <v>2005</v>
      </c>
      <c r="S167">
        <v>1</v>
      </c>
      <c r="T167">
        <v>21</v>
      </c>
      <c r="U167">
        <v>2005</v>
      </c>
      <c r="V167">
        <v>1</v>
      </c>
      <c r="W167">
        <v>21</v>
      </c>
      <c r="X167">
        <v>0</v>
      </c>
      <c r="Y167">
        <v>600</v>
      </c>
      <c r="Z167">
        <v>27000</v>
      </c>
    </row>
    <row r="168" spans="1:26">
      <c r="A168">
        <v>2005</v>
      </c>
      <c r="B168">
        <v>523</v>
      </c>
      <c r="C168" t="s">
        <v>1389</v>
      </c>
      <c r="D168" t="s">
        <v>1409</v>
      </c>
      <c r="E168" t="s">
        <v>622</v>
      </c>
      <c r="F168" t="s">
        <v>1410</v>
      </c>
      <c r="G168" t="s">
        <v>1393</v>
      </c>
      <c r="I168" t="s">
        <v>615</v>
      </c>
      <c r="J168" t="s">
        <v>850</v>
      </c>
      <c r="K168" t="s">
        <v>1395</v>
      </c>
      <c r="L168" t="s">
        <v>1396</v>
      </c>
      <c r="M168" t="s">
        <v>1397</v>
      </c>
      <c r="N168" t="s">
        <v>1571</v>
      </c>
      <c r="O168" t="s">
        <v>1513</v>
      </c>
      <c r="P168">
        <v>1</v>
      </c>
      <c r="R168">
        <v>2005</v>
      </c>
      <c r="S168">
        <v>6</v>
      </c>
      <c r="T168">
        <v>30</v>
      </c>
      <c r="U168">
        <v>2005</v>
      </c>
      <c r="V168">
        <v>7</v>
      </c>
      <c r="W168">
        <v>3</v>
      </c>
      <c r="X168">
        <v>3</v>
      </c>
      <c r="Y168">
        <v>3000</v>
      </c>
      <c r="Z168">
        <v>58000</v>
      </c>
    </row>
    <row r="169" spans="1:26">
      <c r="A169">
        <v>2005</v>
      </c>
      <c r="B169">
        <v>697</v>
      </c>
      <c r="C169" t="s">
        <v>1389</v>
      </c>
      <c r="D169" t="s">
        <v>1406</v>
      </c>
      <c r="E169" t="s">
        <v>602</v>
      </c>
      <c r="F169" t="s">
        <v>1393</v>
      </c>
      <c r="G169" t="s">
        <v>1393</v>
      </c>
      <c r="I169" t="s">
        <v>615</v>
      </c>
      <c r="J169" t="s">
        <v>850</v>
      </c>
      <c r="K169" t="s">
        <v>1395</v>
      </c>
      <c r="L169" t="s">
        <v>1396</v>
      </c>
      <c r="M169" t="s">
        <v>1397</v>
      </c>
      <c r="N169" t="s">
        <v>1573</v>
      </c>
      <c r="P169">
        <v>1</v>
      </c>
      <c r="R169">
        <v>2005</v>
      </c>
      <c r="S169">
        <v>12</v>
      </c>
      <c r="T169">
        <v>2</v>
      </c>
      <c r="U169">
        <v>2005</v>
      </c>
      <c r="V169">
        <v>12</v>
      </c>
      <c r="W169">
        <v>2</v>
      </c>
      <c r="X169">
        <v>1</v>
      </c>
      <c r="Y169">
        <v>600</v>
      </c>
      <c r="Z169">
        <v>15000</v>
      </c>
    </row>
    <row r="170" spans="1:26">
      <c r="A170">
        <v>2006</v>
      </c>
      <c r="B170">
        <v>43</v>
      </c>
      <c r="C170" t="s">
        <v>1389</v>
      </c>
      <c r="D170" t="s">
        <v>1406</v>
      </c>
      <c r="E170" t="s">
        <v>602</v>
      </c>
      <c r="F170" t="s">
        <v>1407</v>
      </c>
      <c r="G170" t="s">
        <v>1393</v>
      </c>
      <c r="H170" t="s">
        <v>1574</v>
      </c>
      <c r="I170" t="s">
        <v>615</v>
      </c>
      <c r="J170" t="s">
        <v>850</v>
      </c>
      <c r="K170" t="s">
        <v>1395</v>
      </c>
      <c r="L170" t="s">
        <v>1396</v>
      </c>
      <c r="M170" t="s">
        <v>1397</v>
      </c>
      <c r="N170" t="s">
        <v>1575</v>
      </c>
      <c r="O170">
        <v>0</v>
      </c>
      <c r="P170" t="s">
        <v>622</v>
      </c>
      <c r="R170">
        <v>2006</v>
      </c>
      <c r="S170">
        <v>1</v>
      </c>
      <c r="T170">
        <v>9</v>
      </c>
      <c r="U170">
        <v>2006</v>
      </c>
      <c r="V170">
        <v>1</v>
      </c>
      <c r="W170">
        <v>31</v>
      </c>
      <c r="X170">
        <v>0</v>
      </c>
      <c r="Y170">
        <v>1500</v>
      </c>
      <c r="Z170">
        <v>2354</v>
      </c>
    </row>
    <row r="171" spans="1:26">
      <c r="A171">
        <v>2006</v>
      </c>
      <c r="B171">
        <v>57</v>
      </c>
      <c r="C171" t="s">
        <v>1389</v>
      </c>
      <c r="D171" t="s">
        <v>1390</v>
      </c>
      <c r="E171" t="s">
        <v>1391</v>
      </c>
      <c r="F171" t="s">
        <v>1550</v>
      </c>
      <c r="G171" t="s">
        <v>1393</v>
      </c>
      <c r="I171" t="s">
        <v>615</v>
      </c>
      <c r="J171" t="s">
        <v>850</v>
      </c>
      <c r="K171" t="s">
        <v>1395</v>
      </c>
      <c r="L171" t="s">
        <v>1396</v>
      </c>
      <c r="M171" t="s">
        <v>1397</v>
      </c>
      <c r="N171" t="s">
        <v>1576</v>
      </c>
      <c r="O171">
        <v>1</v>
      </c>
      <c r="R171">
        <v>2006</v>
      </c>
      <c r="S171">
        <v>1</v>
      </c>
      <c r="T171" t="s">
        <v>1393</v>
      </c>
      <c r="U171">
        <v>2006</v>
      </c>
      <c r="V171">
        <v>4</v>
      </c>
      <c r="W171" t="s">
        <v>1393</v>
      </c>
      <c r="X171">
        <v>3</v>
      </c>
      <c r="Y171">
        <v>81</v>
      </c>
      <c r="Z171">
        <v>50000</v>
      </c>
    </row>
    <row r="172" spans="1:26">
      <c r="A172">
        <v>2006</v>
      </c>
      <c r="B172">
        <v>139</v>
      </c>
      <c r="C172" t="s">
        <v>1389</v>
      </c>
      <c r="D172" t="s">
        <v>1406</v>
      </c>
      <c r="E172" t="s">
        <v>602</v>
      </c>
      <c r="F172" t="s">
        <v>1407</v>
      </c>
      <c r="G172" t="s">
        <v>1393</v>
      </c>
      <c r="H172" t="s">
        <v>1577</v>
      </c>
      <c r="I172" t="s">
        <v>1535</v>
      </c>
      <c r="J172" t="s">
        <v>850</v>
      </c>
      <c r="K172" t="s">
        <v>1395</v>
      </c>
      <c r="L172" t="s">
        <v>1396</v>
      </c>
      <c r="M172" t="s">
        <v>1397</v>
      </c>
      <c r="N172" t="s">
        <v>1578</v>
      </c>
      <c r="O172">
        <v>1</v>
      </c>
      <c r="P172" t="s">
        <v>622</v>
      </c>
      <c r="R172">
        <v>2006</v>
      </c>
      <c r="S172">
        <v>3</v>
      </c>
      <c r="T172">
        <v>20</v>
      </c>
      <c r="U172">
        <v>2006</v>
      </c>
      <c r="V172">
        <v>4</v>
      </c>
      <c r="W172">
        <v>2</v>
      </c>
      <c r="X172">
        <v>0</v>
      </c>
      <c r="Y172">
        <v>7030</v>
      </c>
      <c r="Z172">
        <v>1180000</v>
      </c>
    </row>
    <row r="173" spans="1:26" s="38" customFormat="1">
      <c r="A173" s="38">
        <v>2006</v>
      </c>
      <c r="B173">
        <v>155</v>
      </c>
      <c r="C173" t="s">
        <v>1389</v>
      </c>
      <c r="D173" t="s">
        <v>1406</v>
      </c>
      <c r="E173" s="38" t="s">
        <v>602</v>
      </c>
      <c r="F173" s="38" t="s">
        <v>1407</v>
      </c>
      <c r="G173" s="38" t="s">
        <v>1393</v>
      </c>
      <c r="H173" s="38" t="s">
        <v>1579</v>
      </c>
      <c r="I173" t="s">
        <v>1535</v>
      </c>
      <c r="J173" t="s">
        <v>850</v>
      </c>
      <c r="K173" t="s">
        <v>1395</v>
      </c>
      <c r="L173" t="s">
        <v>1396</v>
      </c>
      <c r="M173" t="s">
        <v>1397</v>
      </c>
      <c r="N173" s="38" t="s">
        <v>1580</v>
      </c>
      <c r="P173" s="38" t="s">
        <v>1548</v>
      </c>
      <c r="Q173"/>
      <c r="R173" s="38">
        <v>2006</v>
      </c>
      <c r="S173" s="38">
        <v>3</v>
      </c>
      <c r="T173" s="38">
        <v>30</v>
      </c>
      <c r="U173" s="38">
        <v>2006</v>
      </c>
      <c r="V173" s="38">
        <v>4</v>
      </c>
      <c r="W173" s="38">
        <v>5</v>
      </c>
      <c r="X173" s="38">
        <v>0</v>
      </c>
      <c r="Y173" s="38">
        <v>500</v>
      </c>
      <c r="Z173" s="38">
        <v>0</v>
      </c>
    </row>
    <row r="174" spans="1:26" s="38" customFormat="1">
      <c r="A174" s="38">
        <v>2006</v>
      </c>
      <c r="B174">
        <v>179</v>
      </c>
      <c r="C174" t="s">
        <v>1389</v>
      </c>
      <c r="D174" t="s">
        <v>1409</v>
      </c>
      <c r="E174" s="38" t="s">
        <v>622</v>
      </c>
      <c r="F174" s="38" t="s">
        <v>1410</v>
      </c>
      <c r="G174" s="38" t="s">
        <v>1393</v>
      </c>
      <c r="I174" t="s">
        <v>615</v>
      </c>
      <c r="J174" t="s">
        <v>850</v>
      </c>
      <c r="K174" t="s">
        <v>1395</v>
      </c>
      <c r="L174" t="s">
        <v>1396</v>
      </c>
      <c r="M174" t="s">
        <v>1397</v>
      </c>
      <c r="N174" s="38" t="s">
        <v>1581</v>
      </c>
      <c r="O174" s="38" t="s">
        <v>1561</v>
      </c>
      <c r="Q174"/>
      <c r="R174" s="38">
        <v>2006</v>
      </c>
      <c r="S174" s="38">
        <v>4</v>
      </c>
      <c r="T174" s="38">
        <v>5</v>
      </c>
      <c r="U174" s="38">
        <v>2006</v>
      </c>
      <c r="V174" s="38">
        <v>4</v>
      </c>
      <c r="W174" s="38">
        <v>10</v>
      </c>
      <c r="X174" s="38">
        <v>0</v>
      </c>
      <c r="Y174" s="38">
        <v>1100</v>
      </c>
      <c r="Z174" s="38">
        <v>0</v>
      </c>
    </row>
    <row r="175" spans="1:26" s="38" customFormat="1">
      <c r="A175" s="38">
        <v>2006</v>
      </c>
      <c r="B175">
        <v>660</v>
      </c>
      <c r="C175" t="s">
        <v>1389</v>
      </c>
      <c r="D175" t="s">
        <v>1390</v>
      </c>
      <c r="E175" s="38" t="s">
        <v>1391</v>
      </c>
      <c r="F175" s="38" t="s">
        <v>1393</v>
      </c>
      <c r="G175" s="38" t="s">
        <v>1393</v>
      </c>
      <c r="I175" t="s">
        <v>1471</v>
      </c>
      <c r="J175" t="s">
        <v>850</v>
      </c>
      <c r="K175" t="s">
        <v>1395</v>
      </c>
      <c r="L175" t="s">
        <v>1396</v>
      </c>
      <c r="M175" t="s">
        <v>1397</v>
      </c>
      <c r="N175" s="38" t="s">
        <v>1582</v>
      </c>
      <c r="Q175"/>
      <c r="R175" s="38">
        <v>2006</v>
      </c>
      <c r="S175" s="38">
        <v>11</v>
      </c>
      <c r="T175" s="38">
        <v>16</v>
      </c>
      <c r="U175" s="38">
        <v>2006</v>
      </c>
      <c r="V175" s="38">
        <v>11</v>
      </c>
      <c r="W175" s="38">
        <v>16</v>
      </c>
      <c r="X175" s="38">
        <v>0</v>
      </c>
      <c r="Y175" s="38">
        <v>0</v>
      </c>
      <c r="Z175" s="38">
        <v>0</v>
      </c>
    </row>
    <row r="176" spans="1:26">
      <c r="A176">
        <v>2006</v>
      </c>
      <c r="B176">
        <v>666</v>
      </c>
      <c r="C176" t="s">
        <v>1389</v>
      </c>
      <c r="D176" t="s">
        <v>1390</v>
      </c>
      <c r="E176" t="s">
        <v>1391</v>
      </c>
      <c r="F176" t="s">
        <v>1550</v>
      </c>
      <c r="G176" t="s">
        <v>1393</v>
      </c>
      <c r="I176" t="s">
        <v>1535</v>
      </c>
      <c r="J176" t="s">
        <v>850</v>
      </c>
      <c r="K176" t="s">
        <v>1395</v>
      </c>
      <c r="L176" t="s">
        <v>1396</v>
      </c>
      <c r="M176" t="s">
        <v>1397</v>
      </c>
      <c r="N176" t="s">
        <v>1583</v>
      </c>
      <c r="O176">
        <v>1</v>
      </c>
      <c r="R176">
        <v>2006</v>
      </c>
      <c r="S176">
        <v>12</v>
      </c>
      <c r="T176" t="s">
        <v>1393</v>
      </c>
      <c r="U176">
        <v>2006</v>
      </c>
      <c r="V176">
        <v>12</v>
      </c>
      <c r="W176" t="s">
        <v>1393</v>
      </c>
      <c r="X176">
        <v>1</v>
      </c>
      <c r="Y176">
        <v>60</v>
      </c>
      <c r="Z176">
        <v>50000</v>
      </c>
    </row>
    <row r="177" spans="1:26">
      <c r="A177">
        <v>2007</v>
      </c>
      <c r="B177">
        <v>160</v>
      </c>
      <c r="C177" t="s">
        <v>1389</v>
      </c>
      <c r="D177" t="s">
        <v>1409</v>
      </c>
      <c r="E177" t="s">
        <v>622</v>
      </c>
      <c r="F177" t="s">
        <v>660</v>
      </c>
      <c r="G177" t="s">
        <v>1393</v>
      </c>
      <c r="I177" t="s">
        <v>1394</v>
      </c>
      <c r="J177" t="s">
        <v>850</v>
      </c>
      <c r="K177" t="s">
        <v>1395</v>
      </c>
      <c r="L177" t="s">
        <v>1396</v>
      </c>
      <c r="M177" t="s">
        <v>1397</v>
      </c>
      <c r="N177" t="s">
        <v>1584</v>
      </c>
      <c r="O177" t="s">
        <v>1585</v>
      </c>
      <c r="P177" t="s">
        <v>1586</v>
      </c>
      <c r="Q177" t="s">
        <v>1572</v>
      </c>
      <c r="R177">
        <v>2007</v>
      </c>
      <c r="S177">
        <v>6</v>
      </c>
      <c r="T177">
        <v>8</v>
      </c>
      <c r="U177">
        <v>2007</v>
      </c>
      <c r="V177">
        <v>6</v>
      </c>
      <c r="W177">
        <v>12</v>
      </c>
      <c r="X177">
        <v>9</v>
      </c>
      <c r="Y177">
        <v>5000</v>
      </c>
      <c r="Z177">
        <v>1300000</v>
      </c>
    </row>
    <row r="178" spans="1:26">
      <c r="A178">
        <v>2007</v>
      </c>
      <c r="B178">
        <v>591</v>
      </c>
      <c r="C178" t="s">
        <v>1389</v>
      </c>
      <c r="D178" t="s">
        <v>1406</v>
      </c>
      <c r="E178" t="s">
        <v>602</v>
      </c>
      <c r="F178" t="s">
        <v>1407</v>
      </c>
      <c r="G178" t="s">
        <v>1393</v>
      </c>
      <c r="H178" t="s">
        <v>1587</v>
      </c>
      <c r="I178" t="s">
        <v>615</v>
      </c>
      <c r="J178" t="s">
        <v>850</v>
      </c>
      <c r="K178" t="s">
        <v>1395</v>
      </c>
      <c r="L178" t="s">
        <v>1396</v>
      </c>
      <c r="M178" t="s">
        <v>1397</v>
      </c>
      <c r="N178" t="s">
        <v>1588</v>
      </c>
      <c r="P178" t="s">
        <v>622</v>
      </c>
      <c r="R178">
        <v>2007</v>
      </c>
      <c r="S178">
        <v>3</v>
      </c>
      <c r="T178">
        <v>2</v>
      </c>
      <c r="U178">
        <v>2007</v>
      </c>
      <c r="V178">
        <v>3</v>
      </c>
      <c r="W178">
        <v>16</v>
      </c>
      <c r="X178">
        <v>2</v>
      </c>
      <c r="Y178">
        <v>820</v>
      </c>
      <c r="Z178">
        <v>100000</v>
      </c>
    </row>
    <row r="179" spans="1:26">
      <c r="A179">
        <v>2008</v>
      </c>
      <c r="B179">
        <v>14</v>
      </c>
      <c r="C179" t="s">
        <v>1389</v>
      </c>
      <c r="D179" t="s">
        <v>1409</v>
      </c>
      <c r="E179" t="s">
        <v>622</v>
      </c>
      <c r="F179" t="s">
        <v>1589</v>
      </c>
      <c r="G179" t="s">
        <v>1393</v>
      </c>
      <c r="I179" t="s">
        <v>615</v>
      </c>
      <c r="J179" t="s">
        <v>850</v>
      </c>
      <c r="K179" t="s">
        <v>1395</v>
      </c>
      <c r="L179" t="s">
        <v>1396</v>
      </c>
      <c r="M179" t="s">
        <v>1397</v>
      </c>
      <c r="N179" t="s">
        <v>1590</v>
      </c>
      <c r="O179" t="s">
        <v>1481</v>
      </c>
      <c r="P179">
        <v>1</v>
      </c>
      <c r="R179">
        <v>2008</v>
      </c>
      <c r="S179">
        <v>1</v>
      </c>
      <c r="T179">
        <v>3</v>
      </c>
      <c r="U179">
        <v>2008</v>
      </c>
      <c r="V179">
        <v>1</v>
      </c>
      <c r="W179">
        <v>9</v>
      </c>
      <c r="X179">
        <v>1</v>
      </c>
      <c r="Y179">
        <v>3000</v>
      </c>
      <c r="Z179">
        <v>90000</v>
      </c>
    </row>
    <row r="180" spans="1:26">
      <c r="A180">
        <v>2008</v>
      </c>
      <c r="B180">
        <v>17</v>
      </c>
      <c r="C180" t="s">
        <v>1389</v>
      </c>
      <c r="D180" t="s">
        <v>1409</v>
      </c>
      <c r="E180" t="s">
        <v>622</v>
      </c>
      <c r="F180" t="s">
        <v>1589</v>
      </c>
      <c r="G180" t="s">
        <v>1393</v>
      </c>
      <c r="I180" t="s">
        <v>615</v>
      </c>
      <c r="J180" t="s">
        <v>850</v>
      </c>
      <c r="K180" t="s">
        <v>1395</v>
      </c>
      <c r="L180" t="s">
        <v>1396</v>
      </c>
      <c r="M180" t="s">
        <v>1397</v>
      </c>
      <c r="N180" t="s">
        <v>1591</v>
      </c>
      <c r="O180" t="s">
        <v>1481</v>
      </c>
      <c r="P180">
        <v>1</v>
      </c>
      <c r="R180">
        <v>2008</v>
      </c>
      <c r="S180">
        <v>1</v>
      </c>
      <c r="T180">
        <v>14</v>
      </c>
      <c r="U180">
        <v>2008</v>
      </c>
      <c r="V180">
        <v>2</v>
      </c>
      <c r="W180">
        <v>1</v>
      </c>
      <c r="X180">
        <v>0</v>
      </c>
      <c r="Y180">
        <v>3200</v>
      </c>
      <c r="Z180">
        <v>600000</v>
      </c>
    </row>
    <row r="181" spans="1:26">
      <c r="A181">
        <v>2008</v>
      </c>
      <c r="B181">
        <v>98</v>
      </c>
      <c r="C181" t="s">
        <v>1389</v>
      </c>
      <c r="D181" t="s">
        <v>1409</v>
      </c>
      <c r="E181" t="s">
        <v>622</v>
      </c>
      <c r="F181" t="s">
        <v>1589</v>
      </c>
      <c r="G181" t="s">
        <v>1393</v>
      </c>
      <c r="I181" t="s">
        <v>615</v>
      </c>
      <c r="J181" t="s">
        <v>850</v>
      </c>
      <c r="K181" t="s">
        <v>1395</v>
      </c>
      <c r="L181" t="s">
        <v>1396</v>
      </c>
      <c r="M181" t="s">
        <v>1397</v>
      </c>
      <c r="N181" t="s">
        <v>1592</v>
      </c>
      <c r="O181" t="s">
        <v>1513</v>
      </c>
      <c r="P181">
        <v>1</v>
      </c>
      <c r="R181">
        <v>2008</v>
      </c>
      <c r="S181">
        <v>2</v>
      </c>
      <c r="T181">
        <v>13</v>
      </c>
      <c r="U181">
        <v>2008</v>
      </c>
      <c r="V181">
        <v>2</v>
      </c>
      <c r="W181">
        <v>26</v>
      </c>
      <c r="X181">
        <v>2</v>
      </c>
      <c r="Y181">
        <v>1000</v>
      </c>
      <c r="Z181">
        <v>1100000</v>
      </c>
    </row>
    <row r="182" spans="1:26">
      <c r="A182">
        <v>2008</v>
      </c>
      <c r="B182">
        <v>525</v>
      </c>
      <c r="C182" t="s">
        <v>1389</v>
      </c>
      <c r="D182" t="s">
        <v>1406</v>
      </c>
      <c r="E182" t="s">
        <v>602</v>
      </c>
      <c r="F182" t="s">
        <v>1426</v>
      </c>
      <c r="G182" t="s">
        <v>1427</v>
      </c>
      <c r="I182" t="s">
        <v>615</v>
      </c>
      <c r="J182" t="s">
        <v>850</v>
      </c>
      <c r="K182" t="s">
        <v>1395</v>
      </c>
      <c r="L182" t="s">
        <v>1396</v>
      </c>
      <c r="M182" t="s">
        <v>1397</v>
      </c>
      <c r="N182" t="s">
        <v>1593</v>
      </c>
      <c r="P182">
        <v>1</v>
      </c>
      <c r="Q182" t="s">
        <v>1485</v>
      </c>
      <c r="R182">
        <v>2008</v>
      </c>
      <c r="S182">
        <v>11</v>
      </c>
      <c r="T182">
        <v>15</v>
      </c>
      <c r="U182">
        <v>2008</v>
      </c>
      <c r="V182">
        <v>11</v>
      </c>
      <c r="W182">
        <v>21</v>
      </c>
      <c r="X182">
        <v>1</v>
      </c>
      <c r="Y182">
        <v>12000</v>
      </c>
      <c r="Z182">
        <v>450000</v>
      </c>
    </row>
    <row r="183" spans="1:26">
      <c r="A183">
        <v>2008</v>
      </c>
      <c r="B183">
        <v>581</v>
      </c>
      <c r="C183" t="s">
        <v>1389</v>
      </c>
      <c r="D183" t="s">
        <v>1409</v>
      </c>
      <c r="E183" t="s">
        <v>622</v>
      </c>
      <c r="F183" t="s">
        <v>1589</v>
      </c>
      <c r="G183" t="s">
        <v>1393</v>
      </c>
      <c r="I183" t="s">
        <v>1394</v>
      </c>
      <c r="J183" t="s">
        <v>850</v>
      </c>
      <c r="K183" t="s">
        <v>1395</v>
      </c>
      <c r="L183" t="s">
        <v>1396</v>
      </c>
      <c r="M183" t="s">
        <v>1397</v>
      </c>
      <c r="N183" t="s">
        <v>50</v>
      </c>
      <c r="O183" t="s">
        <v>1481</v>
      </c>
      <c r="P183">
        <v>1</v>
      </c>
      <c r="R183">
        <v>2008</v>
      </c>
      <c r="S183">
        <v>11</v>
      </c>
      <c r="T183">
        <v>20</v>
      </c>
      <c r="U183">
        <v>2008</v>
      </c>
      <c r="V183">
        <v>11</v>
      </c>
      <c r="W183">
        <v>23</v>
      </c>
      <c r="X183">
        <v>4</v>
      </c>
      <c r="Y183">
        <v>1200</v>
      </c>
      <c r="Z183">
        <v>275000</v>
      </c>
    </row>
    <row r="184" spans="1:26">
      <c r="A184">
        <v>2009</v>
      </c>
      <c r="B184">
        <v>48</v>
      </c>
      <c r="C184" t="s">
        <v>1389</v>
      </c>
      <c r="D184" t="s">
        <v>1406</v>
      </c>
      <c r="E184" t="s">
        <v>602</v>
      </c>
      <c r="F184" t="s">
        <v>1407</v>
      </c>
      <c r="G184" t="s">
        <v>1393</v>
      </c>
      <c r="H184" t="s">
        <v>1594</v>
      </c>
      <c r="I184" t="s">
        <v>615</v>
      </c>
      <c r="J184" t="s">
        <v>850</v>
      </c>
      <c r="K184" t="s">
        <v>1395</v>
      </c>
      <c r="L184" t="s">
        <v>1396</v>
      </c>
      <c r="M184" t="s">
        <v>1397</v>
      </c>
      <c r="N184" t="s">
        <v>50</v>
      </c>
      <c r="O184">
        <v>0</v>
      </c>
      <c r="P184" t="s">
        <v>622</v>
      </c>
      <c r="R184">
        <v>2009</v>
      </c>
      <c r="S184">
        <v>1</v>
      </c>
      <c r="T184">
        <v>26</v>
      </c>
      <c r="U184">
        <v>2009</v>
      </c>
      <c r="V184">
        <v>2</v>
      </c>
      <c r="W184">
        <v>20</v>
      </c>
      <c r="X184">
        <v>0</v>
      </c>
      <c r="Y184">
        <v>400</v>
      </c>
      <c r="Z184">
        <v>0</v>
      </c>
    </row>
    <row r="185" spans="1:26">
      <c r="A185">
        <v>2009</v>
      </c>
      <c r="B185">
        <v>67</v>
      </c>
      <c r="C185" t="s">
        <v>1389</v>
      </c>
      <c r="D185" t="s">
        <v>1390</v>
      </c>
      <c r="E185" t="s">
        <v>1391</v>
      </c>
      <c r="F185" t="s">
        <v>1595</v>
      </c>
      <c r="G185" t="s">
        <v>1393</v>
      </c>
      <c r="I185" t="s">
        <v>1394</v>
      </c>
      <c r="J185" t="s">
        <v>850</v>
      </c>
      <c r="K185" t="s">
        <v>1395</v>
      </c>
      <c r="L185" t="s">
        <v>1396</v>
      </c>
      <c r="M185" t="s">
        <v>1397</v>
      </c>
      <c r="N185" t="s">
        <v>1596</v>
      </c>
      <c r="O185">
        <v>1</v>
      </c>
      <c r="P185" t="s">
        <v>1597</v>
      </c>
      <c r="R185">
        <v>2009</v>
      </c>
      <c r="S185">
        <v>2</v>
      </c>
      <c r="T185">
        <v>2</v>
      </c>
      <c r="U185">
        <v>2009</v>
      </c>
      <c r="V185">
        <v>2</v>
      </c>
      <c r="W185">
        <v>14</v>
      </c>
      <c r="X185">
        <v>180</v>
      </c>
      <c r="Y185">
        <v>9954</v>
      </c>
      <c r="Z185">
        <v>1300000</v>
      </c>
    </row>
    <row r="186" spans="1:26">
      <c r="A186">
        <v>2009</v>
      </c>
      <c r="B186">
        <v>230</v>
      </c>
      <c r="C186" t="s">
        <v>1389</v>
      </c>
      <c r="D186" t="s">
        <v>1406</v>
      </c>
      <c r="E186" t="s">
        <v>602</v>
      </c>
      <c r="F186" t="s">
        <v>1426</v>
      </c>
      <c r="G186" t="s">
        <v>1490</v>
      </c>
      <c r="I186" t="s">
        <v>1471</v>
      </c>
      <c r="J186" t="s">
        <v>850</v>
      </c>
      <c r="K186" t="s">
        <v>1395</v>
      </c>
      <c r="L186" t="s">
        <v>1396</v>
      </c>
      <c r="M186" t="s">
        <v>1397</v>
      </c>
      <c r="N186" t="s">
        <v>1598</v>
      </c>
      <c r="O186">
        <v>1</v>
      </c>
      <c r="P186" t="s">
        <v>622</v>
      </c>
      <c r="R186">
        <v>2009</v>
      </c>
      <c r="S186">
        <v>5</v>
      </c>
      <c r="T186">
        <v>19</v>
      </c>
      <c r="U186">
        <v>2009</v>
      </c>
      <c r="V186">
        <v>5</v>
      </c>
      <c r="W186">
        <v>28</v>
      </c>
      <c r="X186">
        <v>1</v>
      </c>
      <c r="Y186">
        <v>15000</v>
      </c>
      <c r="Z186">
        <v>60000</v>
      </c>
    </row>
    <row r="187" spans="1:26">
      <c r="A187">
        <v>2009</v>
      </c>
      <c r="B187">
        <v>589</v>
      </c>
      <c r="C187" t="s">
        <v>1389</v>
      </c>
      <c r="D187" t="s">
        <v>1409</v>
      </c>
      <c r="E187" t="s">
        <v>622</v>
      </c>
      <c r="F187" t="s">
        <v>1589</v>
      </c>
      <c r="G187" t="s">
        <v>1393</v>
      </c>
      <c r="I187" t="s">
        <v>615</v>
      </c>
      <c r="J187" t="s">
        <v>850</v>
      </c>
      <c r="K187" t="s">
        <v>1395</v>
      </c>
      <c r="L187" t="s">
        <v>1396</v>
      </c>
      <c r="M187" t="s">
        <v>1397</v>
      </c>
      <c r="N187" t="s">
        <v>1599</v>
      </c>
      <c r="O187">
        <v>1</v>
      </c>
      <c r="R187">
        <v>2009</v>
      </c>
      <c r="S187">
        <v>12</v>
      </c>
      <c r="T187">
        <v>25</v>
      </c>
      <c r="U187">
        <v>2009</v>
      </c>
      <c r="V187">
        <v>12</v>
      </c>
      <c r="W187">
        <v>28</v>
      </c>
      <c r="X187">
        <v>0</v>
      </c>
      <c r="Y187">
        <v>200</v>
      </c>
      <c r="Z187">
        <v>0</v>
      </c>
    </row>
    <row r="188" spans="1:26">
      <c r="A188">
        <v>2009</v>
      </c>
      <c r="B188">
        <v>615</v>
      </c>
      <c r="C188" t="s">
        <v>1389</v>
      </c>
      <c r="D188" t="s">
        <v>1409</v>
      </c>
      <c r="E188" t="s">
        <v>622</v>
      </c>
      <c r="F188" t="s">
        <v>1589</v>
      </c>
      <c r="G188" t="s">
        <v>1393</v>
      </c>
      <c r="I188" t="s">
        <v>1413</v>
      </c>
      <c r="J188" t="s">
        <v>850</v>
      </c>
      <c r="K188" t="s">
        <v>1395</v>
      </c>
      <c r="L188" t="s">
        <v>1396</v>
      </c>
      <c r="M188" t="s">
        <v>1397</v>
      </c>
      <c r="N188" t="s">
        <v>1600</v>
      </c>
      <c r="O188">
        <v>1</v>
      </c>
      <c r="R188">
        <v>2009</v>
      </c>
      <c r="S188">
        <v>1</v>
      </c>
      <c r="T188">
        <v>13</v>
      </c>
      <c r="U188">
        <v>2009</v>
      </c>
      <c r="V188">
        <v>2</v>
      </c>
      <c r="W188">
        <v>25</v>
      </c>
      <c r="X188">
        <v>7</v>
      </c>
      <c r="Y188">
        <v>9000</v>
      </c>
      <c r="Z188">
        <v>150000</v>
      </c>
    </row>
    <row r="189" spans="1:26">
      <c r="A189">
        <v>2009</v>
      </c>
      <c r="B189">
        <v>616</v>
      </c>
      <c r="C189" t="s">
        <v>1389</v>
      </c>
      <c r="D189" t="s">
        <v>1390</v>
      </c>
      <c r="E189" t="s">
        <v>1494</v>
      </c>
      <c r="F189" t="s">
        <v>1495</v>
      </c>
      <c r="G189" t="s">
        <v>1393</v>
      </c>
      <c r="I189" t="s">
        <v>1394</v>
      </c>
      <c r="J189" t="s">
        <v>850</v>
      </c>
      <c r="K189" t="s">
        <v>1395</v>
      </c>
      <c r="L189" t="s">
        <v>1396</v>
      </c>
      <c r="M189" t="s">
        <v>1397</v>
      </c>
      <c r="N189" t="s">
        <v>1601</v>
      </c>
      <c r="O189">
        <v>1</v>
      </c>
      <c r="R189">
        <v>2009</v>
      </c>
      <c r="S189">
        <v>1</v>
      </c>
      <c r="T189">
        <v>27</v>
      </c>
      <c r="U189">
        <v>2009</v>
      </c>
      <c r="V189">
        <v>2</v>
      </c>
      <c r="W189">
        <v>8</v>
      </c>
      <c r="X189">
        <v>347</v>
      </c>
      <c r="Y189">
        <v>2000</v>
      </c>
      <c r="Z189">
        <v>0</v>
      </c>
    </row>
    <row r="190" spans="1:26">
      <c r="A190">
        <v>2010</v>
      </c>
      <c r="B190">
        <v>66</v>
      </c>
      <c r="C190" t="s">
        <v>1389</v>
      </c>
      <c r="D190" t="s">
        <v>1409</v>
      </c>
      <c r="E190" t="s">
        <v>622</v>
      </c>
      <c r="F190" t="s">
        <v>1589</v>
      </c>
      <c r="G190" t="s">
        <v>1393</v>
      </c>
      <c r="I190" t="s">
        <v>615</v>
      </c>
      <c r="J190" t="s">
        <v>850</v>
      </c>
      <c r="K190" t="s">
        <v>1395</v>
      </c>
      <c r="L190" t="s">
        <v>1396</v>
      </c>
      <c r="M190" t="s">
        <v>1397</v>
      </c>
      <c r="N190" t="s">
        <v>1602</v>
      </c>
      <c r="O190" t="s">
        <v>1513</v>
      </c>
      <c r="P190">
        <v>0</v>
      </c>
      <c r="R190">
        <v>2010</v>
      </c>
      <c r="S190">
        <v>2</v>
      </c>
      <c r="T190">
        <v>13</v>
      </c>
      <c r="U190">
        <v>2010</v>
      </c>
      <c r="V190">
        <v>2</v>
      </c>
      <c r="W190">
        <v>16</v>
      </c>
      <c r="X190">
        <v>0</v>
      </c>
      <c r="Y190">
        <v>0</v>
      </c>
      <c r="Z190">
        <v>0</v>
      </c>
    </row>
    <row r="191" spans="1:26">
      <c r="A191">
        <v>2010</v>
      </c>
      <c r="B191">
        <v>102</v>
      </c>
      <c r="C191" t="s">
        <v>1389</v>
      </c>
      <c r="D191" t="s">
        <v>1406</v>
      </c>
      <c r="E191" t="s">
        <v>602</v>
      </c>
      <c r="F191" t="s">
        <v>1426</v>
      </c>
      <c r="G191" t="s">
        <v>1427</v>
      </c>
      <c r="I191" t="s">
        <v>1471</v>
      </c>
      <c r="J191" t="s">
        <v>850</v>
      </c>
      <c r="K191" t="s">
        <v>1395</v>
      </c>
      <c r="L191" t="s">
        <v>1396</v>
      </c>
      <c r="M191" t="s">
        <v>1397</v>
      </c>
      <c r="N191" t="s">
        <v>1603</v>
      </c>
      <c r="P191">
        <v>1</v>
      </c>
      <c r="Q191" t="s">
        <v>622</v>
      </c>
      <c r="R191">
        <v>2010</v>
      </c>
      <c r="S191">
        <v>3</v>
      </c>
      <c r="T191">
        <v>6</v>
      </c>
      <c r="U191">
        <v>2010</v>
      </c>
      <c r="V191">
        <v>3</v>
      </c>
      <c r="W191">
        <v>10</v>
      </c>
      <c r="X191">
        <v>0</v>
      </c>
      <c r="Y191">
        <v>0</v>
      </c>
      <c r="Z191">
        <v>1330000</v>
      </c>
    </row>
    <row r="192" spans="1:26">
      <c r="A192">
        <v>2010</v>
      </c>
      <c r="B192">
        <v>103</v>
      </c>
      <c r="C192" t="s">
        <v>1389</v>
      </c>
      <c r="D192" t="s">
        <v>1409</v>
      </c>
      <c r="E192" t="s">
        <v>622</v>
      </c>
      <c r="F192" t="s">
        <v>1589</v>
      </c>
      <c r="G192" t="s">
        <v>1393</v>
      </c>
      <c r="I192" t="s">
        <v>1471</v>
      </c>
      <c r="J192" t="s">
        <v>850</v>
      </c>
      <c r="K192" t="s">
        <v>1395</v>
      </c>
      <c r="L192" t="s">
        <v>1396</v>
      </c>
      <c r="M192" t="s">
        <v>1397</v>
      </c>
      <c r="N192" t="s">
        <v>1604</v>
      </c>
      <c r="O192" t="s">
        <v>1513</v>
      </c>
      <c r="P192">
        <v>1</v>
      </c>
      <c r="R192">
        <v>2010</v>
      </c>
      <c r="S192">
        <v>2</v>
      </c>
      <c r="T192">
        <v>28</v>
      </c>
      <c r="U192">
        <v>2010</v>
      </c>
      <c r="V192">
        <v>3</v>
      </c>
      <c r="W192">
        <v>17</v>
      </c>
      <c r="X192">
        <v>0</v>
      </c>
      <c r="Y192">
        <v>0</v>
      </c>
      <c r="Z192">
        <v>109000</v>
      </c>
    </row>
    <row r="193" spans="1:26">
      <c r="A193">
        <v>2010</v>
      </c>
      <c r="B193">
        <v>120</v>
      </c>
      <c r="C193" t="s">
        <v>1389</v>
      </c>
      <c r="D193" t="s">
        <v>1406</v>
      </c>
      <c r="E193" t="s">
        <v>602</v>
      </c>
      <c r="F193" t="s">
        <v>1407</v>
      </c>
      <c r="G193" t="s">
        <v>1393</v>
      </c>
      <c r="H193" t="s">
        <v>1605</v>
      </c>
      <c r="I193" t="s">
        <v>615</v>
      </c>
      <c r="J193" t="s">
        <v>850</v>
      </c>
      <c r="K193" t="s">
        <v>1395</v>
      </c>
      <c r="L193" t="s">
        <v>1396</v>
      </c>
      <c r="M193" t="s">
        <v>1397</v>
      </c>
      <c r="N193" t="s">
        <v>1606</v>
      </c>
      <c r="P193">
        <v>0</v>
      </c>
      <c r="R193">
        <v>2010</v>
      </c>
      <c r="S193">
        <v>3</v>
      </c>
      <c r="T193">
        <v>21</v>
      </c>
      <c r="U193">
        <v>2010</v>
      </c>
      <c r="V193">
        <v>3</v>
      </c>
      <c r="W193">
        <v>21</v>
      </c>
      <c r="X193">
        <v>1</v>
      </c>
      <c r="Y193">
        <v>0</v>
      </c>
      <c r="Z193">
        <v>0</v>
      </c>
    </row>
    <row r="194" spans="1:26">
      <c r="A194">
        <v>2010</v>
      </c>
      <c r="B194">
        <v>125</v>
      </c>
      <c r="C194" t="s">
        <v>1389</v>
      </c>
      <c r="D194" t="s">
        <v>1406</v>
      </c>
      <c r="E194" t="s">
        <v>602</v>
      </c>
      <c r="F194" t="s">
        <v>1426</v>
      </c>
      <c r="G194" t="s">
        <v>1490</v>
      </c>
      <c r="I194" t="s">
        <v>1471</v>
      </c>
      <c r="J194" t="s">
        <v>850</v>
      </c>
      <c r="K194" t="s">
        <v>1395</v>
      </c>
      <c r="L194" t="s">
        <v>1396</v>
      </c>
      <c r="M194" t="s">
        <v>1397</v>
      </c>
      <c r="N194" t="s">
        <v>1607</v>
      </c>
      <c r="P194">
        <v>1</v>
      </c>
      <c r="R194">
        <v>2010</v>
      </c>
      <c r="S194">
        <v>3</v>
      </c>
      <c r="T194">
        <v>22</v>
      </c>
      <c r="U194">
        <v>2010</v>
      </c>
      <c r="V194">
        <v>3</v>
      </c>
      <c r="W194">
        <v>22</v>
      </c>
      <c r="X194">
        <v>0</v>
      </c>
      <c r="Y194">
        <v>0</v>
      </c>
      <c r="Z194">
        <v>1390000</v>
      </c>
    </row>
    <row r="195" spans="1:26">
      <c r="A195">
        <v>2010</v>
      </c>
      <c r="B195">
        <v>465</v>
      </c>
      <c r="C195" t="s">
        <v>1389</v>
      </c>
      <c r="D195" t="s">
        <v>1409</v>
      </c>
      <c r="E195" t="s">
        <v>622</v>
      </c>
      <c r="F195" t="s">
        <v>1589</v>
      </c>
      <c r="G195" t="s">
        <v>1393</v>
      </c>
      <c r="I195" t="s">
        <v>1471</v>
      </c>
      <c r="J195" t="s">
        <v>850</v>
      </c>
      <c r="K195" t="s">
        <v>1395</v>
      </c>
      <c r="L195" t="s">
        <v>1396</v>
      </c>
      <c r="M195" t="s">
        <v>1397</v>
      </c>
      <c r="N195" t="s">
        <v>1608</v>
      </c>
      <c r="O195" t="s">
        <v>1513</v>
      </c>
      <c r="P195">
        <v>0</v>
      </c>
      <c r="R195">
        <v>2010</v>
      </c>
      <c r="S195">
        <v>9</v>
      </c>
      <c r="T195">
        <v>1</v>
      </c>
      <c r="U195">
        <v>2010</v>
      </c>
      <c r="V195">
        <v>9</v>
      </c>
      <c r="W195">
        <v>15</v>
      </c>
      <c r="X195">
        <v>0</v>
      </c>
      <c r="Y195">
        <v>10000</v>
      </c>
      <c r="Z195">
        <v>0</v>
      </c>
    </row>
    <row r="196" spans="1:26">
      <c r="A196">
        <v>2010</v>
      </c>
      <c r="B196">
        <v>624</v>
      </c>
      <c r="C196" t="s">
        <v>1389</v>
      </c>
      <c r="D196" t="s">
        <v>1409</v>
      </c>
      <c r="E196" t="s">
        <v>622</v>
      </c>
      <c r="F196" t="s">
        <v>1589</v>
      </c>
      <c r="G196" t="s">
        <v>1393</v>
      </c>
      <c r="I196" t="s">
        <v>615</v>
      </c>
      <c r="J196" t="s">
        <v>850</v>
      </c>
      <c r="K196" t="s">
        <v>1395</v>
      </c>
      <c r="L196" t="s">
        <v>1396</v>
      </c>
      <c r="M196" t="s">
        <v>1397</v>
      </c>
      <c r="N196" t="s">
        <v>1609</v>
      </c>
      <c r="O196" t="s">
        <v>1481</v>
      </c>
      <c r="P196">
        <v>0</v>
      </c>
      <c r="R196">
        <v>2010</v>
      </c>
      <c r="S196">
        <v>11</v>
      </c>
      <c r="T196">
        <v>27</v>
      </c>
      <c r="U196">
        <v>2010</v>
      </c>
      <c r="V196">
        <v>12</v>
      </c>
      <c r="W196">
        <v>6</v>
      </c>
      <c r="X196">
        <v>0</v>
      </c>
      <c r="Y196">
        <v>1000</v>
      </c>
      <c r="Z196">
        <v>0</v>
      </c>
    </row>
    <row r="197" spans="1:26">
      <c r="A197">
        <v>2010</v>
      </c>
      <c r="B197">
        <v>656</v>
      </c>
      <c r="C197" t="s">
        <v>1389</v>
      </c>
      <c r="D197" t="s">
        <v>1409</v>
      </c>
      <c r="E197" t="s">
        <v>622</v>
      </c>
      <c r="F197" t="s">
        <v>1589</v>
      </c>
      <c r="G197" t="s">
        <v>1393</v>
      </c>
      <c r="I197" t="s">
        <v>615</v>
      </c>
      <c r="J197" t="s">
        <v>850</v>
      </c>
      <c r="K197" t="s">
        <v>1395</v>
      </c>
      <c r="L197" t="s">
        <v>1396</v>
      </c>
      <c r="M197" t="s">
        <v>1397</v>
      </c>
      <c r="N197" t="s">
        <v>1610</v>
      </c>
      <c r="O197" t="s">
        <v>1611</v>
      </c>
      <c r="P197">
        <v>1</v>
      </c>
      <c r="R197">
        <v>2010</v>
      </c>
      <c r="S197">
        <v>12</v>
      </c>
      <c r="T197">
        <v>25</v>
      </c>
      <c r="U197">
        <v>2011</v>
      </c>
      <c r="V197">
        <v>2</v>
      </c>
      <c r="W197">
        <v>4</v>
      </c>
      <c r="X197">
        <v>35</v>
      </c>
      <c r="Y197">
        <v>175000</v>
      </c>
      <c r="Z197">
        <v>7300000</v>
      </c>
    </row>
    <row r="198" spans="1:26">
      <c r="A198">
        <v>2011</v>
      </c>
      <c r="B198">
        <v>70</v>
      </c>
      <c r="C198" t="s">
        <v>1389</v>
      </c>
      <c r="D198" t="s">
        <v>1406</v>
      </c>
      <c r="E198" t="s">
        <v>602</v>
      </c>
      <c r="F198" t="s">
        <v>1407</v>
      </c>
      <c r="G198" t="s">
        <v>1393</v>
      </c>
      <c r="H198" t="s">
        <v>1612</v>
      </c>
      <c r="I198" t="s">
        <v>615</v>
      </c>
      <c r="J198" t="s">
        <v>850</v>
      </c>
      <c r="K198" t="s">
        <v>1395</v>
      </c>
      <c r="L198" t="s">
        <v>1396</v>
      </c>
      <c r="M198" t="s">
        <v>1397</v>
      </c>
      <c r="N198" t="s">
        <v>1613</v>
      </c>
      <c r="O198">
        <v>1</v>
      </c>
      <c r="P198" t="s">
        <v>622</v>
      </c>
      <c r="R198">
        <v>2011</v>
      </c>
      <c r="S198">
        <v>2</v>
      </c>
      <c r="T198">
        <v>2</v>
      </c>
      <c r="U198">
        <v>2011</v>
      </c>
      <c r="V198">
        <v>2</v>
      </c>
      <c r="W198">
        <v>5</v>
      </c>
      <c r="X198">
        <v>1</v>
      </c>
      <c r="Y198">
        <v>7300</v>
      </c>
      <c r="Z198">
        <v>2500000</v>
      </c>
    </row>
    <row r="199" spans="1:26">
      <c r="A199">
        <v>2011</v>
      </c>
      <c r="B199">
        <v>80</v>
      </c>
      <c r="C199" t="s">
        <v>1389</v>
      </c>
      <c r="D199" t="s">
        <v>1409</v>
      </c>
      <c r="E199" t="s">
        <v>622</v>
      </c>
      <c r="F199" t="s">
        <v>1589</v>
      </c>
      <c r="G199" t="s">
        <v>1393</v>
      </c>
      <c r="I199" t="s">
        <v>615</v>
      </c>
      <c r="J199" t="s">
        <v>850</v>
      </c>
      <c r="K199" t="s">
        <v>1395</v>
      </c>
      <c r="L199" t="s">
        <v>1396</v>
      </c>
      <c r="M199" t="s">
        <v>1397</v>
      </c>
      <c r="N199" t="s">
        <v>1614</v>
      </c>
      <c r="O199">
        <v>1</v>
      </c>
      <c r="R199">
        <v>2011</v>
      </c>
      <c r="S199">
        <v>3</v>
      </c>
      <c r="T199">
        <v>14</v>
      </c>
      <c r="U199">
        <v>2011</v>
      </c>
      <c r="V199">
        <v>3</v>
      </c>
      <c r="W199">
        <v>18</v>
      </c>
      <c r="X199">
        <v>0</v>
      </c>
      <c r="Y199">
        <v>217</v>
      </c>
      <c r="Z199">
        <v>0</v>
      </c>
    </row>
    <row r="200" spans="1:26">
      <c r="A200">
        <v>2011</v>
      </c>
      <c r="B200">
        <v>640</v>
      </c>
      <c r="C200" t="s">
        <v>1389</v>
      </c>
      <c r="D200" t="s">
        <v>1390</v>
      </c>
      <c r="E200" t="s">
        <v>1391</v>
      </c>
      <c r="F200" t="s">
        <v>1595</v>
      </c>
      <c r="G200" t="s">
        <v>1393</v>
      </c>
      <c r="I200" t="s">
        <v>615</v>
      </c>
      <c r="J200" t="s">
        <v>850</v>
      </c>
      <c r="K200" t="s">
        <v>1395</v>
      </c>
      <c r="L200" t="s">
        <v>1396</v>
      </c>
      <c r="M200" t="s">
        <v>1397</v>
      </c>
      <c r="N200" t="s">
        <v>1615</v>
      </c>
      <c r="O200">
        <v>1</v>
      </c>
      <c r="R200">
        <v>2011</v>
      </c>
      <c r="S200">
        <v>8</v>
      </c>
      <c r="T200">
        <v>23</v>
      </c>
      <c r="U200">
        <v>2011</v>
      </c>
      <c r="V200">
        <v>8</v>
      </c>
      <c r="W200">
        <v>24</v>
      </c>
      <c r="X200">
        <v>0</v>
      </c>
      <c r="Y200">
        <v>120</v>
      </c>
      <c r="Z200">
        <v>54000</v>
      </c>
    </row>
    <row r="201" spans="1:26">
      <c r="A201">
        <v>2012</v>
      </c>
      <c r="B201">
        <v>29</v>
      </c>
      <c r="C201" t="s">
        <v>1389</v>
      </c>
      <c r="D201" t="s">
        <v>1409</v>
      </c>
      <c r="E201" t="s">
        <v>622</v>
      </c>
      <c r="F201" t="s">
        <v>1589</v>
      </c>
      <c r="G201" t="s">
        <v>1393</v>
      </c>
      <c r="I201" t="s">
        <v>615</v>
      </c>
      <c r="J201" t="s">
        <v>850</v>
      </c>
      <c r="K201" t="s">
        <v>1395</v>
      </c>
      <c r="L201" t="s">
        <v>1396</v>
      </c>
      <c r="M201" t="s">
        <v>1397</v>
      </c>
      <c r="N201" t="s">
        <v>1616</v>
      </c>
      <c r="O201" t="s">
        <v>1561</v>
      </c>
      <c r="P201">
        <v>1</v>
      </c>
      <c r="R201">
        <v>2012</v>
      </c>
      <c r="S201">
        <v>1</v>
      </c>
      <c r="T201">
        <v>22</v>
      </c>
      <c r="U201">
        <v>2012</v>
      </c>
      <c r="V201">
        <v>3</v>
      </c>
      <c r="W201">
        <v>7</v>
      </c>
      <c r="X201">
        <v>2</v>
      </c>
      <c r="Y201">
        <v>13000</v>
      </c>
      <c r="Z201">
        <v>225000</v>
      </c>
    </row>
    <row r="202" spans="1:26">
      <c r="A202">
        <v>2012</v>
      </c>
      <c r="B202">
        <v>37</v>
      </c>
      <c r="C202" t="s">
        <v>1389</v>
      </c>
      <c r="D202" t="s">
        <v>1409</v>
      </c>
      <c r="E202" t="s">
        <v>622</v>
      </c>
      <c r="F202" t="s">
        <v>1589</v>
      </c>
      <c r="G202" t="s">
        <v>1393</v>
      </c>
      <c r="I202" t="s">
        <v>615</v>
      </c>
      <c r="J202" t="s">
        <v>850</v>
      </c>
      <c r="K202" t="s">
        <v>1395</v>
      </c>
      <c r="L202" t="s">
        <v>1396</v>
      </c>
      <c r="M202" t="s">
        <v>1397</v>
      </c>
      <c r="N202" t="s">
        <v>1599</v>
      </c>
      <c r="O202" t="s">
        <v>1513</v>
      </c>
      <c r="P202">
        <v>1</v>
      </c>
      <c r="R202">
        <v>2012</v>
      </c>
      <c r="S202">
        <v>2</v>
      </c>
      <c r="T202">
        <v>24</v>
      </c>
      <c r="U202">
        <v>2012</v>
      </c>
      <c r="V202">
        <v>3</v>
      </c>
      <c r="W202">
        <v>16</v>
      </c>
      <c r="X202">
        <v>2</v>
      </c>
      <c r="Y202">
        <v>3000</v>
      </c>
      <c r="Z202">
        <v>363000</v>
      </c>
    </row>
    <row r="203" spans="1:26">
      <c r="A203">
        <v>2013</v>
      </c>
      <c r="B203">
        <v>8</v>
      </c>
      <c r="C203" t="s">
        <v>1389</v>
      </c>
      <c r="D203" t="s">
        <v>1406</v>
      </c>
      <c r="E203" t="s">
        <v>602</v>
      </c>
      <c r="F203" t="s">
        <v>1407</v>
      </c>
      <c r="G203" t="s">
        <v>1393</v>
      </c>
      <c r="H203" t="s">
        <v>1617</v>
      </c>
      <c r="I203" t="s">
        <v>615</v>
      </c>
      <c r="J203" t="s">
        <v>850</v>
      </c>
      <c r="K203" t="s">
        <v>1395</v>
      </c>
      <c r="L203" t="s">
        <v>1396</v>
      </c>
      <c r="M203" t="s">
        <v>1397</v>
      </c>
      <c r="N203" t="s">
        <v>1618</v>
      </c>
      <c r="O203">
        <v>1</v>
      </c>
      <c r="P203" t="s">
        <v>622</v>
      </c>
      <c r="R203">
        <v>2013</v>
      </c>
      <c r="S203">
        <v>1</v>
      </c>
      <c r="T203">
        <v>23</v>
      </c>
      <c r="U203">
        <v>2013</v>
      </c>
      <c r="V203">
        <v>1</v>
      </c>
      <c r="W203">
        <v>30</v>
      </c>
      <c r="X203">
        <v>6</v>
      </c>
      <c r="Y203">
        <v>7500</v>
      </c>
      <c r="Z203">
        <v>2000000</v>
      </c>
    </row>
    <row r="204" spans="1:26">
      <c r="A204">
        <v>2013</v>
      </c>
      <c r="B204">
        <v>24</v>
      </c>
      <c r="C204" t="s">
        <v>1389</v>
      </c>
      <c r="D204" t="s">
        <v>1390</v>
      </c>
      <c r="E204" t="s">
        <v>1391</v>
      </c>
      <c r="F204" t="s">
        <v>1619</v>
      </c>
      <c r="G204" t="s">
        <v>1393</v>
      </c>
      <c r="I204" t="s">
        <v>615</v>
      </c>
      <c r="J204" t="s">
        <v>850</v>
      </c>
      <c r="K204" t="s">
        <v>1395</v>
      </c>
      <c r="L204" t="s">
        <v>1396</v>
      </c>
      <c r="M204" t="s">
        <v>1397</v>
      </c>
      <c r="N204" t="s">
        <v>1620</v>
      </c>
      <c r="O204" t="s">
        <v>1621</v>
      </c>
      <c r="P204">
        <v>1</v>
      </c>
      <c r="R204">
        <v>2013</v>
      </c>
      <c r="S204">
        <v>1</v>
      </c>
      <c r="T204">
        <v>1</v>
      </c>
      <c r="U204">
        <v>2013</v>
      </c>
      <c r="V204">
        <v>1</v>
      </c>
      <c r="W204">
        <v>17</v>
      </c>
      <c r="X204">
        <v>1</v>
      </c>
      <c r="Y204">
        <v>450</v>
      </c>
      <c r="Z204">
        <v>98000</v>
      </c>
    </row>
    <row r="205" spans="1:26">
      <c r="A205">
        <v>2013</v>
      </c>
      <c r="B205">
        <v>402</v>
      </c>
      <c r="C205" t="s">
        <v>1389</v>
      </c>
      <c r="D205" t="s">
        <v>1390</v>
      </c>
      <c r="E205" t="s">
        <v>1391</v>
      </c>
      <c r="F205" t="s">
        <v>1595</v>
      </c>
      <c r="G205" t="s">
        <v>1393</v>
      </c>
      <c r="I205" t="s">
        <v>615</v>
      </c>
      <c r="J205" t="s">
        <v>850</v>
      </c>
      <c r="K205" t="s">
        <v>1395</v>
      </c>
      <c r="L205" t="s">
        <v>1396</v>
      </c>
      <c r="M205" t="s">
        <v>1397</v>
      </c>
      <c r="N205" t="s">
        <v>1622</v>
      </c>
      <c r="O205" t="s">
        <v>1623</v>
      </c>
      <c r="P205">
        <v>1</v>
      </c>
      <c r="R205">
        <v>2013</v>
      </c>
      <c r="S205">
        <v>10</v>
      </c>
      <c r="T205">
        <v>18</v>
      </c>
      <c r="U205">
        <v>2013</v>
      </c>
      <c r="V205">
        <v>10</v>
      </c>
      <c r="W205">
        <v>31</v>
      </c>
      <c r="X205">
        <v>2</v>
      </c>
      <c r="Y205">
        <v>990</v>
      </c>
      <c r="Z205">
        <v>268000</v>
      </c>
    </row>
    <row r="207" spans="1:26">
      <c r="A207" t="s">
        <v>1624</v>
      </c>
    </row>
    <row r="208" spans="1:26">
      <c r="A208" t="s">
        <v>1625</v>
      </c>
    </row>
    <row r="209" spans="1:1">
      <c r="A209" t="s">
        <v>1626</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pane xSplit="1" ySplit="1" topLeftCell="B18" activePane="bottomRight" state="frozen"/>
      <selection pane="topRight" activeCell="B1" sqref="B1"/>
      <selection pane="bottomLeft" activeCell="A2" sqref="A2"/>
      <selection pane="bottomRight" activeCell="F19" sqref="F19"/>
    </sheetView>
  </sheetViews>
  <sheetFormatPr baseColWidth="10" defaultColWidth="8.83203125" defaultRowHeight="14" x14ac:dyDescent="0"/>
  <cols>
    <col min="1" max="1" width="26" bestFit="1" customWidth="1"/>
    <col min="2" max="2" width="24.1640625" style="22" customWidth="1"/>
    <col min="3" max="3" width="21.5" style="22" customWidth="1"/>
    <col min="4" max="4" width="12.5" customWidth="1"/>
    <col min="5" max="5" width="20.5" style="22" customWidth="1"/>
    <col min="6" max="6" width="37.83203125" style="22" customWidth="1"/>
    <col min="7" max="7" width="15.1640625" style="22" bestFit="1" customWidth="1"/>
  </cols>
  <sheetData>
    <row r="1" spans="1:7" ht="15" thickBot="1">
      <c r="B1" s="19" t="s">
        <v>1108</v>
      </c>
      <c r="C1" s="27" t="s">
        <v>1116</v>
      </c>
      <c r="D1" s="19" t="s">
        <v>1109</v>
      </c>
      <c r="E1" s="24" t="s">
        <v>1117</v>
      </c>
      <c r="F1" s="22" t="s">
        <v>1177</v>
      </c>
      <c r="G1" s="22" t="s">
        <v>1179</v>
      </c>
    </row>
    <row r="2" spans="1:7" ht="29" thickBot="1">
      <c r="A2" s="19" t="s">
        <v>0</v>
      </c>
      <c r="B2" s="22" t="s">
        <v>1065</v>
      </c>
      <c r="C2" s="28" t="s">
        <v>1127</v>
      </c>
      <c r="E2" s="25" t="s">
        <v>1128</v>
      </c>
    </row>
    <row r="3" spans="1:7" ht="57" thickBot="1">
      <c r="A3" s="19" t="s">
        <v>1</v>
      </c>
      <c r="B3" s="22" t="s">
        <v>1066</v>
      </c>
      <c r="F3" s="22" t="s">
        <v>1180</v>
      </c>
    </row>
    <row r="4" spans="1:7" ht="57" thickBot="1">
      <c r="A4" s="19" t="s">
        <v>2</v>
      </c>
      <c r="B4" s="22" t="s">
        <v>1067</v>
      </c>
      <c r="E4" s="22" t="s">
        <v>1181</v>
      </c>
    </row>
    <row r="5" spans="1:7" ht="85" thickBot="1">
      <c r="A5" s="19" t="s">
        <v>3</v>
      </c>
      <c r="B5" s="22" t="s">
        <v>1068</v>
      </c>
      <c r="C5" s="28" t="s">
        <v>1127</v>
      </c>
      <c r="D5" s="23"/>
    </row>
    <row r="6" spans="1:7" ht="71" thickBot="1">
      <c r="A6" s="21" t="s">
        <v>4</v>
      </c>
      <c r="B6" s="22" t="s">
        <v>1069</v>
      </c>
      <c r="F6" s="22" t="s">
        <v>1182</v>
      </c>
    </row>
    <row r="7" spans="1:7" ht="29" thickBot="1">
      <c r="A7" s="21" t="s">
        <v>5</v>
      </c>
      <c r="B7" s="22" t="s">
        <v>1070</v>
      </c>
    </row>
    <row r="8" spans="1:7" ht="15" thickBot="1">
      <c r="A8" s="19" t="s">
        <v>733</v>
      </c>
      <c r="B8" s="22" t="s">
        <v>1071</v>
      </c>
    </row>
    <row r="9" spans="1:7" ht="15" thickBot="1">
      <c r="A9" s="19" t="s">
        <v>481</v>
      </c>
      <c r="B9" s="22" t="s">
        <v>1072</v>
      </c>
    </row>
    <row r="10" spans="1:7" ht="71" thickBot="1">
      <c r="A10" s="19" t="s">
        <v>801</v>
      </c>
      <c r="B10" s="22" t="s">
        <v>1073</v>
      </c>
      <c r="F10" s="22" t="s">
        <v>1178</v>
      </c>
    </row>
    <row r="11" spans="1:7" ht="15" thickBot="1">
      <c r="A11" s="19" t="s">
        <v>480</v>
      </c>
      <c r="B11" s="22" t="s">
        <v>1074</v>
      </c>
    </row>
    <row r="12" spans="1:7" ht="15" thickBot="1">
      <c r="A12" s="19" t="s">
        <v>916</v>
      </c>
      <c r="B12" s="22" t="s">
        <v>1075</v>
      </c>
    </row>
    <row r="13" spans="1:7" ht="29" thickBot="1">
      <c r="A13" s="19" t="s">
        <v>917</v>
      </c>
      <c r="B13" s="22" t="s">
        <v>1076</v>
      </c>
      <c r="E13" s="22" t="s">
        <v>1077</v>
      </c>
      <c r="F13" s="22" t="s">
        <v>1183</v>
      </c>
    </row>
    <row r="14" spans="1:7" ht="43" thickBot="1">
      <c r="A14" s="19" t="s">
        <v>918</v>
      </c>
      <c r="B14" s="22" t="s">
        <v>1078</v>
      </c>
      <c r="E14" s="22" t="s">
        <v>1184</v>
      </c>
    </row>
    <row r="15" spans="1:7" ht="43" thickBot="1">
      <c r="A15" s="19" t="s">
        <v>1064</v>
      </c>
      <c r="B15" s="22" t="s">
        <v>1079</v>
      </c>
    </row>
    <row r="16" spans="1:7" ht="43" thickBot="1">
      <c r="A16" s="19" t="s">
        <v>6</v>
      </c>
      <c r="B16" s="22" t="s">
        <v>1080</v>
      </c>
      <c r="D16" t="s">
        <v>1110</v>
      </c>
      <c r="G16" s="22" t="s">
        <v>1185</v>
      </c>
    </row>
    <row r="17" spans="1:7" ht="71" thickBot="1">
      <c r="A17" s="19" t="s">
        <v>615</v>
      </c>
      <c r="B17" s="22" t="s">
        <v>1298</v>
      </c>
      <c r="C17" s="22" t="s">
        <v>1299</v>
      </c>
      <c r="D17" t="s">
        <v>1110</v>
      </c>
      <c r="E17" s="22" t="s">
        <v>1081</v>
      </c>
      <c r="F17" s="22" t="s">
        <v>1187</v>
      </c>
      <c r="G17" s="22" t="s">
        <v>1186</v>
      </c>
    </row>
    <row r="18" spans="1:7" ht="43" thickBot="1">
      <c r="A18" s="19" t="s">
        <v>7</v>
      </c>
      <c r="B18" s="22" t="s">
        <v>1083</v>
      </c>
      <c r="C18" s="22" t="s">
        <v>1082</v>
      </c>
      <c r="D18" t="s">
        <v>1110</v>
      </c>
      <c r="E18" s="22" t="s">
        <v>1081</v>
      </c>
      <c r="F18" s="22" t="s">
        <v>1188</v>
      </c>
      <c r="G18" s="22" t="s">
        <v>1185</v>
      </c>
    </row>
    <row r="19" spans="1:7" ht="71" thickBot="1">
      <c r="A19" s="19" t="s">
        <v>8</v>
      </c>
      <c r="B19" s="22" t="s">
        <v>1297</v>
      </c>
      <c r="C19" s="22" t="s">
        <v>1300</v>
      </c>
      <c r="D19" t="s">
        <v>1110</v>
      </c>
      <c r="E19" s="22" t="s">
        <v>1081</v>
      </c>
      <c r="G19" s="22" t="s">
        <v>1185</v>
      </c>
    </row>
    <row r="20" spans="1:7" ht="71" thickBot="1">
      <c r="A20" s="19" t="s">
        <v>9</v>
      </c>
      <c r="B20" s="22" t="s">
        <v>1084</v>
      </c>
      <c r="C20" s="22" t="s">
        <v>1082</v>
      </c>
      <c r="D20" t="s">
        <v>1110</v>
      </c>
      <c r="E20" s="22" t="s">
        <v>1085</v>
      </c>
      <c r="F20" s="22" t="s">
        <v>1340</v>
      </c>
      <c r="G20" s="22" t="s">
        <v>1185</v>
      </c>
    </row>
    <row r="21" spans="1:7" ht="99" thickBot="1">
      <c r="A21" s="20" t="s">
        <v>10</v>
      </c>
      <c r="B21" s="22" t="s">
        <v>1086</v>
      </c>
      <c r="C21" s="22" t="s">
        <v>1129</v>
      </c>
      <c r="D21" t="s">
        <v>1111</v>
      </c>
    </row>
    <row r="22" spans="1:7" ht="43" thickBot="1">
      <c r="A22" s="20" t="s">
        <v>482</v>
      </c>
      <c r="B22" s="22" t="s">
        <v>1087</v>
      </c>
      <c r="C22" s="22" t="s">
        <v>1088</v>
      </c>
      <c r="D22" t="s">
        <v>1111</v>
      </c>
      <c r="E22" s="25" t="s">
        <v>1130</v>
      </c>
      <c r="G22" s="22" t="s">
        <v>1189</v>
      </c>
    </row>
    <row r="23" spans="1:7" ht="85" thickBot="1">
      <c r="A23" s="20" t="s">
        <v>676</v>
      </c>
      <c r="B23" s="22" t="s">
        <v>1089</v>
      </c>
      <c r="C23" s="22" t="s">
        <v>1131</v>
      </c>
      <c r="D23" t="s">
        <v>1111</v>
      </c>
    </row>
    <row r="24" spans="1:7" ht="29" thickBot="1">
      <c r="A24" s="19" t="s">
        <v>709</v>
      </c>
      <c r="B24" s="22" t="s">
        <v>1091</v>
      </c>
      <c r="C24" s="22" t="s">
        <v>1090</v>
      </c>
      <c r="D24" s="23" t="s">
        <v>1132</v>
      </c>
    </row>
    <row r="25" spans="1:7" ht="15" thickBot="1">
      <c r="A25" s="19" t="s">
        <v>11</v>
      </c>
      <c r="B25" s="40" t="s">
        <v>1092</v>
      </c>
      <c r="C25" s="40"/>
      <c r="D25" s="23" t="s">
        <v>1118</v>
      </c>
      <c r="E25" s="26"/>
    </row>
    <row r="26" spans="1:7" ht="15" thickBot="1">
      <c r="A26" s="19" t="s">
        <v>12</v>
      </c>
      <c r="B26" s="40"/>
      <c r="C26" s="40"/>
      <c r="D26" s="23" t="s">
        <v>1118</v>
      </c>
      <c r="E26" s="26"/>
    </row>
    <row r="27" spans="1:7" ht="15" thickBot="1">
      <c r="A27" s="19" t="s">
        <v>13</v>
      </c>
      <c r="B27" s="40"/>
      <c r="C27" s="40"/>
      <c r="D27" t="s">
        <v>1119</v>
      </c>
      <c r="E27" s="25" t="s">
        <v>1133</v>
      </c>
    </row>
    <row r="28" spans="1:7" ht="15" thickBot="1">
      <c r="A28" s="19" t="s">
        <v>14</v>
      </c>
      <c r="B28" s="40"/>
      <c r="C28" s="40"/>
      <c r="D28" t="s">
        <v>1119</v>
      </c>
      <c r="E28" s="25" t="s">
        <v>1133</v>
      </c>
    </row>
    <row r="29" spans="1:7" ht="29" thickBot="1">
      <c r="A29" s="19" t="s">
        <v>15</v>
      </c>
      <c r="B29" s="40"/>
      <c r="C29" s="40"/>
      <c r="D29" t="s">
        <v>1120</v>
      </c>
      <c r="E29" s="25" t="s">
        <v>1134</v>
      </c>
    </row>
    <row r="30" spans="1:7" ht="29" thickBot="1">
      <c r="A30" s="19" t="s">
        <v>16</v>
      </c>
      <c r="B30" s="40"/>
      <c r="C30" s="40"/>
      <c r="D30" t="s">
        <v>1120</v>
      </c>
      <c r="E30" s="25" t="s">
        <v>1134</v>
      </c>
    </row>
    <row r="31" spans="1:7" ht="15" thickBot="1">
      <c r="A31" s="19" t="s">
        <v>17</v>
      </c>
      <c r="B31" s="40"/>
      <c r="C31" s="40"/>
      <c r="D31" t="s">
        <v>1121</v>
      </c>
    </row>
    <row r="32" spans="1:7" ht="15" thickBot="1">
      <c r="A32" s="19" t="s">
        <v>18</v>
      </c>
      <c r="B32" s="40"/>
      <c r="C32" s="40"/>
      <c r="D32" t="s">
        <v>1121</v>
      </c>
    </row>
    <row r="33" spans="1:5" ht="15" thickBot="1">
      <c r="A33" s="19" t="s">
        <v>19</v>
      </c>
      <c r="B33" s="40"/>
      <c r="C33" s="40"/>
      <c r="D33" s="23" t="s">
        <v>1122</v>
      </c>
      <c r="E33" s="25" t="s">
        <v>1135</v>
      </c>
    </row>
    <row r="34" spans="1:5" ht="15" thickBot="1">
      <c r="A34" s="19" t="s">
        <v>20</v>
      </c>
      <c r="B34" s="40"/>
      <c r="C34" s="40"/>
      <c r="D34" s="23" t="s">
        <v>1122</v>
      </c>
      <c r="E34" s="25" t="s">
        <v>1135</v>
      </c>
    </row>
    <row r="35" spans="1:5" ht="29" thickBot="1">
      <c r="A35" s="19" t="s">
        <v>21</v>
      </c>
      <c r="B35" s="40"/>
      <c r="C35" s="40"/>
      <c r="D35" t="s">
        <v>1123</v>
      </c>
      <c r="E35" s="25" t="s">
        <v>1136</v>
      </c>
    </row>
    <row r="36" spans="1:5" ht="29" thickBot="1">
      <c r="A36" s="19" t="s">
        <v>22</v>
      </c>
      <c r="B36" s="40"/>
      <c r="C36" s="40"/>
      <c r="D36" t="s">
        <v>1123</v>
      </c>
      <c r="E36" s="25" t="s">
        <v>1136</v>
      </c>
    </row>
    <row r="37" spans="1:5" ht="29" thickBot="1">
      <c r="A37" s="19" t="s">
        <v>23</v>
      </c>
      <c r="B37" s="40"/>
      <c r="C37" s="40"/>
      <c r="D37" t="s">
        <v>1124</v>
      </c>
      <c r="E37" s="25" t="s">
        <v>1137</v>
      </c>
    </row>
    <row r="38" spans="1:5" ht="29" thickBot="1">
      <c r="A38" s="19" t="s">
        <v>24</v>
      </c>
      <c r="B38" s="40"/>
      <c r="C38" s="40"/>
      <c r="D38" t="s">
        <v>1124</v>
      </c>
      <c r="E38" s="25" t="s">
        <v>1137</v>
      </c>
    </row>
    <row r="39" spans="1:5" ht="15" thickBot="1">
      <c r="A39" s="19" t="s">
        <v>25</v>
      </c>
      <c r="B39" s="40"/>
      <c r="C39" s="40"/>
      <c r="D39" t="s">
        <v>1125</v>
      </c>
      <c r="E39" s="25" t="s">
        <v>1138</v>
      </c>
    </row>
    <row r="40" spans="1:5" ht="15" thickBot="1">
      <c r="A40" s="19" t="s">
        <v>26</v>
      </c>
      <c r="B40" s="40"/>
      <c r="C40" s="40"/>
      <c r="D40" t="s">
        <v>1125</v>
      </c>
      <c r="E40" s="25" t="s">
        <v>1138</v>
      </c>
    </row>
    <row r="41" spans="1:5" ht="29" thickBot="1">
      <c r="A41" s="19" t="s">
        <v>27</v>
      </c>
      <c r="B41" s="22" t="s">
        <v>1093</v>
      </c>
      <c r="D41" s="23" t="s">
        <v>1112</v>
      </c>
    </row>
    <row r="42" spans="1:5" ht="15" thickBot="1">
      <c r="A42" s="19" t="s">
        <v>28</v>
      </c>
      <c r="B42" s="22" t="s">
        <v>1094</v>
      </c>
      <c r="C42" s="22" t="s">
        <v>1095</v>
      </c>
      <c r="D42" t="s">
        <v>1113</v>
      </c>
    </row>
    <row r="43" spans="1:5" ht="29" thickBot="1">
      <c r="A43" s="19" t="s">
        <v>711</v>
      </c>
      <c r="B43" s="22" t="s">
        <v>1093</v>
      </c>
      <c r="D43" s="23" t="s">
        <v>1114</v>
      </c>
    </row>
    <row r="44" spans="1:5" ht="15" thickBot="1">
      <c r="A44" s="19" t="s">
        <v>710</v>
      </c>
      <c r="B44" s="22" t="s">
        <v>1096</v>
      </c>
      <c r="D44" s="23" t="s">
        <v>1115</v>
      </c>
    </row>
    <row r="45" spans="1:5" ht="29" thickBot="1">
      <c r="A45" s="19" t="s">
        <v>713</v>
      </c>
      <c r="B45" s="22" t="s">
        <v>1093</v>
      </c>
      <c r="D45" s="23" t="s">
        <v>1126</v>
      </c>
    </row>
    <row r="46" spans="1:5" ht="43" thickBot="1">
      <c r="A46" s="19" t="s">
        <v>820</v>
      </c>
      <c r="B46" s="22" t="s">
        <v>1097</v>
      </c>
      <c r="C46" s="22" t="s">
        <v>1099</v>
      </c>
      <c r="D46" s="5" t="s">
        <v>1110</v>
      </c>
    </row>
    <row r="47" spans="1:5" ht="43" thickBot="1">
      <c r="A47" s="19" t="s">
        <v>821</v>
      </c>
      <c r="B47" s="22" t="s">
        <v>1098</v>
      </c>
      <c r="C47" s="22" t="s">
        <v>1099</v>
      </c>
      <c r="D47" s="5" t="s">
        <v>1110</v>
      </c>
    </row>
    <row r="48" spans="1:5" ht="43" thickBot="1">
      <c r="A48" s="19" t="s">
        <v>873</v>
      </c>
      <c r="B48" s="22" t="s">
        <v>1104</v>
      </c>
      <c r="C48" s="22" t="s">
        <v>1100</v>
      </c>
      <c r="D48" s="5" t="s">
        <v>1110</v>
      </c>
      <c r="E48" s="22" t="s">
        <v>1103</v>
      </c>
    </row>
    <row r="49" spans="1:5" ht="43" thickBot="1">
      <c r="A49" s="19" t="s">
        <v>874</v>
      </c>
      <c r="B49" s="22" t="s">
        <v>1105</v>
      </c>
      <c r="C49" s="22" t="s">
        <v>1101</v>
      </c>
      <c r="D49" s="5" t="s">
        <v>1110</v>
      </c>
      <c r="E49" s="22" t="s">
        <v>1103</v>
      </c>
    </row>
    <row r="50" spans="1:5" ht="43" thickBot="1">
      <c r="A50" s="19" t="s">
        <v>875</v>
      </c>
      <c r="B50" s="22" t="s">
        <v>1106</v>
      </c>
      <c r="C50" s="22" t="s">
        <v>1102</v>
      </c>
      <c r="D50" s="5" t="s">
        <v>1110</v>
      </c>
      <c r="E50" s="22" t="s">
        <v>1103</v>
      </c>
    </row>
    <row r="51" spans="1:5" ht="29" thickBot="1">
      <c r="A51" s="19" t="s">
        <v>29</v>
      </c>
      <c r="B51" s="22" t="s">
        <v>1107</v>
      </c>
      <c r="D51" s="5"/>
    </row>
  </sheetData>
  <mergeCells count="1">
    <mergeCell ref="B25:C40"/>
  </mergeCells>
  <hyperlinks>
    <hyperlink ref="C2" r:id="rId1"/>
    <hyperlink ref="C5"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C5" sqref="C5"/>
    </sheetView>
  </sheetViews>
  <sheetFormatPr baseColWidth="10" defaultColWidth="8.83203125" defaultRowHeight="14" x14ac:dyDescent="0"/>
  <cols>
    <col min="1" max="1" width="21.83203125" bestFit="1" customWidth="1"/>
    <col min="2" max="2" width="21.83203125" customWidth="1"/>
    <col min="3" max="3" width="12.83203125" bestFit="1" customWidth="1"/>
    <col min="4" max="4" width="10" bestFit="1" customWidth="1"/>
  </cols>
  <sheetData>
    <row r="1" spans="1:4">
      <c r="A1" s="18" t="s">
        <v>1026</v>
      </c>
      <c r="B1" s="18" t="s">
        <v>1027</v>
      </c>
      <c r="C1" s="18" t="s">
        <v>1028</v>
      </c>
      <c r="D1" s="18" t="s">
        <v>1040</v>
      </c>
    </row>
    <row r="2" spans="1:4">
      <c r="A2" t="s">
        <v>1012</v>
      </c>
      <c r="B2" t="s">
        <v>1029</v>
      </c>
      <c r="C2" t="s">
        <v>1004</v>
      </c>
      <c r="D2">
        <v>2001</v>
      </c>
    </row>
    <row r="3" spans="1:4">
      <c r="A3" t="s">
        <v>1006</v>
      </c>
      <c r="B3" t="s">
        <v>1030</v>
      </c>
      <c r="C3" t="s">
        <v>1005</v>
      </c>
      <c r="D3">
        <v>2009</v>
      </c>
    </row>
    <row r="4" spans="1:4">
      <c r="A4" t="s">
        <v>1008</v>
      </c>
      <c r="B4" t="s">
        <v>1031</v>
      </c>
      <c r="C4" t="s">
        <v>1007</v>
      </c>
      <c r="D4">
        <v>1996</v>
      </c>
    </row>
    <row r="5" spans="1:4">
      <c r="A5" t="s">
        <v>1011</v>
      </c>
      <c r="B5" t="s">
        <v>1032</v>
      </c>
      <c r="C5" t="s">
        <v>1010</v>
      </c>
      <c r="D5">
        <v>1996</v>
      </c>
    </row>
    <row r="6" spans="1:4">
      <c r="A6" t="s">
        <v>1014</v>
      </c>
      <c r="B6" t="s">
        <v>1032</v>
      </c>
      <c r="C6" t="s">
        <v>1013</v>
      </c>
      <c r="D6">
        <v>1996</v>
      </c>
    </row>
    <row r="7" spans="1:4">
      <c r="A7" t="s">
        <v>1016</v>
      </c>
      <c r="B7" t="s">
        <v>1031</v>
      </c>
      <c r="C7" t="s">
        <v>1015</v>
      </c>
    </row>
    <row r="8" spans="1:4">
      <c r="A8" t="s">
        <v>1018</v>
      </c>
      <c r="B8" t="s">
        <v>1031</v>
      </c>
      <c r="C8" t="s">
        <v>1017</v>
      </c>
      <c r="D8">
        <v>2001</v>
      </c>
    </row>
    <row r="9" spans="1:4">
      <c r="A9" t="s">
        <v>1020</v>
      </c>
      <c r="B9" t="s">
        <v>1033</v>
      </c>
      <c r="C9" t="s">
        <v>1019</v>
      </c>
      <c r="D9">
        <v>2011</v>
      </c>
    </row>
    <row r="10" spans="1:4">
      <c r="A10" t="s">
        <v>1022</v>
      </c>
      <c r="B10" t="s">
        <v>1033</v>
      </c>
      <c r="C10" t="s">
        <v>1021</v>
      </c>
      <c r="D10">
        <v>2013</v>
      </c>
    </row>
    <row r="11" spans="1:4">
      <c r="A11" t="s">
        <v>1035</v>
      </c>
      <c r="B11" t="s">
        <v>1036</v>
      </c>
      <c r="C11" t="s">
        <v>1034</v>
      </c>
      <c r="D11">
        <v>2001</v>
      </c>
    </row>
    <row r="12" spans="1:4">
      <c r="A12" t="s">
        <v>1038</v>
      </c>
      <c r="B12" t="s">
        <v>1039</v>
      </c>
      <c r="C12" t="s">
        <v>1037</v>
      </c>
      <c r="D12">
        <v>2001</v>
      </c>
    </row>
    <row r="13" spans="1:4">
      <c r="A13" t="s">
        <v>1042</v>
      </c>
      <c r="B13" t="s">
        <v>1031</v>
      </c>
      <c r="C13" t="s">
        <v>1043</v>
      </c>
      <c r="D13">
        <v>2001</v>
      </c>
    </row>
    <row r="14" spans="1:4">
      <c r="A14" t="s">
        <v>1047</v>
      </c>
      <c r="B14" t="s">
        <v>1044</v>
      </c>
      <c r="C14" t="s">
        <v>1048</v>
      </c>
      <c r="D14">
        <v>2009</v>
      </c>
    </row>
    <row r="15" spans="1:4">
      <c r="A15" t="s">
        <v>1045</v>
      </c>
      <c r="B15" t="s">
        <v>1049</v>
      </c>
      <c r="C15" t="s">
        <v>1046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EM-DAT</vt:lpstr>
      <vt:lpstr>Index</vt:lpstr>
      <vt:lpstr>Newspapers in ProQuest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MoniqueL</dc:creator>
  <cp:lastModifiedBy>Liam Magee</cp:lastModifiedBy>
  <cp:lastPrinted>2013-11-29T00:50:10Z</cp:lastPrinted>
  <dcterms:created xsi:type="dcterms:W3CDTF">2013-09-28T01:03:11Z</dcterms:created>
  <dcterms:modified xsi:type="dcterms:W3CDTF">2014-07-08T14:00:51Z</dcterms:modified>
</cp:coreProperties>
</file>