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1"/>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1189" documentId="13_ncr:1_{89A5CB98-93EB-451E-A012-FBFD01AD492F}" xr6:coauthVersionLast="47" xr6:coauthVersionMax="47" xr10:uidLastSave="{ACCB0EE7-4E87-4F9A-B885-F21E3E1C515B}"/>
  <bookViews>
    <workbookView xWindow="-120" yWindow="-120" windowWidth="29040" windowHeight="15840" tabRatio="500" firstSheet="2" activeTab="1" xr2:uid="{00000000-000D-0000-FFFF-FFFF00000000}"/>
  </bookViews>
  <sheets>
    <sheet name="Sommaire" sheetId="9" r:id="rId1"/>
    <sheet name="Assurance Qualité" sheetId="6" r:id="rId2"/>
    <sheet name="Fonctionnalités" sheetId="8" r:id="rId3"/>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D43" i="8" l="1"/>
  <c r="E42" i="8"/>
  <c r="D28" i="8"/>
  <c r="E27" i="8"/>
  <c r="J41" i="6"/>
  <c r="J42" i="6"/>
  <c r="J43" i="6"/>
  <c r="J44" i="6"/>
  <c r="J45" i="6"/>
  <c r="J46" i="6"/>
  <c r="J47" i="6"/>
  <c r="J48" i="6"/>
  <c r="J40" i="6"/>
  <c r="G41" i="6"/>
  <c r="G42" i="6"/>
  <c r="G43" i="6"/>
  <c r="G44" i="6"/>
  <c r="G45" i="6"/>
  <c r="G46" i="6"/>
  <c r="G47" i="6"/>
  <c r="G48" i="6"/>
  <c r="G40" i="6"/>
  <c r="J30" i="6"/>
  <c r="J31" i="6"/>
  <c r="J29" i="6"/>
  <c r="G30" i="6"/>
  <c r="G31" i="6"/>
  <c r="G29" i="6"/>
  <c r="G14" i="6"/>
  <c r="J14" i="6" s="1"/>
  <c r="G15" i="6"/>
  <c r="J15" i="6" s="1"/>
  <c r="G16" i="6"/>
  <c r="J16" i="6" s="1"/>
  <c r="G17" i="6"/>
  <c r="J17" i="6" s="1"/>
  <c r="G13" i="6"/>
  <c r="J13" i="6" s="1"/>
  <c r="C56" i="6"/>
  <c r="E47" i="8"/>
  <c r="E46" i="8"/>
  <c r="E45" i="8"/>
  <c r="E32" i="8"/>
  <c r="E31" i="8"/>
  <c r="E30" i="8"/>
  <c r="E18" i="8"/>
  <c r="E17" i="8"/>
  <c r="J11" i="6"/>
  <c r="I11" i="6"/>
  <c r="G11" i="6"/>
  <c r="F11" i="6"/>
  <c r="D11" i="6"/>
  <c r="C11" i="6"/>
  <c r="E26" i="8"/>
  <c r="C18" i="6"/>
  <c r="D18" i="6"/>
  <c r="F18" i="6"/>
  <c r="G18" i="6"/>
  <c r="I18" i="6"/>
  <c r="J18" i="6"/>
  <c r="C22" i="6"/>
  <c r="D22" i="6"/>
  <c r="F22" i="6"/>
  <c r="G22" i="6"/>
  <c r="I22" i="6"/>
  <c r="J22" i="6"/>
  <c r="C27" i="6"/>
  <c r="D27" i="6"/>
  <c r="F27" i="6"/>
  <c r="G27" i="6"/>
  <c r="I27" i="6"/>
  <c r="J27" i="6"/>
  <c r="C32" i="6"/>
  <c r="D32" i="6"/>
  <c r="F32" i="6"/>
  <c r="G32" i="6"/>
  <c r="I32" i="6"/>
  <c r="J32" i="6"/>
  <c r="C38" i="6"/>
  <c r="D38" i="6"/>
  <c r="F38" i="6"/>
  <c r="G38" i="6"/>
  <c r="I38" i="6"/>
  <c r="J38" i="6"/>
  <c r="C49" i="6"/>
  <c r="D49" i="6"/>
  <c r="F49" i="6"/>
  <c r="G49" i="6"/>
  <c r="I49" i="6"/>
  <c r="J49" i="6"/>
  <c r="D56" i="6"/>
  <c r="F56" i="6"/>
  <c r="G56" i="6"/>
  <c r="I56" i="6"/>
  <c r="J56" i="6"/>
  <c r="E13" i="8"/>
  <c r="E40" i="8"/>
  <c r="E41" i="8"/>
  <c r="E22" i="8"/>
  <c r="E23" i="8"/>
  <c r="E24" i="8"/>
  <c r="E25" i="8"/>
  <c r="E10" i="8"/>
  <c r="E11" i="8"/>
  <c r="E12" i="8"/>
  <c r="E14" i="8"/>
  <c r="E9" i="8"/>
  <c r="D58" i="6" l="1"/>
  <c r="G58" i="6"/>
  <c r="F58" i="6"/>
  <c r="F59" i="6" s="1"/>
  <c r="C5" i="9" s="1"/>
  <c r="C58" i="6"/>
  <c r="C59" i="6" s="1"/>
  <c r="C4" i="9" s="1"/>
  <c r="I58" i="6"/>
  <c r="J58" i="6"/>
  <c r="G7" i="9"/>
  <c r="I59" i="6" l="1"/>
  <c r="C6" i="9" s="1"/>
  <c r="E8" i="8" l="1"/>
  <c r="D15" i="8"/>
  <c r="E21" i="8"/>
  <c r="E28" i="8" s="1"/>
  <c r="E35" i="8"/>
  <c r="E36" i="8"/>
  <c r="E37" i="8"/>
  <c r="E38" i="8"/>
  <c r="E39" i="8"/>
  <c r="E15" i="8" l="1"/>
  <c r="E43" i="8"/>
  <c r="B4" i="9"/>
  <c r="D4" i="9" s="1"/>
  <c r="B6" i="9"/>
  <c r="B5" i="9"/>
  <c r="D6" i="9" l="1"/>
  <c r="G6" i="9" s="1"/>
  <c r="D5" i="9"/>
  <c r="G5" i="9" s="1"/>
  <c r="G4" i="9"/>
</calcChain>
</file>

<file path=xl/sharedStrings.xml><?xml version="1.0" encoding="utf-8"?>
<sst xmlns="http://schemas.openxmlformats.org/spreadsheetml/2006/main" count="250" uniqueCount="157">
  <si>
    <t>Fonct.</t>
  </si>
  <si>
    <t>A.Q</t>
  </si>
  <si>
    <t>Total</t>
  </si>
  <si>
    <t>Heures de retard
(-10%)/heure</t>
  </si>
  <si>
    <t>Poids</t>
  </si>
  <si>
    <t>Note pondérée</t>
  </si>
  <si>
    <t>Sprint 1</t>
  </si>
  <si>
    <t>Sprint 2</t>
  </si>
  <si>
    <t>Sprint 3</t>
  </si>
  <si>
    <t>UX</t>
  </si>
  <si>
    <t>Grille de correction LOG2990</t>
  </si>
  <si>
    <t>Assurance Qualité</t>
  </si>
  <si>
    <t>Critère</t>
  </si>
  <si>
    <t>Description</t>
  </si>
  <si>
    <t>Note</t>
  </si>
  <si>
    <t>Commentaires</t>
  </si>
  <si>
    <t>1. Projet</t>
  </si>
  <si>
    <t>Correcteur</t>
  </si>
  <si>
    <t>Mike</t>
  </si>
  <si>
    <t>1.1 Utilisation des Cadriciels</t>
  </si>
  <si>
    <t>Le projet respecte les meilleures pratiques des cadriciels utilisés. (Exemple: séparation des responsabilités dans les Components et Services d'Angular, respect de la sémantique HTTP avec Express, etc.)</t>
  </si>
  <si>
    <t>SecondToMinuteService est bien trop triviale 
les components ont beaucoup de responsabilité, il faudrait déléguer aux services</t>
  </si>
  <si>
    <t>1.2 Arborescence</t>
  </si>
  <si>
    <t>Le projet respecte une arborescence de fichier claire,uniforme et structurée.
Les noms de fichiers et dossiers respectent le format kebab-case.</t>
  </si>
  <si>
    <t>TestImage01 et TestImage01Modified, test-image1 et test-image2 devrait être dans assets</t>
  </si>
  <si>
    <t>Sous-total</t>
  </si>
  <si>
    <t>2. Classe</t>
  </si>
  <si>
    <t>Ghali</t>
  </si>
  <si>
    <t>2.1 Responsabilité</t>
  </si>
  <si>
    <t>La classe n'a qu'une responsabilitée.</t>
  </si>
  <si>
    <t>La procédure de création d'une partie (différences, validation, uuid, etc.) ne doit pas être dans le controleur (StageController).
ClickEventComponent a beaucoup trop de responsabilités. Il est important de déplacer la logique de ce component dans différents services.
GameCreationPageComponent a aussi trop de logique. Tout ce qui est relié à la validation d'une image ou la gestion des canvas pourrait du moins être encapsulé dans des services.
(Attention) La classe SecondsToMinutesService est beaucoup trop spécifique. Elle aurait dû simplement être une fonction ou une méthode d'un service TimeConversion.</t>
  </si>
  <si>
    <t>2.2 Attributs</t>
  </si>
  <si>
    <t>La classe comporte uniquement des attributs utilisés.
La classe comporte uniquement des attributs qui sont des états de la classe.
La classe ne comporte pas d'attribut utilisé seulement dans les tests.</t>
  </si>
  <si>
    <t>solo-view.component.ts: differenceArray et currentTime ne sont pas utilisés</t>
  </si>
  <si>
    <t>2.3 Accessibilité</t>
  </si>
  <si>
    <t>La classe minimise l'accessibilité des membres. (Bonne utilisation de public/private/protected pour les attributs et les fonctions)
Les méthodes get/set font une validation quelconque sur les attributs privés.</t>
  </si>
  <si>
    <t>difference-detection.service.ts: plusieurs fonctions et variables devraient être private (createArray, hasWhiteNeighbor, setPixelBlack, isPixelSameColor, firstImageArray, etc.)
Plusieurs fonctions destinées à aider les fonctions "public" de la classe DifferencesCounterService ne sont pas private.
Le service injecté dans GameDifficultyService devrait être private.
jsonPath dans GameCardService et DifferenceClickService
timer-solo.service.ts: subArray
click-event.component.ts: clickEventSefrvice, foundDifferenceService..
etc.</t>
  </si>
  <si>
    <t>2.4 Couplage</t>
  </si>
  <si>
    <t>La classe minimise le couplage aux autres classes.
La classe minimise les longues chaînes d'appels (ex : foo.bar.baz.foo)</t>
  </si>
  <si>
    <t>2.5 Valeur par défaut</t>
  </si>
  <si>
    <t>La classe initialise tous ses attributs de la même façon. Soit à la définition, soit dans le constructeur.</t>
  </si>
  <si>
    <t>Certaines classes initialisent leurs variables de façon non uniforme:
click-event.component.ts
game-creation-page.component.ts
game-selection.component.ts</t>
  </si>
  <si>
    <t>3. Fonctions et méthodes</t>
  </si>
  <si>
    <t>Kamel</t>
  </si>
  <si>
    <t>3.1 Utilité</t>
  </si>
  <si>
    <t>La fonction est utilie et non-triviale.
La fonction ne peut pas être fragmenté en plusieurs fonctions.
La fonction n'a pas une longueur trop grande.</t>
  </si>
  <si>
    <t>clearFirstFile, clearSecondFile sont triviales (game-creation-page), isShowingFirstCard, isShowingLastCard, triviales (game-selection), toggleErrorMessage, untoggleErrorMessage une des deux est inutile (solo-view), isNewAndDifferentPixel est triviale, la fonction est aussi longue que son utilisation (differences-counter)</t>
  </si>
  <si>
    <t>3.2 Paramètres</t>
  </si>
  <si>
    <t>La fonction possède le moins de paramètres possibles en entrée.
La fonction possède uniquement des paramètres d'entrée qui sont utilisés.</t>
  </si>
  <si>
    <t>4. Gestion des ressources et erreurs</t>
  </si>
  <si>
    <t>4.1 Console</t>
  </si>
  <si>
    <t>La console ne génère pas de message d'avertissement (warning) ou d'erreur (error) qui aurait pu être gérés par le programme.</t>
  </si>
  <si>
    <t>4.2 Code asynchrone</t>
  </si>
  <si>
    <t>Le code asynchrone (Promise, Observable, Event) est géré adéquatement.</t>
  </si>
  <si>
    <t>4.3 Message d'erreur</t>
  </si>
  <si>
    <t>Le message d'erreur est précis et compréhensible par l'utilisateur moyen.</t>
  </si>
  <si>
    <t>5. Variables et constantes</t>
  </si>
  <si>
    <t>5.1 Groupement</t>
  </si>
  <si>
    <t>Les constantes sont regroupées ensemble en groupes logiques.</t>
  </si>
  <si>
    <t>Les constantes devraient être regroupées dans un folder et non dans chaque folder, MATERIAL_PREBUILT_THEMES dans le component (material-page)</t>
  </si>
  <si>
    <t>5.2 Environnement</t>
  </si>
  <si>
    <t>Des variables d'environnements sont utilisées lorsque possible.</t>
  </si>
  <si>
    <t>Les variables d'environnement ne sont pas utilisées, c'est un const dans server-routes (server-routes/environment.ts)</t>
  </si>
  <si>
    <t>5.3 Contexte d'utilisation</t>
  </si>
  <si>
    <t>La constante est utilisé dans un contexte lié à la logique d'affaire. (Exemple d'erreur: const DEUX = 2,  bonne utilisation: WAIT_TIME = 5000 )</t>
  </si>
  <si>
    <t>6. Expressions booléennes</t>
  </si>
  <si>
    <t>6.1 Expression</t>
  </si>
  <si>
    <t>L'expression booléenne n'es pas comparée à true ou false. (Exemple d'erreur: x === true)</t>
  </si>
  <si>
    <t>file !== undefined, this.originalFile === null, this.differentFile === null</t>
  </si>
  <si>
    <t>6.2 Logique négative</t>
  </si>
  <si>
    <t>L'expression booléenne évite la logique négative. (Exemple d'erreur:  if( !notFound(…) )</t>
  </si>
  <si>
    <t>6.3 Ternaire</t>
  </si>
  <si>
    <t>L'expression booléenne utilise un ternaire dans le bon scénario.</t>
  </si>
  <si>
    <t>difference-click.service.ts: 45</t>
  </si>
  <si>
    <t>6.4 Prédicats</t>
  </si>
  <si>
    <t>L'expression booléenne est simple.
L'expression booléenne utilise un ou des prédicats pour simplifier une condition complexe.</t>
  </si>
  <si>
    <t>game-creation-page.component.ts lignes 126 et 140 : Possibilité de simplifier avec un prédicat (isImageUploaded)</t>
  </si>
  <si>
    <t>7. Qualité générale</t>
  </si>
  <si>
    <t>Mike, Ghali, Kamel</t>
  </si>
  <si>
    <t>7.1 Langue</t>
  </si>
  <si>
    <t>La langue utilisée pour les variables, classes et fonctions est uniforme pour tout le code source.
La langue utilisée pour les commentaires doit être uniforme, mais peut être différente que la langue du code source.</t>
  </si>
  <si>
    <t>Quelques commentaires bilingues:
chat.gateaway.ts
chat.gateaway.spec.ts
stage.controller.ts
game-creation-page.component.ts</t>
  </si>
  <si>
    <t>7.2 Commentaire</t>
  </si>
  <si>
    <t>Le commentaire est pertinent. (Pas de code mort commenté)</t>
  </si>
  <si>
    <t>TODOS dans game-card-selection
retirer les imports commtés dans materialModule</t>
  </si>
  <si>
    <t>7.3 Enum</t>
  </si>
  <si>
    <t>Le code utilise des enum lorsque c'est pertinent.</t>
  </si>
  <si>
    <t>faites un effort pour vos enums</t>
  </si>
  <si>
    <t>7.4 Classe et interface</t>
  </si>
  <si>
    <t>Le code n'utilise pas d'objets anonymes JS et priorise les classes et les interfaces.</t>
  </si>
  <si>
    <t>7.5 Duplication</t>
  </si>
  <si>
    <t>Il n'y a pas de duplication de code.</t>
  </si>
  <si>
    <t>clearFirstFile, clearSecondFile</t>
  </si>
  <si>
    <t>7.6 ESLint</t>
  </si>
  <si>
    <t>Il n'y a pas de "eslint:disable" non justifiés dans le code.
L'utilisation limitée de eslint:disable est tolérée dans les fichiers de test (.spec.ts). (Exemple : nombres magiques)</t>
  </si>
  <si>
    <t>Kamel: max-param, pas de justification (stage-controller)</t>
  </si>
  <si>
    <t>7.7 Complexité</t>
  </si>
  <si>
    <t>Le code minimise la complexité cyclomatique. (Exemple : plusieurs if/else ou boucles for imbriqués, opérations complexes, etc.)</t>
  </si>
  <si>
    <t>image-difference.service.ts: 59 -&gt; Il aurait été préférable d'en moins encapsuler les 2 boucles de l'expansion dans une autre fonction.
differences-coutner.service.ts: getDifferencesList a une trop grande complexité cyclomatique.</t>
  </si>
  <si>
    <t>7.7 Nomenclature des variables, classes et méthodes</t>
  </si>
  <si>
    <t>Les noms des variables, classes et méthodes sont précis et clairs.
Les noms respectent un format unique:  camelCase pour les variables et méthodes, SCREAMING_SNAKE_CASE pour les constantes, etc .
Les noms ne sont pas troncés excessivement. (Exemple: utiliser background au lieu de seulement bg).</t>
  </si>
  <si>
    <t>myOgCanvas, myDiffCanvas devrait être OriginalCanvas, DifferencesCanvas
diffContext, ogContext,
left,right pourrait être plus explicite
sub
e: MouseEvent e est vraiment pas explicite</t>
  </si>
  <si>
    <t>7.8 Performance</t>
  </si>
  <si>
    <t>Le logiciel a une performance acceptable.</t>
  </si>
  <si>
    <t>8. Gestion de versions</t>
  </si>
  <si>
    <t>8.1 TAG</t>
  </si>
  <si>
    <t>La branche de développement possède le bon tag. (sprint1, sprint2, sprint3)</t>
  </si>
  <si>
    <t>8.2 Commit</t>
  </si>
  <si>
    <t>Le commit a un message pertinent et descriptif.</t>
  </si>
  <si>
    <t>"modale de chahine", "if it works, it works", "it works", "partly implemented", "corrected that *** lint error" (restez poli dans les commits svp), "productive girl boss here", "hum", etc.</t>
  </si>
  <si>
    <t>8.3 Branches mortes</t>
  </si>
  <si>
    <t xml:space="preserve">Le projet ne contient pas de branches mortes (stale branch). Une branche est considérée comme morte si elle n'a pas de commit pendant plus de 3 semaines. </t>
  </si>
  <si>
    <t>8.4 Gitlab</t>
  </si>
  <si>
    <t>Des Merge Requests sont utilisées pour fusionner vers la branche de production.
Les Merge Requests sont approuvées par au moins un membre de l'équipe avant la fusion.
Les Issues sont mis à jour tout au long du projet.</t>
  </si>
  <si>
    <t>Issue vue de config interface de base, le système doit présenter les noms... pas closed.</t>
  </si>
  <si>
    <t>8.5 Fichiers</t>
  </si>
  <si>
    <t>Le projet contient uniquement les fichiers nécessaires. (Exemple: pas de dossier node_modules ou coverage).</t>
  </si>
  <si>
    <t>material-page dossier pas utilisé ( code mort)</t>
  </si>
  <si>
    <t>Total QA sprint</t>
  </si>
  <si>
    <t>Note QA sprint</t>
  </si>
  <si>
    <t>Fonctionnalités</t>
  </si>
  <si>
    <t>Fonctionnalité</t>
  </si>
  <si>
    <t>Testé</t>
  </si>
  <si>
    <t>Note finale</t>
  </si>
  <si>
    <t>1.1 Vue Initiale</t>
  </si>
  <si>
    <t>1.2 Vue de Sélection de partie</t>
  </si>
  <si>
    <t>1.3 Vue de Configuration - interface de base</t>
  </si>
  <si>
    <t>1.4 Vue de création de jeu - modification de l'arrière plan</t>
  </si>
  <si>
    <t xml:space="preserve">pas de retroaction a la creation de partie
test : game-creation-page.component.ts , stage.controller.ts </t>
  </si>
  <si>
    <t>1.5 Système de détection de différences</t>
  </si>
  <si>
    <t>1.6 Vue de jeu en solo</t>
  </si>
  <si>
    <t>On ne peut pas abandonner</t>
  </si>
  <si>
    <t>1.7 Mode classique en solo</t>
  </si>
  <si>
    <t>Clignotement d'une image sur 2, coverage click event</t>
  </si>
  <si>
    <t>Note finale pour le sprint</t>
  </si>
  <si>
    <t>Pénalités</t>
  </si>
  <si>
    <t>Crash</t>
  </si>
  <si>
    <t>ERROR [ExceptionsHandler] Error dans les tests serveur</t>
  </si>
  <si>
    <t>Erreur de build</t>
  </si>
  <si>
    <t>2.1 Vue de création de jeu - modification de l'avant-plan</t>
  </si>
  <si>
    <t>2.2 Créer et Joindre une partie un contre un</t>
  </si>
  <si>
    <t>2.3 Mode Classique en un contre un</t>
  </si>
  <si>
    <t>2.4 Vue de jeu en un contre un et Section des messages</t>
  </si>
  <si>
    <t>2.5 Vue de Configuration - suppression de jeu</t>
  </si>
  <si>
    <t xml:space="preserve">2.6 Messages de partie (local) </t>
  </si>
  <si>
    <t>2.7 Mode Triche</t>
  </si>
  <si>
    <t>Erreur de build  / déploiement erroné</t>
  </si>
  <si>
    <t>Anciennes fonctionnalités brisées</t>
  </si>
  <si>
    <t>3.1 Mode Temps Limité</t>
  </si>
  <si>
    <t>3.2 Remise des données à leur état initial</t>
  </si>
  <si>
    <t>3.3 Vue de Configuration - constantes de jeu</t>
  </si>
  <si>
    <t>3.4 Indices de jeu</t>
  </si>
  <si>
    <t>3.5 Historique des parties jouées</t>
  </si>
  <si>
    <t>3.6 Meilleurs temps</t>
  </si>
  <si>
    <t>3.7 Messages de partie (global)</t>
  </si>
  <si>
    <t>3.8 Reprise vidéo de la partie</t>
  </si>
  <si>
    <t>Erreur de build / déploiement erroné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</si>
</sst>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s>
  <fills count="25">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s>
  <borders count="54">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71">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0" fillId="10" borderId="28" xfId="0" applyFill="1" applyBorder="1" applyAlignment="1">
      <alignment horizontal="center" vertical="center" wrapText="1"/>
    </xf>
    <xf numFmtId="0" fontId="0" fillId="10" borderId="37" xfId="0" applyFill="1" applyBorder="1" applyAlignment="1">
      <alignment horizontal="left" vertical="center" wrapText="1"/>
    </xf>
    <xf numFmtId="49" fontId="0" fillId="8" borderId="8" xfId="0" applyNumberFormat="1" applyFill="1" applyBorder="1" applyAlignment="1">
      <alignment horizontal="center" vertical="center" wrapText="1"/>
    </xf>
    <xf numFmtId="49" fontId="0" fillId="9" borderId="8" xfId="0" applyNumberFormat="1" applyFill="1" applyBorder="1" applyAlignment="1">
      <alignment horizontal="center"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0" fillId="8" borderId="27" xfId="0" applyFill="1" applyBorder="1" applyAlignment="1">
      <alignment horizontal="center" vertical="center" wrapText="1"/>
    </xf>
    <xf numFmtId="0" fontId="0" fillId="9" borderId="27"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7" xfId="0" applyFill="1" applyBorder="1" applyAlignment="1">
      <alignment horizontal="left" vertical="center" wrapText="1"/>
    </xf>
    <xf numFmtId="0" fontId="0" fillId="9" borderId="3" xfId="0" applyFill="1" applyBorder="1" applyAlignment="1">
      <alignment horizontal="center" vertical="center" wrapText="1"/>
    </xf>
    <xf numFmtId="0" fontId="0" fillId="9" borderId="27" xfId="0" applyFill="1" applyBorder="1" applyAlignment="1">
      <alignment horizontal="left" vertical="center" wrapText="1"/>
    </xf>
    <xf numFmtId="0" fontId="0" fillId="13" borderId="3" xfId="0" applyFill="1" applyBorder="1" applyAlignment="1">
      <alignment horizontal="center" vertical="center" wrapText="1"/>
    </xf>
    <xf numFmtId="0" fontId="0" fillId="13" borderId="27" xfId="0" applyFill="1" applyBorder="1" applyAlignment="1">
      <alignment horizontal="center" vertical="center" wrapText="1"/>
    </xf>
    <xf numFmtId="0" fontId="0" fillId="13" borderId="38" xfId="0" applyFill="1" applyBorder="1" applyAlignment="1">
      <alignment horizontal="left"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9" borderId="33"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4" fillId="11" borderId="50" xfId="0"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9" borderId="24" xfId="0" applyFont="1" applyFill="1" applyBorder="1" applyAlignment="1">
      <alignment horizontal="left"/>
    </xf>
    <xf numFmtId="1" fontId="14" fillId="19" borderId="24" xfId="0" applyNumberFormat="1" applyFont="1" applyFill="1" applyBorder="1" applyAlignment="1">
      <alignment horizontal="left"/>
    </xf>
    <xf numFmtId="0" fontId="14" fillId="19" borderId="42" xfId="0" applyFont="1" applyFill="1" applyBorder="1" applyAlignment="1">
      <alignment horizontal="left"/>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5" fillId="20" borderId="5" xfId="0" applyFont="1" applyFill="1" applyBorder="1" applyAlignment="1">
      <alignment horizontal="left" vertical="center"/>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12" borderId="33" xfId="0" applyFont="1" applyFill="1" applyBorder="1" applyAlignment="1">
      <alignment horizontal="left" vertical="center"/>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4" fillId="20" borderId="33" xfId="0" applyFont="1" applyFill="1" applyBorder="1" applyAlignment="1">
      <alignment horizontal="left" vertical="center"/>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4" fillId="20" borderId="45" xfId="0" applyFont="1" applyFill="1" applyBorder="1" applyAlignment="1">
      <alignment horizontal="left"/>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4" borderId="33"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4" fillId="18" borderId="33"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4" fillId="14" borderId="50" xfId="0"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0" fontId="0" fillId="10" borderId="8" xfId="0" applyFill="1" applyBorder="1" applyAlignment="1">
      <alignment horizontal="center" vertical="center" wrapText="1"/>
    </xf>
    <xf numFmtId="0" fontId="12" fillId="16" borderId="17" xfId="0" applyFont="1" applyFill="1" applyBorder="1" applyAlignment="1">
      <alignment vertical="center"/>
    </xf>
    <xf numFmtId="0" fontId="14" fillId="20" borderId="0" xfId="0" applyFont="1" applyFill="1" applyAlignment="1">
      <alignment horizontal="left" vertical="center" wrapText="1"/>
    </xf>
    <xf numFmtId="0" fontId="14" fillId="20" borderId="0" xfId="0" applyFont="1" applyFill="1" applyAlignment="1">
      <alignment horizontal="left" vertical="center"/>
    </xf>
    <xf numFmtId="0" fontId="14" fillId="14" borderId="0" xfId="0" applyFont="1" applyFill="1" applyAlignment="1">
      <alignment horizontal="left" vertical="center"/>
    </xf>
    <xf numFmtId="0" fontId="14" fillId="19" borderId="33" xfId="0" applyFont="1" applyFill="1" applyBorder="1" applyAlignment="1">
      <alignment horizontal="left" vertical="center" wrapText="1"/>
    </xf>
    <xf numFmtId="0" fontId="0" fillId="16" borderId="7" xfId="0" applyFill="1" applyBorder="1" applyAlignment="1">
      <alignment horizontal="center" vertical="center"/>
    </xf>
    <xf numFmtId="0" fontId="0" fillId="16" borderId="17" xfId="0" applyFill="1" applyBorder="1" applyAlignment="1">
      <alignment horizontal="center" vertical="center"/>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xf numFmtId="0" fontId="12" fillId="16" borderId="17" xfId="0" applyFont="1" applyFill="1" applyBorder="1" applyAlignment="1">
      <alignment horizontal="left" vertical="center" wrapText="1"/>
    </xf>
    <xf numFmtId="0" fontId="0" fillId="0" borderId="8" xfId="0" applyBorder="1" applyAlignment="1">
      <alignment horizontal="right" vertical="center" wrapText="1"/>
    </xf>
    <xf numFmtId="0" fontId="0" fillId="0" borderId="28" xfId="0"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49" fontId="13" fillId="0" borderId="10"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0" fontId="12" fillId="16" borderId="17" xfId="0" applyFont="1" applyFill="1" applyBorder="1" applyAlignment="1">
      <alignment horizontal="left" vertical="center"/>
    </xf>
    <xf numFmtId="49" fontId="13" fillId="0" borderId="15" xfId="0" applyNumberFormat="1" applyFont="1" applyBorder="1" applyAlignment="1">
      <alignment horizontal="righ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38" xfId="0" applyNumberFormat="1" applyFont="1" applyFill="1" applyBorder="1" applyAlignment="1">
      <alignment horizontal="center" vertical="center" wrapText="1"/>
    </xf>
  </cellXfs>
  <cellStyles count="7">
    <cellStyle name="40% - Accent1" xfId="4" builtinId="31"/>
    <cellStyle name="40% - Accent2" xfId="5" builtinId="35"/>
    <cellStyle name="40% - Accent3" xfId="6" builtinId="39"/>
    <cellStyle name="Explanatory Text" xfId="2" builtinId="53" customBuiltin="1"/>
    <cellStyle name="Normal" xfId="0" builtinId="0"/>
    <cellStyle name="Output" xfId="3" builtinId="21"/>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G7"/>
  <sheetViews>
    <sheetView workbookViewId="0">
      <selection activeCell="E12" sqref="E12"/>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 min="7" max="7" width="15.7109375" customWidth="1"/>
  </cols>
  <sheetData>
    <row r="3" spans="1:7" ht="30">
      <c r="A3" s="40"/>
      <c r="B3" s="126" t="s">
        <v>0</v>
      </c>
      <c r="C3" s="126" t="s">
        <v>1</v>
      </c>
      <c r="D3" s="126" t="s">
        <v>2</v>
      </c>
      <c r="E3" s="127" t="s">
        <v>3</v>
      </c>
      <c r="F3" s="128" t="s">
        <v>4</v>
      </c>
      <c r="G3" s="129" t="s">
        <v>5</v>
      </c>
    </row>
    <row r="4" spans="1:7">
      <c r="A4" s="107" t="s">
        <v>6</v>
      </c>
      <c r="B4" s="108">
        <f>(Fonctionnalités!E15)</f>
        <v>0.79249999999999998</v>
      </c>
      <c r="C4" s="108">
        <f>'Assurance Qualité'!C59</f>
        <v>0.66399999999999992</v>
      </c>
      <c r="D4" s="108">
        <f>B4*0.6+C4*0.4 - 0.1*E4</f>
        <v>0.74109999999999998</v>
      </c>
      <c r="E4" s="109"/>
      <c r="F4" s="110">
        <v>20</v>
      </c>
      <c r="G4" s="111">
        <f>D4*F4</f>
        <v>14.821999999999999</v>
      </c>
    </row>
    <row r="5" spans="1:7">
      <c r="A5" s="112" t="s">
        <v>7</v>
      </c>
      <c r="B5" s="113">
        <f>(Fonctionnalités!E28)</f>
        <v>0</v>
      </c>
      <c r="C5" s="113">
        <f>'Assurance Qualité'!F59</f>
        <v>0</v>
      </c>
      <c r="D5" s="113">
        <f t="shared" ref="D5:D6" si="0">B5*0.6+C5*0.4 - 0.1*E5</f>
        <v>0</v>
      </c>
      <c r="E5" s="114"/>
      <c r="F5" s="115">
        <v>20</v>
      </c>
      <c r="G5" s="116">
        <f t="shared" ref="G5:G7" si="1">D5*F5</f>
        <v>0</v>
      </c>
    </row>
    <row r="6" spans="1:7">
      <c r="A6" s="117" t="s">
        <v>8</v>
      </c>
      <c r="B6" s="118">
        <f>(Fonctionnalités!E43)</f>
        <v>0</v>
      </c>
      <c r="C6" s="118">
        <f>'Assurance Qualité'!I59</f>
        <v>0</v>
      </c>
      <c r="D6" s="118">
        <f t="shared" si="0"/>
        <v>0</v>
      </c>
      <c r="E6" s="119"/>
      <c r="F6" s="120">
        <v>20</v>
      </c>
      <c r="G6" s="121">
        <f t="shared" si="1"/>
        <v>0</v>
      </c>
    </row>
    <row r="7" spans="1:7">
      <c r="A7" s="122" t="s">
        <v>9</v>
      </c>
      <c r="B7" s="122"/>
      <c r="C7" s="122"/>
      <c r="D7" s="123">
        <v>0</v>
      </c>
      <c r="E7" s="124"/>
      <c r="F7" s="122">
        <v>5</v>
      </c>
      <c r="G7" s="125">
        <f t="shared" si="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59"/>
  <sheetViews>
    <sheetView tabSelected="1" topLeftCell="A30" zoomScaleNormal="100" workbookViewId="0">
      <selection activeCell="C35" sqref="C35"/>
    </sheetView>
  </sheetViews>
  <sheetFormatPr defaultColWidth="9.140625" defaultRowHeight="15"/>
  <cols>
    <col min="1" max="1" width="22.7109375" style="1" customWidth="1"/>
    <col min="2" max="2" width="77.5703125" style="10" customWidth="1"/>
    <col min="3" max="4" width="10.7109375" style="1" customWidth="1"/>
    <col min="5" max="5" width="45.28515625" style="10" customWidth="1"/>
    <col min="6" max="7" width="10.7109375" customWidth="1"/>
    <col min="8" max="8" width="20.7109375" style="10" customWidth="1"/>
    <col min="9" max="10" width="10.7109375" customWidth="1"/>
    <col min="11" max="11" width="20.7109375" style="10" customWidth="1"/>
    <col min="12" max="13" width="12.7109375" customWidth="1"/>
    <col min="14" max="16" width="15.7109375" customWidth="1"/>
    <col min="17" max="1029" width="9.140625" bestFit="1" customWidth="1"/>
  </cols>
  <sheetData>
    <row r="2" spans="1:17" ht="18.399999999999999" customHeight="1">
      <c r="A2" s="251" t="s">
        <v>10</v>
      </c>
      <c r="B2" s="251"/>
      <c r="C2" s="251"/>
      <c r="D2" s="251"/>
      <c r="E2" s="251"/>
      <c r="F2" s="251"/>
      <c r="G2" s="251"/>
      <c r="H2" s="251"/>
      <c r="I2" s="251"/>
      <c r="J2" s="251"/>
      <c r="K2" s="251"/>
      <c r="L2" s="7"/>
      <c r="M2" s="7"/>
    </row>
    <row r="4" spans="1:17" ht="18.399999999999999" customHeight="1">
      <c r="A4" s="252" t="s">
        <v>11</v>
      </c>
      <c r="B4" s="252"/>
      <c r="C4" s="252"/>
      <c r="D4" s="252"/>
      <c r="E4" s="252"/>
      <c r="F4" s="252"/>
      <c r="G4" s="252"/>
      <c r="H4" s="252"/>
      <c r="I4" s="252"/>
      <c r="J4" s="252"/>
      <c r="K4" s="252"/>
      <c r="L4" s="4"/>
      <c r="M4" s="4"/>
    </row>
    <row r="5" spans="1:17" ht="18.75">
      <c r="A5" s="11"/>
      <c r="B5" s="41"/>
      <c r="C5" s="2"/>
      <c r="D5" s="2"/>
      <c r="E5" s="41"/>
      <c r="F5" s="2"/>
      <c r="G5" s="2"/>
      <c r="H5" s="41"/>
      <c r="I5" s="2"/>
      <c r="J5" s="2"/>
      <c r="K5" s="41"/>
      <c r="L5" s="2"/>
      <c r="M5" s="2"/>
    </row>
    <row r="6" spans="1:17" ht="18.399999999999999" customHeight="1">
      <c r="A6" s="244" t="s">
        <v>12</v>
      </c>
      <c r="B6" s="256" t="s">
        <v>13</v>
      </c>
      <c r="C6" s="246" t="s">
        <v>6</v>
      </c>
      <c r="D6" s="247"/>
      <c r="E6" s="247"/>
      <c r="F6" s="248" t="s">
        <v>7</v>
      </c>
      <c r="G6" s="249"/>
      <c r="H6" s="250"/>
      <c r="I6" s="253" t="s">
        <v>8</v>
      </c>
      <c r="J6" s="254"/>
      <c r="K6" s="255"/>
      <c r="L6" s="3"/>
      <c r="M6" s="3"/>
      <c r="N6" s="242"/>
      <c r="O6" s="243"/>
      <c r="P6" s="243"/>
    </row>
    <row r="7" spans="1:17" ht="18.75">
      <c r="A7" s="245"/>
      <c r="B7" s="257"/>
      <c r="C7" s="14" t="s">
        <v>14</v>
      </c>
      <c r="D7" s="15" t="s">
        <v>4</v>
      </c>
      <c r="E7" s="21" t="s">
        <v>15</v>
      </c>
      <c r="F7" s="16" t="s">
        <v>14</v>
      </c>
      <c r="G7" s="17" t="s">
        <v>4</v>
      </c>
      <c r="H7" s="20" t="s">
        <v>15</v>
      </c>
      <c r="I7" s="18" t="s">
        <v>14</v>
      </c>
      <c r="J7" s="19" t="s">
        <v>4</v>
      </c>
      <c r="K7" s="22" t="s">
        <v>15</v>
      </c>
      <c r="L7" s="3"/>
      <c r="M7" s="3"/>
      <c r="N7" s="40"/>
      <c r="O7" s="40"/>
      <c r="P7" s="40"/>
      <c r="Q7" s="40"/>
    </row>
    <row r="8" spans="1:17" ht="18.75">
      <c r="A8" s="226" t="s">
        <v>16</v>
      </c>
      <c r="B8" s="226"/>
      <c r="C8" s="219" t="s">
        <v>17</v>
      </c>
      <c r="D8" s="220"/>
      <c r="E8" s="46" t="s">
        <v>18</v>
      </c>
      <c r="F8" s="219" t="s">
        <v>17</v>
      </c>
      <c r="G8" s="220"/>
      <c r="H8" s="46"/>
      <c r="I8" s="219" t="s">
        <v>17</v>
      </c>
      <c r="J8" s="220"/>
      <c r="K8" s="46"/>
      <c r="L8" s="3"/>
      <c r="M8" s="3"/>
      <c r="N8" s="40"/>
      <c r="O8" s="40"/>
      <c r="P8" s="40"/>
      <c r="Q8" s="40"/>
    </row>
    <row r="9" spans="1:17" ht="45.75">
      <c r="A9" s="29" t="s">
        <v>19</v>
      </c>
      <c r="B9" s="29" t="s">
        <v>20</v>
      </c>
      <c r="C9" s="100">
        <v>0.7</v>
      </c>
      <c r="D9" s="98">
        <v>6</v>
      </c>
      <c r="E9" s="101" t="s">
        <v>21</v>
      </c>
      <c r="F9" s="102"/>
      <c r="G9" s="99">
        <v>6</v>
      </c>
      <c r="H9" s="103"/>
      <c r="I9" s="104"/>
      <c r="J9" s="105">
        <v>6</v>
      </c>
      <c r="K9" s="106"/>
      <c r="L9" s="3"/>
      <c r="M9" s="3"/>
      <c r="N9" s="40"/>
      <c r="O9" s="40"/>
      <c r="P9" s="40"/>
      <c r="Q9" s="40"/>
    </row>
    <row r="10" spans="1:17" ht="76.5">
      <c r="A10" s="23" t="s">
        <v>22</v>
      </c>
      <c r="B10" s="23" t="s">
        <v>23</v>
      </c>
      <c r="C10" s="100">
        <v>0.5</v>
      </c>
      <c r="D10" s="98">
        <v>2</v>
      </c>
      <c r="E10" s="101" t="s">
        <v>24</v>
      </c>
      <c r="F10" s="102"/>
      <c r="G10" s="99">
        <v>2</v>
      </c>
      <c r="H10" s="103"/>
      <c r="I10" s="104"/>
      <c r="J10" s="105">
        <v>2</v>
      </c>
      <c r="K10" s="106"/>
      <c r="L10" s="3"/>
      <c r="M10" s="3"/>
      <c r="N10" s="40"/>
      <c r="O10" s="40"/>
      <c r="P10" s="40"/>
      <c r="Q10" s="40"/>
    </row>
    <row r="11" spans="1:17" s="30" customFormat="1" ht="15.75">
      <c r="A11" s="221" t="s">
        <v>25</v>
      </c>
      <c r="B11" s="222"/>
      <c r="C11" s="47">
        <f>SUMPRODUCT(C6:C10,D6:D10)</f>
        <v>5.1999999999999993</v>
      </c>
      <c r="D11" s="48">
        <f>SUM(D6:D10)</f>
        <v>8</v>
      </c>
      <c r="E11" s="49"/>
      <c r="F11" s="50">
        <f>SUMPRODUCT(F6:F10,G6:G10)</f>
        <v>0</v>
      </c>
      <c r="G11" s="51">
        <f>SUM(G6:G10)</f>
        <v>8</v>
      </c>
      <c r="H11" s="52"/>
      <c r="I11" s="53">
        <f>SUMPRODUCT(I6:I10,J6:J10)</f>
        <v>0</v>
      </c>
      <c r="J11" s="54">
        <f>SUM(J6:J10)</f>
        <v>8</v>
      </c>
      <c r="K11" s="55"/>
      <c r="L11" s="56"/>
      <c r="M11" s="56"/>
      <c r="N11" s="44"/>
      <c r="O11" s="44"/>
      <c r="P11" s="44"/>
      <c r="Q11" s="44"/>
    </row>
    <row r="12" spans="1:17" s="12" customFormat="1" ht="18.399999999999999" customHeight="1">
      <c r="A12" s="226" t="s">
        <v>26</v>
      </c>
      <c r="B12" s="226"/>
      <c r="C12" s="219" t="s">
        <v>17</v>
      </c>
      <c r="D12" s="220"/>
      <c r="E12" s="46" t="s">
        <v>27</v>
      </c>
      <c r="F12" s="219" t="s">
        <v>17</v>
      </c>
      <c r="G12" s="220"/>
      <c r="H12" s="46"/>
      <c r="I12" s="219" t="s">
        <v>17</v>
      </c>
      <c r="J12" s="220"/>
      <c r="K12" s="46"/>
      <c r="L12" s="4"/>
      <c r="M12" s="4"/>
      <c r="N12" s="43"/>
      <c r="O12" s="43"/>
      <c r="P12" s="43"/>
      <c r="Q12" s="43"/>
    </row>
    <row r="13" spans="1:17" ht="276.75" customHeight="1">
      <c r="A13" s="29" t="s">
        <v>28</v>
      </c>
      <c r="B13" s="29" t="s">
        <v>29</v>
      </c>
      <c r="C13" s="79">
        <v>0.25</v>
      </c>
      <c r="D13" s="80">
        <v>3</v>
      </c>
      <c r="E13" s="81" t="s">
        <v>30</v>
      </c>
      <c r="F13" s="89"/>
      <c r="G13" s="90">
        <f>D13</f>
        <v>3</v>
      </c>
      <c r="H13" s="91"/>
      <c r="I13" s="92"/>
      <c r="J13" s="93">
        <f>G13</f>
        <v>3</v>
      </c>
      <c r="K13" s="94"/>
      <c r="L13" s="5"/>
      <c r="M13" s="5"/>
    </row>
    <row r="14" spans="1:17" ht="45.75">
      <c r="A14" s="23" t="s">
        <v>31</v>
      </c>
      <c r="B14" s="23" t="s">
        <v>32</v>
      </c>
      <c r="C14" s="83">
        <v>0.8</v>
      </c>
      <c r="D14" s="84">
        <v>2</v>
      </c>
      <c r="E14" s="85" t="s">
        <v>33</v>
      </c>
      <c r="F14" s="86"/>
      <c r="G14" s="90">
        <f t="shared" ref="G14:G17" si="0">D14</f>
        <v>2</v>
      </c>
      <c r="H14" s="88"/>
      <c r="I14" s="76"/>
      <c r="J14" s="93">
        <f t="shared" ref="J14:J17" si="1">G14</f>
        <v>2</v>
      </c>
      <c r="K14" s="78"/>
      <c r="L14" s="5"/>
      <c r="M14" s="5"/>
    </row>
    <row r="15" spans="1:17" ht="241.5" customHeight="1">
      <c r="A15" s="23" t="s">
        <v>34</v>
      </c>
      <c r="B15" s="23" t="s">
        <v>35</v>
      </c>
      <c r="C15" s="83">
        <v>0</v>
      </c>
      <c r="D15" s="84">
        <v>2</v>
      </c>
      <c r="E15" s="85" t="s">
        <v>36</v>
      </c>
      <c r="F15" s="86"/>
      <c r="G15" s="90">
        <f t="shared" si="0"/>
        <v>2</v>
      </c>
      <c r="H15" s="88"/>
      <c r="I15" s="76"/>
      <c r="J15" s="93">
        <f t="shared" si="1"/>
        <v>2</v>
      </c>
      <c r="K15" s="78"/>
      <c r="L15" s="5"/>
      <c r="M15" s="5"/>
    </row>
    <row r="16" spans="1:17" ht="30.75">
      <c r="A16" s="23" t="s">
        <v>37</v>
      </c>
      <c r="B16" s="23" t="s">
        <v>38</v>
      </c>
      <c r="C16" s="83">
        <v>1</v>
      </c>
      <c r="D16" s="84">
        <v>4</v>
      </c>
      <c r="E16" s="85"/>
      <c r="F16" s="86"/>
      <c r="G16" s="90">
        <f t="shared" si="0"/>
        <v>4</v>
      </c>
      <c r="H16" s="88"/>
      <c r="I16" s="76"/>
      <c r="J16" s="93">
        <f t="shared" si="1"/>
        <v>4</v>
      </c>
      <c r="K16" s="78"/>
      <c r="L16" s="5"/>
      <c r="M16" s="5"/>
    </row>
    <row r="17" spans="1:17" ht="76.5">
      <c r="A17" s="23" t="s">
        <v>39</v>
      </c>
      <c r="B17" s="23" t="s">
        <v>40</v>
      </c>
      <c r="C17" s="83">
        <v>0.4</v>
      </c>
      <c r="D17" s="84">
        <v>4</v>
      </c>
      <c r="E17" s="85" t="s">
        <v>41</v>
      </c>
      <c r="F17" s="86"/>
      <c r="G17" s="90">
        <f t="shared" si="0"/>
        <v>4</v>
      </c>
      <c r="H17" s="88"/>
      <c r="I17" s="76"/>
      <c r="J17" s="93">
        <f t="shared" si="1"/>
        <v>4</v>
      </c>
      <c r="K17" s="78"/>
      <c r="L17" s="5"/>
      <c r="M17" s="5"/>
    </row>
    <row r="18" spans="1:17" s="30" customFormat="1" ht="15.75">
      <c r="A18" s="221" t="s">
        <v>25</v>
      </c>
      <c r="B18" s="222"/>
      <c r="C18" s="47">
        <f>SUMPRODUCT(C13:C17,D13:D17)</f>
        <v>7.9499999999999993</v>
      </c>
      <c r="D18" s="48">
        <f>SUM(D13:D17)</f>
        <v>15</v>
      </c>
      <c r="E18" s="49"/>
      <c r="F18" s="50">
        <f>SUMPRODUCT(F13:F17,G13:G17)</f>
        <v>0</v>
      </c>
      <c r="G18" s="51">
        <f>SUM(G13:G17)</f>
        <v>15</v>
      </c>
      <c r="H18" s="52"/>
      <c r="I18" s="53">
        <f>SUMPRODUCT(I13:I17,J13:J17)</f>
        <v>0</v>
      </c>
      <c r="J18" s="54">
        <f>SUM(J13:J17)</f>
        <v>15</v>
      </c>
      <c r="K18" s="55"/>
      <c r="L18" s="56"/>
      <c r="M18" s="56"/>
      <c r="N18" s="44"/>
      <c r="O18" s="44"/>
      <c r="P18" s="44"/>
      <c r="Q18" s="44"/>
    </row>
    <row r="19" spans="1:17" s="43" customFormat="1" ht="18.399999999999999" customHeight="1">
      <c r="A19" s="258" t="s">
        <v>42</v>
      </c>
      <c r="B19" s="258"/>
      <c r="C19" s="219" t="s">
        <v>17</v>
      </c>
      <c r="D19" s="220"/>
      <c r="E19" s="46" t="s">
        <v>43</v>
      </c>
      <c r="F19" s="219" t="s">
        <v>17</v>
      </c>
      <c r="G19" s="220"/>
      <c r="H19" s="46"/>
      <c r="I19" s="219" t="s">
        <v>17</v>
      </c>
      <c r="J19" s="220"/>
      <c r="K19" s="46"/>
      <c r="L19" s="4"/>
      <c r="M19" s="4"/>
    </row>
    <row r="20" spans="1:17" ht="275.25">
      <c r="A20" s="23" t="s">
        <v>44</v>
      </c>
      <c r="B20" s="23" t="s">
        <v>45</v>
      </c>
      <c r="C20" s="83">
        <v>0.3</v>
      </c>
      <c r="D20" s="84">
        <v>3</v>
      </c>
      <c r="E20" s="85" t="s">
        <v>46</v>
      </c>
      <c r="F20" s="86"/>
      <c r="G20" s="87">
        <v>3</v>
      </c>
      <c r="H20" s="88"/>
      <c r="I20" s="76"/>
      <c r="J20" s="77">
        <v>3</v>
      </c>
      <c r="K20" s="78"/>
      <c r="L20" s="5"/>
      <c r="M20" s="5"/>
    </row>
    <row r="21" spans="1:17" ht="30.75">
      <c r="A21" s="23" t="s">
        <v>47</v>
      </c>
      <c r="B21" s="23" t="s">
        <v>48</v>
      </c>
      <c r="C21" s="83">
        <v>1</v>
      </c>
      <c r="D21" s="84">
        <v>3</v>
      </c>
      <c r="E21" s="85"/>
      <c r="F21" s="86"/>
      <c r="G21" s="87">
        <v>3</v>
      </c>
      <c r="H21" s="88"/>
      <c r="I21" s="76"/>
      <c r="J21" s="77">
        <v>3</v>
      </c>
      <c r="K21" s="78"/>
      <c r="L21" s="5"/>
      <c r="M21" s="5"/>
    </row>
    <row r="22" spans="1:17" s="44" customFormat="1" ht="15.75">
      <c r="A22" s="259" t="s">
        <v>25</v>
      </c>
      <c r="B22" s="241"/>
      <c r="C22" s="57">
        <f>SUMPRODUCT(C20:C21,D20:D21)</f>
        <v>3.9</v>
      </c>
      <c r="D22" s="58">
        <f>SUM(D20:D21)</f>
        <v>6</v>
      </c>
      <c r="E22" s="59"/>
      <c r="F22" s="60">
        <f>SUMPRODUCT(F20:F21,G20:G21)</f>
        <v>0</v>
      </c>
      <c r="G22" s="61">
        <f>SUM(G20:G21)</f>
        <v>6</v>
      </c>
      <c r="H22" s="62"/>
      <c r="I22" s="63">
        <f>SUMPRODUCT(I20:I21,J20:J21)</f>
        <v>0</v>
      </c>
      <c r="J22" s="64">
        <f>SUM(J20:J21)</f>
        <v>6</v>
      </c>
      <c r="K22" s="65"/>
      <c r="L22" s="56"/>
      <c r="M22" s="56"/>
    </row>
    <row r="23" spans="1:17" ht="18.75" customHeight="1">
      <c r="A23" s="214" t="s">
        <v>49</v>
      </c>
      <c r="B23" s="214"/>
      <c r="C23" s="219" t="s">
        <v>17</v>
      </c>
      <c r="D23" s="220"/>
      <c r="E23" s="46" t="s">
        <v>18</v>
      </c>
      <c r="F23" s="219" t="s">
        <v>17</v>
      </c>
      <c r="G23" s="220"/>
      <c r="H23" s="46"/>
      <c r="I23" s="219" t="s">
        <v>17</v>
      </c>
      <c r="J23" s="220"/>
      <c r="K23" s="46"/>
      <c r="L23" s="4"/>
      <c r="M23" s="4"/>
    </row>
    <row r="24" spans="1:17" ht="30.75">
      <c r="A24" s="42" t="s">
        <v>50</v>
      </c>
      <c r="B24" s="42" t="s">
        <v>51</v>
      </c>
      <c r="C24" s="97">
        <v>1</v>
      </c>
      <c r="D24" s="25">
        <v>1</v>
      </c>
      <c r="E24" s="26"/>
      <c r="F24" s="82"/>
      <c r="G24" s="27">
        <v>1</v>
      </c>
      <c r="H24" s="28"/>
      <c r="I24" s="73"/>
      <c r="J24" s="74">
        <v>1</v>
      </c>
      <c r="K24" s="75"/>
      <c r="L24" s="5"/>
      <c r="M24" s="5"/>
    </row>
    <row r="25" spans="1:17">
      <c r="A25" s="23" t="s">
        <v>52</v>
      </c>
      <c r="B25" s="23" t="s">
        <v>53</v>
      </c>
      <c r="C25" s="83">
        <v>1</v>
      </c>
      <c r="D25" s="84">
        <v>2</v>
      </c>
      <c r="E25" s="85"/>
      <c r="F25" s="86"/>
      <c r="G25" s="87">
        <v>2</v>
      </c>
      <c r="H25" s="88"/>
      <c r="I25" s="76"/>
      <c r="J25" s="77">
        <v>2</v>
      </c>
      <c r="K25" s="78"/>
      <c r="L25" s="5"/>
      <c r="M25" s="5"/>
    </row>
    <row r="26" spans="1:17">
      <c r="A26" s="23" t="s">
        <v>54</v>
      </c>
      <c r="B26" s="23" t="s">
        <v>55</v>
      </c>
      <c r="C26" s="83">
        <v>1</v>
      </c>
      <c r="D26" s="84">
        <v>1</v>
      </c>
      <c r="E26" s="85"/>
      <c r="F26" s="86"/>
      <c r="G26" s="87">
        <v>1</v>
      </c>
      <c r="H26" s="88"/>
      <c r="I26" s="76"/>
      <c r="J26" s="77">
        <v>1</v>
      </c>
      <c r="K26" s="78"/>
      <c r="L26" s="5"/>
      <c r="M26" s="5"/>
    </row>
    <row r="27" spans="1:17" s="44" customFormat="1" ht="15.75">
      <c r="A27" s="240" t="s">
        <v>25</v>
      </c>
      <c r="B27" s="241"/>
      <c r="C27" s="47">
        <f>SUMPRODUCT(C24:C26,D24:D26)</f>
        <v>4</v>
      </c>
      <c r="D27" s="48">
        <f>SUM(D24:D26)</f>
        <v>4</v>
      </c>
      <c r="E27" s="49"/>
      <c r="F27" s="60">
        <f>SUMPRODUCT(F24:F26,G24:G26)</f>
        <v>0</v>
      </c>
      <c r="G27" s="61">
        <f>SUM(G24:G26)</f>
        <v>4</v>
      </c>
      <c r="H27" s="62"/>
      <c r="I27" s="63">
        <f>SUMPRODUCT(I24:I26,J24:J26)</f>
        <v>0</v>
      </c>
      <c r="J27" s="64">
        <f>SUM(J24:J26)</f>
        <v>4</v>
      </c>
      <c r="K27" s="65"/>
      <c r="L27" s="56"/>
      <c r="M27" s="56"/>
    </row>
    <row r="28" spans="1:17" ht="21" customHeight="1">
      <c r="A28" s="258" t="s">
        <v>56</v>
      </c>
      <c r="B28" s="258"/>
      <c r="C28" s="219" t="s">
        <v>17</v>
      </c>
      <c r="D28" s="220"/>
      <c r="E28" s="46" t="s">
        <v>43</v>
      </c>
      <c r="F28" s="219" t="s">
        <v>17</v>
      </c>
      <c r="G28" s="220"/>
      <c r="H28" s="66"/>
      <c r="I28" s="219" t="s">
        <v>17</v>
      </c>
      <c r="J28" s="220"/>
      <c r="K28" s="46"/>
      <c r="L28" s="9"/>
      <c r="M28" s="4"/>
    </row>
    <row r="29" spans="1:17" ht="137.25">
      <c r="A29" s="31" t="s">
        <v>57</v>
      </c>
      <c r="B29" s="31" t="s">
        <v>58</v>
      </c>
      <c r="C29" s="79">
        <v>0.6</v>
      </c>
      <c r="D29" s="80">
        <v>2</v>
      </c>
      <c r="E29" s="81" t="s">
        <v>59</v>
      </c>
      <c r="F29" s="89"/>
      <c r="G29" s="90">
        <f>D29</f>
        <v>2</v>
      </c>
      <c r="H29" s="95"/>
      <c r="I29" s="92"/>
      <c r="J29" s="93">
        <f>D29</f>
        <v>2</v>
      </c>
      <c r="K29" s="94"/>
      <c r="L29" s="5"/>
      <c r="M29" s="5"/>
    </row>
    <row r="30" spans="1:17" ht="91.5">
      <c r="A30" s="24" t="s">
        <v>60</v>
      </c>
      <c r="B30" s="24" t="s">
        <v>61</v>
      </c>
      <c r="C30" s="83">
        <v>0</v>
      </c>
      <c r="D30" s="84">
        <v>2</v>
      </c>
      <c r="E30" s="85" t="s">
        <v>62</v>
      </c>
      <c r="F30" s="86"/>
      <c r="G30" s="90">
        <f t="shared" ref="G30:G31" si="2">D30</f>
        <v>2</v>
      </c>
      <c r="H30" s="96"/>
      <c r="I30" s="76"/>
      <c r="J30" s="93">
        <f t="shared" ref="J30:J31" si="3">D30</f>
        <v>2</v>
      </c>
      <c r="K30" s="78"/>
      <c r="L30" s="5"/>
      <c r="M30" s="5"/>
    </row>
    <row r="31" spans="1:17" ht="30.75">
      <c r="A31" s="24" t="s">
        <v>63</v>
      </c>
      <c r="B31" s="24" t="s">
        <v>64</v>
      </c>
      <c r="C31" s="83">
        <v>1</v>
      </c>
      <c r="D31" s="84">
        <v>2</v>
      </c>
      <c r="E31" s="85"/>
      <c r="F31" s="86"/>
      <c r="G31" s="90">
        <f t="shared" si="2"/>
        <v>2</v>
      </c>
      <c r="H31" s="96"/>
      <c r="I31" s="76"/>
      <c r="J31" s="93">
        <f t="shared" si="3"/>
        <v>2</v>
      </c>
      <c r="K31" s="78"/>
      <c r="L31" s="5"/>
      <c r="M31" s="5"/>
    </row>
    <row r="32" spans="1:17" s="44" customFormat="1" ht="15.75">
      <c r="A32" s="221" t="s">
        <v>25</v>
      </c>
      <c r="B32" s="222"/>
      <c r="C32" s="47">
        <f>SUMPRODUCT(C29:C31,D29:D31)</f>
        <v>3.2</v>
      </c>
      <c r="D32" s="48">
        <f>SUM(D29:D31)</f>
        <v>6</v>
      </c>
      <c r="E32" s="49"/>
      <c r="F32" s="50">
        <f>SUMPRODUCT(F29:F31,G29:G31)</f>
        <v>0</v>
      </c>
      <c r="G32" s="51">
        <f>SUM(G29:G31)</f>
        <v>6</v>
      </c>
      <c r="H32" s="67"/>
      <c r="I32" s="63">
        <f>SUMPRODUCT(I29:I31,J29:J31)</f>
        <v>0</v>
      </c>
      <c r="J32" s="64">
        <f>SUM(J29:J31)</f>
        <v>6</v>
      </c>
      <c r="K32" s="65"/>
      <c r="L32" s="56"/>
      <c r="M32" s="56"/>
    </row>
    <row r="33" spans="1:13" ht="18.75" customHeight="1">
      <c r="A33" s="226" t="s">
        <v>65</v>
      </c>
      <c r="B33" s="226"/>
      <c r="C33" s="219" t="s">
        <v>17</v>
      </c>
      <c r="D33" s="220"/>
      <c r="E33" s="46" t="s">
        <v>27</v>
      </c>
      <c r="F33" s="219" t="s">
        <v>17</v>
      </c>
      <c r="G33" s="220"/>
      <c r="H33" s="46"/>
      <c r="I33" s="68" t="s">
        <v>17</v>
      </c>
      <c r="J33" s="66"/>
      <c r="K33" s="46"/>
      <c r="L33" s="8"/>
      <c r="M33" s="4"/>
    </row>
    <row r="34" spans="1:13" ht="30.75">
      <c r="A34" s="29" t="s">
        <v>66</v>
      </c>
      <c r="B34" s="29" t="s">
        <v>67</v>
      </c>
      <c r="C34" s="79">
        <v>0.7</v>
      </c>
      <c r="D34" s="80">
        <v>2</v>
      </c>
      <c r="E34" s="81" t="s">
        <v>68</v>
      </c>
      <c r="F34" s="89"/>
      <c r="G34" s="90">
        <v>2</v>
      </c>
      <c r="H34" s="91"/>
      <c r="I34" s="92"/>
      <c r="J34" s="93">
        <v>2</v>
      </c>
      <c r="K34" s="94"/>
      <c r="L34" s="5"/>
      <c r="M34" s="5"/>
    </row>
    <row r="35" spans="1:13">
      <c r="A35" s="23" t="s">
        <v>69</v>
      </c>
      <c r="B35" s="23" t="s">
        <v>70</v>
      </c>
      <c r="C35" s="83">
        <v>1</v>
      </c>
      <c r="D35" s="84">
        <v>2</v>
      </c>
      <c r="E35" s="85"/>
      <c r="F35" s="86"/>
      <c r="G35" s="87">
        <v>2</v>
      </c>
      <c r="H35" s="88"/>
      <c r="I35" s="76"/>
      <c r="J35" s="77">
        <v>2</v>
      </c>
      <c r="K35" s="78"/>
      <c r="L35" s="5"/>
      <c r="M35" s="5"/>
    </row>
    <row r="36" spans="1:13">
      <c r="A36" s="23" t="s">
        <v>71</v>
      </c>
      <c r="B36" s="23" t="s">
        <v>72</v>
      </c>
      <c r="C36" s="83">
        <v>0.85</v>
      </c>
      <c r="D36" s="84">
        <v>3</v>
      </c>
      <c r="E36" s="85" t="s">
        <v>73</v>
      </c>
      <c r="F36" s="86"/>
      <c r="G36" s="87">
        <v>3</v>
      </c>
      <c r="H36" s="88"/>
      <c r="I36" s="76"/>
      <c r="J36" s="77">
        <v>3</v>
      </c>
      <c r="K36" s="78"/>
      <c r="L36" s="5"/>
      <c r="M36" s="5"/>
    </row>
    <row r="37" spans="1:13" ht="45.75">
      <c r="A37" s="23" t="s">
        <v>74</v>
      </c>
      <c r="B37" s="23" t="s">
        <v>75</v>
      </c>
      <c r="C37" s="83">
        <v>0.8</v>
      </c>
      <c r="D37" s="84">
        <v>3</v>
      </c>
      <c r="E37" s="85" t="s">
        <v>76</v>
      </c>
      <c r="F37" s="86"/>
      <c r="G37" s="87">
        <v>3</v>
      </c>
      <c r="H37" s="88"/>
      <c r="I37" s="76"/>
      <c r="J37" s="77">
        <v>3</v>
      </c>
      <c r="K37" s="78"/>
      <c r="L37" s="5"/>
      <c r="M37" s="5"/>
    </row>
    <row r="38" spans="1:13" s="44" customFormat="1" ht="15.75">
      <c r="A38" s="221" t="s">
        <v>25</v>
      </c>
      <c r="B38" s="222"/>
      <c r="C38" s="69">
        <f>SUMPRODUCT(C34:C37,D34:D37)</f>
        <v>8.35</v>
      </c>
      <c r="D38" s="48">
        <f>SUM(D34:D37)</f>
        <v>10</v>
      </c>
      <c r="E38" s="49"/>
      <c r="F38" s="70">
        <f>SUMPRODUCT(F34:F37,G34:G37)</f>
        <v>0</v>
      </c>
      <c r="G38" s="51">
        <f>SUM(G34:G37)</f>
        <v>10</v>
      </c>
      <c r="H38" s="52"/>
      <c r="I38" s="63">
        <f>SUMPRODUCT(I34:I37,J34:J37)</f>
        <v>0</v>
      </c>
      <c r="J38" s="64">
        <f>SUM(J34:J37)</f>
        <v>10</v>
      </c>
      <c r="K38" s="65"/>
      <c r="L38" s="56"/>
      <c r="M38" s="56"/>
    </row>
    <row r="39" spans="1:13" ht="18.75" customHeight="1">
      <c r="A39" s="45" t="s">
        <v>77</v>
      </c>
      <c r="B39" s="45"/>
      <c r="C39" s="219" t="s">
        <v>17</v>
      </c>
      <c r="D39" s="220"/>
      <c r="E39" s="66" t="s">
        <v>78</v>
      </c>
      <c r="F39" s="219" t="s">
        <v>17</v>
      </c>
      <c r="G39" s="220"/>
      <c r="H39" s="46"/>
      <c r="I39" s="219" t="s">
        <v>17</v>
      </c>
      <c r="J39" s="220"/>
      <c r="K39" s="46"/>
      <c r="L39" s="4"/>
      <c r="M39" s="4"/>
    </row>
    <row r="40" spans="1:13" ht="76.5">
      <c r="A40" s="23" t="s">
        <v>79</v>
      </c>
      <c r="B40" s="23" t="s">
        <v>80</v>
      </c>
      <c r="C40" s="83">
        <v>0.8</v>
      </c>
      <c r="D40" s="84">
        <v>2</v>
      </c>
      <c r="E40" s="85" t="s">
        <v>81</v>
      </c>
      <c r="F40" s="86"/>
      <c r="G40" s="87">
        <f>D40</f>
        <v>2</v>
      </c>
      <c r="H40" s="88"/>
      <c r="I40" s="76"/>
      <c r="J40" s="77">
        <f>D40</f>
        <v>2</v>
      </c>
      <c r="K40" s="78"/>
      <c r="L40" s="5"/>
      <c r="M40" s="5"/>
    </row>
    <row r="41" spans="1:13" ht="76.5">
      <c r="A41" s="23" t="s">
        <v>82</v>
      </c>
      <c r="B41" s="23" t="s">
        <v>83</v>
      </c>
      <c r="C41" s="83">
        <v>0.7</v>
      </c>
      <c r="D41" s="84">
        <v>2</v>
      </c>
      <c r="E41" s="85" t="s">
        <v>84</v>
      </c>
      <c r="F41" s="86"/>
      <c r="G41" s="87">
        <f t="shared" ref="G41:G48" si="4">D41</f>
        <v>2</v>
      </c>
      <c r="H41" s="88"/>
      <c r="I41" s="76"/>
      <c r="J41" s="77">
        <f t="shared" ref="J41:J48" si="5">D41</f>
        <v>2</v>
      </c>
      <c r="K41" s="78"/>
      <c r="L41" s="5"/>
      <c r="M41" s="5"/>
    </row>
    <row r="42" spans="1:13">
      <c r="A42" s="23" t="s">
        <v>85</v>
      </c>
      <c r="B42" s="23" t="s">
        <v>86</v>
      </c>
      <c r="C42" s="83">
        <v>0.9</v>
      </c>
      <c r="D42" s="84">
        <v>2</v>
      </c>
      <c r="E42" s="85" t="s">
        <v>87</v>
      </c>
      <c r="F42" s="86"/>
      <c r="G42" s="87">
        <f t="shared" si="4"/>
        <v>2</v>
      </c>
      <c r="H42" s="88"/>
      <c r="I42" s="76"/>
      <c r="J42" s="77">
        <f t="shared" si="5"/>
        <v>2</v>
      </c>
      <c r="K42" s="78"/>
      <c r="L42" s="5"/>
    </row>
    <row r="43" spans="1:13">
      <c r="A43" s="23" t="s">
        <v>88</v>
      </c>
      <c r="B43" s="23" t="s">
        <v>89</v>
      </c>
      <c r="C43" s="83">
        <v>1</v>
      </c>
      <c r="D43" s="84">
        <v>4</v>
      </c>
      <c r="E43" s="85"/>
      <c r="F43" s="86"/>
      <c r="G43" s="87">
        <f t="shared" si="4"/>
        <v>4</v>
      </c>
      <c r="H43" s="88"/>
      <c r="I43" s="76"/>
      <c r="J43" s="77">
        <f t="shared" si="5"/>
        <v>4</v>
      </c>
      <c r="K43" s="78"/>
      <c r="L43" s="5"/>
      <c r="M43" s="5"/>
    </row>
    <row r="44" spans="1:13">
      <c r="A44" s="23" t="s">
        <v>90</v>
      </c>
      <c r="B44" s="23" t="s">
        <v>91</v>
      </c>
      <c r="C44" s="83">
        <v>0.6</v>
      </c>
      <c r="D44" s="84">
        <v>6</v>
      </c>
      <c r="E44" s="85" t="s">
        <v>92</v>
      </c>
      <c r="F44" s="86"/>
      <c r="G44" s="87">
        <f t="shared" si="4"/>
        <v>6</v>
      </c>
      <c r="H44" s="88"/>
      <c r="I44" s="76"/>
      <c r="J44" s="77">
        <f t="shared" si="5"/>
        <v>6</v>
      </c>
      <c r="K44" s="78"/>
      <c r="L44" s="5"/>
      <c r="M44" s="5"/>
    </row>
    <row r="45" spans="1:13" ht="45.75">
      <c r="A45" s="23" t="s">
        <v>93</v>
      </c>
      <c r="B45" s="23" t="s">
        <v>94</v>
      </c>
      <c r="C45" s="83">
        <v>0.8</v>
      </c>
      <c r="D45" s="84">
        <v>8</v>
      </c>
      <c r="E45" s="85" t="s">
        <v>95</v>
      </c>
      <c r="F45" s="86"/>
      <c r="G45" s="87">
        <f t="shared" si="4"/>
        <v>8</v>
      </c>
      <c r="H45" s="88"/>
      <c r="I45" s="76"/>
      <c r="J45" s="77">
        <f t="shared" si="5"/>
        <v>8</v>
      </c>
      <c r="K45" s="78"/>
      <c r="L45" s="5"/>
      <c r="M45" s="5"/>
    </row>
    <row r="46" spans="1:13" ht="91.5">
      <c r="A46" s="23" t="s">
        <v>96</v>
      </c>
      <c r="B46" s="23" t="s">
        <v>97</v>
      </c>
      <c r="C46" s="83">
        <v>0.7</v>
      </c>
      <c r="D46" s="84">
        <v>6</v>
      </c>
      <c r="E46" s="85" t="s">
        <v>98</v>
      </c>
      <c r="F46" s="86"/>
      <c r="G46" s="87">
        <f t="shared" si="4"/>
        <v>6</v>
      </c>
      <c r="H46" s="88"/>
      <c r="I46" s="76"/>
      <c r="J46" s="77">
        <f t="shared" si="5"/>
        <v>6</v>
      </c>
      <c r="K46" s="78"/>
      <c r="L46" s="5"/>
      <c r="M46" s="5"/>
    </row>
    <row r="47" spans="1:13" ht="91.5">
      <c r="A47" s="23" t="s">
        <v>99</v>
      </c>
      <c r="B47" s="23" t="s">
        <v>100</v>
      </c>
      <c r="C47" s="83">
        <v>0.5</v>
      </c>
      <c r="D47" s="84">
        <v>6</v>
      </c>
      <c r="E47" s="85" t="s">
        <v>101</v>
      </c>
      <c r="F47" s="86"/>
      <c r="G47" s="87">
        <f t="shared" si="4"/>
        <v>6</v>
      </c>
      <c r="H47" s="88"/>
      <c r="I47" s="76"/>
      <c r="J47" s="77">
        <f t="shared" si="5"/>
        <v>6</v>
      </c>
      <c r="K47" s="78"/>
      <c r="L47" s="5"/>
      <c r="M47" s="5"/>
    </row>
    <row r="48" spans="1:13">
      <c r="A48" s="13" t="s">
        <v>102</v>
      </c>
      <c r="B48" s="23" t="s">
        <v>103</v>
      </c>
      <c r="C48" s="83"/>
      <c r="D48" s="84">
        <v>4</v>
      </c>
      <c r="E48" s="85"/>
      <c r="F48" s="86"/>
      <c r="G48" s="87">
        <f t="shared" si="4"/>
        <v>4</v>
      </c>
      <c r="H48" s="88"/>
      <c r="I48" s="76"/>
      <c r="J48" s="77">
        <f t="shared" si="5"/>
        <v>4</v>
      </c>
      <c r="K48" s="78"/>
      <c r="L48" s="5"/>
      <c r="M48" s="5"/>
    </row>
    <row r="49" spans="1:17" s="30" customFormat="1" ht="15.75">
      <c r="A49" s="221" t="s">
        <v>25</v>
      </c>
      <c r="B49" s="222"/>
      <c r="C49" s="71">
        <f>SUMPRODUCT(C40:C48,D40:D48)</f>
        <v>26</v>
      </c>
      <c r="D49" s="58">
        <f>SUM(D40:D48)</f>
        <v>40</v>
      </c>
      <c r="E49" s="59"/>
      <c r="F49" s="70">
        <f>SUMPRODUCT(F40:F48,G40:G48)</f>
        <v>0</v>
      </c>
      <c r="G49" s="51">
        <f>SUM(G40:G48)</f>
        <v>40</v>
      </c>
      <c r="H49" s="52"/>
      <c r="I49" s="53">
        <f>SUMPRODUCT(I40:I48,J40:J48)</f>
        <v>0</v>
      </c>
      <c r="J49" s="54">
        <f>SUM(J40:J48)</f>
        <v>40</v>
      </c>
      <c r="K49" s="55"/>
      <c r="L49" s="56"/>
      <c r="M49" s="56"/>
      <c r="N49" s="44"/>
      <c r="O49" s="44"/>
      <c r="P49" s="44"/>
      <c r="Q49" s="44"/>
    </row>
    <row r="50" spans="1:17" ht="18.399999999999999" customHeight="1">
      <c r="A50" s="226" t="s">
        <v>104</v>
      </c>
      <c r="B50" s="226"/>
      <c r="C50" s="219" t="s">
        <v>17</v>
      </c>
      <c r="D50" s="220"/>
      <c r="E50" s="46" t="s">
        <v>43</v>
      </c>
      <c r="F50" s="219" t="s">
        <v>17</v>
      </c>
      <c r="G50" s="220"/>
      <c r="H50" s="46"/>
      <c r="I50" s="219" t="s">
        <v>17</v>
      </c>
      <c r="J50" s="220"/>
      <c r="K50" s="46"/>
      <c r="L50" s="8"/>
      <c r="M50" s="4"/>
    </row>
    <row r="51" spans="1:17">
      <c r="A51" s="29" t="s">
        <v>105</v>
      </c>
      <c r="B51" s="29" t="s">
        <v>106</v>
      </c>
      <c r="C51" s="79">
        <v>1</v>
      </c>
      <c r="D51" s="80">
        <v>2</v>
      </c>
      <c r="E51" s="81"/>
      <c r="F51" s="82"/>
      <c r="G51" s="27">
        <v>2</v>
      </c>
      <c r="H51" s="28"/>
      <c r="I51" s="73"/>
      <c r="J51" s="74">
        <v>2</v>
      </c>
      <c r="K51" s="75"/>
      <c r="L51" s="5"/>
      <c r="M51" s="5"/>
    </row>
    <row r="52" spans="1:17" ht="137.25">
      <c r="A52" s="23" t="s">
        <v>107</v>
      </c>
      <c r="B52" s="23" t="s">
        <v>108</v>
      </c>
      <c r="C52" s="83">
        <v>0</v>
      </c>
      <c r="D52" s="84">
        <v>2</v>
      </c>
      <c r="E52" s="85" t="s">
        <v>109</v>
      </c>
      <c r="F52" s="86"/>
      <c r="G52" s="87">
        <v>2</v>
      </c>
      <c r="H52" s="88"/>
      <c r="I52" s="76"/>
      <c r="J52" s="77">
        <v>2</v>
      </c>
      <c r="K52" s="78"/>
      <c r="L52" s="5"/>
      <c r="M52" s="5"/>
    </row>
    <row r="53" spans="1:17" ht="30.75">
      <c r="A53" s="23" t="s">
        <v>110</v>
      </c>
      <c r="B53" s="23" t="s">
        <v>111</v>
      </c>
      <c r="C53" s="83">
        <v>1</v>
      </c>
      <c r="D53" s="84">
        <v>1</v>
      </c>
      <c r="E53" s="85"/>
      <c r="F53" s="86"/>
      <c r="G53" s="87">
        <v>1</v>
      </c>
      <c r="H53" s="88"/>
      <c r="I53" s="76"/>
      <c r="J53" s="77">
        <v>1</v>
      </c>
      <c r="K53" s="78"/>
      <c r="L53" s="5"/>
      <c r="M53" s="5"/>
    </row>
    <row r="54" spans="1:17" ht="60.75">
      <c r="A54" s="23" t="s">
        <v>112</v>
      </c>
      <c r="B54" s="23" t="s">
        <v>113</v>
      </c>
      <c r="C54" s="83">
        <v>0.95</v>
      </c>
      <c r="D54" s="84">
        <v>4</v>
      </c>
      <c r="E54" s="85" t="s">
        <v>114</v>
      </c>
      <c r="F54" s="86"/>
      <c r="G54" s="87">
        <v>4</v>
      </c>
      <c r="H54" s="88"/>
      <c r="I54" s="76"/>
      <c r="J54" s="77">
        <v>4</v>
      </c>
      <c r="K54" s="78"/>
      <c r="L54" s="5"/>
      <c r="M54" s="5"/>
    </row>
    <row r="55" spans="1:17" ht="30.75">
      <c r="A55" s="23" t="s">
        <v>115</v>
      </c>
      <c r="B55" s="23" t="s">
        <v>116</v>
      </c>
      <c r="C55" s="83">
        <v>0.5</v>
      </c>
      <c r="D55" s="84">
        <v>2</v>
      </c>
      <c r="E55" s="85" t="s">
        <v>117</v>
      </c>
      <c r="F55" s="86"/>
      <c r="G55" s="87">
        <v>2</v>
      </c>
      <c r="H55" s="88"/>
      <c r="I55" s="76"/>
      <c r="J55" s="77">
        <v>2</v>
      </c>
      <c r="K55" s="78"/>
      <c r="L55" s="6"/>
      <c r="M55" s="5"/>
    </row>
    <row r="56" spans="1:17" s="44" customFormat="1" ht="15.75">
      <c r="A56" s="221" t="s">
        <v>25</v>
      </c>
      <c r="B56" s="222"/>
      <c r="C56" s="57">
        <f>SUMPRODUCT(C51:C55,D51:D55)</f>
        <v>7.8</v>
      </c>
      <c r="D56" s="58">
        <f>SUM(D51:D55)</f>
        <v>11</v>
      </c>
      <c r="E56" s="59"/>
      <c r="F56" s="60">
        <f>SUMPRODUCT(F51:F55,G51:G55)</f>
        <v>0</v>
      </c>
      <c r="G56" s="61">
        <f>SUM(G51:G55)</f>
        <v>11</v>
      </c>
      <c r="H56" s="62"/>
      <c r="I56" s="53">
        <f>SUMPRODUCT(I51:I55,J51:J55)</f>
        <v>0</v>
      </c>
      <c r="J56" s="54">
        <f>SUM(J51:J55)</f>
        <v>11</v>
      </c>
      <c r="K56" s="55"/>
      <c r="L56" s="56"/>
      <c r="M56" s="56"/>
    </row>
    <row r="57" spans="1:17" ht="18.75" customHeight="1">
      <c r="A57" s="223" t="s">
        <v>2</v>
      </c>
      <c r="B57" s="224"/>
      <c r="C57" s="224"/>
      <c r="D57" s="224"/>
      <c r="E57" s="224"/>
      <c r="F57" s="224"/>
      <c r="G57" s="224"/>
      <c r="H57" s="224"/>
      <c r="I57" s="224"/>
      <c r="J57" s="224"/>
      <c r="K57" s="225"/>
      <c r="L57" s="4"/>
      <c r="M57" s="4"/>
    </row>
    <row r="58" spans="1:17">
      <c r="A58" s="227" t="s">
        <v>118</v>
      </c>
      <c r="B58" s="228"/>
      <c r="C58" s="34">
        <f>C11+C18+C22+C27+C32+C38+C49+C56</f>
        <v>66.399999999999991</v>
      </c>
      <c r="D58" s="25">
        <f>D11+D18+D22+D27+D32+D38+D49+D56</f>
        <v>100</v>
      </c>
      <c r="E58" s="26"/>
      <c r="F58" s="35">
        <f>F11+F18+F22+F27+F32+F38+F49+F56</f>
        <v>0</v>
      </c>
      <c r="G58" s="27">
        <f>G11+G18+G22+G27+G32+G38+G49+G56</f>
        <v>100</v>
      </c>
      <c r="H58" s="28"/>
      <c r="I58" s="213">
        <f>I11+I18+I22+I27+I32+I38+I49+I56</f>
        <v>0</v>
      </c>
      <c r="J58" s="32">
        <f>J11+J18+J22+J27+J32+J38+J49+J56</f>
        <v>100</v>
      </c>
      <c r="K58" s="33"/>
      <c r="L58" s="6"/>
      <c r="M58" s="5"/>
    </row>
    <row r="59" spans="1:17" s="44" customFormat="1" ht="15.75">
      <c r="A59" s="229" t="s">
        <v>119</v>
      </c>
      <c r="B59" s="230"/>
      <c r="C59" s="231">
        <f>C58/D58</f>
        <v>0.66399999999999992</v>
      </c>
      <c r="D59" s="232"/>
      <c r="E59" s="233"/>
      <c r="F59" s="234">
        <f>F58/G58</f>
        <v>0</v>
      </c>
      <c r="G59" s="235"/>
      <c r="H59" s="236"/>
      <c r="I59" s="237">
        <f>I58/J58</f>
        <v>0</v>
      </c>
      <c r="J59" s="238"/>
      <c r="K59" s="239"/>
      <c r="L59" s="72"/>
      <c r="M59" s="72"/>
    </row>
  </sheetData>
  <mergeCells count="51">
    <mergeCell ref="A2:K2"/>
    <mergeCell ref="A4:K4"/>
    <mergeCell ref="I6:K6"/>
    <mergeCell ref="B6:B7"/>
    <mergeCell ref="A28:B28"/>
    <mergeCell ref="C28:D28"/>
    <mergeCell ref="F28:G28"/>
    <mergeCell ref="A19:B19"/>
    <mergeCell ref="A18:B18"/>
    <mergeCell ref="A22:B22"/>
    <mergeCell ref="C23:D23"/>
    <mergeCell ref="F23:G23"/>
    <mergeCell ref="I23:J23"/>
    <mergeCell ref="C12:D12"/>
    <mergeCell ref="F12:G12"/>
    <mergeCell ref="C8:D8"/>
    <mergeCell ref="A27:B27"/>
    <mergeCell ref="A33:B33"/>
    <mergeCell ref="N6:P6"/>
    <mergeCell ref="A6:A7"/>
    <mergeCell ref="C6:E6"/>
    <mergeCell ref="F6:H6"/>
    <mergeCell ref="F8:G8"/>
    <mergeCell ref="I8:J8"/>
    <mergeCell ref="I12:J12"/>
    <mergeCell ref="C19:D19"/>
    <mergeCell ref="F19:G19"/>
    <mergeCell ref="I19:J19"/>
    <mergeCell ref="A11:B11"/>
    <mergeCell ref="A12:B12"/>
    <mergeCell ref="A8:B8"/>
    <mergeCell ref="I28:J28"/>
    <mergeCell ref="A58:B58"/>
    <mergeCell ref="A59:B59"/>
    <mergeCell ref="C59:E59"/>
    <mergeCell ref="F59:H59"/>
    <mergeCell ref="I59:K59"/>
    <mergeCell ref="A57:K57"/>
    <mergeCell ref="C39:D39"/>
    <mergeCell ref="F39:G39"/>
    <mergeCell ref="I39:J39"/>
    <mergeCell ref="A50:B50"/>
    <mergeCell ref="C50:D50"/>
    <mergeCell ref="F50:G50"/>
    <mergeCell ref="I50:J50"/>
    <mergeCell ref="A49:B49"/>
    <mergeCell ref="C33:D33"/>
    <mergeCell ref="F33:G33"/>
    <mergeCell ref="A38:B38"/>
    <mergeCell ref="A32:B32"/>
    <mergeCell ref="A56:B56"/>
  </mergeCells>
  <dataValidations count="2">
    <dataValidation type="decimal" allowBlank="1" showInputMessage="1" showErrorMessage="1" sqref="L18 L22 L27 L32 L38 L49 L11 C9:C10 F9:F10 I9:I10 C24:C26 F24:F26 I24:I26 C34:C37 F34:F37 I34:I37 C51:C55 F51:F55 I51:I55 I13:I17 F13:F17 C13:C17 I20:I21 F20:F21 C20:C21 I29:I31 F29:F31 C29:C31 I40:I48 F40:F48 C40:C48" xr:uid="{4A0D4DC8-F6F9-4765-AB49-E4E0ACDB1361}">
      <formula1>0</formula1>
      <formula2>1</formula2>
    </dataValidation>
    <dataValidation type="decimal" allowBlank="1" showInputMessage="1" showErrorMessage="1" error="Les évaluations sont faites en terme de pourcentage. Veuillez entrer une valeur entre 0 et 1" sqref="L51:L55 L24:L26 L34:L37 L13:L17 L20:L21 L29:L31 L40:L48"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47"/>
  <sheetViews>
    <sheetView topLeftCell="A11" workbookViewId="0">
      <selection activeCell="G15" sqref="G15"/>
    </sheetView>
  </sheetViews>
  <sheetFormatPr defaultColWidth="9.140625" defaultRowHeight="15"/>
  <cols>
    <col min="1" max="1" width="50.5703125" style="37" customWidth="1"/>
    <col min="2" max="3" width="9.140625" style="37"/>
    <col min="4" max="4" width="9.85546875" style="37" bestFit="1" customWidth="1"/>
    <col min="5" max="5" width="11" style="37" bestFit="1" customWidth="1"/>
    <col min="6" max="6" width="11" style="37" customWidth="1"/>
    <col min="7" max="7" width="54.85546875" style="37" customWidth="1"/>
    <col min="8" max="16384" width="9.140625" style="37"/>
  </cols>
  <sheetData>
    <row r="2" spans="1:7" ht="18.75">
      <c r="A2" s="260" t="s">
        <v>10</v>
      </c>
      <c r="B2" s="260"/>
      <c r="C2" s="260"/>
      <c r="D2" s="260"/>
      <c r="E2" s="260"/>
      <c r="F2" s="260"/>
      <c r="G2" s="260"/>
    </row>
    <row r="3" spans="1:7">
      <c r="A3" s="38"/>
      <c r="B3" s="38"/>
      <c r="C3" s="39"/>
      <c r="D3" s="39"/>
      <c r="E3" s="38"/>
      <c r="F3" s="38"/>
      <c r="G3" s="39"/>
    </row>
    <row r="4" spans="1:7" ht="18.75">
      <c r="A4" s="36" t="s">
        <v>120</v>
      </c>
      <c r="B4" s="36"/>
      <c r="C4" s="36"/>
      <c r="D4" s="36"/>
      <c r="E4" s="36"/>
      <c r="F4" s="36"/>
      <c r="G4" s="36"/>
    </row>
    <row r="5" spans="1:7" ht="15.75" thickBot="1"/>
    <row r="6" spans="1:7" ht="23.25">
      <c r="A6" s="264" t="s">
        <v>6</v>
      </c>
      <c r="B6" s="265"/>
      <c r="C6" s="265"/>
      <c r="D6" s="265"/>
      <c r="E6" s="265"/>
      <c r="F6" s="265"/>
      <c r="G6" s="266"/>
    </row>
    <row r="7" spans="1:7">
      <c r="A7" s="130" t="s">
        <v>121</v>
      </c>
      <c r="B7" s="131" t="s">
        <v>14</v>
      </c>
      <c r="C7" s="131" t="s">
        <v>122</v>
      </c>
      <c r="D7" s="131" t="s">
        <v>4</v>
      </c>
      <c r="E7" s="131" t="s">
        <v>123</v>
      </c>
      <c r="F7" s="131" t="s">
        <v>17</v>
      </c>
      <c r="G7" s="132" t="s">
        <v>15</v>
      </c>
    </row>
    <row r="8" spans="1:7">
      <c r="A8" s="133" t="s">
        <v>124</v>
      </c>
      <c r="B8" s="134">
        <v>1</v>
      </c>
      <c r="C8" s="134">
        <v>1</v>
      </c>
      <c r="D8" s="134">
        <v>4</v>
      </c>
      <c r="E8" s="134">
        <f t="shared" ref="E8:E14" si="0">B8*C8*D8</f>
        <v>4</v>
      </c>
      <c r="F8" s="134" t="s">
        <v>43</v>
      </c>
      <c r="G8" s="135"/>
    </row>
    <row r="9" spans="1:7">
      <c r="A9" s="136" t="s">
        <v>125</v>
      </c>
      <c r="B9" s="137">
        <v>1</v>
      </c>
      <c r="C9" s="137">
        <v>1</v>
      </c>
      <c r="D9" s="137">
        <v>12</v>
      </c>
      <c r="E9" s="137">
        <f t="shared" si="0"/>
        <v>12</v>
      </c>
      <c r="F9" s="137" t="s">
        <v>43</v>
      </c>
      <c r="G9" s="138"/>
    </row>
    <row r="10" spans="1:7">
      <c r="A10" s="133" t="s">
        <v>126</v>
      </c>
      <c r="B10" s="134">
        <v>1</v>
      </c>
      <c r="C10" s="134">
        <v>1</v>
      </c>
      <c r="D10" s="134">
        <v>10</v>
      </c>
      <c r="E10" s="134">
        <f t="shared" si="0"/>
        <v>10</v>
      </c>
      <c r="F10" s="134" t="s">
        <v>43</v>
      </c>
      <c r="G10" s="135"/>
    </row>
    <row r="11" spans="1:7" ht="30.75">
      <c r="A11" s="136" t="s">
        <v>127</v>
      </c>
      <c r="B11" s="137">
        <v>0.9</v>
      </c>
      <c r="C11" s="137">
        <v>0.5</v>
      </c>
      <c r="D11" s="137">
        <v>16</v>
      </c>
      <c r="E11" s="137">
        <f t="shared" si="0"/>
        <v>7.2</v>
      </c>
      <c r="F11" s="137" t="s">
        <v>18</v>
      </c>
      <c r="G11" s="218" t="s">
        <v>128</v>
      </c>
    </row>
    <row r="12" spans="1:7">
      <c r="A12" s="133" t="s">
        <v>129</v>
      </c>
      <c r="B12" s="134">
        <v>1</v>
      </c>
      <c r="C12" s="134">
        <v>1</v>
      </c>
      <c r="D12" s="134">
        <v>20</v>
      </c>
      <c r="E12" s="134">
        <f t="shared" si="0"/>
        <v>20</v>
      </c>
      <c r="F12" s="134" t="s">
        <v>18</v>
      </c>
      <c r="G12" s="135"/>
    </row>
    <row r="13" spans="1:7">
      <c r="A13" s="133" t="s">
        <v>130</v>
      </c>
      <c r="B13" s="134">
        <v>0.75</v>
      </c>
      <c r="C13" s="134">
        <v>1</v>
      </c>
      <c r="D13" s="134">
        <v>12</v>
      </c>
      <c r="E13" s="134">
        <f t="shared" si="0"/>
        <v>9</v>
      </c>
      <c r="F13" s="134" t="s">
        <v>43</v>
      </c>
      <c r="G13" s="135" t="s">
        <v>131</v>
      </c>
    </row>
    <row r="14" spans="1:7">
      <c r="A14" s="136" t="s">
        <v>132</v>
      </c>
      <c r="B14" s="137">
        <v>0.9</v>
      </c>
      <c r="C14" s="137">
        <v>0.75</v>
      </c>
      <c r="D14" s="137">
        <v>26</v>
      </c>
      <c r="E14" s="137">
        <f t="shared" si="0"/>
        <v>17.55</v>
      </c>
      <c r="F14" s="137" t="s">
        <v>43</v>
      </c>
      <c r="G14" s="138" t="s">
        <v>133</v>
      </c>
    </row>
    <row r="15" spans="1:7">
      <c r="A15" s="139" t="s">
        <v>134</v>
      </c>
      <c r="B15" s="267"/>
      <c r="C15" s="267"/>
      <c r="D15" s="140">
        <f>SUM(D8:D14)</f>
        <v>100</v>
      </c>
      <c r="E15" s="141">
        <f>(SUM(E8:E14)+E17+E18)/D15</f>
        <v>0.79249999999999998</v>
      </c>
      <c r="F15" s="141"/>
      <c r="G15" s="142"/>
    </row>
    <row r="16" spans="1:7">
      <c r="A16" s="143" t="s">
        <v>135</v>
      </c>
      <c r="B16" s="144" t="s">
        <v>14</v>
      </c>
      <c r="C16" s="144"/>
      <c r="D16" s="144" t="s">
        <v>4</v>
      </c>
      <c r="E16" s="145" t="s">
        <v>123</v>
      </c>
      <c r="F16" s="145"/>
      <c r="G16" s="146" t="s">
        <v>15</v>
      </c>
    </row>
    <row r="17" spans="1:7">
      <c r="A17" s="147" t="s">
        <v>136</v>
      </c>
      <c r="B17" s="148">
        <v>0.05</v>
      </c>
      <c r="C17" s="148"/>
      <c r="D17" s="149">
        <v>-10</v>
      </c>
      <c r="E17" s="148">
        <f>B17*D17</f>
        <v>-0.5</v>
      </c>
      <c r="F17" s="148"/>
      <c r="G17" s="150" t="s">
        <v>137</v>
      </c>
    </row>
    <row r="18" spans="1:7">
      <c r="A18" s="151" t="s">
        <v>138</v>
      </c>
      <c r="B18" s="152">
        <v>0</v>
      </c>
      <c r="C18" s="152"/>
      <c r="D18" s="153">
        <v>-15</v>
      </c>
      <c r="E18" s="152">
        <f>B18*D18</f>
        <v>0</v>
      </c>
      <c r="F18" s="152"/>
      <c r="G18" s="154"/>
    </row>
    <row r="19" spans="1:7" ht="23.25">
      <c r="A19" s="268" t="s">
        <v>7</v>
      </c>
      <c r="B19" s="269"/>
      <c r="C19" s="269"/>
      <c r="D19" s="269"/>
      <c r="E19" s="269"/>
      <c r="F19" s="269"/>
      <c r="G19" s="270"/>
    </row>
    <row r="20" spans="1:7">
      <c r="A20" s="155" t="s">
        <v>121</v>
      </c>
      <c r="B20" s="156" t="s">
        <v>14</v>
      </c>
      <c r="C20" s="156" t="s">
        <v>122</v>
      </c>
      <c r="D20" s="156" t="s">
        <v>4</v>
      </c>
      <c r="E20" s="156" t="s">
        <v>123</v>
      </c>
      <c r="F20" s="156" t="s">
        <v>17</v>
      </c>
      <c r="G20" s="157" t="s">
        <v>15</v>
      </c>
    </row>
    <row r="21" spans="1:7">
      <c r="A21" s="158" t="s">
        <v>139</v>
      </c>
      <c r="B21" s="159">
        <v>0</v>
      </c>
      <c r="C21" s="159">
        <v>0</v>
      </c>
      <c r="D21" s="159">
        <v>26</v>
      </c>
      <c r="E21" s="159">
        <f>B21*C21*D21</f>
        <v>0</v>
      </c>
      <c r="F21" s="159"/>
      <c r="G21" s="160"/>
    </row>
    <row r="22" spans="1:7">
      <c r="A22" s="161" t="s">
        <v>140</v>
      </c>
      <c r="B22" s="162">
        <v>0</v>
      </c>
      <c r="C22" s="162">
        <v>0</v>
      </c>
      <c r="D22" s="162">
        <v>14</v>
      </c>
      <c r="E22" s="162">
        <f t="shared" ref="E22:E28" si="1">B22*C22*D22</f>
        <v>0</v>
      </c>
      <c r="F22" s="162"/>
      <c r="G22" s="163"/>
    </row>
    <row r="23" spans="1:7">
      <c r="A23" s="158" t="s">
        <v>141</v>
      </c>
      <c r="B23" s="159">
        <v>0</v>
      </c>
      <c r="C23" s="159">
        <v>0</v>
      </c>
      <c r="D23" s="159">
        <v>26</v>
      </c>
      <c r="E23" s="159">
        <f t="shared" si="1"/>
        <v>0</v>
      </c>
      <c r="F23" s="159"/>
      <c r="G23" s="160"/>
    </row>
    <row r="24" spans="1:7">
      <c r="A24" s="161" t="s">
        <v>142</v>
      </c>
      <c r="B24" s="162">
        <v>0</v>
      </c>
      <c r="C24" s="162">
        <v>0</v>
      </c>
      <c r="D24" s="162">
        <v>12</v>
      </c>
      <c r="E24" s="162">
        <f t="shared" si="1"/>
        <v>0</v>
      </c>
      <c r="F24" s="162"/>
      <c r="G24" s="163"/>
    </row>
    <row r="25" spans="1:7">
      <c r="A25" s="158" t="s">
        <v>143</v>
      </c>
      <c r="B25" s="159">
        <v>0</v>
      </c>
      <c r="C25" s="159">
        <v>0</v>
      </c>
      <c r="D25" s="159">
        <v>8</v>
      </c>
      <c r="E25" s="159">
        <f t="shared" si="1"/>
        <v>0</v>
      </c>
      <c r="F25" s="159"/>
      <c r="G25" s="160"/>
    </row>
    <row r="26" spans="1:7">
      <c r="A26" s="161" t="s">
        <v>144</v>
      </c>
      <c r="B26" s="162">
        <v>0</v>
      </c>
      <c r="C26" s="162">
        <v>0</v>
      </c>
      <c r="D26" s="162">
        <v>6</v>
      </c>
      <c r="E26" s="162">
        <f t="shared" si="1"/>
        <v>0</v>
      </c>
      <c r="F26" s="162"/>
      <c r="G26" s="163"/>
    </row>
    <row r="27" spans="1:7">
      <c r="A27" s="215" t="s">
        <v>145</v>
      </c>
      <c r="B27" s="215">
        <v>0</v>
      </c>
      <c r="C27" s="215">
        <v>0</v>
      </c>
      <c r="D27" s="215">
        <v>8</v>
      </c>
      <c r="E27" s="162">
        <f t="shared" si="1"/>
        <v>0</v>
      </c>
      <c r="F27" s="215"/>
      <c r="G27" s="216"/>
    </row>
    <row r="28" spans="1:7">
      <c r="A28" s="164" t="s">
        <v>134</v>
      </c>
      <c r="B28" s="165"/>
      <c r="C28" s="165"/>
      <c r="D28" s="165">
        <f>SUM(D21:D27)</f>
        <v>100</v>
      </c>
      <c r="E28" s="166">
        <f>(SUM(E21:E26) + E30+E31+E32)/D28</f>
        <v>0</v>
      </c>
      <c r="F28" s="166"/>
      <c r="G28" s="167"/>
    </row>
    <row r="29" spans="1:7">
      <c r="A29" s="168" t="s">
        <v>135</v>
      </c>
      <c r="B29" s="169" t="s">
        <v>14</v>
      </c>
      <c r="C29" s="169"/>
      <c r="D29" s="169" t="s">
        <v>4</v>
      </c>
      <c r="E29" s="170" t="s">
        <v>123</v>
      </c>
      <c r="F29" s="170"/>
      <c r="G29" s="171" t="s">
        <v>15</v>
      </c>
    </row>
    <row r="30" spans="1:7">
      <c r="A30" s="172" t="s">
        <v>136</v>
      </c>
      <c r="B30" s="173">
        <v>0</v>
      </c>
      <c r="C30" s="173"/>
      <c r="D30" s="174">
        <v>-10</v>
      </c>
      <c r="E30" s="173">
        <f>B30*D30</f>
        <v>0</v>
      </c>
      <c r="F30" s="173"/>
      <c r="G30" s="175"/>
    </row>
    <row r="31" spans="1:7">
      <c r="A31" s="176" t="s">
        <v>146</v>
      </c>
      <c r="B31" s="177">
        <v>0</v>
      </c>
      <c r="C31" s="177"/>
      <c r="D31" s="178">
        <v>-15</v>
      </c>
      <c r="E31" s="177">
        <f>B31*D31</f>
        <v>0</v>
      </c>
      <c r="F31" s="177"/>
      <c r="G31" s="179"/>
    </row>
    <row r="32" spans="1:7">
      <c r="A32" s="180" t="s">
        <v>147</v>
      </c>
      <c r="B32" s="181">
        <v>0</v>
      </c>
      <c r="C32" s="181"/>
      <c r="D32" s="182">
        <v>-5</v>
      </c>
      <c r="E32" s="181">
        <f>B32*D32</f>
        <v>0</v>
      </c>
      <c r="F32" s="181"/>
      <c r="G32" s="183"/>
    </row>
    <row r="33" spans="1:7" ht="23.25">
      <c r="A33" s="261" t="s">
        <v>8</v>
      </c>
      <c r="B33" s="262"/>
      <c r="C33" s="262"/>
      <c r="D33" s="262"/>
      <c r="E33" s="262"/>
      <c r="F33" s="262"/>
      <c r="G33" s="263"/>
    </row>
    <row r="34" spans="1:7">
      <c r="A34" s="184" t="s">
        <v>121</v>
      </c>
      <c r="B34" s="185" t="s">
        <v>14</v>
      </c>
      <c r="C34" s="185" t="s">
        <v>122</v>
      </c>
      <c r="D34" s="185" t="s">
        <v>4</v>
      </c>
      <c r="E34" s="185" t="s">
        <v>123</v>
      </c>
      <c r="F34" s="185" t="s">
        <v>17</v>
      </c>
      <c r="G34" s="186" t="s">
        <v>15</v>
      </c>
    </row>
    <row r="35" spans="1:7">
      <c r="A35" s="187" t="s">
        <v>148</v>
      </c>
      <c r="B35" s="188">
        <v>0</v>
      </c>
      <c r="C35" s="188">
        <v>0</v>
      </c>
      <c r="D35" s="188">
        <v>24</v>
      </c>
      <c r="E35" s="188">
        <f t="shared" ref="E35:E42" si="2">B35*C35*D35</f>
        <v>0</v>
      </c>
      <c r="F35" s="188"/>
      <c r="G35" s="189"/>
    </row>
    <row r="36" spans="1:7">
      <c r="A36" s="190" t="s">
        <v>149</v>
      </c>
      <c r="B36" s="191">
        <v>0</v>
      </c>
      <c r="C36" s="191">
        <v>0</v>
      </c>
      <c r="D36" s="191">
        <v>6</v>
      </c>
      <c r="E36" s="191">
        <f t="shared" si="2"/>
        <v>0</v>
      </c>
      <c r="F36" s="191"/>
      <c r="G36" s="192"/>
    </row>
    <row r="37" spans="1:7">
      <c r="A37" s="187" t="s">
        <v>150</v>
      </c>
      <c r="B37" s="188">
        <v>0</v>
      </c>
      <c r="C37" s="188">
        <v>0</v>
      </c>
      <c r="D37" s="188">
        <v>6</v>
      </c>
      <c r="E37" s="188">
        <f t="shared" si="2"/>
        <v>0</v>
      </c>
      <c r="F37" s="188"/>
      <c r="G37" s="189"/>
    </row>
    <row r="38" spans="1:7">
      <c r="A38" s="190" t="s">
        <v>151</v>
      </c>
      <c r="B38" s="191">
        <v>0</v>
      </c>
      <c r="C38" s="191">
        <v>0</v>
      </c>
      <c r="D38" s="191">
        <v>12</v>
      </c>
      <c r="E38" s="191">
        <f t="shared" si="2"/>
        <v>0</v>
      </c>
      <c r="F38" s="191"/>
      <c r="G38" s="192"/>
    </row>
    <row r="39" spans="1:7">
      <c r="A39" s="187" t="s">
        <v>152</v>
      </c>
      <c r="B39" s="188">
        <v>0</v>
      </c>
      <c r="C39" s="188">
        <v>0</v>
      </c>
      <c r="D39" s="188">
        <v>12</v>
      </c>
      <c r="E39" s="188">
        <f t="shared" si="2"/>
        <v>0</v>
      </c>
      <c r="F39" s="188"/>
      <c r="G39" s="189"/>
    </row>
    <row r="40" spans="1:7">
      <c r="A40" s="190" t="s">
        <v>153</v>
      </c>
      <c r="B40" s="191">
        <v>0</v>
      </c>
      <c r="C40" s="191">
        <v>0</v>
      </c>
      <c r="D40" s="191">
        <v>14</v>
      </c>
      <c r="E40" s="191">
        <f t="shared" si="2"/>
        <v>0</v>
      </c>
      <c r="F40" s="191"/>
      <c r="G40" s="192"/>
    </row>
    <row r="41" spans="1:7">
      <c r="A41" s="187" t="s">
        <v>154</v>
      </c>
      <c r="B41" s="188">
        <v>0</v>
      </c>
      <c r="C41" s="188">
        <v>0</v>
      </c>
      <c r="D41" s="188">
        <v>6</v>
      </c>
      <c r="E41" s="188">
        <f t="shared" si="2"/>
        <v>0</v>
      </c>
      <c r="F41" s="188"/>
      <c r="G41" s="189"/>
    </row>
    <row r="42" spans="1:7">
      <c r="A42" s="217" t="s">
        <v>155</v>
      </c>
      <c r="B42" s="217">
        <v>0</v>
      </c>
      <c r="C42" s="217">
        <v>0</v>
      </c>
      <c r="D42" s="217">
        <v>20</v>
      </c>
      <c r="E42" s="188">
        <f t="shared" si="2"/>
        <v>0</v>
      </c>
      <c r="F42" s="217"/>
      <c r="G42" s="217"/>
    </row>
    <row r="43" spans="1:7">
      <c r="A43" s="193" t="s">
        <v>134</v>
      </c>
      <c r="B43" s="194"/>
      <c r="C43" s="194"/>
      <c r="D43" s="194">
        <f>SUM(D35:D42)</f>
        <v>100</v>
      </c>
      <c r="E43" s="195">
        <f>(SUM(E35:E41) +E45+E46+E47)/D43</f>
        <v>0</v>
      </c>
      <c r="F43" s="195"/>
      <c r="G43" s="196"/>
    </row>
    <row r="44" spans="1:7">
      <c r="A44" s="197" t="s">
        <v>135</v>
      </c>
      <c r="B44" s="198" t="s">
        <v>14</v>
      </c>
      <c r="C44" s="198"/>
      <c r="D44" s="198" t="s">
        <v>4</v>
      </c>
      <c r="E44" s="199" t="s">
        <v>123</v>
      </c>
      <c r="F44" s="199"/>
      <c r="G44" s="200" t="s">
        <v>15</v>
      </c>
    </row>
    <row r="45" spans="1:7">
      <c r="A45" s="201" t="s">
        <v>136</v>
      </c>
      <c r="B45" s="202">
        <v>0</v>
      </c>
      <c r="C45" s="202"/>
      <c r="D45" s="203">
        <v>-10</v>
      </c>
      <c r="E45" s="202">
        <f>B45*D45</f>
        <v>0</v>
      </c>
      <c r="F45" s="202"/>
      <c r="G45" s="204"/>
    </row>
    <row r="46" spans="1:7">
      <c r="A46" s="205" t="s">
        <v>156</v>
      </c>
      <c r="B46" s="206">
        <v>0</v>
      </c>
      <c r="C46" s="206"/>
      <c r="D46" s="207">
        <v>-15</v>
      </c>
      <c r="E46" s="206">
        <f>B46*D46</f>
        <v>0</v>
      </c>
      <c r="F46" s="206"/>
      <c r="G46" s="208"/>
    </row>
    <row r="47" spans="1:7">
      <c r="A47" s="209" t="s">
        <v>147</v>
      </c>
      <c r="B47" s="210">
        <v>0</v>
      </c>
      <c r="C47" s="210"/>
      <c r="D47" s="211">
        <v>-5</v>
      </c>
      <c r="E47" s="210">
        <f>B47*D47</f>
        <v>0</v>
      </c>
      <c r="F47" s="210"/>
      <c r="G47" s="212"/>
    </row>
  </sheetData>
  <mergeCells count="5">
    <mergeCell ref="A2:G2"/>
    <mergeCell ref="A33:G33"/>
    <mergeCell ref="A6:G6"/>
    <mergeCell ref="B15:C15"/>
    <mergeCell ref="A19:G19"/>
  </mergeCells>
  <dataValidations count="3">
    <dataValidation type="decimal" allowBlank="1" showInputMessage="1" showErrorMessage="1" sqref="E18:F18 B30:B32 B17:B18 B8:B15 B35:B42 B45:B47 B21:B27" xr:uid="{CC44C972-8B8F-4678-BAEB-D51FFB0200E2}">
      <formula1>0</formula1>
      <formula2>1</formula2>
    </dataValidation>
    <dataValidation type="list" allowBlank="1" showInputMessage="1" showErrorMessage="1" sqref="C17 C8:C14 C35:C42" xr:uid="{DCFB5783-098F-4837-84E1-A329359B138C}">
      <formula1>"0,0.25,0.50,0.75,1"</formula1>
    </dataValidation>
    <dataValidation type="whole" allowBlank="1" showInputMessage="1" showErrorMessage="1" sqref="E46:F46 E31:F31" xr:uid="{301E7E41-CD71-4A91-B881-91EF87706901}">
      <formula1>0</formula1>
      <formula2>1</formula2>
    </dataValidation>
  </dataValidation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1A1E89-A0AE-4DED-85B2-2445C39C0F55}"/>
</file>

<file path=customXml/itemProps2.xml><?xml version="1.0" encoding="utf-8"?>
<ds:datastoreItem xmlns:ds="http://schemas.openxmlformats.org/officeDocument/2006/customXml" ds:itemID="{CD1971BE-1E76-44E5-BF52-2DB1BB889C58}"/>
</file>

<file path=customXml/itemProps3.xml><?xml version="1.0" encoding="utf-8"?>
<ds:datastoreItem xmlns:ds="http://schemas.openxmlformats.org/officeDocument/2006/customXml" ds:itemID="{4F62C71A-5318-410B-8440-006B735235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Ghali Chraibi</cp:lastModifiedBy>
  <cp:revision>1</cp:revision>
  <dcterms:created xsi:type="dcterms:W3CDTF">2006-09-16T00:00:00Z</dcterms:created>
  <dcterms:modified xsi:type="dcterms:W3CDTF">2023-03-07T13:03:23Z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