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Yanet\Downloads\"/>
    </mc:Choice>
  </mc:AlternateContent>
  <xr:revisionPtr revIDLastSave="0" documentId="13_ncr:1_{17BC6044-E556-4809-BBFA-1703554C4D2D}" xr6:coauthVersionLast="46" xr6:coauthVersionMax="46" xr10:uidLastSave="{00000000-0000-0000-0000-000000000000}"/>
  <bookViews>
    <workbookView xWindow="-108" yWindow="-108" windowWidth="23256" windowHeight="12576" tabRatio="712" xr2:uid="{00000000-000D-0000-FFFF-FFFF00000000}"/>
  </bookViews>
  <sheets>
    <sheet name="COMPARATIVO" sheetId="73" r:id="rId1"/>
    <sheet name="C0MPARATIVO" sheetId="75" state="hidden" r:id="rId2"/>
    <sheet name="HOTEL POLANCO" sheetId="74" r:id="rId3"/>
    <sheet name="OPC1" sheetId="76" r:id="rId4"/>
    <sheet name="OPC2" sheetId="77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73" l="1"/>
  <c r="F21" i="73"/>
  <c r="I13" i="77"/>
  <c r="I14" i="77"/>
  <c r="I15" i="77"/>
  <c r="I16" i="77"/>
  <c r="I21" i="77"/>
  <c r="I22" i="77"/>
  <c r="I23" i="77"/>
  <c r="I24" i="77"/>
  <c r="I25" i="77"/>
  <c r="I26" i="77"/>
  <c r="I27" i="77"/>
  <c r="I28" i="77"/>
  <c r="I29" i="77"/>
  <c r="I30" i="77"/>
  <c r="I31" i="77"/>
  <c r="I32" i="77"/>
  <c r="I37" i="77"/>
  <c r="I38" i="77"/>
  <c r="I39" i="77"/>
  <c r="I40" i="77"/>
  <c r="I45" i="77"/>
  <c r="I46" i="77"/>
  <c r="I47" i="77"/>
  <c r="I48" i="77"/>
  <c r="I49" i="77"/>
  <c r="I50" i="77"/>
  <c r="I55" i="77"/>
  <c r="I56" i="77"/>
  <c r="I57" i="77"/>
  <c r="I58" i="77"/>
  <c r="I59" i="77"/>
  <c r="I60" i="77"/>
  <c r="I61" i="77"/>
  <c r="I62" i="77"/>
  <c r="I63" i="77"/>
  <c r="I64" i="77"/>
  <c r="I69" i="77"/>
  <c r="I71" i="77"/>
  <c r="I77" i="77"/>
  <c r="I78" i="77"/>
  <c r="I83" i="77"/>
  <c r="I84" i="77"/>
  <c r="I87" i="77"/>
  <c r="I89" i="77"/>
  <c r="K89" i="77"/>
  <c r="F20" i="73"/>
  <c r="I13" i="76"/>
  <c r="J13" i="76"/>
  <c r="K13" i="76"/>
  <c r="L13" i="76"/>
  <c r="I14" i="76"/>
  <c r="J14" i="76"/>
  <c r="K14" i="76"/>
  <c r="L14" i="76"/>
  <c r="I15" i="76"/>
  <c r="J15" i="76"/>
  <c r="K15" i="76"/>
  <c r="L15" i="76"/>
  <c r="L16" i="76"/>
  <c r="I21" i="76"/>
  <c r="J21" i="76"/>
  <c r="K21" i="76"/>
  <c r="L21" i="76"/>
  <c r="I22" i="76"/>
  <c r="J22" i="76"/>
  <c r="K22" i="76"/>
  <c r="L22" i="76"/>
  <c r="I23" i="76"/>
  <c r="J23" i="76"/>
  <c r="K23" i="76"/>
  <c r="L23" i="76"/>
  <c r="I24" i="76"/>
  <c r="J24" i="76"/>
  <c r="K24" i="76"/>
  <c r="L24" i="76"/>
  <c r="I25" i="76"/>
  <c r="J25" i="76"/>
  <c r="K25" i="76"/>
  <c r="L25" i="76"/>
  <c r="I26" i="76"/>
  <c r="J26" i="76"/>
  <c r="K26" i="76"/>
  <c r="L26" i="76"/>
  <c r="I27" i="76"/>
  <c r="J27" i="76"/>
  <c r="K27" i="76"/>
  <c r="L27" i="76"/>
  <c r="I28" i="76"/>
  <c r="J28" i="76"/>
  <c r="K28" i="76"/>
  <c r="L28" i="76"/>
  <c r="I29" i="76"/>
  <c r="J29" i="76"/>
  <c r="K29" i="76"/>
  <c r="L29" i="76"/>
  <c r="I30" i="76"/>
  <c r="J30" i="76"/>
  <c r="K30" i="76"/>
  <c r="L30" i="76"/>
  <c r="I31" i="76"/>
  <c r="J31" i="76"/>
  <c r="K31" i="76"/>
  <c r="L31" i="76"/>
  <c r="L32" i="76"/>
  <c r="I37" i="76"/>
  <c r="K37" i="76"/>
  <c r="L37" i="76"/>
  <c r="I38" i="76"/>
  <c r="K38" i="76"/>
  <c r="L38" i="76"/>
  <c r="I39" i="76"/>
  <c r="K39" i="76"/>
  <c r="L39" i="76"/>
  <c r="L40" i="76"/>
  <c r="I45" i="76"/>
  <c r="K45" i="76"/>
  <c r="L45" i="76"/>
  <c r="I46" i="76"/>
  <c r="K46" i="76"/>
  <c r="L46" i="76"/>
  <c r="I47" i="76"/>
  <c r="K47" i="76"/>
  <c r="L47" i="76"/>
  <c r="I48" i="76"/>
  <c r="K48" i="76"/>
  <c r="L48" i="76"/>
  <c r="I49" i="76"/>
  <c r="K49" i="76"/>
  <c r="L49" i="76"/>
  <c r="L50" i="76"/>
  <c r="I55" i="76"/>
  <c r="K55" i="76"/>
  <c r="L55" i="76"/>
  <c r="I56" i="76"/>
  <c r="K56" i="76"/>
  <c r="L56" i="76"/>
  <c r="I57" i="76"/>
  <c r="K57" i="76"/>
  <c r="L57" i="76"/>
  <c r="I58" i="76"/>
  <c r="K58" i="76"/>
  <c r="L58" i="76"/>
  <c r="I59" i="76"/>
  <c r="K59" i="76"/>
  <c r="L59" i="76"/>
  <c r="I60" i="76"/>
  <c r="K60" i="76"/>
  <c r="L60" i="76"/>
  <c r="I61" i="76"/>
  <c r="K61" i="76"/>
  <c r="L61" i="76"/>
  <c r="I62" i="76"/>
  <c r="K62" i="76"/>
  <c r="L62" i="76"/>
  <c r="I63" i="76"/>
  <c r="K63" i="76"/>
  <c r="L63" i="76"/>
  <c r="L64" i="76"/>
  <c r="I69" i="76"/>
  <c r="K69" i="76"/>
  <c r="L69" i="76"/>
  <c r="L71" i="76"/>
  <c r="I77" i="76"/>
  <c r="K77" i="76"/>
  <c r="L77" i="76"/>
  <c r="L78" i="76"/>
  <c r="I83" i="76"/>
  <c r="J83" i="76"/>
  <c r="K83" i="76"/>
  <c r="L83" i="76"/>
  <c r="L84" i="76"/>
  <c r="I16" i="76"/>
  <c r="I32" i="76"/>
  <c r="I40" i="76"/>
  <c r="I50" i="76"/>
  <c r="I64" i="76"/>
  <c r="I71" i="76"/>
  <c r="I78" i="76"/>
  <c r="I84" i="76"/>
  <c r="I87" i="76"/>
  <c r="I89" i="76"/>
  <c r="K89" i="76"/>
  <c r="L89" i="76"/>
  <c r="L90" i="76"/>
  <c r="E22" i="73"/>
  <c r="E21" i="73"/>
  <c r="J83" i="77"/>
  <c r="K83" i="77"/>
  <c r="K84" i="77"/>
  <c r="F18" i="73"/>
  <c r="K77" i="77"/>
  <c r="K78" i="77"/>
  <c r="F17" i="73"/>
  <c r="K37" i="77"/>
  <c r="K38" i="77"/>
  <c r="K39" i="77"/>
  <c r="K40" i="77"/>
  <c r="F16" i="73"/>
  <c r="K69" i="77"/>
  <c r="K71" i="77"/>
  <c r="F15" i="73"/>
  <c r="K55" i="77"/>
  <c r="K56" i="77"/>
  <c r="K57" i="77"/>
  <c r="K58" i="77"/>
  <c r="K59" i="77"/>
  <c r="K60" i="77"/>
  <c r="K61" i="77"/>
  <c r="K62" i="77"/>
  <c r="K63" i="77"/>
  <c r="K64" i="77"/>
  <c r="F14" i="73"/>
  <c r="J21" i="77"/>
  <c r="K21" i="77"/>
  <c r="J22" i="77"/>
  <c r="K22" i="77"/>
  <c r="J23" i="77"/>
  <c r="K23" i="77"/>
  <c r="J24" i="77"/>
  <c r="K24" i="77"/>
  <c r="J25" i="77"/>
  <c r="K25" i="77"/>
  <c r="J26" i="77"/>
  <c r="K26" i="77"/>
  <c r="J27" i="77"/>
  <c r="K27" i="77"/>
  <c r="J28" i="77"/>
  <c r="K28" i="77"/>
  <c r="J29" i="77"/>
  <c r="K29" i="77"/>
  <c r="J30" i="77"/>
  <c r="K30" i="77"/>
  <c r="J31" i="77"/>
  <c r="K31" i="77"/>
  <c r="K32" i="77"/>
  <c r="F13" i="73"/>
  <c r="J13" i="77"/>
  <c r="K13" i="77"/>
  <c r="J14" i="77"/>
  <c r="K14" i="77"/>
  <c r="J15" i="77"/>
  <c r="K15" i="77"/>
  <c r="K16" i="77"/>
  <c r="F12" i="73"/>
  <c r="F19" i="73"/>
  <c r="J84" i="76"/>
  <c r="E18" i="73"/>
  <c r="J78" i="76"/>
  <c r="E17" i="73"/>
  <c r="J40" i="76"/>
  <c r="E16" i="73"/>
  <c r="J71" i="76"/>
  <c r="E15" i="73"/>
  <c r="J64" i="76"/>
  <c r="E14" i="73"/>
  <c r="J32" i="76"/>
  <c r="E13" i="73"/>
  <c r="J16" i="76"/>
  <c r="E12" i="73"/>
  <c r="E19" i="73"/>
  <c r="E20" i="73"/>
  <c r="E23" i="73"/>
  <c r="D33" i="73"/>
  <c r="D34" i="73"/>
  <c r="D35" i="73"/>
  <c r="I13" i="74"/>
  <c r="I14" i="74"/>
  <c r="I15" i="74"/>
  <c r="I16" i="74"/>
  <c r="D12" i="73"/>
  <c r="I21" i="74"/>
  <c r="I22" i="74"/>
  <c r="I23" i="74"/>
  <c r="I24" i="74"/>
  <c r="I25" i="74"/>
  <c r="I26" i="74"/>
  <c r="I27" i="74"/>
  <c r="I28" i="74"/>
  <c r="I29" i="74"/>
  <c r="I30" i="74"/>
  <c r="I31" i="74"/>
  <c r="I32" i="74"/>
  <c r="D13" i="73"/>
  <c r="I55" i="74"/>
  <c r="I56" i="74"/>
  <c r="I57" i="74"/>
  <c r="I58" i="74"/>
  <c r="I59" i="74"/>
  <c r="I60" i="74"/>
  <c r="I61" i="74"/>
  <c r="I62" i="74"/>
  <c r="I63" i="74"/>
  <c r="I64" i="74"/>
  <c r="D14" i="73"/>
  <c r="I69" i="74"/>
  <c r="I71" i="74"/>
  <c r="D15" i="73"/>
  <c r="I37" i="74"/>
  <c r="I38" i="74"/>
  <c r="I39" i="74"/>
  <c r="I40" i="74"/>
  <c r="D16" i="73"/>
  <c r="I77" i="74"/>
  <c r="I78" i="74"/>
  <c r="D17" i="73"/>
  <c r="I83" i="74"/>
  <c r="I84" i="74"/>
  <c r="D18" i="73"/>
  <c r="D19" i="73"/>
  <c r="I45" i="74"/>
  <c r="I46" i="74"/>
  <c r="I47" i="74"/>
  <c r="I48" i="74"/>
  <c r="I49" i="74"/>
  <c r="I50" i="74"/>
  <c r="I87" i="74"/>
  <c r="I89" i="74"/>
  <c r="D20" i="73"/>
  <c r="J13" i="74"/>
  <c r="J14" i="74"/>
  <c r="J15" i="74"/>
  <c r="J16" i="74"/>
  <c r="J21" i="74"/>
  <c r="J22" i="74"/>
  <c r="J23" i="74"/>
  <c r="J24" i="74"/>
  <c r="J25" i="74"/>
  <c r="J26" i="74"/>
  <c r="J27" i="74"/>
  <c r="J28" i="74"/>
  <c r="J29" i="74"/>
  <c r="J30" i="74"/>
  <c r="J31" i="74"/>
  <c r="J32" i="74"/>
  <c r="J40" i="74"/>
  <c r="J50" i="74"/>
  <c r="J64" i="74"/>
  <c r="J71" i="74"/>
  <c r="J78" i="74"/>
  <c r="J83" i="74"/>
  <c r="J84" i="74"/>
  <c r="I88" i="74"/>
  <c r="D21" i="73"/>
  <c r="K13" i="74"/>
  <c r="K14" i="74"/>
  <c r="K15" i="74"/>
  <c r="K16" i="74"/>
  <c r="K21" i="74"/>
  <c r="K22" i="74"/>
  <c r="K23" i="74"/>
  <c r="K24" i="74"/>
  <c r="K25" i="74"/>
  <c r="K26" i="74"/>
  <c r="K27" i="74"/>
  <c r="K28" i="74"/>
  <c r="K29" i="74"/>
  <c r="K30" i="74"/>
  <c r="K31" i="74"/>
  <c r="K32" i="74"/>
  <c r="K37" i="74"/>
  <c r="K38" i="74"/>
  <c r="K39" i="74"/>
  <c r="K40" i="74"/>
  <c r="K45" i="74"/>
  <c r="K46" i="74"/>
  <c r="K47" i="74"/>
  <c r="K48" i="74"/>
  <c r="K49" i="74"/>
  <c r="K50" i="74"/>
  <c r="K55" i="74"/>
  <c r="K56" i="74"/>
  <c r="K57" i="74"/>
  <c r="K58" i="74"/>
  <c r="K59" i="74"/>
  <c r="K60" i="74"/>
  <c r="K61" i="74"/>
  <c r="K62" i="74"/>
  <c r="K63" i="74"/>
  <c r="K64" i="74"/>
  <c r="K69" i="74"/>
  <c r="K71" i="74"/>
  <c r="K77" i="74"/>
  <c r="K78" i="74"/>
  <c r="K83" i="74"/>
  <c r="K84" i="74"/>
  <c r="K89" i="74"/>
  <c r="K90" i="74"/>
  <c r="D22" i="73"/>
  <c r="D23" i="73"/>
  <c r="D6" i="73"/>
  <c r="M115" i="77"/>
  <c r="J16" i="77"/>
  <c r="J32" i="77"/>
  <c r="J40" i="77"/>
  <c r="J50" i="77"/>
  <c r="J64" i="77"/>
  <c r="J71" i="77"/>
  <c r="J78" i="77"/>
  <c r="J84" i="77"/>
  <c r="I88" i="77"/>
  <c r="I90" i="77"/>
  <c r="J114" i="77"/>
  <c r="I113" i="77"/>
  <c r="J90" i="77"/>
  <c r="J113" i="77"/>
  <c r="K45" i="77"/>
  <c r="K46" i="77"/>
  <c r="K47" i="77"/>
  <c r="K48" i="77"/>
  <c r="K49" i="77"/>
  <c r="K50" i="77"/>
  <c r="K90" i="77"/>
  <c r="K113" i="77"/>
  <c r="L113" i="77"/>
  <c r="I104" i="77"/>
  <c r="I106" i="77"/>
  <c r="I107" i="77"/>
  <c r="J107" i="77"/>
  <c r="K107" i="77"/>
  <c r="L107" i="77"/>
  <c r="L110" i="77"/>
  <c r="K110" i="77"/>
  <c r="J110" i="77"/>
  <c r="I110" i="77"/>
  <c r="I105" i="77"/>
  <c r="J108" i="77"/>
  <c r="K106" i="77"/>
  <c r="L106" i="77"/>
  <c r="I95" i="77"/>
  <c r="I97" i="77"/>
  <c r="I98" i="77"/>
  <c r="J98" i="77"/>
  <c r="K98" i="77"/>
  <c r="L98" i="77"/>
  <c r="L101" i="77"/>
  <c r="K101" i="77"/>
  <c r="J101" i="77"/>
  <c r="I101" i="77"/>
  <c r="I96" i="77"/>
  <c r="J99" i="77"/>
  <c r="K97" i="77"/>
  <c r="L97" i="77"/>
  <c r="M92" i="77"/>
  <c r="J91" i="77"/>
  <c r="L13" i="77"/>
  <c r="L14" i="77"/>
  <c r="L15" i="77"/>
  <c r="L16" i="77"/>
  <c r="L21" i="77"/>
  <c r="L22" i="77"/>
  <c r="L23" i="77"/>
  <c r="L24" i="77"/>
  <c r="L25" i="77"/>
  <c r="L26" i="77"/>
  <c r="L27" i="77"/>
  <c r="L28" i="77"/>
  <c r="L29" i="77"/>
  <c r="L30" i="77"/>
  <c r="L31" i="77"/>
  <c r="L32" i="77"/>
  <c r="L37" i="77"/>
  <c r="L38" i="77"/>
  <c r="L39" i="77"/>
  <c r="L40" i="77"/>
  <c r="L45" i="77"/>
  <c r="L46" i="77"/>
  <c r="L47" i="77"/>
  <c r="L48" i="77"/>
  <c r="L49" i="77"/>
  <c r="L50" i="77"/>
  <c r="L55" i="77"/>
  <c r="L56" i="77"/>
  <c r="L57" i="77"/>
  <c r="L58" i="77"/>
  <c r="L59" i="77"/>
  <c r="L60" i="77"/>
  <c r="L61" i="77"/>
  <c r="L62" i="77"/>
  <c r="L63" i="77"/>
  <c r="L64" i="77"/>
  <c r="L69" i="77"/>
  <c r="L71" i="77"/>
  <c r="L77" i="77"/>
  <c r="L78" i="77"/>
  <c r="L83" i="77"/>
  <c r="L84" i="77"/>
  <c r="L89" i="77"/>
  <c r="L90" i="77"/>
  <c r="M84" i="77"/>
  <c r="M78" i="77"/>
  <c r="I76" i="77"/>
  <c r="K76" i="77"/>
  <c r="L76" i="77"/>
  <c r="M71" i="77"/>
  <c r="I70" i="77"/>
  <c r="K70" i="77"/>
  <c r="L70" i="77"/>
  <c r="M64" i="77"/>
  <c r="I54" i="77"/>
  <c r="K54" i="77"/>
  <c r="L54" i="77"/>
  <c r="M50" i="77"/>
  <c r="I44" i="77"/>
  <c r="K44" i="77"/>
  <c r="L44" i="77"/>
  <c r="M40" i="77"/>
  <c r="I36" i="77"/>
  <c r="K36" i="77"/>
  <c r="L36" i="77"/>
  <c r="M32" i="77"/>
  <c r="M16" i="77"/>
  <c r="M115" i="74"/>
  <c r="I90" i="74"/>
  <c r="J114" i="74"/>
  <c r="I113" i="74"/>
  <c r="J90" i="74"/>
  <c r="J113" i="74"/>
  <c r="K113" i="74"/>
  <c r="L113" i="74"/>
  <c r="I104" i="74"/>
  <c r="I106" i="74"/>
  <c r="I107" i="74"/>
  <c r="J107" i="74"/>
  <c r="K107" i="74"/>
  <c r="L107" i="74"/>
  <c r="L110" i="74"/>
  <c r="K110" i="74"/>
  <c r="J110" i="74"/>
  <c r="I110" i="74"/>
  <c r="I105" i="74"/>
  <c r="J108" i="74"/>
  <c r="K106" i="74"/>
  <c r="L106" i="74"/>
  <c r="I95" i="74"/>
  <c r="I97" i="74"/>
  <c r="I98" i="74"/>
  <c r="J98" i="74"/>
  <c r="K98" i="74"/>
  <c r="L98" i="74"/>
  <c r="L101" i="74"/>
  <c r="K101" i="74"/>
  <c r="J101" i="74"/>
  <c r="I101" i="74"/>
  <c r="I96" i="74"/>
  <c r="J99" i="74"/>
  <c r="K97" i="74"/>
  <c r="L97" i="74"/>
  <c r="M92" i="74"/>
  <c r="J91" i="74"/>
  <c r="L13" i="74"/>
  <c r="L14" i="74"/>
  <c r="L15" i="74"/>
  <c r="L16" i="74"/>
  <c r="L21" i="74"/>
  <c r="L22" i="74"/>
  <c r="L23" i="74"/>
  <c r="L24" i="74"/>
  <c r="L25" i="74"/>
  <c r="L26" i="74"/>
  <c r="L27" i="74"/>
  <c r="L28" i="74"/>
  <c r="L29" i="74"/>
  <c r="L30" i="74"/>
  <c r="L31" i="74"/>
  <c r="L32" i="74"/>
  <c r="L37" i="74"/>
  <c r="L38" i="74"/>
  <c r="L39" i="74"/>
  <c r="L40" i="74"/>
  <c r="L45" i="74"/>
  <c r="L46" i="74"/>
  <c r="L47" i="74"/>
  <c r="L48" i="74"/>
  <c r="L49" i="74"/>
  <c r="L50" i="74"/>
  <c r="L55" i="74"/>
  <c r="L56" i="74"/>
  <c r="L57" i="74"/>
  <c r="L58" i="74"/>
  <c r="L59" i="74"/>
  <c r="L60" i="74"/>
  <c r="L61" i="74"/>
  <c r="L62" i="74"/>
  <c r="L63" i="74"/>
  <c r="L64" i="74"/>
  <c r="L69" i="74"/>
  <c r="L71" i="74"/>
  <c r="L77" i="74"/>
  <c r="L78" i="74"/>
  <c r="L83" i="74"/>
  <c r="L84" i="74"/>
  <c r="L89" i="74"/>
  <c r="L90" i="74"/>
  <c r="M84" i="74"/>
  <c r="M78" i="74"/>
  <c r="I76" i="74"/>
  <c r="K76" i="74"/>
  <c r="L76" i="74"/>
  <c r="M71" i="74"/>
  <c r="I70" i="74"/>
  <c r="K70" i="74"/>
  <c r="L70" i="74"/>
  <c r="M64" i="74"/>
  <c r="I54" i="74"/>
  <c r="K54" i="74"/>
  <c r="L54" i="74"/>
  <c r="M50" i="74"/>
  <c r="I44" i="74"/>
  <c r="K44" i="74"/>
  <c r="L44" i="74"/>
  <c r="M40" i="74"/>
  <c r="I36" i="74"/>
  <c r="K36" i="74"/>
  <c r="L36" i="74"/>
  <c r="M32" i="74"/>
  <c r="M16" i="74"/>
  <c r="I76" i="76"/>
  <c r="K76" i="76"/>
  <c r="L76" i="76"/>
  <c r="K64" i="76"/>
  <c r="I70" i="76"/>
  <c r="K70" i="76"/>
  <c r="L70" i="76"/>
  <c r="J50" i="76"/>
  <c r="K50" i="76"/>
  <c r="K40" i="76"/>
  <c r="K16" i="76"/>
  <c r="M115" i="76"/>
  <c r="M92" i="76"/>
  <c r="M84" i="76"/>
  <c r="M71" i="76"/>
  <c r="K71" i="76"/>
  <c r="M64" i="76"/>
  <c r="I54" i="76"/>
  <c r="K54" i="76"/>
  <c r="I44" i="76"/>
  <c r="K44" i="76"/>
  <c r="L44" i="76"/>
  <c r="M40" i="76"/>
  <c r="I36" i="76"/>
  <c r="K36" i="76"/>
  <c r="M32" i="76"/>
  <c r="M16" i="76"/>
  <c r="D9" i="75"/>
  <c r="D8" i="75"/>
  <c r="B8" i="75"/>
  <c r="D6" i="75"/>
  <c r="L36" i="76"/>
  <c r="L54" i="76"/>
  <c r="K78" i="76"/>
  <c r="D12" i="75"/>
  <c r="J90" i="76"/>
  <c r="J113" i="76"/>
  <c r="J107" i="76"/>
  <c r="J110" i="76"/>
  <c r="J98" i="76"/>
  <c r="J101" i="76"/>
  <c r="I90" i="76"/>
  <c r="I104" i="76"/>
  <c r="I95" i="76"/>
  <c r="K32" i="76"/>
  <c r="I88" i="76"/>
  <c r="D13" i="75"/>
  <c r="D15" i="75"/>
  <c r="D16" i="75"/>
  <c r="D17" i="75"/>
  <c r="D18" i="75"/>
  <c r="D14" i="75"/>
  <c r="I113" i="76"/>
  <c r="E33" i="73"/>
  <c r="J91" i="76"/>
  <c r="I105" i="76"/>
  <c r="I96" i="76"/>
  <c r="J114" i="76"/>
  <c r="K84" i="76"/>
  <c r="I106" i="76"/>
  <c r="I107" i="76"/>
  <c r="I97" i="76"/>
  <c r="I98" i="76"/>
  <c r="M78" i="76"/>
  <c r="M50" i="76"/>
  <c r="D19" i="75"/>
  <c r="D20" i="75"/>
  <c r="F33" i="73"/>
  <c r="K97" i="76"/>
  <c r="L97" i="76"/>
  <c r="K106" i="76"/>
  <c r="L106" i="76"/>
  <c r="J99" i="76"/>
  <c r="I101" i="76"/>
  <c r="J108" i="76"/>
  <c r="I110" i="76"/>
  <c r="K90" i="76"/>
  <c r="D21" i="75"/>
  <c r="F23" i="73"/>
  <c r="K107" i="76"/>
  <c r="K98" i="76"/>
  <c r="K113" i="76"/>
  <c r="D22" i="75"/>
  <c r="D23" i="75"/>
  <c r="D33" i="75"/>
  <c r="L113" i="76"/>
  <c r="E34" i="73"/>
  <c r="E35" i="73"/>
  <c r="F34" i="73"/>
  <c r="K110" i="76"/>
  <c r="L107" i="76"/>
  <c r="L110" i="76"/>
  <c r="K101" i="76"/>
  <c r="L98" i="76"/>
  <c r="L101" i="76"/>
  <c r="D34" i="75"/>
  <c r="D35" i="75"/>
  <c r="F35" i="73"/>
</calcChain>
</file>

<file path=xl/sharedStrings.xml><?xml version="1.0" encoding="utf-8"?>
<sst xmlns="http://schemas.openxmlformats.org/spreadsheetml/2006/main" count="683" uniqueCount="125">
  <si>
    <t>Total en MXN</t>
  </si>
  <si>
    <t>SALONES</t>
  </si>
  <si>
    <t>TRASLADOS</t>
  </si>
  <si>
    <t>OTROS IMPUESTOS</t>
  </si>
  <si>
    <t>SUBTOTAL REQUISICION</t>
  </si>
  <si>
    <t>Subtotal</t>
  </si>
  <si>
    <t>Cantidad</t>
  </si>
  <si>
    <t>Precio Por  Persona</t>
  </si>
  <si>
    <t>No Personas</t>
  </si>
  <si>
    <t>Descripcion</t>
  </si>
  <si>
    <t>Precio Por Hab y/o Persona</t>
  </si>
  <si>
    <t>No Hab y/o Persona</t>
  </si>
  <si>
    <t>FECHA:</t>
  </si>
  <si>
    <t>EVENTO:</t>
  </si>
  <si>
    <t>SUBTOTAL ALIMENTOS Y BEBIDAS</t>
  </si>
  <si>
    <t>SUBTOTAL OTROS</t>
  </si>
  <si>
    <t>SUBTOTAL TRASLADOS</t>
  </si>
  <si>
    <t>SUBTOTAL SALONES</t>
  </si>
  <si>
    <t>IVA 16%</t>
  </si>
  <si>
    <t>AUDIOVISUAL</t>
  </si>
  <si>
    <t>SUBTOTAL AUDIOVISUAL</t>
  </si>
  <si>
    <t xml:space="preserve"> </t>
  </si>
  <si>
    <t>No Unidades</t>
  </si>
  <si>
    <t>COORDINACION</t>
  </si>
  <si>
    <t>SUBTOTAL COORDINACION</t>
  </si>
  <si>
    <t>SUBTOTAL HOSPEDAJE, A Y B, AUDIOVISUAL, SALONES, TRASLADOS, OTROS Y COORDINACION</t>
  </si>
  <si>
    <t>TOTAL SERVICIOS TERRESTRES EN MXN</t>
  </si>
  <si>
    <t>MANAGEMENT FEE 4.5%</t>
  </si>
  <si>
    <t>SUBTOTAL CARGO POR SERVICIO</t>
  </si>
  <si>
    <t>SERVICIO</t>
  </si>
  <si>
    <t>GRAN TOTAL ESTIMADO DE SERVICIOS</t>
  </si>
  <si>
    <t>COTIZACIÓN</t>
  </si>
  <si>
    <t>OTROS (telemarketing, reembolsos, estacionamiento, etc)</t>
  </si>
  <si>
    <t>SUBTOTAL INSCRIPCIONES</t>
  </si>
  <si>
    <t>Tipo</t>
  </si>
  <si>
    <t>LUGAR DE LA PLATICA:</t>
  </si>
  <si>
    <t>SEDE:</t>
  </si>
  <si>
    <t>HOSPEDAJE:</t>
  </si>
  <si>
    <t>REALIZO:</t>
  </si>
  <si>
    <t>No. DE EVENTO:</t>
  </si>
  <si>
    <t>FECHA ENTREGA:</t>
  </si>
  <si>
    <t>HOSPEDAJE</t>
  </si>
  <si>
    <t>SUBTOTAL HOSPEDAJE</t>
  </si>
  <si>
    <t>Concepto (Fecha)</t>
  </si>
  <si>
    <t>DEL:</t>
  </si>
  <si>
    <t>AL:</t>
  </si>
  <si>
    <t>ALIMENTOS</t>
  </si>
  <si>
    <t>ORDEN DE COMPRA</t>
  </si>
  <si>
    <t>USUARIO:</t>
  </si>
  <si>
    <t>ENTREGAR A:</t>
  </si>
  <si>
    <t>Staff H</t>
  </si>
  <si>
    <t>MXN</t>
  </si>
  <si>
    <t>SERVICIOS TERRESTRES</t>
  </si>
  <si>
    <t>HABITACIONES</t>
  </si>
  <si>
    <t>ALIMENTOS Y BEBIDAS</t>
  </si>
  <si>
    <t>OTROS</t>
  </si>
  <si>
    <t>SUBTOTAL</t>
  </si>
  <si>
    <t>CARGOS POR SERVICIO</t>
  </si>
  <si>
    <t>TOTAL TERRESTRE</t>
  </si>
  <si>
    <t>SERVICIOS AEREOS</t>
  </si>
  <si>
    <t xml:space="preserve">TARIFAS PROMEDIO </t>
  </si>
  <si>
    <t>CARGOS POR EMISION</t>
  </si>
  <si>
    <t>TUA</t>
  </si>
  <si>
    <t>TOTAL AEREO</t>
  </si>
  <si>
    <t>SERVICIOS ANTES DE IMPUESTOS</t>
  </si>
  <si>
    <t>TOTAL DE IMPUESTOS</t>
  </si>
  <si>
    <t>GRAN TOTAL</t>
  </si>
  <si>
    <t>ISH/SERVICIO</t>
  </si>
  <si>
    <r>
      <t xml:space="preserve">Hacer orden de compra por el </t>
    </r>
    <r>
      <rPr>
        <b/>
        <i/>
        <sz val="8"/>
        <rFont val="Arial"/>
        <family val="2"/>
      </rPr>
      <t>80% de Anticipo</t>
    </r>
    <r>
      <rPr>
        <sz val="8"/>
        <rFont val="Arial"/>
        <family val="2"/>
      </rPr>
      <t xml:space="preserve"> sobre la cotizacion inicial</t>
    </r>
  </si>
  <si>
    <t>80% DE ANTICIPO SUBTOTAL HOSPEDAJE, A Y B, AUDIOVISUAL, SALONES, TRASLADOS, OTROS Y COORDINACION</t>
  </si>
  <si>
    <t>80% DE ANTICIPO SUBTOTAL CARGO POR SERVICIO</t>
  </si>
  <si>
    <t>80% DE ANTICIPO MANAGEMENT FEE 4.5%</t>
  </si>
  <si>
    <t>TOTAL ESTIMADO DE SERVICIOS TERRESTRES</t>
  </si>
  <si>
    <r>
      <t xml:space="preserve">Hacer orden de compra por </t>
    </r>
    <r>
      <rPr>
        <b/>
        <i/>
        <sz val="8"/>
        <rFont val="Arial"/>
        <family val="2"/>
      </rPr>
      <t>20% de Complemento</t>
    </r>
    <r>
      <rPr>
        <sz val="8"/>
        <rFont val="Arial"/>
        <family val="2"/>
      </rPr>
      <t xml:space="preserve"> sobre la cotizacion incial</t>
    </r>
  </si>
  <si>
    <t>20% DE COMPLEMENTO SUBTOTAL HOSPEDAJE, A Y B, AUDIOVISUAL, SALONES, TRASLADOS, OTROS Y COORDINACION</t>
  </si>
  <si>
    <t>20% DE COMPLEMENTO SUBTOTAL CARGO POR SERVICIO</t>
  </si>
  <si>
    <t>20% DE COMPLEMENTO MANAGEMENT FEE 4.5%</t>
  </si>
  <si>
    <t>CONVENCIÓN CONSUMO</t>
  </si>
  <si>
    <t>NO SOLICITADO</t>
  </si>
  <si>
    <t>TOTAL SERVICIOS  EN MXN</t>
  </si>
  <si>
    <t xml:space="preserve">GRAN TOTAL </t>
  </si>
  <si>
    <t>CDMX</t>
  </si>
  <si>
    <t>AEREOS</t>
  </si>
  <si>
    <t>RENATA ZAMUDIO</t>
  </si>
  <si>
    <t xml:space="preserve">WIFI </t>
  </si>
  <si>
    <t>PULMO MEETING</t>
  </si>
  <si>
    <t>HOTEL POLANCO</t>
  </si>
  <si>
    <t>25 AL 27 DE JUNIO</t>
  </si>
  <si>
    <t xml:space="preserve">HABITACION SENCILLA </t>
  </si>
  <si>
    <t>PROPINA BELL BOYS</t>
  </si>
  <si>
    <t>PROPINA CAMARISTAS</t>
  </si>
  <si>
    <t xml:space="preserve">CENA A CONSUMO </t>
  </si>
  <si>
    <t xml:space="preserve">DESAYUNO EMPLATADO </t>
  </si>
  <si>
    <t>BEBIDA NO ALCOHÒLICA, SE CONSIDERAN 2 POR PERSONA</t>
  </si>
  <si>
    <t>COFFEE BREAK CONTINUO PLENARIA</t>
  </si>
  <si>
    <t>COFFEE BREAK CONTINUO BREAK OUTS</t>
  </si>
  <si>
    <t>COMIDA BUFFET</t>
  </si>
  <si>
    <t>BEBIDA NO ALCOHÓLICA, SE CONSIDERAN 2 POR PERSONA</t>
  </si>
  <si>
    <t>CENA  BUFFET</t>
  </si>
  <si>
    <t>COPA DE VINO / CERVEZA, SE CONSIDERAN 2 POR PERSONA</t>
  </si>
  <si>
    <t>DESAYUNO PARA HOSPEDADOS</t>
  </si>
  <si>
    <t>TRASLADO REDONDO APTO - HOTEL - APTO PARA 50PAX</t>
  </si>
  <si>
    <t>TRASLADO REDONDO  HOSPITAL SXXI - HOTEL -HOSPITAL SXXI PARA 30 PAX</t>
  </si>
  <si>
    <t>TRASLADO REDONDO INER- HOTEL -INER PARA 20 PAX</t>
  </si>
  <si>
    <t>CARGO POR EMISION DE BOLETO</t>
  </si>
  <si>
    <t>BOLETO SONORA - MEXICO - SONORA</t>
  </si>
  <si>
    <t>BOLETO MEXICALI - MEXICO - MEXICALI</t>
  </si>
  <si>
    <t>BOLETO CHIHUAHUA - MEXICO - CHIHUAHUA</t>
  </si>
  <si>
    <t>BOLETO GUADALAJARA - MEXICO - GUADALAJARA</t>
  </si>
  <si>
    <t>SALON PARA PLENARIA MONTAJE MEDIAS LUNAS PARA 115 PAX DE 08:00 A 19:00</t>
  </si>
  <si>
    <t>SALON PARA BREAK OUTS MONTAJE HERRADURA  PARA 35 PAX DE 10:30 A 13:30</t>
  </si>
  <si>
    <t>PANTALLA PLENARIA</t>
  </si>
  <si>
    <t>PROYECTOR PLENARIA</t>
  </si>
  <si>
    <t>TECNICO PLENARIA</t>
  </si>
  <si>
    <t>PANTALLA BREAK OUTS</t>
  </si>
  <si>
    <t>PROYECTOR BREAK OUTS</t>
  </si>
  <si>
    <t>TECNICO BREAK OUTS</t>
  </si>
  <si>
    <t>EQUIPO DE AUDIOPLENARIA (INCLUYENDO 3 MICROFONOS)</t>
  </si>
  <si>
    <t>EQUIPO DE AUDIOBREAK OUTS (INCLUYENDO 1 MICROFONO POR BREAKOUT)</t>
  </si>
  <si>
    <t>BANNERS</t>
  </si>
  <si>
    <t>IMPRESIÓN EN VINIL CON LOGO DEL EVENTO</t>
  </si>
  <si>
    <t>OPCION 1</t>
  </si>
  <si>
    <t>OPCION 2</t>
  </si>
  <si>
    <t>OPC1</t>
  </si>
  <si>
    <t>OPC2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</si>
</sst>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"/>
  </numFmts>
  <fonts count="22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16"/>
      <name val="Arial"/>
      <family val="2"/>
    </font>
    <font>
      <b/>
      <sz val="10"/>
      <color indexed="61"/>
      <name val="Arial Unicode MS"/>
      <family val="2"/>
    </font>
    <font>
      <sz val="10"/>
      <name val="Arial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sz val="16"/>
      <name val="Arial Narrow"/>
      <family val="2"/>
    </font>
    <font>
      <sz val="12"/>
      <name val="Arial Narrow"/>
      <family val="2"/>
    </font>
    <font>
      <b/>
      <sz val="18"/>
      <name val="Arial Narrow"/>
      <family val="2"/>
    </font>
    <font>
      <b/>
      <i/>
      <sz val="8"/>
      <name val="Arial"/>
      <family val="2"/>
    </font>
    <font>
      <b/>
      <sz val="8"/>
      <color theme="0"/>
      <name val="Arial"/>
      <family val="2"/>
    </font>
    <font>
      <sz val="12"/>
      <color rgb="FF000000"/>
      <name val="Arial Narrow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indexed="41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16"/>
        <bgColor indexed="9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9"/>
      </patternFill>
    </fill>
    <fill>
      <patternFill patternType="solid">
        <fgColor rgb="FF92D050"/>
        <bgColor indexed="9"/>
      </patternFill>
    </fill>
    <fill>
      <patternFill patternType="solid">
        <fgColor rgb="FFFF66FF"/>
        <bgColor indexed="9"/>
      </patternFill>
    </fill>
    <fill>
      <patternFill patternType="solid">
        <fgColor rgb="FFCCFFFF"/>
        <bgColor indexed="9"/>
      </patternFill>
    </fill>
    <fill>
      <patternFill patternType="solid">
        <fgColor theme="4" tint="0.59999389629810485"/>
        <bgColor indexed="9"/>
      </patternFill>
    </fill>
  </fills>
  <borders count="3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medium">
        <color auto="1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 style="double">
        <color rgb="FF000000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/>
      <top/>
      <bottom style="thin">
        <color rgb="FF808080"/>
      </bottom>
      <diagonal/>
    </border>
    <border>
      <left style="thin">
        <color rgb="FF969696"/>
      </left>
      <right style="thin">
        <color rgb="FF969696"/>
      </right>
      <top style="double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double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26">
    <xf numFmtId="0" fontId="0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7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80">
    <xf numFmtId="0" fontId="0" fillId="0" borderId="0" xfId="0"/>
    <xf numFmtId="0" fontId="1" fillId="2" borderId="0" xfId="6" applyFill="1"/>
    <xf numFmtId="0" fontId="3" fillId="2" borderId="0" xfId="6" applyFont="1" applyFill="1"/>
    <xf numFmtId="0" fontId="4" fillId="2" borderId="1" xfId="6" applyFont="1" applyFill="1" applyBorder="1" applyAlignment="1">
      <alignment horizontal="center"/>
    </xf>
    <xf numFmtId="0" fontId="1" fillId="2" borderId="0" xfId="6" applyFont="1" applyFill="1"/>
    <xf numFmtId="0" fontId="3" fillId="2" borderId="1" xfId="7" applyFont="1" applyFill="1" applyBorder="1" applyAlignment="1">
      <alignment wrapText="1"/>
    </xf>
    <xf numFmtId="0" fontId="3" fillId="5" borderId="0" xfId="6" applyFont="1" applyFill="1" applyBorder="1" applyAlignment="1">
      <alignment horizontal="center" vertical="center"/>
    </xf>
    <xf numFmtId="2" fontId="3" fillId="5" borderId="0" xfId="6" applyNumberFormat="1" applyFont="1" applyFill="1" applyBorder="1" applyAlignment="1">
      <alignment horizontal="center" vertical="center"/>
    </xf>
    <xf numFmtId="164" fontId="4" fillId="4" borderId="1" xfId="4" applyNumberFormat="1" applyFont="1" applyFill="1" applyBorder="1" applyAlignment="1">
      <alignment horizontal="center" vertical="center"/>
    </xf>
    <xf numFmtId="0" fontId="5" fillId="5" borderId="0" xfId="6" applyFont="1" applyFill="1" applyBorder="1" applyAlignment="1">
      <alignment horizontal="center"/>
    </xf>
    <xf numFmtId="164" fontId="4" fillId="5" borderId="0" xfId="4" applyNumberFormat="1" applyFont="1" applyFill="1" applyBorder="1" applyAlignment="1">
      <alignment horizontal="center" vertical="center"/>
    </xf>
    <xf numFmtId="4" fontId="1" fillId="2" borderId="0" xfId="6" applyNumberFormat="1" applyFill="1"/>
    <xf numFmtId="164" fontId="3" fillId="5" borderId="0" xfId="4" applyNumberFormat="1" applyFont="1" applyFill="1" applyBorder="1" applyAlignment="1">
      <alignment horizontal="center" vertical="center"/>
    </xf>
    <xf numFmtId="0" fontId="1" fillId="5" borderId="0" xfId="6" applyFill="1"/>
    <xf numFmtId="0" fontId="3" fillId="5" borderId="0" xfId="6" applyFont="1" applyFill="1" applyBorder="1"/>
    <xf numFmtId="164" fontId="3" fillId="5" borderId="0" xfId="6" applyNumberFormat="1" applyFont="1" applyFill="1" applyBorder="1"/>
    <xf numFmtId="0" fontId="3" fillId="2" borderId="1" xfId="6" applyFont="1" applyFill="1" applyBorder="1" applyAlignment="1">
      <alignment horizontal="left" vertical="center" wrapText="1"/>
    </xf>
    <xf numFmtId="4" fontId="4" fillId="3" borderId="1" xfId="6" applyNumberFormat="1" applyFont="1" applyFill="1" applyBorder="1" applyAlignment="1">
      <alignment horizontal="center"/>
    </xf>
    <xf numFmtId="0" fontId="3" fillId="2" borderId="0" xfId="6" applyFont="1" applyFill="1" applyBorder="1"/>
    <xf numFmtId="0" fontId="3" fillId="4" borderId="3" xfId="6" applyFont="1" applyFill="1" applyBorder="1"/>
    <xf numFmtId="0" fontId="3" fillId="4" borderId="4" xfId="6" applyFont="1" applyFill="1" applyBorder="1" applyAlignment="1">
      <alignment horizontal="center"/>
    </xf>
    <xf numFmtId="0" fontId="3" fillId="5" borderId="0" xfId="6" applyFont="1" applyFill="1"/>
    <xf numFmtId="0" fontId="4" fillId="3" borderId="5" xfId="7" applyFont="1" applyFill="1" applyBorder="1"/>
    <xf numFmtId="0" fontId="4" fillId="3" borderId="0" xfId="6" applyFont="1" applyFill="1" applyBorder="1" applyAlignment="1">
      <alignment horizontal="center"/>
    </xf>
    <xf numFmtId="4" fontId="4" fillId="3" borderId="0" xfId="6" applyNumberFormat="1" applyFont="1" applyFill="1" applyBorder="1" applyAlignment="1">
      <alignment horizontal="center"/>
    </xf>
    <xf numFmtId="0" fontId="4" fillId="3" borderId="9" xfId="7" quotePrefix="1" applyFont="1" applyFill="1" applyBorder="1" applyAlignment="1">
      <alignment horizontal="left"/>
    </xf>
    <xf numFmtId="0" fontId="4" fillId="3" borderId="10" xfId="6" applyFont="1" applyFill="1" applyBorder="1" applyAlignment="1">
      <alignment horizontal="center"/>
    </xf>
    <xf numFmtId="4" fontId="4" fillId="3" borderId="10" xfId="6" applyNumberFormat="1" applyFont="1" applyFill="1" applyBorder="1" applyAlignment="1">
      <alignment horizontal="center"/>
    </xf>
    <xf numFmtId="0" fontId="3" fillId="5" borderId="2" xfId="6" applyFont="1" applyFill="1" applyBorder="1" applyAlignment="1">
      <alignment vertical="center" wrapText="1"/>
    </xf>
    <xf numFmtId="16" fontId="3" fillId="5" borderId="1" xfId="6" applyNumberFormat="1" applyFont="1" applyFill="1" applyBorder="1" applyAlignment="1">
      <alignment horizontal="center" vertical="center" wrapText="1"/>
    </xf>
    <xf numFmtId="0" fontId="4" fillId="2" borderId="0" xfId="6" applyFont="1" applyFill="1" applyBorder="1"/>
    <xf numFmtId="0" fontId="3" fillId="0" borderId="1" xfId="7" applyFont="1" applyFill="1" applyBorder="1" applyAlignment="1">
      <alignment horizontal="center" vertical="center" wrapText="1"/>
    </xf>
    <xf numFmtId="0" fontId="5" fillId="4" borderId="3" xfId="6" applyFont="1" applyFill="1" applyBorder="1" applyAlignment="1"/>
    <xf numFmtId="0" fontId="5" fillId="4" borderId="4" xfId="6" applyFont="1" applyFill="1" applyBorder="1" applyAlignment="1"/>
    <xf numFmtId="0" fontId="4" fillId="3" borderId="19" xfId="6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center" vertical="center"/>
    </xf>
    <xf numFmtId="0" fontId="4" fillId="0" borderId="1" xfId="8" applyFont="1" applyBorder="1" applyAlignment="1">
      <alignment horizontal="center"/>
    </xf>
    <xf numFmtId="16" fontId="3" fillId="2" borderId="1" xfId="6" applyNumberFormat="1" applyFont="1" applyFill="1" applyBorder="1" applyAlignment="1">
      <alignment horizontal="center"/>
    </xf>
    <xf numFmtId="164" fontId="3" fillId="0" borderId="1" xfId="4" applyNumberFormat="1" applyFont="1" applyFill="1" applyBorder="1" applyAlignment="1">
      <alignment horizontal="center" vertical="center"/>
    </xf>
    <xf numFmtId="164" fontId="3" fillId="5" borderId="1" xfId="4" applyNumberFormat="1" applyFont="1" applyFill="1" applyBorder="1" applyAlignment="1">
      <alignment horizontal="center" vertical="center"/>
    </xf>
    <xf numFmtId="164" fontId="3" fillId="2" borderId="1" xfId="4" applyNumberFormat="1" applyFont="1" applyFill="1" applyBorder="1" applyAlignment="1">
      <alignment horizontal="center" vertical="center"/>
    </xf>
    <xf numFmtId="165" fontId="10" fillId="7" borderId="21" xfId="9" applyNumberFormat="1" applyFont="1" applyFill="1" applyBorder="1" applyAlignment="1">
      <alignment horizontal="center" vertical="center" wrapText="1"/>
    </xf>
    <xf numFmtId="0" fontId="8" fillId="8" borderId="0" xfId="9" applyFont="1" applyFill="1" applyBorder="1"/>
    <xf numFmtId="0" fontId="9" fillId="8" borderId="0" xfId="9" applyFont="1" applyFill="1" applyBorder="1"/>
    <xf numFmtId="0" fontId="10" fillId="8" borderId="0" xfId="9" applyFont="1" applyFill="1" applyBorder="1"/>
    <xf numFmtId="165" fontId="9" fillId="8" borderId="0" xfId="9" applyNumberFormat="1" applyFont="1" applyFill="1" applyBorder="1" applyAlignment="1">
      <alignment horizontal="center"/>
    </xf>
    <xf numFmtId="0" fontId="7" fillId="8" borderId="0" xfId="9" applyFill="1"/>
    <xf numFmtId="0" fontId="9" fillId="8" borderId="0" xfId="9" applyFont="1" applyFill="1" applyBorder="1" applyAlignment="1">
      <alignment wrapText="1"/>
    </xf>
    <xf numFmtId="14" fontId="9" fillId="8" borderId="22" xfId="9" applyNumberFormat="1" applyFont="1" applyFill="1" applyBorder="1" applyAlignment="1">
      <alignment horizontal="center" vertical="center" wrapText="1"/>
    </xf>
    <xf numFmtId="15" fontId="11" fillId="8" borderId="0" xfId="9" applyNumberFormat="1" applyFont="1" applyFill="1" applyBorder="1" applyAlignment="1">
      <alignment horizontal="left" vertical="center"/>
    </xf>
    <xf numFmtId="165" fontId="9" fillId="8" borderId="23" xfId="9" applyNumberFormat="1" applyFont="1" applyFill="1" applyBorder="1" applyAlignment="1">
      <alignment horizontal="center" wrapText="1"/>
    </xf>
    <xf numFmtId="15" fontId="12" fillId="8" borderId="0" xfId="9" applyNumberFormat="1" applyFont="1" applyFill="1" applyBorder="1" applyAlignment="1">
      <alignment horizontal="left" vertical="center"/>
    </xf>
    <xf numFmtId="0" fontId="9" fillId="8" borderId="0" xfId="9" applyFont="1" applyFill="1" applyBorder="1" applyAlignment="1">
      <alignment vertical="center"/>
    </xf>
    <xf numFmtId="165" fontId="9" fillId="8" borderId="24" xfId="9" applyNumberFormat="1" applyFont="1" applyFill="1" applyBorder="1" applyAlignment="1">
      <alignment horizontal="center" vertical="center"/>
    </xf>
    <xf numFmtId="0" fontId="13" fillId="8" borderId="25" xfId="9" applyFont="1" applyFill="1" applyBorder="1" applyAlignment="1">
      <alignment horizontal="left" vertical="center" wrapText="1"/>
    </xf>
    <xf numFmtId="0" fontId="13" fillId="8" borderId="22" xfId="9" applyFont="1" applyFill="1" applyBorder="1" applyAlignment="1">
      <alignment horizontal="left" vertical="center" wrapText="1"/>
    </xf>
    <xf numFmtId="165" fontId="13" fillId="8" borderId="25" xfId="9" applyNumberFormat="1" applyFont="1" applyFill="1" applyBorder="1" applyAlignment="1">
      <alignment horizontal="center" vertical="center"/>
    </xf>
    <xf numFmtId="17" fontId="17" fillId="8" borderId="25" xfId="9" applyNumberFormat="1" applyFont="1" applyFill="1" applyBorder="1" applyAlignment="1">
      <alignment horizontal="left" vertical="center" wrapText="1"/>
    </xf>
    <xf numFmtId="17" fontId="17" fillId="8" borderId="22" xfId="9" applyNumberFormat="1" applyFont="1" applyFill="1" applyBorder="1" applyAlignment="1">
      <alignment horizontal="left" vertical="center" wrapText="1"/>
    </xf>
    <xf numFmtId="0" fontId="10" fillId="8" borderId="0" xfId="9" applyFont="1" applyFill="1" applyBorder="1" applyAlignment="1">
      <alignment horizontal="left" vertical="center" wrapText="1"/>
    </xf>
    <xf numFmtId="165" fontId="9" fillId="8" borderId="0" xfId="9" applyNumberFormat="1" applyFont="1" applyFill="1" applyBorder="1" applyAlignment="1">
      <alignment horizontal="center" vertical="center"/>
    </xf>
    <xf numFmtId="165" fontId="9" fillId="8" borderId="26" xfId="9" applyNumberFormat="1" applyFont="1" applyFill="1" applyBorder="1" applyAlignment="1">
      <alignment horizontal="center" vertical="center"/>
    </xf>
    <xf numFmtId="0" fontId="12" fillId="8" borderId="0" xfId="9" applyFont="1" applyFill="1" applyBorder="1" applyAlignment="1">
      <alignment horizontal="left" vertical="center" wrapText="1"/>
    </xf>
    <xf numFmtId="165" fontId="14" fillId="8" borderId="0" xfId="9" applyNumberFormat="1" applyFont="1" applyFill="1" applyBorder="1" applyAlignment="1">
      <alignment horizontal="center" vertical="center"/>
    </xf>
    <xf numFmtId="15" fontId="9" fillId="8" borderId="0" xfId="9" applyNumberFormat="1" applyFont="1" applyFill="1" applyBorder="1" applyAlignment="1">
      <alignment horizontal="center" vertical="center" wrapText="1"/>
    </xf>
    <xf numFmtId="0" fontId="9" fillId="8" borderId="22" xfId="9" applyFont="1" applyFill="1" applyBorder="1" applyAlignment="1">
      <alignment horizontal="left" vertical="center" wrapText="1"/>
    </xf>
    <xf numFmtId="0" fontId="12" fillId="8" borderId="0" xfId="9" applyFont="1" applyFill="1" applyBorder="1" applyAlignment="1">
      <alignment horizontal="left" vertical="center"/>
    </xf>
    <xf numFmtId="0" fontId="14" fillId="8" borderId="0" xfId="9" applyFont="1" applyFill="1" applyBorder="1" applyAlignment="1">
      <alignment horizontal="left" vertical="center" wrapText="1"/>
    </xf>
    <xf numFmtId="0" fontId="14" fillId="8" borderId="0" xfId="9" applyFont="1" applyFill="1" applyBorder="1" applyAlignment="1">
      <alignment horizontal="left"/>
    </xf>
    <xf numFmtId="0" fontId="14" fillId="8" borderId="0" xfId="9" applyFont="1" applyFill="1" applyBorder="1"/>
    <xf numFmtId="165" fontId="14" fillId="9" borderId="27" xfId="9" applyNumberFormat="1" applyFont="1" applyFill="1" applyBorder="1" applyAlignment="1">
      <alignment horizontal="center" vertical="center"/>
    </xf>
    <xf numFmtId="0" fontId="14" fillId="9" borderId="0" xfId="9" applyFont="1" applyFill="1" applyBorder="1"/>
    <xf numFmtId="165" fontId="14" fillId="9" borderId="25" xfId="9" applyNumberFormat="1" applyFont="1" applyFill="1" applyBorder="1" applyAlignment="1">
      <alignment horizontal="center" vertical="center"/>
    </xf>
    <xf numFmtId="165" fontId="14" fillId="9" borderId="28" xfId="9" applyNumberFormat="1" applyFont="1" applyFill="1" applyBorder="1" applyAlignment="1">
      <alignment horizontal="center" vertical="center"/>
    </xf>
    <xf numFmtId="0" fontId="4" fillId="4" borderId="13" xfId="6" applyFont="1" applyFill="1" applyBorder="1"/>
    <xf numFmtId="0" fontId="4" fillId="4" borderId="14" xfId="6" applyFont="1" applyFill="1" applyBorder="1"/>
    <xf numFmtId="0" fontId="4" fillId="4" borderId="15" xfId="6" applyFont="1" applyFill="1" applyBorder="1"/>
    <xf numFmtId="0" fontId="4" fillId="5" borderId="0" xfId="6" applyFont="1" applyFill="1" applyBorder="1"/>
    <xf numFmtId="0" fontId="1" fillId="8" borderId="0" xfId="9" applyFont="1" applyFill="1"/>
    <xf numFmtId="15" fontId="11" fillId="8" borderId="0" xfId="9" applyNumberFormat="1" applyFont="1" applyFill="1" applyBorder="1" applyAlignment="1">
      <alignment horizontal="center" vertical="center" wrapText="1"/>
    </xf>
    <xf numFmtId="0" fontId="3" fillId="2" borderId="0" xfId="6" applyFont="1" applyFill="1" applyAlignment="1">
      <alignment horizontal="center" vertical="center"/>
    </xf>
    <xf numFmtId="2" fontId="3" fillId="2" borderId="0" xfId="6" applyNumberFormat="1" applyFont="1" applyFill="1" applyAlignment="1">
      <alignment horizontal="center" vertical="center"/>
    </xf>
    <xf numFmtId="166" fontId="3" fillId="2" borderId="0" xfId="6" applyNumberFormat="1" applyFont="1" applyFill="1" applyAlignment="1">
      <alignment horizontal="center" vertical="center"/>
    </xf>
    <xf numFmtId="0" fontId="3" fillId="4" borderId="4" xfId="6" applyFont="1" applyFill="1" applyBorder="1" applyAlignment="1">
      <alignment horizontal="center" vertical="center"/>
    </xf>
    <xf numFmtId="4" fontId="3" fillId="4" borderId="4" xfId="6" applyNumberFormat="1" applyFont="1" applyFill="1" applyBorder="1" applyAlignment="1">
      <alignment horizontal="center" vertical="center"/>
    </xf>
    <xf numFmtId="0" fontId="3" fillId="2" borderId="1" xfId="6" applyFont="1" applyFill="1" applyBorder="1" applyAlignment="1">
      <alignment horizontal="center" vertical="center"/>
    </xf>
    <xf numFmtId="44" fontId="3" fillId="5" borderId="0" xfId="6" applyNumberFormat="1" applyFont="1" applyFill="1" applyBorder="1" applyAlignment="1">
      <alignment horizontal="center" vertical="center"/>
    </xf>
    <xf numFmtId="4" fontId="3" fillId="5" borderId="0" xfId="6" applyNumberFormat="1" applyFont="1" applyFill="1" applyBorder="1" applyAlignment="1">
      <alignment horizontal="center" vertical="center"/>
    </xf>
    <xf numFmtId="164" fontId="3" fillId="5" borderId="0" xfId="6" applyNumberFormat="1" applyFont="1" applyFill="1" applyBorder="1" applyAlignment="1">
      <alignment horizontal="center" vertical="center"/>
    </xf>
    <xf numFmtId="4" fontId="3" fillId="4" borderId="2" xfId="6" applyNumberFormat="1" applyFont="1" applyFill="1" applyBorder="1" applyAlignment="1">
      <alignment horizontal="center" vertical="center"/>
    </xf>
    <xf numFmtId="4" fontId="4" fillId="3" borderId="0" xfId="6" applyNumberFormat="1" applyFont="1" applyFill="1" applyBorder="1" applyAlignment="1">
      <alignment horizontal="center" vertical="center"/>
    </xf>
    <xf numFmtId="0" fontId="4" fillId="3" borderId="0" xfId="6" applyFont="1" applyFill="1" applyBorder="1" applyAlignment="1">
      <alignment horizontal="center" vertical="center"/>
    </xf>
    <xf numFmtId="0" fontId="3" fillId="3" borderId="6" xfId="6" applyFont="1" applyFill="1" applyBorder="1" applyAlignment="1">
      <alignment horizontal="center" vertical="center"/>
    </xf>
    <xf numFmtId="4" fontId="4" fillId="3" borderId="7" xfId="6" applyNumberFormat="1" applyFont="1" applyFill="1" applyBorder="1" applyAlignment="1">
      <alignment horizontal="center" vertical="center"/>
    </xf>
    <xf numFmtId="4" fontId="3" fillId="3" borderId="0" xfId="6" applyNumberFormat="1" applyFont="1" applyFill="1" applyBorder="1" applyAlignment="1">
      <alignment horizontal="center" vertical="center"/>
    </xf>
    <xf numFmtId="4" fontId="4" fillId="3" borderId="8" xfId="6" applyNumberFormat="1" applyFont="1" applyFill="1" applyBorder="1" applyAlignment="1">
      <alignment horizontal="center" vertical="center"/>
    </xf>
    <xf numFmtId="0" fontId="3" fillId="3" borderId="8" xfId="6" applyFont="1" applyFill="1" applyBorder="1" applyAlignment="1">
      <alignment horizontal="center" vertical="center"/>
    </xf>
    <xf numFmtId="4" fontId="4" fillId="3" borderId="1" xfId="6" applyNumberFormat="1" applyFont="1" applyFill="1" applyBorder="1" applyAlignment="1">
      <alignment horizontal="center" vertical="center"/>
    </xf>
    <xf numFmtId="4" fontId="4" fillId="3" borderId="10" xfId="6" applyNumberFormat="1" applyFont="1" applyFill="1" applyBorder="1" applyAlignment="1">
      <alignment horizontal="center" vertical="center"/>
    </xf>
    <xf numFmtId="0" fontId="4" fillId="3" borderId="10" xfId="6" applyFont="1" applyFill="1" applyBorder="1" applyAlignment="1">
      <alignment horizontal="center" vertical="center"/>
    </xf>
    <xf numFmtId="0" fontId="3" fillId="3" borderId="11" xfId="6" applyFont="1" applyFill="1" applyBorder="1" applyAlignment="1">
      <alignment horizontal="center" vertical="center"/>
    </xf>
    <xf numFmtId="4" fontId="3" fillId="2" borderId="0" xfId="6" applyNumberFormat="1" applyFont="1" applyFill="1" applyBorder="1" applyAlignment="1">
      <alignment horizontal="center" vertical="center"/>
    </xf>
    <xf numFmtId="4" fontId="4" fillId="10" borderId="7" xfId="6" applyNumberFormat="1" applyFont="1" applyFill="1" applyBorder="1" applyAlignment="1">
      <alignment horizontal="center" vertical="center"/>
    </xf>
    <xf numFmtId="4" fontId="4" fillId="11" borderId="7" xfId="6" applyNumberFormat="1" applyFont="1" applyFill="1" applyBorder="1" applyAlignment="1">
      <alignment horizontal="center" vertical="center"/>
    </xf>
    <xf numFmtId="4" fontId="4" fillId="12" borderId="1" xfId="6" applyNumberFormat="1" applyFont="1" applyFill="1" applyBorder="1" applyAlignment="1">
      <alignment horizontal="center" vertical="center"/>
    </xf>
    <xf numFmtId="4" fontId="4" fillId="4" borderId="1" xfId="6" applyNumberFormat="1" applyFont="1" applyFill="1" applyBorder="1" applyAlignment="1">
      <alignment horizontal="center" vertical="center"/>
    </xf>
    <xf numFmtId="4" fontId="4" fillId="5" borderId="0" xfId="6" applyNumberFormat="1" applyFont="1" applyFill="1" applyBorder="1" applyAlignment="1">
      <alignment horizontal="center" vertical="center"/>
    </xf>
    <xf numFmtId="4" fontId="16" fillId="6" borderId="1" xfId="6" applyNumberFormat="1" applyFont="1" applyFill="1" applyBorder="1" applyAlignment="1">
      <alignment horizontal="center" vertical="center"/>
    </xf>
    <xf numFmtId="0" fontId="1" fillId="2" borderId="0" xfId="6" applyFill="1" applyAlignment="1">
      <alignment horizontal="center" vertical="center"/>
    </xf>
    <xf numFmtId="2" fontId="1" fillId="2" borderId="0" xfId="6" applyNumberFormat="1" applyFill="1" applyAlignment="1">
      <alignment horizontal="center" vertical="center"/>
    </xf>
    <xf numFmtId="166" fontId="1" fillId="2" borderId="0" xfId="6" applyNumberFormat="1" applyFill="1" applyAlignment="1">
      <alignment horizontal="center" vertical="center"/>
    </xf>
    <xf numFmtId="0" fontId="4" fillId="3" borderId="1" xfId="7" applyFont="1" applyFill="1" applyBorder="1" applyAlignment="1">
      <alignment horizontal="center" vertical="center"/>
    </xf>
    <xf numFmtId="0" fontId="3" fillId="0" borderId="1" xfId="7" applyFont="1" applyFill="1" applyBorder="1" applyAlignment="1" applyProtection="1">
      <alignment horizontal="center" vertical="center"/>
      <protection locked="0"/>
    </xf>
    <xf numFmtId="0" fontId="1" fillId="2" borderId="0" xfId="6" applyFont="1" applyFill="1" applyAlignment="1">
      <alignment horizontal="center" vertical="center"/>
    </xf>
    <xf numFmtId="0" fontId="4" fillId="4" borderId="15" xfId="6" applyFont="1" applyFill="1" applyBorder="1" applyAlignment="1">
      <alignment horizontal="center" vertical="center"/>
    </xf>
    <xf numFmtId="0" fontId="4" fillId="5" borderId="0" xfId="6" applyFont="1" applyFill="1" applyBorder="1" applyAlignment="1">
      <alignment horizontal="center" vertical="center"/>
    </xf>
    <xf numFmtId="0" fontId="3" fillId="0" borderId="1" xfId="6" applyFont="1" applyFill="1" applyBorder="1" applyAlignment="1">
      <alignment horizontal="left" vertical="center" wrapText="1"/>
    </xf>
    <xf numFmtId="16" fontId="3" fillId="5" borderId="9" xfId="6" applyNumberFormat="1" applyFont="1" applyFill="1" applyBorder="1" applyAlignment="1">
      <alignment vertical="center" wrapText="1"/>
    </xf>
    <xf numFmtId="16" fontId="3" fillId="5" borderId="11" xfId="6" applyNumberFormat="1" applyFont="1" applyFill="1" applyBorder="1" applyAlignment="1">
      <alignment vertical="center" wrapText="1"/>
    </xf>
    <xf numFmtId="16" fontId="3" fillId="5" borderId="3" xfId="6" applyNumberFormat="1" applyFont="1" applyFill="1" applyBorder="1" applyAlignment="1">
      <alignment horizontal="center" vertical="center" wrapText="1"/>
    </xf>
    <xf numFmtId="16" fontId="4" fillId="2" borderId="1" xfId="6" applyNumberFormat="1" applyFont="1" applyFill="1" applyBorder="1" applyAlignment="1">
      <alignment horizontal="center"/>
    </xf>
    <xf numFmtId="0" fontId="20" fillId="2" borderId="0" xfId="6" applyFont="1" applyFill="1" applyAlignment="1">
      <alignment vertical="center"/>
    </xf>
    <xf numFmtId="0" fontId="20" fillId="2" borderId="0" xfId="6" applyFont="1" applyFill="1" applyBorder="1" applyAlignment="1">
      <alignment vertical="center"/>
    </xf>
    <xf numFmtId="0" fontId="20" fillId="2" borderId="0" xfId="6" applyFont="1" applyFill="1" applyBorder="1" applyAlignment="1">
      <alignment horizontal="center" vertical="center"/>
    </xf>
    <xf numFmtId="2" fontId="20" fillId="2" borderId="0" xfId="6" applyNumberFormat="1" applyFont="1" applyFill="1" applyAlignment="1">
      <alignment horizontal="center" vertical="center"/>
    </xf>
    <xf numFmtId="4" fontId="20" fillId="5" borderId="0" xfId="6" applyNumberFormat="1" applyFont="1" applyFill="1" applyBorder="1" applyAlignment="1">
      <alignment horizontal="center" vertical="center"/>
    </xf>
    <xf numFmtId="4" fontId="21" fillId="3" borderId="1" xfId="6" applyNumberFormat="1" applyFont="1" applyFill="1" applyBorder="1" applyAlignment="1">
      <alignment horizontal="center" vertical="center"/>
    </xf>
    <xf numFmtId="164" fontId="4" fillId="4" borderId="0" xfId="4" applyNumberFormat="1" applyFont="1" applyFill="1" applyBorder="1" applyAlignment="1">
      <alignment horizontal="center" vertical="center"/>
    </xf>
    <xf numFmtId="0" fontId="4" fillId="3" borderId="20" xfId="6" applyFont="1" applyFill="1" applyBorder="1" applyAlignment="1">
      <alignment horizontal="center" vertical="center" wrapText="1"/>
    </xf>
    <xf numFmtId="0" fontId="3" fillId="2" borderId="0" xfId="6" applyFont="1" applyFill="1" applyBorder="1" applyAlignment="1">
      <alignment horizontal="center" vertical="center"/>
    </xf>
    <xf numFmtId="0" fontId="4" fillId="3" borderId="20" xfId="6" applyFont="1" applyFill="1" applyBorder="1" applyAlignment="1">
      <alignment horizontal="center" vertical="center" wrapText="1"/>
    </xf>
    <xf numFmtId="0" fontId="3" fillId="2" borderId="0" xfId="6" applyFont="1" applyFill="1" applyBorder="1" applyAlignment="1">
      <alignment horizontal="center" vertical="center"/>
    </xf>
    <xf numFmtId="0" fontId="10" fillId="8" borderId="0" xfId="9" applyFont="1" applyFill="1"/>
    <xf numFmtId="165" fontId="11" fillId="9" borderId="0" xfId="9" applyNumberFormat="1" applyFont="1" applyFill="1" applyBorder="1" applyAlignment="1">
      <alignment horizontal="center" wrapText="1"/>
    </xf>
    <xf numFmtId="0" fontId="1" fillId="8" borderId="24" xfId="9" applyFont="1" applyFill="1" applyBorder="1"/>
    <xf numFmtId="0" fontId="5" fillId="4" borderId="3" xfId="6" applyFont="1" applyFill="1" applyBorder="1" applyAlignment="1">
      <alignment horizontal="center"/>
    </xf>
    <xf numFmtId="0" fontId="5" fillId="4" borderId="4" xfId="6" applyFont="1" applyFill="1" applyBorder="1" applyAlignment="1">
      <alignment horizontal="center"/>
    </xf>
    <xf numFmtId="0" fontId="5" fillId="4" borderId="2" xfId="6" applyFont="1" applyFill="1" applyBorder="1" applyAlignment="1">
      <alignment horizontal="center"/>
    </xf>
    <xf numFmtId="0" fontId="4" fillId="3" borderId="29" xfId="6" applyFont="1" applyFill="1" applyBorder="1" applyAlignment="1">
      <alignment horizontal="center" vertical="center" wrapText="1"/>
    </xf>
    <xf numFmtId="0" fontId="4" fillId="3" borderId="30" xfId="6" applyFont="1" applyFill="1" applyBorder="1" applyAlignment="1">
      <alignment horizontal="center" vertical="center" wrapText="1"/>
    </xf>
    <xf numFmtId="166" fontId="4" fillId="13" borderId="17" xfId="6" applyNumberFormat="1" applyFont="1" applyFill="1" applyBorder="1" applyAlignment="1">
      <alignment horizontal="center" vertical="center" wrapText="1"/>
    </xf>
    <xf numFmtId="166" fontId="4" fillId="13" borderId="7" xfId="6" applyNumberFormat="1" applyFont="1" applyFill="1" applyBorder="1" applyAlignment="1">
      <alignment horizontal="center" vertical="center" wrapText="1"/>
    </xf>
    <xf numFmtId="0" fontId="4" fillId="3" borderId="3" xfId="6" applyFont="1" applyFill="1" applyBorder="1" applyAlignment="1">
      <alignment horizontal="left"/>
    </xf>
    <xf numFmtId="0" fontId="4" fillId="3" borderId="2" xfId="6" applyFont="1" applyFill="1" applyBorder="1" applyAlignment="1">
      <alignment horizontal="left"/>
    </xf>
    <xf numFmtId="0" fontId="4" fillId="2" borderId="3" xfId="7" applyFont="1" applyFill="1" applyBorder="1" applyAlignment="1">
      <alignment horizontal="center" vertical="center"/>
    </xf>
    <xf numFmtId="0" fontId="4" fillId="2" borderId="2" xfId="7" quotePrefix="1" applyFont="1" applyFill="1" applyBorder="1" applyAlignment="1">
      <alignment horizontal="center" vertical="center"/>
    </xf>
    <xf numFmtId="0" fontId="3" fillId="2" borderId="0" xfId="6" applyFont="1" applyFill="1" applyBorder="1" applyAlignment="1">
      <alignment horizontal="center" vertical="center"/>
    </xf>
    <xf numFmtId="16" fontId="4" fillId="2" borderId="3" xfId="7" applyNumberFormat="1" applyFont="1" applyFill="1" applyBorder="1" applyAlignment="1">
      <alignment horizontal="center" vertical="center"/>
    </xf>
    <xf numFmtId="16" fontId="3" fillId="2" borderId="0" xfId="6" applyNumberFormat="1" applyFont="1" applyFill="1" applyBorder="1" applyAlignment="1">
      <alignment horizontal="center" vertical="center"/>
    </xf>
    <xf numFmtId="166" fontId="4" fillId="13" borderId="17" xfId="7" applyNumberFormat="1" applyFont="1" applyFill="1" applyBorder="1" applyAlignment="1">
      <alignment horizontal="center" vertical="center" wrapText="1"/>
    </xf>
    <xf numFmtId="166" fontId="4" fillId="13" borderId="7" xfId="7" applyNumberFormat="1" applyFont="1" applyFill="1" applyBorder="1" applyAlignment="1">
      <alignment horizontal="center" vertical="center" wrapText="1"/>
    </xf>
    <xf numFmtId="2" fontId="4" fillId="3" borderId="17" xfId="6" applyNumberFormat="1" applyFont="1" applyFill="1" applyBorder="1" applyAlignment="1">
      <alignment horizontal="center" vertical="center" wrapText="1"/>
    </xf>
    <xf numFmtId="2" fontId="4" fillId="3" borderId="7" xfId="6" applyNumberFormat="1" applyFont="1" applyFill="1" applyBorder="1" applyAlignment="1">
      <alignment horizontal="center" vertical="center" wrapText="1"/>
    </xf>
    <xf numFmtId="0" fontId="4" fillId="3" borderId="20" xfId="6" applyFont="1" applyFill="1" applyBorder="1" applyAlignment="1">
      <alignment horizontal="center" vertical="center" wrapText="1"/>
    </xf>
    <xf numFmtId="0" fontId="4" fillId="3" borderId="7" xfId="6" applyFont="1" applyFill="1" applyBorder="1" applyAlignment="1">
      <alignment horizontal="center" vertical="center" wrapText="1"/>
    </xf>
    <xf numFmtId="0" fontId="4" fillId="3" borderId="17" xfId="6" applyFont="1" applyFill="1" applyBorder="1" applyAlignment="1">
      <alignment horizontal="center" vertical="center" wrapText="1" shrinkToFit="1"/>
    </xf>
    <xf numFmtId="0" fontId="4" fillId="3" borderId="7" xfId="6" applyFont="1" applyFill="1" applyBorder="1" applyAlignment="1">
      <alignment horizontal="center" vertical="center" wrapText="1" shrinkToFit="1"/>
    </xf>
    <xf numFmtId="0" fontId="6" fillId="2" borderId="0" xfId="6" applyFont="1" applyFill="1" applyBorder="1" applyAlignment="1">
      <alignment horizontal="center"/>
    </xf>
    <xf numFmtId="0" fontId="5" fillId="4" borderId="9" xfId="6" applyFont="1" applyFill="1" applyBorder="1" applyAlignment="1">
      <alignment horizontal="center"/>
    </xf>
    <xf numFmtId="0" fontId="5" fillId="4" borderId="10" xfId="6" applyFont="1" applyFill="1" applyBorder="1" applyAlignment="1">
      <alignment horizontal="center"/>
    </xf>
    <xf numFmtId="0" fontId="5" fillId="4" borderId="11" xfId="6" applyFont="1" applyFill="1" applyBorder="1" applyAlignment="1">
      <alignment horizontal="center"/>
    </xf>
    <xf numFmtId="0" fontId="4" fillId="3" borderId="12" xfId="6" applyFont="1" applyFill="1" applyBorder="1" applyAlignment="1">
      <alignment horizontal="center" vertical="center" wrapText="1"/>
    </xf>
    <xf numFmtId="0" fontId="4" fillId="3" borderId="10" xfId="6" applyFont="1" applyFill="1" applyBorder="1" applyAlignment="1">
      <alignment horizontal="center" vertical="center" wrapText="1"/>
    </xf>
    <xf numFmtId="0" fontId="16" fillId="6" borderId="13" xfId="6" applyFont="1" applyFill="1" applyBorder="1" applyAlignment="1">
      <alignment horizontal="center"/>
    </xf>
    <xf numFmtId="0" fontId="16" fillId="6" borderId="15" xfId="6" applyFont="1" applyFill="1" applyBorder="1" applyAlignment="1">
      <alignment horizontal="center"/>
    </xf>
    <xf numFmtId="0" fontId="16" fillId="6" borderId="18" xfId="6" applyFont="1" applyFill="1" applyBorder="1" applyAlignment="1">
      <alignment horizontal="center"/>
    </xf>
    <xf numFmtId="4" fontId="21" fillId="3" borderId="16" xfId="6" applyNumberFormat="1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4" fontId="21" fillId="14" borderId="8" xfId="6" applyNumberFormat="1" applyFont="1" applyFill="1" applyBorder="1" applyAlignment="1">
      <alignment horizontal="center" vertical="center" wrapText="1"/>
    </xf>
    <xf numFmtId="0" fontId="21" fillId="14" borderId="11" xfId="6" applyFont="1" applyFill="1" applyBorder="1" applyAlignment="1">
      <alignment horizontal="center" vertical="center" wrapText="1"/>
    </xf>
    <xf numFmtId="4" fontId="21" fillId="3" borderId="9" xfId="6" applyNumberFormat="1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4" fontId="4" fillId="3" borderId="16" xfId="6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4" fontId="4" fillId="3" borderId="8" xfId="6" applyNumberFormat="1" applyFont="1" applyFill="1" applyBorder="1" applyAlignment="1">
      <alignment horizontal="center" vertical="center" wrapText="1"/>
    </xf>
    <xf numFmtId="0" fontId="4" fillId="3" borderId="11" xfId="6" applyFont="1" applyFill="1" applyBorder="1" applyAlignment="1">
      <alignment horizontal="center" vertical="center" wrapText="1"/>
    </xf>
    <xf numFmtId="4" fontId="4" fillId="3" borderId="9" xfId="6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" fontId="4" fillId="3" borderId="17" xfId="6" applyNumberFormat="1" applyFont="1" applyFill="1" applyBorder="1" applyAlignment="1">
      <alignment horizontal="center" vertical="center" wrapText="1"/>
    </xf>
    <xf numFmtId="4" fontId="4" fillId="3" borderId="7" xfId="6" applyNumberFormat="1" applyFont="1" applyFill="1" applyBorder="1" applyAlignment="1">
      <alignment horizontal="center" vertical="center" wrapText="1"/>
    </xf>
  </cellXfs>
  <cellStyles count="126"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Moneda 2" xfId="1" xr:uid="{00000000-0005-0000-0000-000072000000}"/>
    <cellStyle name="Moneda 3" xfId="2" xr:uid="{00000000-0005-0000-0000-000073000000}"/>
    <cellStyle name="Moneda 4" xfId="3" xr:uid="{00000000-0005-0000-0000-000074000000}"/>
    <cellStyle name="Moneda 4 2" xfId="4" xr:uid="{00000000-0005-0000-0000-000075000000}"/>
    <cellStyle name="Normal" xfId="0" builtinId="0"/>
    <cellStyle name="Normal 2" xfId="5" xr:uid="{00000000-0005-0000-0000-000077000000}"/>
    <cellStyle name="Normal 2 2" xfId="6" xr:uid="{00000000-0005-0000-0000-000078000000}"/>
    <cellStyle name="Normal 2_CONVENCION FARMA 2009 AL 15 NOV" xfId="7" xr:uid="{00000000-0005-0000-0000-000079000000}"/>
    <cellStyle name="Normal 2_COT COLOQUIO DEPRESION Y ANSIEDAD" xfId="8" xr:uid="{00000000-0005-0000-0000-00007A000000}"/>
    <cellStyle name="Normal 3" xfId="9" xr:uid="{00000000-0005-0000-0000-00007B000000}"/>
    <cellStyle name="Porcentual 2" xfId="10" xr:uid="{00000000-0005-0000-0000-00007C000000}"/>
    <cellStyle name="Porcentual 2 2" xfId="11" xr:uid="{00000000-0005-0000-0000-00007D000000}"/>
  </cellStyles>
  <dxfs count="0"/>
  <tableStyles count="0" defaultTableStyle="TableStyleMedium9" defaultPivotStyle="PivotStyleLight16"/>
  <colors>
    <mruColors>
      <color rgb="FF9FE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1</xdr:col>
      <xdr:colOff>771525</xdr:colOff>
      <xdr:row>6</xdr:row>
      <xdr:rowOff>209550</xdr:rowOff>
    </xdr:to>
    <xdr:pic>
      <xdr:nvPicPr>
        <xdr:cNvPr id="3079" name="image01.png">
          <a:extLst>
            <a:ext uri="{FF2B5EF4-FFF2-40B4-BE49-F238E27FC236}">
              <a16:creationId xmlns:a16="http://schemas.microsoft.com/office/drawing/2014/main" id="{00000000-0008-0000-0100-0000070C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650" y="200025"/>
          <a:ext cx="77152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  <xdr:twoCellAnchor editAs="absolute">
    <xdr:from>
      <xdr:col>1</xdr:col>
      <xdr:colOff>1028700</xdr:colOff>
      <xdr:row>2</xdr:row>
      <xdr:rowOff>104775</xdr:rowOff>
    </xdr:from>
    <xdr:to>
      <xdr:col>1</xdr:col>
      <xdr:colOff>2486025</xdr:colOff>
      <xdr:row>6</xdr:row>
      <xdr:rowOff>85725</xdr:rowOff>
    </xdr:to>
    <xdr:pic>
      <xdr:nvPicPr>
        <xdr:cNvPr id="3080" name="image00.jpg" descr="gsk.jpg">
          <a:extLst>
            <a:ext uri="{FF2B5EF4-FFF2-40B4-BE49-F238E27FC236}">
              <a16:creationId xmlns:a16="http://schemas.microsoft.com/office/drawing/2014/main" id="{00000000-0008-0000-0100-0000080C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76350" y="466725"/>
          <a:ext cx="14573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F36"/>
  <sheetViews>
    <sheetView tabSelected="1" workbookViewId="0">
      <pane xSplit="2" topLeftCell="C1" activePane="topRight" state="frozen"/>
      <selection pane="topRight"/>
    </sheetView>
  </sheetViews>
  <sheetFormatPr baseColWidth="10" defaultColWidth="17.33203125" defaultRowHeight="15" customHeight="1"/>
  <cols>
    <col min="1" max="1" width="3.6640625" style="46" customWidth="1"/>
    <col min="2" max="2" width="44.44140625" style="46" customWidth="1"/>
    <col min="3" max="3" width="1.44140625" style="46" customWidth="1"/>
    <col min="4" max="4" width="19.44140625" style="46" customWidth="1"/>
    <col min="5" max="16384" width="17.33203125" style="46"/>
  </cols>
  <sheetData>
    <row r="1" spans="1:6" ht="15.75" customHeight="1">
      <c r="A1" s="42"/>
      <c r="B1" s="43"/>
      <c r="C1" s="44"/>
      <c r="D1" s="45"/>
    </row>
    <row r="2" spans="1:6" ht="12.75" customHeight="1">
      <c r="A2" s="44"/>
      <c r="B2" s="43"/>
      <c r="C2" s="44"/>
      <c r="D2" s="45"/>
    </row>
    <row r="3" spans="1:6" ht="15.75" customHeight="1">
      <c r="A3" s="42"/>
      <c r="B3" s="43"/>
      <c r="C3" s="44"/>
      <c r="D3" s="45"/>
    </row>
    <row r="4" spans="1:6" ht="15.75" customHeight="1">
      <c r="A4" s="42"/>
      <c r="B4" s="44"/>
      <c r="C4" s="44"/>
      <c r="D4" s="45"/>
    </row>
    <row r="5" spans="1:6" ht="15.75" customHeight="1">
      <c r="A5" s="42"/>
      <c r="B5" s="43"/>
      <c r="C5" s="44"/>
      <c r="D5" s="45"/>
    </row>
    <row r="6" spans="1:6" ht="12.75" customHeight="1">
      <c r="A6" s="43"/>
      <c r="B6" s="44"/>
      <c r="C6" s="44"/>
      <c r="D6" s="133" t="str">
        <f>'HOTEL POLANCO'!D4</f>
        <v>CDMX</v>
      </c>
    </row>
    <row r="7" spans="1:6" ht="21.75" customHeight="1">
      <c r="A7" s="43"/>
      <c r="B7" s="47"/>
      <c r="C7" s="47"/>
      <c r="D7" s="134"/>
      <c r="E7" s="132" t="s">
        <v>81</v>
      </c>
      <c r="F7" s="132" t="s">
        <v>81</v>
      </c>
    </row>
    <row r="8" spans="1:6" ht="25.5" customHeight="1">
      <c r="A8" s="43"/>
      <c r="B8" s="79" t="s">
        <v>77</v>
      </c>
      <c r="C8" s="47"/>
      <c r="D8" s="48" t="s">
        <v>87</v>
      </c>
      <c r="E8" s="48" t="s">
        <v>87</v>
      </c>
      <c r="F8" s="48" t="s">
        <v>87</v>
      </c>
    </row>
    <row r="9" spans="1:6" ht="30" customHeight="1">
      <c r="A9" s="43"/>
      <c r="B9" s="49"/>
      <c r="C9" s="47"/>
      <c r="D9" s="41" t="s">
        <v>86</v>
      </c>
      <c r="E9" s="41" t="s">
        <v>123</v>
      </c>
      <c r="F9" s="41" t="s">
        <v>124</v>
      </c>
    </row>
    <row r="10" spans="1:6" ht="13.5" customHeight="1" thickBot="1">
      <c r="A10" s="43"/>
      <c r="B10" s="47"/>
      <c r="C10" s="47"/>
      <c r="D10" s="50" t="s">
        <v>51</v>
      </c>
      <c r="E10" s="50" t="s">
        <v>51</v>
      </c>
      <c r="F10" s="50" t="s">
        <v>51</v>
      </c>
    </row>
    <row r="11" spans="1:6" ht="21" customHeight="1" thickTop="1">
      <c r="A11" s="51" t="s">
        <v>52</v>
      </c>
      <c r="B11" s="52"/>
      <c r="C11" s="51"/>
      <c r="D11" s="53"/>
      <c r="E11" s="53"/>
      <c r="F11" s="53"/>
    </row>
    <row r="12" spans="1:6" ht="15.75" customHeight="1">
      <c r="A12" s="52"/>
      <c r="B12" s="54" t="s">
        <v>53</v>
      </c>
      <c r="C12" s="55"/>
      <c r="D12" s="56">
        <f>'HOTEL POLANCO'!I16</f>
        <v>0</v>
      </c>
      <c r="E12" s="56">
        <f>'OPC1'!J16</f>
        <v>0</v>
      </c>
      <c r="F12" s="56">
        <f>'OPC2'!K16</f>
        <v>0</v>
      </c>
    </row>
    <row r="13" spans="1:6" ht="15.75" customHeight="1">
      <c r="A13" s="52"/>
      <c r="B13" s="54" t="s">
        <v>54</v>
      </c>
      <c r="C13" s="55"/>
      <c r="D13" s="56">
        <f>'HOTEL POLANCO'!I32</f>
        <v>0</v>
      </c>
      <c r="E13" s="56">
        <f>'OPC1'!J32</f>
        <v>0</v>
      </c>
      <c r="F13" s="56">
        <f>'OPC2'!K32</f>
        <v>0</v>
      </c>
    </row>
    <row r="14" spans="1:6" ht="15.75" customHeight="1">
      <c r="A14" s="52"/>
      <c r="B14" s="54" t="s">
        <v>19</v>
      </c>
      <c r="C14" s="55"/>
      <c r="D14" s="56">
        <f>'HOTEL POLANCO'!I64</f>
        <v>0</v>
      </c>
      <c r="E14" s="56">
        <f>'OPC1'!J64</f>
        <v>0</v>
      </c>
      <c r="F14" s="56">
        <f>'OPC2'!K64</f>
        <v>0</v>
      </c>
    </row>
    <row r="15" spans="1:6" ht="15.75" customHeight="1">
      <c r="A15" s="52"/>
      <c r="B15" s="57" t="s">
        <v>1</v>
      </c>
      <c r="C15" s="58"/>
      <c r="D15" s="56">
        <f>'HOTEL POLANCO'!I71</f>
        <v>0</v>
      </c>
      <c r="E15" s="56">
        <f>'OPC1'!J71</f>
        <v>0</v>
      </c>
      <c r="F15" s="56">
        <f>'OPC2'!K71</f>
        <v>0</v>
      </c>
    </row>
    <row r="16" spans="1:6" ht="15.75" customHeight="1">
      <c r="A16" s="52"/>
      <c r="B16" s="54" t="s">
        <v>2</v>
      </c>
      <c r="C16" s="55"/>
      <c r="D16" s="56">
        <f>'HOTEL POLANCO'!I40</f>
        <v>0</v>
      </c>
      <c r="E16" s="56">
        <f>'OPC1'!J40</f>
        <v>0</v>
      </c>
      <c r="F16" s="56">
        <f>'OPC2'!K40</f>
        <v>0</v>
      </c>
    </row>
    <row r="17" spans="1:6" ht="15.75" customHeight="1">
      <c r="A17" s="52"/>
      <c r="B17" s="54" t="s">
        <v>55</v>
      </c>
      <c r="C17" s="55"/>
      <c r="D17" s="56">
        <f>'HOTEL POLANCO'!I78</f>
        <v>0</v>
      </c>
      <c r="E17" s="56">
        <f>'OPC1'!J78</f>
        <v>0</v>
      </c>
      <c r="F17" s="56">
        <f>'OPC2'!K78</f>
        <v>0</v>
      </c>
    </row>
    <row r="18" spans="1:6" ht="15.75" customHeight="1">
      <c r="A18" s="52"/>
      <c r="B18" s="54" t="s">
        <v>23</v>
      </c>
      <c r="C18" s="55"/>
      <c r="D18" s="56">
        <f>'HOTEL POLANCO'!I84</f>
        <v>0</v>
      </c>
      <c r="E18" s="56">
        <f>'OPC1'!J84</f>
        <v>0</v>
      </c>
      <c r="F18" s="56">
        <f>'OPC2'!K84</f>
        <v>0</v>
      </c>
    </row>
    <row r="19" spans="1:6" ht="12.75" customHeight="1">
      <c r="A19" s="52"/>
      <c r="B19" s="59" t="s">
        <v>56</v>
      </c>
      <c r="C19" s="59"/>
      <c r="D19" s="60">
        <f>SUM(D12:D18)</f>
        <v>0</v>
      </c>
      <c r="E19" s="60">
        <f>SUM(E12:E18)</f>
        <v>0</v>
      </c>
      <c r="F19" s="60">
        <f>SUM(F12:F18)</f>
        <v>0</v>
      </c>
    </row>
    <row r="20" spans="1:6" ht="12.75" customHeight="1">
      <c r="A20" s="52"/>
      <c r="B20" s="59" t="s">
        <v>27</v>
      </c>
      <c r="C20" s="59"/>
      <c r="D20" s="60">
        <f>'HOTEL POLANCO'!I89</f>
        <v>0</v>
      </c>
      <c r="E20" s="60">
        <f>'HOTEL POLANCO'!J89</f>
        <v>0</v>
      </c>
      <c r="F20" s="60">
        <f>'OPC2'!K89</f>
        <v>0</v>
      </c>
    </row>
    <row r="21" spans="1:6" ht="12.75" customHeight="1">
      <c r="A21" s="52"/>
      <c r="B21" s="59" t="s">
        <v>57</v>
      </c>
      <c r="C21" s="59"/>
      <c r="D21" s="60">
        <f>'HOTEL POLANCO'!I88</f>
        <v>0</v>
      </c>
      <c r="E21" s="60">
        <f>'OPC1'!J88</f>
        <v>0</v>
      </c>
      <c r="F21" s="60">
        <f>'OPC2'!K88</f>
        <v>0</v>
      </c>
    </row>
    <row r="22" spans="1:6" ht="12.75" customHeight="1">
      <c r="A22" s="52"/>
      <c r="B22" s="59" t="s">
        <v>18</v>
      </c>
      <c r="C22" s="59"/>
      <c r="D22" s="61">
        <f>'HOTEL POLANCO'!K90</f>
        <v>0</v>
      </c>
      <c r="E22" s="61">
        <f>'OPC1'!L90</f>
        <v>0</v>
      </c>
      <c r="F22" s="61">
        <f>'OPC2'!M90</f>
        <v>0</v>
      </c>
    </row>
    <row r="23" spans="1:6" ht="23.25" customHeight="1">
      <c r="A23" s="51" t="s">
        <v>80</v>
      </c>
      <c r="B23" s="51"/>
      <c r="C23" s="62"/>
      <c r="D23" s="63">
        <f>SUM(D19:D22)</f>
        <v>0</v>
      </c>
      <c r="E23" s="63">
        <f>SUM(E19:E22)</f>
        <v>0</v>
      </c>
      <c r="F23" s="63">
        <f t="shared" ref="F23" si="0">SUM(F19:F22)</f>
        <v>0</v>
      </c>
    </row>
    <row r="24" spans="1:6" ht="12.75" customHeight="1" thickBot="1">
      <c r="A24" s="43"/>
      <c r="B24" s="64"/>
      <c r="C24" s="64"/>
      <c r="D24" s="45"/>
      <c r="E24" s="45"/>
      <c r="F24" s="45"/>
    </row>
    <row r="25" spans="1:6" ht="20.25" hidden="1" customHeight="1">
      <c r="A25" s="51" t="s">
        <v>59</v>
      </c>
      <c r="B25" s="52"/>
      <c r="C25" s="51"/>
      <c r="D25" s="53"/>
      <c r="E25" s="53"/>
      <c r="F25" s="53"/>
    </row>
    <row r="26" spans="1:6" ht="15.75" hidden="1" customHeight="1">
      <c r="A26" s="52"/>
      <c r="B26" s="54" t="s">
        <v>60</v>
      </c>
      <c r="C26" s="65"/>
      <c r="D26" s="56">
        <v>0</v>
      </c>
      <c r="E26" s="56">
        <v>0</v>
      </c>
      <c r="F26" s="56">
        <v>0</v>
      </c>
    </row>
    <row r="27" spans="1:6" ht="12.75" hidden="1" customHeight="1">
      <c r="A27" s="52"/>
      <c r="B27" s="59" t="s">
        <v>27</v>
      </c>
      <c r="C27" s="59"/>
      <c r="D27" s="60">
        <v>0</v>
      </c>
      <c r="E27" s="60">
        <v>0</v>
      </c>
      <c r="F27" s="60">
        <v>0</v>
      </c>
    </row>
    <row r="28" spans="1:6" ht="12.75" hidden="1" customHeight="1">
      <c r="A28" s="52"/>
      <c r="B28" s="59" t="s">
        <v>61</v>
      </c>
      <c r="C28" s="59"/>
      <c r="D28" s="60">
        <v>0</v>
      </c>
      <c r="E28" s="60">
        <v>0</v>
      </c>
      <c r="F28" s="60">
        <v>0</v>
      </c>
    </row>
    <row r="29" spans="1:6" ht="12.75" hidden="1" customHeight="1">
      <c r="A29" s="52"/>
      <c r="B29" s="59" t="s">
        <v>62</v>
      </c>
      <c r="C29" s="59"/>
      <c r="D29" s="60">
        <v>0</v>
      </c>
      <c r="E29" s="60">
        <v>0</v>
      </c>
      <c r="F29" s="60">
        <v>0</v>
      </c>
    </row>
    <row r="30" spans="1:6" ht="12.75" hidden="1" customHeight="1">
      <c r="A30" s="52"/>
      <c r="B30" s="59" t="s">
        <v>18</v>
      </c>
      <c r="C30" s="59"/>
      <c r="D30" s="61">
        <v>0</v>
      </c>
      <c r="E30" s="61">
        <v>0</v>
      </c>
      <c r="F30" s="61">
        <v>0</v>
      </c>
    </row>
    <row r="31" spans="1:6" ht="23.25" hidden="1" customHeight="1">
      <c r="A31" s="66" t="s">
        <v>63</v>
      </c>
      <c r="B31" s="52"/>
      <c r="C31" s="67"/>
      <c r="D31" s="63">
        <v>0</v>
      </c>
      <c r="E31" s="63">
        <v>0</v>
      </c>
      <c r="F31" s="63">
        <v>0</v>
      </c>
    </row>
    <row r="32" spans="1:6" ht="13.5" hidden="1" customHeight="1" thickBot="1">
      <c r="A32" s="43"/>
      <c r="B32" s="43"/>
      <c r="C32" s="43"/>
      <c r="D32" s="45"/>
      <c r="E32" s="45"/>
      <c r="F32" s="45"/>
    </row>
    <row r="33" spans="1:6" ht="24" customHeight="1" thickTop="1">
      <c r="A33" s="68" t="s">
        <v>64</v>
      </c>
      <c r="B33" s="43"/>
      <c r="C33" s="69"/>
      <c r="D33" s="70">
        <f>'HOTEL POLANCO'!I92</f>
        <v>0</v>
      </c>
      <c r="E33" s="70">
        <f>'OPC1'!I113</f>
        <v>0</v>
      </c>
      <c r="F33" s="70">
        <f>'OPC2'!I92</f>
        <v>0</v>
      </c>
    </row>
    <row r="34" spans="1:6" ht="23.25" customHeight="1">
      <c r="A34" s="69" t="s">
        <v>65</v>
      </c>
      <c r="B34" s="43"/>
      <c r="C34" s="71"/>
      <c r="D34" s="72">
        <f>'HOTEL POLANCO'!J92+'HOTEL POLANCO'!K92</f>
        <v>0</v>
      </c>
      <c r="E34" s="72">
        <f>'OPC1'!J113+'OPC1'!K113</f>
        <v>0</v>
      </c>
      <c r="F34" s="72">
        <f>'OPC2'!J92+'OPC2'!K92</f>
        <v>0</v>
      </c>
    </row>
    <row r="35" spans="1:6" ht="24" customHeight="1" thickBot="1">
      <c r="A35" s="69" t="s">
        <v>66</v>
      </c>
      <c r="B35" s="43"/>
      <c r="C35" s="71"/>
      <c r="D35" s="73">
        <f>D33+D34</f>
        <v>0</v>
      </c>
      <c r="E35" s="73">
        <f t="shared" ref="E35:F35" si="1">E33+E34</f>
        <v>0</v>
      </c>
      <c r="F35" s="73">
        <f t="shared" si="1"/>
        <v>0</v>
      </c>
    </row>
    <row r="36" spans="1:6" ht="13.5" customHeight="1" thickTop="1">
      <c r="A36" s="43"/>
      <c r="B36" s="43"/>
      <c r="C36" s="43"/>
      <c r="D36" s="45"/>
    </row>
  </sheetData>
  <mergeCells count="1">
    <mergeCell ref="D6:D7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36"/>
  <sheetViews>
    <sheetView workbookViewId="0">
      <pane xSplit="2" topLeftCell="C1" activePane="topRight" state="frozen"/>
      <selection pane="topRight" activeCell="D12" sqref="D12"/>
    </sheetView>
  </sheetViews>
  <sheetFormatPr baseColWidth="10" defaultColWidth="17.33203125" defaultRowHeight="15" customHeight="1"/>
  <cols>
    <col min="1" max="1" width="3.6640625" style="78" customWidth="1"/>
    <col min="2" max="2" width="44.44140625" style="78" customWidth="1"/>
    <col min="3" max="3" width="1.44140625" style="78" customWidth="1"/>
    <col min="4" max="4" width="23.6640625" style="78" customWidth="1"/>
    <col min="5" max="16384" width="17.33203125" style="78"/>
  </cols>
  <sheetData>
    <row r="1" spans="1:4" ht="15.75" customHeight="1">
      <c r="A1" s="42"/>
      <c r="B1" s="43"/>
      <c r="C1" s="44"/>
      <c r="D1" s="45"/>
    </row>
    <row r="2" spans="1:4" ht="12.75" customHeight="1">
      <c r="A2" s="44"/>
      <c r="B2" s="43"/>
      <c r="C2" s="44"/>
      <c r="D2" s="45"/>
    </row>
    <row r="3" spans="1:4" ht="15.75" customHeight="1">
      <c r="A3" s="42"/>
      <c r="B3" s="43"/>
      <c r="C3" s="44"/>
      <c r="D3" s="45"/>
    </row>
    <row r="4" spans="1:4" ht="15.75" customHeight="1">
      <c r="A4" s="42"/>
      <c r="B4" s="44"/>
      <c r="C4" s="44"/>
      <c r="D4" s="45"/>
    </row>
    <row r="5" spans="1:4" ht="15.75" customHeight="1">
      <c r="A5" s="42"/>
      <c r="B5" s="43"/>
      <c r="C5" s="44"/>
      <c r="D5" s="45"/>
    </row>
    <row r="6" spans="1:4" ht="12.75" customHeight="1">
      <c r="A6" s="43"/>
      <c r="B6" s="44"/>
      <c r="C6" s="44"/>
      <c r="D6" s="133" t="str">
        <f>'HOTEL POLANCO'!D4</f>
        <v>CDMX</v>
      </c>
    </row>
    <row r="7" spans="1:4" ht="21.75" customHeight="1">
      <c r="A7" s="43"/>
      <c r="B7" s="47"/>
      <c r="C7" s="47"/>
      <c r="D7" s="134"/>
    </row>
    <row r="8" spans="1:4" ht="40.5" customHeight="1">
      <c r="A8" s="43"/>
      <c r="B8" s="79" t="str">
        <f>'HOTEL POLANCO'!D2</f>
        <v>PULMO MEETING</v>
      </c>
      <c r="C8" s="47"/>
      <c r="D8" s="48" t="str">
        <f>'HOTEL POLANCO'!D5</f>
        <v>HOTEL POLANCO</v>
      </c>
    </row>
    <row r="9" spans="1:4" ht="40.5" customHeight="1">
      <c r="A9" s="43"/>
      <c r="B9" s="49"/>
      <c r="C9" s="47"/>
      <c r="D9" s="41" t="str">
        <f>'HOTEL POLANCO'!D6</f>
        <v>25 AL 27 DE JUNIO</v>
      </c>
    </row>
    <row r="10" spans="1:4" ht="13.5" customHeight="1" thickBot="1">
      <c r="A10" s="43"/>
      <c r="B10" s="47"/>
      <c r="C10" s="47"/>
      <c r="D10" s="50" t="s">
        <v>51</v>
      </c>
    </row>
    <row r="11" spans="1:4" ht="21" customHeight="1" thickTop="1">
      <c r="A11" s="51" t="s">
        <v>52</v>
      </c>
      <c r="B11" s="52"/>
      <c r="C11" s="51"/>
      <c r="D11" s="53"/>
    </row>
    <row r="12" spans="1:4" ht="15.75" customHeight="1">
      <c r="A12" s="52"/>
      <c r="B12" s="54" t="s">
        <v>53</v>
      </c>
      <c r="C12" s="55"/>
      <c r="D12" s="56">
        <f>'HOTEL POLANCO'!I14</f>
        <v>0</v>
      </c>
    </row>
    <row r="13" spans="1:4" ht="15.75" customHeight="1">
      <c r="A13" s="52"/>
      <c r="B13" s="54" t="s">
        <v>54</v>
      </c>
      <c r="C13" s="55"/>
      <c r="D13" s="56">
        <f>'HOTEL POLANCO'!I22</f>
        <v>0</v>
      </c>
    </row>
    <row r="14" spans="1:4" ht="15.75" customHeight="1">
      <c r="A14" s="52"/>
      <c r="B14" s="54" t="s">
        <v>19</v>
      </c>
      <c r="C14" s="55"/>
      <c r="D14" s="56">
        <f>'HOTEL POLANCO'!I45</f>
        <v>0</v>
      </c>
    </row>
    <row r="15" spans="1:4" ht="15.75" customHeight="1">
      <c r="A15" s="52"/>
      <c r="B15" s="57" t="s">
        <v>1</v>
      </c>
      <c r="C15" s="58"/>
      <c r="D15" s="56">
        <f>'HOTEL POLANCO'!I51</f>
        <v>0</v>
      </c>
    </row>
    <row r="16" spans="1:4" ht="15.75" customHeight="1">
      <c r="A16" s="52"/>
      <c r="B16" s="54" t="s">
        <v>2</v>
      </c>
      <c r="C16" s="55"/>
      <c r="D16" s="56">
        <f>'HOTEL POLANCO'!I28</f>
        <v>0</v>
      </c>
    </row>
    <row r="17" spans="1:4" ht="15.75" customHeight="1">
      <c r="A17" s="52"/>
      <c r="B17" s="54" t="s">
        <v>55</v>
      </c>
      <c r="C17" s="55"/>
      <c r="D17" s="56">
        <f>'HOTEL POLANCO'!I57</f>
        <v>0</v>
      </c>
    </row>
    <row r="18" spans="1:4" ht="15.75" customHeight="1">
      <c r="A18" s="52"/>
      <c r="B18" s="54" t="s">
        <v>23</v>
      </c>
      <c r="C18" s="55"/>
      <c r="D18" s="56">
        <f>'HOTEL POLANCO'!I63</f>
        <v>0</v>
      </c>
    </row>
    <row r="19" spans="1:4" ht="12.75" customHeight="1">
      <c r="A19" s="52"/>
      <c r="B19" s="59" t="s">
        <v>56</v>
      </c>
      <c r="C19" s="59"/>
      <c r="D19" s="60">
        <f>SUM(D12:D18)</f>
        <v>0</v>
      </c>
    </row>
    <row r="20" spans="1:4" ht="12.75" customHeight="1">
      <c r="A20" s="52"/>
      <c r="B20" s="59" t="s">
        <v>27</v>
      </c>
      <c r="C20" s="59"/>
      <c r="D20" s="60">
        <f>'HOTEL POLANCO'!I68</f>
        <v>0</v>
      </c>
    </row>
    <row r="21" spans="1:4" ht="12.75" customHeight="1">
      <c r="A21" s="52"/>
      <c r="B21" s="59" t="s">
        <v>57</v>
      </c>
      <c r="C21" s="59"/>
      <c r="D21" s="60" t="str">
        <f>'HOTEL POLANCO'!I67</f>
        <v>Subtotal</v>
      </c>
    </row>
    <row r="22" spans="1:4" ht="12.75" customHeight="1">
      <c r="A22" s="52"/>
      <c r="B22" s="59" t="s">
        <v>18</v>
      </c>
      <c r="C22" s="59"/>
      <c r="D22" s="61">
        <f>'HOTEL POLANCO'!K69</f>
        <v>0</v>
      </c>
    </row>
    <row r="23" spans="1:4" ht="23.25" customHeight="1">
      <c r="A23" s="51" t="s">
        <v>58</v>
      </c>
      <c r="B23" s="51"/>
      <c r="C23" s="62"/>
      <c r="D23" s="63">
        <f>SUM(D19:D22)</f>
        <v>0</v>
      </c>
    </row>
    <row r="24" spans="1:4" ht="12.75" customHeight="1" thickBot="1">
      <c r="A24" s="43"/>
      <c r="B24" s="64"/>
      <c r="C24" s="64"/>
      <c r="D24" s="45"/>
    </row>
    <row r="25" spans="1:4" ht="20.25" hidden="1" customHeight="1">
      <c r="A25" s="51" t="s">
        <v>59</v>
      </c>
      <c r="B25" s="52"/>
      <c r="C25" s="51"/>
      <c r="D25" s="53"/>
    </row>
    <row r="26" spans="1:4" ht="15.75" hidden="1" customHeight="1">
      <c r="A26" s="52"/>
      <c r="B26" s="54" t="s">
        <v>60</v>
      </c>
      <c r="C26" s="65"/>
      <c r="D26" s="56">
        <v>0</v>
      </c>
    </row>
    <row r="27" spans="1:4" ht="12.75" hidden="1" customHeight="1">
      <c r="A27" s="52"/>
      <c r="B27" s="59" t="s">
        <v>27</v>
      </c>
      <c r="C27" s="59"/>
      <c r="D27" s="60">
        <v>0</v>
      </c>
    </row>
    <row r="28" spans="1:4" ht="12.75" hidden="1" customHeight="1">
      <c r="A28" s="52"/>
      <c r="B28" s="59" t="s">
        <v>61</v>
      </c>
      <c r="C28" s="59"/>
      <c r="D28" s="60">
        <v>0</v>
      </c>
    </row>
    <row r="29" spans="1:4" ht="12.75" hidden="1" customHeight="1">
      <c r="A29" s="52"/>
      <c r="B29" s="59" t="s">
        <v>62</v>
      </c>
      <c r="C29" s="59"/>
      <c r="D29" s="60">
        <v>0</v>
      </c>
    </row>
    <row r="30" spans="1:4" ht="12.75" hidden="1" customHeight="1">
      <c r="A30" s="52"/>
      <c r="B30" s="59" t="s">
        <v>18</v>
      </c>
      <c r="C30" s="59"/>
      <c r="D30" s="61">
        <v>0</v>
      </c>
    </row>
    <row r="31" spans="1:4" ht="23.25" hidden="1" customHeight="1">
      <c r="A31" s="66" t="s">
        <v>63</v>
      </c>
      <c r="B31" s="52"/>
      <c r="C31" s="67"/>
      <c r="D31" s="63">
        <v>0</v>
      </c>
    </row>
    <row r="32" spans="1:4" ht="13.5" hidden="1" customHeight="1">
      <c r="A32" s="43"/>
      <c r="B32" s="43"/>
      <c r="C32" s="43"/>
      <c r="D32" s="45"/>
    </row>
    <row r="33" spans="1:4" ht="24" customHeight="1" thickTop="1">
      <c r="A33" s="68" t="s">
        <v>64</v>
      </c>
      <c r="B33" s="43"/>
      <c r="C33" s="69"/>
      <c r="D33" s="70">
        <f>'HOTEL POLANCO'!I92</f>
        <v>0</v>
      </c>
    </row>
    <row r="34" spans="1:4" ht="23.25" customHeight="1">
      <c r="A34" s="69" t="s">
        <v>65</v>
      </c>
      <c r="B34" s="43"/>
      <c r="C34" s="71"/>
      <c r="D34" s="72">
        <f>'HOTEL POLANCO'!J92+'HOTEL POLANCO'!K92</f>
        <v>0</v>
      </c>
    </row>
    <row r="35" spans="1:4" ht="24" customHeight="1" thickBot="1">
      <c r="A35" s="69" t="s">
        <v>66</v>
      </c>
      <c r="B35" s="43"/>
      <c r="C35" s="71"/>
      <c r="D35" s="73">
        <f>D33+D34</f>
        <v>0</v>
      </c>
    </row>
    <row r="36" spans="1:4" ht="13.5" customHeight="1" thickTop="1">
      <c r="A36" s="43"/>
      <c r="B36" s="43"/>
      <c r="C36" s="43"/>
      <c r="D36" s="45"/>
    </row>
  </sheetData>
  <mergeCells count="1">
    <mergeCell ref="D6:D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5"/>
  <sheetViews>
    <sheetView workbookViewId="0"/>
  </sheetViews>
  <sheetFormatPr baseColWidth="10" defaultColWidth="8.77734375" defaultRowHeight="13.2"/>
  <cols>
    <col min="1" max="1" width="2" style="1" customWidth="1"/>
    <col min="2" max="2" width="9.109375" style="1" customWidth="1"/>
    <col min="3" max="3" width="9.33203125" style="1" customWidth="1"/>
    <col min="4" max="4" width="51.6640625" style="1" customWidth="1"/>
    <col min="5" max="5" width="8.109375" style="108" hidden="1" customWidth="1"/>
    <col min="6" max="6" width="9.77734375" style="108" customWidth="1"/>
    <col min="7" max="7" width="13.6640625" style="109" customWidth="1"/>
    <col min="8" max="8" width="13.6640625" style="108" customWidth="1"/>
    <col min="9" max="12" width="13.6640625" style="110" customWidth="1"/>
    <col min="13" max="13" width="16.109375" style="1" hidden="1" customWidth="1"/>
    <col min="14" max="16384" width="8.77734375" style="1"/>
  </cols>
  <sheetData>
    <row r="1" spans="1:13" ht="19.05" customHeight="1">
      <c r="B1" s="2"/>
      <c r="D1" s="2"/>
      <c r="E1" s="80"/>
      <c r="F1" s="80"/>
      <c r="G1" s="81"/>
      <c r="H1" s="80"/>
      <c r="I1" s="82"/>
      <c r="J1" s="82"/>
      <c r="K1" s="82"/>
      <c r="L1" s="82"/>
    </row>
    <row r="2" spans="1:13" ht="12.75" customHeight="1">
      <c r="B2" s="142" t="s">
        <v>13</v>
      </c>
      <c r="C2" s="143"/>
      <c r="D2" s="36" t="s">
        <v>85</v>
      </c>
      <c r="E2" s="131"/>
      <c r="F2" s="131"/>
      <c r="G2" s="81"/>
      <c r="H2" s="111" t="s">
        <v>48</v>
      </c>
      <c r="I2" s="144"/>
      <c r="J2" s="145"/>
      <c r="K2" s="148"/>
      <c r="L2" s="146"/>
    </row>
    <row r="3" spans="1:13" ht="12.75" customHeight="1">
      <c r="A3" s="4" t="s">
        <v>21</v>
      </c>
      <c r="B3" s="142" t="s">
        <v>35</v>
      </c>
      <c r="C3" s="143"/>
      <c r="D3" s="3"/>
      <c r="E3" s="131"/>
      <c r="F3" s="131"/>
      <c r="G3" s="81"/>
      <c r="H3" s="111" t="s">
        <v>49</v>
      </c>
      <c r="I3" s="144" t="s">
        <v>83</v>
      </c>
      <c r="J3" s="145"/>
      <c r="K3" s="146"/>
      <c r="L3" s="146"/>
    </row>
    <row r="4" spans="1:13" ht="12.75" customHeight="1">
      <c r="A4" s="4" t="s">
        <v>21</v>
      </c>
      <c r="B4" s="142" t="s">
        <v>36</v>
      </c>
      <c r="C4" s="143"/>
      <c r="D4" s="3" t="s">
        <v>81</v>
      </c>
      <c r="E4" s="131"/>
      <c r="F4" s="131"/>
      <c r="G4" s="81"/>
      <c r="H4" s="111" t="s">
        <v>38</v>
      </c>
      <c r="I4" s="144"/>
      <c r="J4" s="145"/>
      <c r="K4" s="146"/>
      <c r="L4" s="146"/>
    </row>
    <row r="5" spans="1:13" ht="12.75" customHeight="1">
      <c r="B5" s="142" t="s">
        <v>37</v>
      </c>
      <c r="C5" s="143"/>
      <c r="D5" s="3" t="s">
        <v>86</v>
      </c>
      <c r="E5" s="131"/>
      <c r="F5" s="131"/>
      <c r="G5" s="81"/>
      <c r="H5" s="111" t="s">
        <v>40</v>
      </c>
      <c r="I5" s="147">
        <v>43402</v>
      </c>
      <c r="J5" s="145"/>
      <c r="K5" s="146"/>
      <c r="L5" s="146"/>
    </row>
    <row r="6" spans="1:13" ht="12.75" customHeight="1">
      <c r="B6" s="142" t="s">
        <v>12</v>
      </c>
      <c r="C6" s="143"/>
      <c r="D6" s="120" t="s">
        <v>87</v>
      </c>
      <c r="E6" s="131"/>
      <c r="F6" s="131"/>
      <c r="G6" s="81"/>
      <c r="H6" s="111" t="s">
        <v>39</v>
      </c>
      <c r="I6" s="144"/>
      <c r="J6" s="145"/>
      <c r="K6" s="146"/>
      <c r="L6" s="146"/>
    </row>
    <row r="7" spans="1:13">
      <c r="B7" s="2"/>
      <c r="D7" s="2"/>
      <c r="E7" s="80"/>
      <c r="F7" s="80"/>
      <c r="G7" s="81"/>
      <c r="H7" s="80"/>
      <c r="I7" s="82"/>
      <c r="J7" s="82"/>
      <c r="K7" s="82"/>
      <c r="L7" s="82"/>
    </row>
    <row r="9" spans="1:13">
      <c r="A9" s="157" t="s">
        <v>31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82"/>
    </row>
    <row r="10" spans="1:13" ht="12" customHeight="1">
      <c r="A10" s="2"/>
      <c r="B10" s="32" t="s">
        <v>41</v>
      </c>
      <c r="C10" s="33"/>
      <c r="D10" s="33"/>
      <c r="E10" s="83"/>
      <c r="F10" s="83"/>
      <c r="G10" s="83"/>
      <c r="H10" s="83"/>
      <c r="I10" s="84"/>
      <c r="J10" s="83"/>
      <c r="K10" s="84"/>
      <c r="L10" s="89"/>
    </row>
    <row r="11" spans="1:13" ht="12" customHeight="1">
      <c r="B11" s="138" t="s">
        <v>43</v>
      </c>
      <c r="C11" s="139"/>
      <c r="D11" s="153" t="s">
        <v>9</v>
      </c>
      <c r="E11" s="153" t="s">
        <v>34</v>
      </c>
      <c r="F11" s="155" t="s">
        <v>11</v>
      </c>
      <c r="G11" s="151" t="s">
        <v>10</v>
      </c>
      <c r="H11" s="153" t="s">
        <v>6</v>
      </c>
      <c r="I11" s="140" t="s">
        <v>5</v>
      </c>
      <c r="J11" s="149" t="s">
        <v>67</v>
      </c>
      <c r="K11" s="140" t="s">
        <v>18</v>
      </c>
      <c r="L11" s="140" t="s">
        <v>0</v>
      </c>
    </row>
    <row r="12" spans="1:13" ht="12.75" customHeight="1">
      <c r="B12" s="130" t="s">
        <v>44</v>
      </c>
      <c r="C12" s="34" t="s">
        <v>45</v>
      </c>
      <c r="D12" s="154"/>
      <c r="E12" s="154"/>
      <c r="F12" s="156"/>
      <c r="G12" s="152"/>
      <c r="H12" s="154"/>
      <c r="I12" s="141"/>
      <c r="J12" s="150"/>
      <c r="K12" s="141"/>
      <c r="L12" s="141"/>
    </row>
    <row r="13" spans="1:13" ht="12.75" customHeight="1">
      <c r="B13" s="29">
        <v>43641</v>
      </c>
      <c r="C13" s="37">
        <v>43643</v>
      </c>
      <c r="D13" s="5" t="s">
        <v>88</v>
      </c>
      <c r="E13" s="112" t="s">
        <v>50</v>
      </c>
      <c r="F13" s="35">
        <v>50</v>
      </c>
      <c r="G13" s="38">
        <v>0</v>
      </c>
      <c r="H13" s="85">
        <v>3</v>
      </c>
      <c r="I13" s="40">
        <f>F13*G13*H13</f>
        <v>0</v>
      </c>
      <c r="J13" s="40">
        <f>I13*15%</f>
        <v>0</v>
      </c>
      <c r="K13" s="40">
        <f>SUM(I13:J13)*16%</f>
        <v>0</v>
      </c>
      <c r="L13" s="40">
        <f>SUM(I13:K13)</f>
        <v>0</v>
      </c>
    </row>
    <row r="14" spans="1:13" ht="12" customHeight="1">
      <c r="B14" s="29">
        <v>43641</v>
      </c>
      <c r="C14" s="37">
        <v>43643</v>
      </c>
      <c r="D14" s="5" t="s">
        <v>90</v>
      </c>
      <c r="E14" s="112" t="s">
        <v>50</v>
      </c>
      <c r="F14" s="35">
        <v>50</v>
      </c>
      <c r="G14" s="38">
        <v>0</v>
      </c>
      <c r="H14" s="85">
        <v>3</v>
      </c>
      <c r="I14" s="40">
        <f>F14*G14*H14</f>
        <v>0</v>
      </c>
      <c r="J14" s="40">
        <f>I14*15%</f>
        <v>0</v>
      </c>
      <c r="K14" s="40">
        <f>SUM(I14:J14)*16%</f>
        <v>0</v>
      </c>
      <c r="L14" s="40">
        <f>SUM(I14:K14)</f>
        <v>0</v>
      </c>
    </row>
    <row r="15" spans="1:13">
      <c r="B15" s="29">
        <v>43641</v>
      </c>
      <c r="C15" s="37">
        <v>43643</v>
      </c>
      <c r="D15" s="5" t="s">
        <v>89</v>
      </c>
      <c r="E15" s="112" t="s">
        <v>50</v>
      </c>
      <c r="F15" s="35">
        <v>50</v>
      </c>
      <c r="G15" s="38">
        <v>0</v>
      </c>
      <c r="H15" s="85">
        <v>2</v>
      </c>
      <c r="I15" s="40">
        <f>F15*G15*H15</f>
        <v>0</v>
      </c>
      <c r="J15" s="40">
        <f>I15*15%</f>
        <v>0</v>
      </c>
      <c r="K15" s="40">
        <f>SUM(I15:J15)*16%</f>
        <v>0</v>
      </c>
      <c r="L15" s="40">
        <f>SUM(I15:K15)</f>
        <v>0</v>
      </c>
    </row>
    <row r="16" spans="1:13" ht="12" customHeight="1">
      <c r="B16" s="135" t="s">
        <v>42</v>
      </c>
      <c r="C16" s="136"/>
      <c r="D16" s="137"/>
      <c r="E16" s="6"/>
      <c r="F16" s="6"/>
      <c r="G16" s="7"/>
      <c r="H16" s="6"/>
      <c r="I16" s="8">
        <f>SUM(I13:I15)</f>
        <v>0</v>
      </c>
      <c r="J16" s="8">
        <f t="shared" ref="J16:L16" si="0">SUM(J13:J15)</f>
        <v>0</v>
      </c>
      <c r="K16" s="8">
        <f t="shared" si="0"/>
        <v>0</v>
      </c>
      <c r="L16" s="8">
        <f t="shared" si="0"/>
        <v>0</v>
      </c>
      <c r="M16" s="8" t="e">
        <f>SUM(#REF!)</f>
        <v>#REF!</v>
      </c>
    </row>
    <row r="17" spans="1:13">
      <c r="A17" s="2"/>
      <c r="B17" s="14"/>
      <c r="C17" s="2"/>
      <c r="D17" s="14"/>
      <c r="E17" s="88"/>
      <c r="F17" s="88"/>
      <c r="G17" s="87"/>
      <c r="H17" s="6"/>
      <c r="I17" s="87"/>
      <c r="J17" s="87"/>
      <c r="K17" s="87"/>
      <c r="L17" s="87"/>
      <c r="M17" s="11"/>
    </row>
    <row r="18" spans="1:13">
      <c r="B18" s="138" t="s">
        <v>43</v>
      </c>
      <c r="C18" s="139"/>
      <c r="D18" s="153" t="s">
        <v>9</v>
      </c>
      <c r="E18" s="153" t="s">
        <v>34</v>
      </c>
      <c r="F18" s="155" t="s">
        <v>22</v>
      </c>
      <c r="G18" s="151" t="s">
        <v>7</v>
      </c>
      <c r="H18" s="140" t="s">
        <v>6</v>
      </c>
      <c r="I18" s="140" t="s">
        <v>5</v>
      </c>
      <c r="J18" s="149" t="s">
        <v>29</v>
      </c>
      <c r="K18" s="140" t="s">
        <v>18</v>
      </c>
      <c r="L18" s="140" t="s">
        <v>0</v>
      </c>
      <c r="M18" s="127"/>
    </row>
    <row r="19" spans="1:13">
      <c r="B19" s="130" t="s">
        <v>44</v>
      </c>
      <c r="C19" s="34" t="s">
        <v>45</v>
      </c>
      <c r="D19" s="154"/>
      <c r="E19" s="154"/>
      <c r="F19" s="156"/>
      <c r="G19" s="152"/>
      <c r="H19" s="141"/>
      <c r="I19" s="141"/>
      <c r="J19" s="150"/>
      <c r="K19" s="141"/>
      <c r="L19" s="141"/>
      <c r="M19" s="11"/>
    </row>
    <row r="20" spans="1:13">
      <c r="A20" s="2"/>
      <c r="B20" s="32" t="s">
        <v>46</v>
      </c>
      <c r="C20" s="33"/>
      <c r="D20" s="33"/>
      <c r="E20" s="83"/>
      <c r="F20" s="83"/>
      <c r="G20" s="83"/>
      <c r="H20" s="83"/>
      <c r="I20" s="84"/>
      <c r="J20" s="83"/>
      <c r="K20" s="84"/>
      <c r="L20" s="89"/>
    </row>
    <row r="21" spans="1:13">
      <c r="A21" s="2"/>
      <c r="B21" s="29">
        <v>43641</v>
      </c>
      <c r="C21" s="29">
        <v>43641</v>
      </c>
      <c r="D21" s="5" t="s">
        <v>91</v>
      </c>
      <c r="E21" s="112" t="s">
        <v>50</v>
      </c>
      <c r="F21" s="35">
        <v>50</v>
      </c>
      <c r="G21" s="38">
        <v>0</v>
      </c>
      <c r="H21" s="85">
        <v>1</v>
      </c>
      <c r="I21" s="40">
        <f>F21*G21*H21</f>
        <v>0</v>
      </c>
      <c r="J21" s="40">
        <f>I21*15%</f>
        <v>0</v>
      </c>
      <c r="K21" s="40">
        <f>SUM(I21:J21)*16%</f>
        <v>0</v>
      </c>
      <c r="L21" s="40">
        <f>SUM(I21:K21)</f>
        <v>0</v>
      </c>
    </row>
    <row r="22" spans="1:13">
      <c r="A22" s="2"/>
      <c r="B22" s="29">
        <v>43642</v>
      </c>
      <c r="C22" s="29">
        <v>43642</v>
      </c>
      <c r="D22" s="5" t="s">
        <v>92</v>
      </c>
      <c r="E22" s="112" t="s">
        <v>50</v>
      </c>
      <c r="F22" s="35">
        <v>115</v>
      </c>
      <c r="G22" s="38">
        <v>0</v>
      </c>
      <c r="H22" s="85">
        <v>1</v>
      </c>
      <c r="I22" s="40">
        <f t="shared" ref="I22:I26" si="1">F22*G22*H22</f>
        <v>0</v>
      </c>
      <c r="J22" s="40">
        <f t="shared" ref="J22:J28" si="2">I22*15%</f>
        <v>0</v>
      </c>
      <c r="K22" s="40">
        <f t="shared" ref="K22:K26" si="3">SUM(I22:J22)*16%</f>
        <v>0</v>
      </c>
      <c r="L22" s="40">
        <f t="shared" ref="L22:L26" si="4">SUM(I22:K22)</f>
        <v>0</v>
      </c>
    </row>
    <row r="23" spans="1:13" ht="26.25" customHeight="1">
      <c r="A23" s="2"/>
      <c r="B23" s="29">
        <v>43642</v>
      </c>
      <c r="C23" s="29">
        <v>43642</v>
      </c>
      <c r="D23" s="5" t="s">
        <v>93</v>
      </c>
      <c r="E23" s="112" t="s">
        <v>50</v>
      </c>
      <c r="F23" s="35">
        <v>115</v>
      </c>
      <c r="G23" s="38">
        <v>0</v>
      </c>
      <c r="H23" s="85">
        <v>2</v>
      </c>
      <c r="I23" s="40">
        <f t="shared" si="1"/>
        <v>0</v>
      </c>
      <c r="J23" s="40">
        <f t="shared" si="2"/>
        <v>0</v>
      </c>
      <c r="K23" s="40">
        <f t="shared" si="3"/>
        <v>0</v>
      </c>
      <c r="L23" s="40">
        <f t="shared" si="4"/>
        <v>0</v>
      </c>
    </row>
    <row r="24" spans="1:13" ht="12" customHeight="1">
      <c r="A24" s="2"/>
      <c r="B24" s="29">
        <v>43642</v>
      </c>
      <c r="C24" s="29">
        <v>43642</v>
      </c>
      <c r="D24" s="5" t="s">
        <v>94</v>
      </c>
      <c r="E24" s="112" t="s">
        <v>50</v>
      </c>
      <c r="F24" s="35">
        <v>115</v>
      </c>
      <c r="G24" s="38">
        <v>0</v>
      </c>
      <c r="H24" s="85">
        <v>1</v>
      </c>
      <c r="I24" s="40">
        <f t="shared" si="1"/>
        <v>0</v>
      </c>
      <c r="J24" s="40">
        <f t="shared" si="2"/>
        <v>0</v>
      </c>
      <c r="K24" s="40">
        <f t="shared" si="3"/>
        <v>0</v>
      </c>
      <c r="L24" s="40">
        <f t="shared" si="4"/>
        <v>0</v>
      </c>
    </row>
    <row r="25" spans="1:13" ht="12" customHeight="1">
      <c r="A25" s="2"/>
      <c r="B25" s="29">
        <v>43642</v>
      </c>
      <c r="C25" s="29">
        <v>43642</v>
      </c>
      <c r="D25" s="5" t="s">
        <v>95</v>
      </c>
      <c r="E25" s="112" t="s">
        <v>50</v>
      </c>
      <c r="F25" s="35">
        <v>38</v>
      </c>
      <c r="G25" s="38">
        <v>0</v>
      </c>
      <c r="H25" s="85">
        <v>3</v>
      </c>
      <c r="I25" s="40">
        <f t="shared" si="1"/>
        <v>0</v>
      </c>
      <c r="J25" s="40">
        <f t="shared" si="2"/>
        <v>0</v>
      </c>
      <c r="K25" s="40">
        <f t="shared" si="3"/>
        <v>0</v>
      </c>
      <c r="L25" s="40">
        <f t="shared" si="4"/>
        <v>0</v>
      </c>
    </row>
    <row r="26" spans="1:13" ht="12.75" customHeight="1">
      <c r="A26" s="2"/>
      <c r="B26" s="29">
        <v>43642</v>
      </c>
      <c r="C26" s="29">
        <v>43642</v>
      </c>
      <c r="D26" s="5" t="s">
        <v>96</v>
      </c>
      <c r="E26" s="112" t="s">
        <v>50</v>
      </c>
      <c r="F26" s="35">
        <v>115</v>
      </c>
      <c r="G26" s="38">
        <v>0</v>
      </c>
      <c r="H26" s="85">
        <v>1</v>
      </c>
      <c r="I26" s="40">
        <f t="shared" si="1"/>
        <v>0</v>
      </c>
      <c r="J26" s="40">
        <f t="shared" si="2"/>
        <v>0</v>
      </c>
      <c r="K26" s="40">
        <f t="shared" si="3"/>
        <v>0</v>
      </c>
      <c r="L26" s="40">
        <f t="shared" si="4"/>
        <v>0</v>
      </c>
    </row>
    <row r="27" spans="1:13" ht="12" customHeight="1">
      <c r="A27" s="2"/>
      <c r="B27" s="29">
        <v>43642</v>
      </c>
      <c r="C27" s="29">
        <v>43642</v>
      </c>
      <c r="D27" s="5" t="s">
        <v>97</v>
      </c>
      <c r="E27" s="112" t="s">
        <v>50</v>
      </c>
      <c r="F27" s="35">
        <v>115</v>
      </c>
      <c r="G27" s="38">
        <v>0</v>
      </c>
      <c r="H27" s="85">
        <v>2</v>
      </c>
      <c r="I27" s="40">
        <f>F27*G27*H27</f>
        <v>0</v>
      </c>
      <c r="J27" s="40">
        <f>I27*15%</f>
        <v>0</v>
      </c>
      <c r="K27" s="40">
        <f>SUM(I27:J27)*16%</f>
        <v>0</v>
      </c>
      <c r="L27" s="40">
        <f>SUM(I27:K27)</f>
        <v>0</v>
      </c>
    </row>
    <row r="28" spans="1:13" ht="12" customHeight="1">
      <c r="A28" s="2"/>
      <c r="B28" s="29">
        <v>43642</v>
      </c>
      <c r="C28" s="29">
        <v>43642</v>
      </c>
      <c r="D28" s="5" t="s">
        <v>98</v>
      </c>
      <c r="E28" s="112" t="s">
        <v>50</v>
      </c>
      <c r="F28" s="35">
        <v>115</v>
      </c>
      <c r="G28" s="38">
        <v>0</v>
      </c>
      <c r="H28" s="85">
        <v>1</v>
      </c>
      <c r="I28" s="40">
        <f t="shared" ref="I28" si="5">F28*G28*H28</f>
        <v>0</v>
      </c>
      <c r="J28" s="40">
        <f t="shared" si="2"/>
        <v>0</v>
      </c>
      <c r="K28" s="40">
        <f t="shared" ref="K28" si="6">SUM(I28:J28)*16%</f>
        <v>0</v>
      </c>
      <c r="L28" s="40">
        <f t="shared" ref="L28" si="7">SUM(I28:K28)</f>
        <v>0</v>
      </c>
    </row>
    <row r="29" spans="1:13" ht="26.25" customHeight="1">
      <c r="A29" s="2"/>
      <c r="B29" s="29">
        <v>43642</v>
      </c>
      <c r="C29" s="29">
        <v>43642</v>
      </c>
      <c r="D29" s="5" t="s">
        <v>97</v>
      </c>
      <c r="E29" s="112" t="s">
        <v>50</v>
      </c>
      <c r="F29" s="35">
        <v>115</v>
      </c>
      <c r="G29" s="38">
        <v>0</v>
      </c>
      <c r="H29" s="85">
        <v>2</v>
      </c>
      <c r="I29" s="40">
        <f>F29*G29*H29</f>
        <v>0</v>
      </c>
      <c r="J29" s="40">
        <f>I29*15%</f>
        <v>0</v>
      </c>
      <c r="K29" s="40">
        <f>SUM(I29:J29)*16%</f>
        <v>0</v>
      </c>
      <c r="L29" s="40">
        <f>SUM(I29:K29)</f>
        <v>0</v>
      </c>
    </row>
    <row r="30" spans="1:13" ht="12" customHeight="1">
      <c r="A30" s="2"/>
      <c r="B30" s="29">
        <v>43642</v>
      </c>
      <c r="C30" s="29">
        <v>43642</v>
      </c>
      <c r="D30" s="5" t="s">
        <v>99</v>
      </c>
      <c r="E30" s="112" t="s">
        <v>50</v>
      </c>
      <c r="F30" s="35">
        <v>115</v>
      </c>
      <c r="G30" s="38">
        <v>0</v>
      </c>
      <c r="H30" s="85">
        <v>2</v>
      </c>
      <c r="I30" s="40">
        <f>F30*G30*H30</f>
        <v>0</v>
      </c>
      <c r="J30" s="40">
        <f>I30*15%</f>
        <v>0</v>
      </c>
      <c r="K30" s="40">
        <f>SUM(I30:J30)*16%</f>
        <v>0</v>
      </c>
      <c r="L30" s="40">
        <f>SUM(I30:K30)</f>
        <v>0</v>
      </c>
    </row>
    <row r="31" spans="1:13" ht="12.75" customHeight="1">
      <c r="A31" s="2"/>
      <c r="B31" s="37">
        <v>43643</v>
      </c>
      <c r="C31" s="37">
        <v>43643</v>
      </c>
      <c r="D31" s="5" t="s">
        <v>100</v>
      </c>
      <c r="E31" s="112" t="s">
        <v>50</v>
      </c>
      <c r="F31" s="35">
        <v>50</v>
      </c>
      <c r="G31" s="38">
        <v>0</v>
      </c>
      <c r="H31" s="85">
        <v>1</v>
      </c>
      <c r="I31" s="40">
        <f>F31*G31*H31</f>
        <v>0</v>
      </c>
      <c r="J31" s="40">
        <f>I31*15%</f>
        <v>0</v>
      </c>
      <c r="K31" s="40">
        <f>SUM(I31:J31)*16%</f>
        <v>0</v>
      </c>
      <c r="L31" s="40">
        <f>SUM(I31:K31)</f>
        <v>0</v>
      </c>
    </row>
    <row r="32" spans="1:13" ht="12.75" customHeight="1">
      <c r="B32" s="158" t="s">
        <v>14</v>
      </c>
      <c r="C32" s="159"/>
      <c r="D32" s="160"/>
      <c r="E32" s="12"/>
      <c r="F32" s="12"/>
      <c r="G32" s="12"/>
      <c r="H32" s="12"/>
      <c r="I32" s="8">
        <f>SUM(I21:I31)</f>
        <v>0</v>
      </c>
      <c r="J32" s="8">
        <f t="shared" ref="J32:L32" si="8">SUM(J21:J31)</f>
        <v>0</v>
      </c>
      <c r="K32" s="8">
        <f t="shared" si="8"/>
        <v>0</v>
      </c>
      <c r="L32" s="8">
        <f t="shared" si="8"/>
        <v>0</v>
      </c>
      <c r="M32" s="8" t="e">
        <f>SUM(#REF!)</f>
        <v>#REF!</v>
      </c>
    </row>
    <row r="33" spans="1:13" ht="12" customHeight="1">
      <c r="B33" s="9"/>
      <c r="D33" s="9"/>
      <c r="E33" s="12"/>
      <c r="F33" s="12"/>
      <c r="G33" s="12"/>
      <c r="H33" s="12"/>
      <c r="I33" s="10"/>
      <c r="J33" s="10"/>
      <c r="K33" s="10"/>
      <c r="L33" s="10"/>
    </row>
    <row r="34" spans="1:13" ht="12" customHeight="1">
      <c r="A34" s="2"/>
      <c r="B34" s="32" t="s">
        <v>2</v>
      </c>
      <c r="C34" s="33"/>
      <c r="D34" s="33"/>
      <c r="E34" s="83"/>
      <c r="F34" s="83"/>
      <c r="G34" s="83"/>
      <c r="H34" s="83"/>
      <c r="I34" s="84"/>
      <c r="J34" s="83"/>
      <c r="K34" s="84"/>
      <c r="L34" s="89"/>
    </row>
    <row r="35" spans="1:13" ht="26.25" customHeight="1">
      <c r="B35" s="138" t="s">
        <v>43</v>
      </c>
      <c r="C35" s="139"/>
      <c r="D35" s="161" t="s">
        <v>9</v>
      </c>
      <c r="E35" s="153" t="s">
        <v>34</v>
      </c>
      <c r="F35" s="155" t="s">
        <v>22</v>
      </c>
      <c r="G35" s="151" t="s">
        <v>7</v>
      </c>
      <c r="H35" s="153" t="s">
        <v>6</v>
      </c>
      <c r="I35" s="140" t="s">
        <v>5</v>
      </c>
      <c r="J35" s="149" t="s">
        <v>3</v>
      </c>
      <c r="K35" s="140" t="s">
        <v>18</v>
      </c>
      <c r="L35" s="140" t="s">
        <v>0</v>
      </c>
    </row>
    <row r="36" spans="1:13" ht="12" customHeight="1">
      <c r="B36" s="130" t="s">
        <v>44</v>
      </c>
      <c r="C36" s="34" t="s">
        <v>45</v>
      </c>
      <c r="D36" s="162"/>
      <c r="E36" s="154"/>
      <c r="F36" s="156"/>
      <c r="G36" s="152"/>
      <c r="H36" s="154"/>
      <c r="I36" s="141">
        <f>F36*G36*H36</f>
        <v>0</v>
      </c>
      <c r="J36" s="150">
        <v>0</v>
      </c>
      <c r="K36" s="141">
        <f>SUM(I36:J36)*16%</f>
        <v>0</v>
      </c>
      <c r="L36" s="141">
        <f>SUM(I36:K36)</f>
        <v>0</v>
      </c>
    </row>
    <row r="37" spans="1:13" ht="12" customHeight="1">
      <c r="B37" s="29">
        <v>43641</v>
      </c>
      <c r="C37" s="37">
        <v>43643</v>
      </c>
      <c r="D37" s="5" t="s">
        <v>101</v>
      </c>
      <c r="E37" s="112" t="s">
        <v>50</v>
      </c>
      <c r="F37" s="35">
        <v>1</v>
      </c>
      <c r="G37" s="38">
        <v>0</v>
      </c>
      <c r="H37" s="85">
        <v>1</v>
      </c>
      <c r="I37" s="39">
        <f>F37*G37*H37</f>
        <v>0</v>
      </c>
      <c r="J37" s="39">
        <v>0</v>
      </c>
      <c r="K37" s="40">
        <f>SUM(I37:J37)*16%</f>
        <v>0</v>
      </c>
      <c r="L37" s="39">
        <f>SUM(I37:K37)</f>
        <v>0</v>
      </c>
    </row>
    <row r="38" spans="1:13" ht="12.75" customHeight="1">
      <c r="B38" s="29">
        <v>43642</v>
      </c>
      <c r="C38" s="29">
        <v>43642</v>
      </c>
      <c r="D38" s="5" t="s">
        <v>102</v>
      </c>
      <c r="E38" s="112" t="s">
        <v>50</v>
      </c>
      <c r="F38" s="35">
        <v>1</v>
      </c>
      <c r="G38" s="38">
        <v>0</v>
      </c>
      <c r="H38" s="85">
        <v>1</v>
      </c>
      <c r="I38" s="39">
        <f>F38*G38*H38</f>
        <v>0</v>
      </c>
      <c r="J38" s="39">
        <v>0</v>
      </c>
      <c r="K38" s="40">
        <f>SUM(I38:J38)*16%</f>
        <v>0</v>
      </c>
      <c r="L38" s="39">
        <f>SUM(I38:K38)</f>
        <v>0</v>
      </c>
    </row>
    <row r="39" spans="1:13">
      <c r="B39" s="29">
        <v>43642</v>
      </c>
      <c r="C39" s="29">
        <v>43642</v>
      </c>
      <c r="D39" s="5" t="s">
        <v>103</v>
      </c>
      <c r="E39" s="112" t="s">
        <v>50</v>
      </c>
      <c r="F39" s="35">
        <v>1</v>
      </c>
      <c r="G39" s="38">
        <v>0</v>
      </c>
      <c r="H39" s="85">
        <v>1</v>
      </c>
      <c r="I39" s="39">
        <f>F39*G39*H39</f>
        <v>0</v>
      </c>
      <c r="J39" s="39">
        <v>0</v>
      </c>
      <c r="K39" s="40">
        <f>SUM(I39:J39)*16%</f>
        <v>0</v>
      </c>
      <c r="L39" s="39">
        <f>SUM(I39:K39)</f>
        <v>0</v>
      </c>
    </row>
    <row r="40" spans="1:13">
      <c r="B40" s="135" t="s">
        <v>16</v>
      </c>
      <c r="C40" s="136"/>
      <c r="D40" s="137"/>
      <c r="E40" s="12"/>
      <c r="F40" s="12"/>
      <c r="G40" s="12"/>
      <c r="H40" s="12"/>
      <c r="I40" s="8">
        <f>SUM(I37:I39)</f>
        <v>0</v>
      </c>
      <c r="J40" s="8">
        <f t="shared" ref="J40:L40" si="9">SUM(J37:J39)</f>
        <v>0</v>
      </c>
      <c r="K40" s="8">
        <f t="shared" si="9"/>
        <v>0</v>
      </c>
      <c r="L40" s="8">
        <f t="shared" si="9"/>
        <v>0</v>
      </c>
      <c r="M40" s="8">
        <f>SUM(M36:M36)</f>
        <v>0</v>
      </c>
    </row>
    <row r="41" spans="1:13">
      <c r="A41" s="2"/>
      <c r="B41" s="14"/>
      <c r="C41" s="2"/>
      <c r="D41" s="15"/>
      <c r="E41" s="86"/>
      <c r="F41" s="86"/>
      <c r="G41" s="87"/>
      <c r="H41" s="6"/>
      <c r="I41" s="87"/>
      <c r="J41" s="87"/>
      <c r="K41" s="87"/>
      <c r="L41" s="87"/>
    </row>
    <row r="42" spans="1:13">
      <c r="A42" s="2"/>
      <c r="B42" s="32" t="s">
        <v>82</v>
      </c>
      <c r="C42" s="33"/>
      <c r="D42" s="33"/>
      <c r="E42" s="83"/>
      <c r="F42" s="83"/>
      <c r="G42" s="83"/>
      <c r="H42" s="83"/>
      <c r="I42" s="84"/>
      <c r="J42" s="83"/>
      <c r="K42" s="84"/>
      <c r="L42" s="89"/>
    </row>
    <row r="43" spans="1:13">
      <c r="B43" s="138" t="s">
        <v>43</v>
      </c>
      <c r="C43" s="139"/>
      <c r="D43" s="153" t="s">
        <v>9</v>
      </c>
      <c r="E43" s="153" t="s">
        <v>34</v>
      </c>
      <c r="F43" s="155" t="s">
        <v>8</v>
      </c>
      <c r="G43" s="151" t="s">
        <v>7</v>
      </c>
      <c r="H43" s="153" t="s">
        <v>6</v>
      </c>
      <c r="I43" s="140" t="s">
        <v>5</v>
      </c>
      <c r="J43" s="149" t="s">
        <v>3</v>
      </c>
      <c r="K43" s="140" t="s">
        <v>18</v>
      </c>
      <c r="L43" s="140" t="s">
        <v>0</v>
      </c>
    </row>
    <row r="44" spans="1:13">
      <c r="B44" s="130" t="s">
        <v>44</v>
      </c>
      <c r="C44" s="34" t="s">
        <v>45</v>
      </c>
      <c r="D44" s="154"/>
      <c r="E44" s="154"/>
      <c r="F44" s="156"/>
      <c r="G44" s="152"/>
      <c r="H44" s="154"/>
      <c r="I44" s="141">
        <f t="shared" ref="I44:I49" si="10">F44*G44*H44</f>
        <v>0</v>
      </c>
      <c r="J44" s="150">
        <v>0</v>
      </c>
      <c r="K44" s="141">
        <f t="shared" ref="K44:K49" si="11">SUM(I44:J44)*16%</f>
        <v>0</v>
      </c>
      <c r="L44" s="141">
        <f t="shared" ref="L44:L49" si="12">SUM(I44:K44)</f>
        <v>0</v>
      </c>
    </row>
    <row r="45" spans="1:13">
      <c r="A45" s="2"/>
      <c r="B45" s="29">
        <v>43641</v>
      </c>
      <c r="C45" s="37">
        <v>43643</v>
      </c>
      <c r="D45" s="16" t="s">
        <v>105</v>
      </c>
      <c r="E45" s="31"/>
      <c r="F45" s="85">
        <v>13</v>
      </c>
      <c r="G45" s="38">
        <v>0</v>
      </c>
      <c r="H45" s="85">
        <v>1</v>
      </c>
      <c r="I45" s="40">
        <f t="shared" si="10"/>
        <v>0</v>
      </c>
      <c r="J45" s="39">
        <v>0</v>
      </c>
      <c r="K45" s="40">
        <f t="shared" si="11"/>
        <v>0</v>
      </c>
      <c r="L45" s="40">
        <f t="shared" si="12"/>
        <v>0</v>
      </c>
    </row>
    <row r="46" spans="1:13" ht="26.25" customHeight="1">
      <c r="A46" s="2"/>
      <c r="B46" s="29">
        <v>43641</v>
      </c>
      <c r="C46" s="37">
        <v>43643</v>
      </c>
      <c r="D46" s="16" t="s">
        <v>106</v>
      </c>
      <c r="E46" s="31"/>
      <c r="F46" s="85">
        <v>13</v>
      </c>
      <c r="G46" s="38">
        <v>0</v>
      </c>
      <c r="H46" s="85">
        <v>1</v>
      </c>
      <c r="I46" s="40">
        <f t="shared" si="10"/>
        <v>0</v>
      </c>
      <c r="J46" s="39">
        <v>0</v>
      </c>
      <c r="K46" s="40">
        <f t="shared" si="11"/>
        <v>0</v>
      </c>
      <c r="L46" s="40">
        <f t="shared" si="12"/>
        <v>0</v>
      </c>
    </row>
    <row r="47" spans="1:13" ht="12" customHeight="1">
      <c r="A47" s="2"/>
      <c r="B47" s="29">
        <v>43641</v>
      </c>
      <c r="C47" s="37">
        <v>43643</v>
      </c>
      <c r="D47" s="16" t="s">
        <v>107</v>
      </c>
      <c r="E47" s="31"/>
      <c r="F47" s="85">
        <v>13</v>
      </c>
      <c r="G47" s="38">
        <v>0</v>
      </c>
      <c r="H47" s="85">
        <v>1</v>
      </c>
      <c r="I47" s="40">
        <f t="shared" si="10"/>
        <v>0</v>
      </c>
      <c r="J47" s="39">
        <v>0</v>
      </c>
      <c r="K47" s="40">
        <f t="shared" si="11"/>
        <v>0</v>
      </c>
      <c r="L47" s="40">
        <f t="shared" si="12"/>
        <v>0</v>
      </c>
    </row>
    <row r="48" spans="1:13" ht="12" customHeight="1">
      <c r="A48" s="2"/>
      <c r="B48" s="29">
        <v>43641</v>
      </c>
      <c r="C48" s="37">
        <v>43643</v>
      </c>
      <c r="D48" s="16" t="s">
        <v>108</v>
      </c>
      <c r="E48" s="31"/>
      <c r="F48" s="85">
        <v>11</v>
      </c>
      <c r="G48" s="38">
        <v>0</v>
      </c>
      <c r="H48" s="85">
        <v>1</v>
      </c>
      <c r="I48" s="40">
        <f t="shared" si="10"/>
        <v>0</v>
      </c>
      <c r="J48" s="39">
        <v>0</v>
      </c>
      <c r="K48" s="40">
        <f t="shared" si="11"/>
        <v>0</v>
      </c>
      <c r="L48" s="40">
        <f t="shared" si="12"/>
        <v>0</v>
      </c>
    </row>
    <row r="49" spans="1:13">
      <c r="A49" s="2"/>
      <c r="B49" s="29">
        <v>43641</v>
      </c>
      <c r="C49" s="37">
        <v>43643</v>
      </c>
      <c r="D49" s="16" t="s">
        <v>104</v>
      </c>
      <c r="E49" s="31"/>
      <c r="F49" s="85">
        <v>50</v>
      </c>
      <c r="G49" s="38">
        <v>0</v>
      </c>
      <c r="H49" s="85">
        <v>1</v>
      </c>
      <c r="I49" s="40">
        <f t="shared" si="10"/>
        <v>0</v>
      </c>
      <c r="J49" s="39">
        <v>0</v>
      </c>
      <c r="K49" s="40">
        <f t="shared" si="11"/>
        <v>0</v>
      </c>
      <c r="L49" s="40">
        <f t="shared" si="12"/>
        <v>0</v>
      </c>
    </row>
    <row r="50" spans="1:13">
      <c r="A50" s="2"/>
      <c r="B50" s="135" t="s">
        <v>33</v>
      </c>
      <c r="C50" s="136"/>
      <c r="D50" s="137"/>
      <c r="E50" s="12"/>
      <c r="F50" s="12"/>
      <c r="G50" s="12"/>
      <c r="H50" s="12"/>
      <c r="I50" s="8">
        <f>SUM(I45:I49)</f>
        <v>0</v>
      </c>
      <c r="J50" s="8">
        <f t="shared" ref="J50:L50" si="13">SUM(J45:J49)</f>
        <v>0</v>
      </c>
      <c r="K50" s="8">
        <f t="shared" si="13"/>
        <v>0</v>
      </c>
      <c r="L50" s="8">
        <f t="shared" si="13"/>
        <v>0</v>
      </c>
      <c r="M50" s="17" t="e">
        <f>L11+#REF!+L64+L71+L50+#REF!</f>
        <v>#VALUE!</v>
      </c>
    </row>
    <row r="51" spans="1:13" ht="26.25" customHeight="1">
      <c r="A51" s="2"/>
      <c r="B51" s="14"/>
      <c r="C51" s="2"/>
      <c r="D51" s="28"/>
      <c r="E51" s="88"/>
      <c r="F51" s="88"/>
      <c r="G51" s="87"/>
      <c r="H51" s="6"/>
      <c r="I51" s="87"/>
      <c r="J51" s="87"/>
      <c r="K51" s="87"/>
      <c r="L51" s="87"/>
      <c r="M51" s="11"/>
    </row>
    <row r="52" spans="1:13" ht="12" customHeight="1">
      <c r="B52" s="32" t="s">
        <v>19</v>
      </c>
      <c r="C52" s="33"/>
      <c r="D52" s="33"/>
      <c r="E52" s="83"/>
      <c r="F52" s="83"/>
      <c r="G52" s="83"/>
      <c r="H52" s="83"/>
      <c r="I52" s="84"/>
      <c r="J52" s="83"/>
      <c r="K52" s="84"/>
      <c r="L52" s="89"/>
    </row>
    <row r="53" spans="1:13">
      <c r="B53" s="138" t="s">
        <v>43</v>
      </c>
      <c r="C53" s="139"/>
      <c r="D53" s="153" t="s">
        <v>9</v>
      </c>
      <c r="E53" s="153" t="s">
        <v>34</v>
      </c>
      <c r="F53" s="155" t="s">
        <v>22</v>
      </c>
      <c r="G53" s="151" t="s">
        <v>7</v>
      </c>
      <c r="H53" s="153" t="s">
        <v>6</v>
      </c>
      <c r="I53" s="140" t="s">
        <v>5</v>
      </c>
      <c r="J53" s="149" t="s">
        <v>29</v>
      </c>
      <c r="K53" s="140" t="s">
        <v>18</v>
      </c>
      <c r="L53" s="140" t="s">
        <v>0</v>
      </c>
    </row>
    <row r="54" spans="1:13" ht="12.75" customHeight="1">
      <c r="B54" s="130" t="s">
        <v>44</v>
      </c>
      <c r="C54" s="34" t="s">
        <v>45</v>
      </c>
      <c r="D54" s="154"/>
      <c r="E54" s="154"/>
      <c r="F54" s="156"/>
      <c r="G54" s="152"/>
      <c r="H54" s="154"/>
      <c r="I54" s="141">
        <f t="shared" ref="I54:I63" si="14">F54*G54*H54</f>
        <v>0</v>
      </c>
      <c r="J54" s="150">
        <v>0</v>
      </c>
      <c r="K54" s="141">
        <f t="shared" ref="K54:K63" si="15">SUM(I54:J54)*16%</f>
        <v>0</v>
      </c>
      <c r="L54" s="141">
        <f t="shared" ref="L54:L63" si="16">SUM(I54:K54)</f>
        <v>0</v>
      </c>
    </row>
    <row r="55" spans="1:13">
      <c r="B55" s="29">
        <v>43642</v>
      </c>
      <c r="C55" s="29">
        <v>43642</v>
      </c>
      <c r="D55" s="16" t="s">
        <v>111</v>
      </c>
      <c r="E55" s="35"/>
      <c r="F55" s="35">
        <v>2</v>
      </c>
      <c r="G55" s="38">
        <v>0</v>
      </c>
      <c r="H55" s="35">
        <v>1</v>
      </c>
      <c r="I55" s="38">
        <f t="shared" si="14"/>
        <v>0</v>
      </c>
      <c r="J55" s="38">
        <v>0</v>
      </c>
      <c r="K55" s="40">
        <f t="shared" si="15"/>
        <v>0</v>
      </c>
      <c r="L55" s="38">
        <f t="shared" si="16"/>
        <v>0</v>
      </c>
    </row>
    <row r="56" spans="1:13">
      <c r="B56" s="29">
        <v>43642</v>
      </c>
      <c r="C56" s="29">
        <v>43642</v>
      </c>
      <c r="D56" s="16" t="s">
        <v>112</v>
      </c>
      <c r="E56" s="35"/>
      <c r="F56" s="35">
        <v>2</v>
      </c>
      <c r="G56" s="38">
        <v>0</v>
      </c>
      <c r="H56" s="35">
        <v>1</v>
      </c>
      <c r="I56" s="38">
        <f t="shared" si="14"/>
        <v>0</v>
      </c>
      <c r="J56" s="38">
        <v>0</v>
      </c>
      <c r="K56" s="40">
        <f t="shared" si="15"/>
        <v>0</v>
      </c>
      <c r="L56" s="38">
        <f t="shared" si="16"/>
        <v>0</v>
      </c>
    </row>
    <row r="57" spans="1:13">
      <c r="B57" s="29">
        <v>43642</v>
      </c>
      <c r="C57" s="29">
        <v>43642</v>
      </c>
      <c r="D57" s="16" t="s">
        <v>117</v>
      </c>
      <c r="E57" s="35"/>
      <c r="F57" s="35">
        <v>3</v>
      </c>
      <c r="G57" s="38">
        <v>0</v>
      </c>
      <c r="H57" s="35">
        <v>1</v>
      </c>
      <c r="I57" s="38">
        <f t="shared" si="14"/>
        <v>0</v>
      </c>
      <c r="J57" s="38">
        <v>0</v>
      </c>
      <c r="K57" s="40">
        <f t="shared" si="15"/>
        <v>0</v>
      </c>
      <c r="L57" s="38">
        <f t="shared" si="16"/>
        <v>0</v>
      </c>
    </row>
    <row r="58" spans="1:13">
      <c r="B58" s="29">
        <v>43642</v>
      </c>
      <c r="C58" s="29">
        <v>43642</v>
      </c>
      <c r="D58" s="16" t="s">
        <v>113</v>
      </c>
      <c r="E58" s="35"/>
      <c r="F58" s="35">
        <v>2</v>
      </c>
      <c r="G58" s="38">
        <v>0</v>
      </c>
      <c r="H58" s="35">
        <v>1</v>
      </c>
      <c r="I58" s="38">
        <f t="shared" si="14"/>
        <v>0</v>
      </c>
      <c r="J58" s="38">
        <v>0</v>
      </c>
      <c r="K58" s="40">
        <f t="shared" si="15"/>
        <v>0</v>
      </c>
      <c r="L58" s="38">
        <f t="shared" si="16"/>
        <v>0</v>
      </c>
    </row>
    <row r="59" spans="1:13">
      <c r="B59" s="29">
        <v>43642</v>
      </c>
      <c r="C59" s="29">
        <v>43642</v>
      </c>
      <c r="D59" s="16" t="s">
        <v>114</v>
      </c>
      <c r="E59" s="35"/>
      <c r="F59" s="35">
        <v>3</v>
      </c>
      <c r="G59" s="38">
        <v>0</v>
      </c>
      <c r="H59" s="35">
        <v>1</v>
      </c>
      <c r="I59" s="38">
        <f t="shared" si="14"/>
        <v>0</v>
      </c>
      <c r="J59" s="38">
        <v>0</v>
      </c>
      <c r="K59" s="40">
        <f t="shared" si="15"/>
        <v>0</v>
      </c>
      <c r="L59" s="38">
        <f t="shared" si="16"/>
        <v>0</v>
      </c>
    </row>
    <row r="60" spans="1:13">
      <c r="B60" s="29">
        <v>43642</v>
      </c>
      <c r="C60" s="29">
        <v>43642</v>
      </c>
      <c r="D60" s="16" t="s">
        <v>115</v>
      </c>
      <c r="E60" s="35"/>
      <c r="F60" s="35">
        <v>3</v>
      </c>
      <c r="G60" s="38">
        <v>0</v>
      </c>
      <c r="H60" s="35">
        <v>1</v>
      </c>
      <c r="I60" s="38">
        <f t="shared" si="14"/>
        <v>0</v>
      </c>
      <c r="J60" s="38">
        <v>0</v>
      </c>
      <c r="K60" s="40">
        <f t="shared" si="15"/>
        <v>0</v>
      </c>
      <c r="L60" s="38">
        <f t="shared" si="16"/>
        <v>0</v>
      </c>
    </row>
    <row r="61" spans="1:13" ht="20.399999999999999">
      <c r="B61" s="29">
        <v>43642</v>
      </c>
      <c r="C61" s="29">
        <v>43642</v>
      </c>
      <c r="D61" s="16" t="s">
        <v>118</v>
      </c>
      <c r="E61" s="35"/>
      <c r="F61" s="35">
        <v>3</v>
      </c>
      <c r="G61" s="38">
        <v>0</v>
      </c>
      <c r="H61" s="35">
        <v>1</v>
      </c>
      <c r="I61" s="38">
        <f t="shared" si="14"/>
        <v>0</v>
      </c>
      <c r="J61" s="38">
        <v>0</v>
      </c>
      <c r="K61" s="40">
        <f t="shared" si="15"/>
        <v>0</v>
      </c>
      <c r="L61" s="38">
        <f t="shared" si="16"/>
        <v>0</v>
      </c>
    </row>
    <row r="62" spans="1:13">
      <c r="B62" s="29">
        <v>43642</v>
      </c>
      <c r="C62" s="29">
        <v>43642</v>
      </c>
      <c r="D62" s="16" t="s">
        <v>116</v>
      </c>
      <c r="E62" s="35"/>
      <c r="F62" s="35">
        <v>3</v>
      </c>
      <c r="G62" s="38">
        <v>0</v>
      </c>
      <c r="H62" s="35">
        <v>1</v>
      </c>
      <c r="I62" s="38">
        <f t="shared" si="14"/>
        <v>0</v>
      </c>
      <c r="J62" s="38">
        <v>0</v>
      </c>
      <c r="K62" s="40">
        <f t="shared" si="15"/>
        <v>0</v>
      </c>
      <c r="L62" s="38">
        <f t="shared" si="16"/>
        <v>0</v>
      </c>
    </row>
    <row r="63" spans="1:13">
      <c r="B63" s="29">
        <v>43642</v>
      </c>
      <c r="C63" s="29">
        <v>43642</v>
      </c>
      <c r="D63" s="16" t="s">
        <v>84</v>
      </c>
      <c r="E63" s="35"/>
      <c r="F63" s="35">
        <v>115</v>
      </c>
      <c r="G63" s="38">
        <v>0</v>
      </c>
      <c r="H63" s="35">
        <v>1</v>
      </c>
      <c r="I63" s="38">
        <f t="shared" si="14"/>
        <v>0</v>
      </c>
      <c r="J63" s="38">
        <v>0</v>
      </c>
      <c r="K63" s="40">
        <f t="shared" si="15"/>
        <v>0</v>
      </c>
      <c r="L63" s="38">
        <f t="shared" si="16"/>
        <v>0</v>
      </c>
    </row>
    <row r="64" spans="1:13">
      <c r="B64" s="135" t="s">
        <v>20</v>
      </c>
      <c r="C64" s="136"/>
      <c r="D64" s="137"/>
      <c r="E64" s="12"/>
      <c r="F64" s="12"/>
      <c r="G64" s="12"/>
      <c r="H64" s="12"/>
      <c r="I64" s="8">
        <f>SUM(I55:I63)</f>
        <v>0</v>
      </c>
      <c r="J64" s="8">
        <f t="shared" ref="J64:L64" si="17">SUM(J55:J63)</f>
        <v>0</v>
      </c>
      <c r="K64" s="8">
        <f t="shared" si="17"/>
        <v>0</v>
      </c>
      <c r="L64" s="8">
        <f t="shared" si="17"/>
        <v>0</v>
      </c>
      <c r="M64" s="8">
        <f>SUM(M54:M58)</f>
        <v>0</v>
      </c>
    </row>
    <row r="65" spans="1:14" ht="26.25" customHeight="1">
      <c r="B65" s="9"/>
      <c r="D65" s="9"/>
      <c r="E65" s="12"/>
      <c r="F65" s="12"/>
      <c r="G65" s="12"/>
      <c r="H65" s="12"/>
      <c r="I65" s="10"/>
      <c r="J65" s="10"/>
      <c r="K65" s="10"/>
      <c r="L65" s="10"/>
    </row>
    <row r="66" spans="1:14" ht="12" customHeight="1">
      <c r="B66" s="32" t="s">
        <v>1</v>
      </c>
      <c r="C66" s="33"/>
      <c r="D66" s="33"/>
      <c r="E66" s="83"/>
      <c r="F66" s="83"/>
      <c r="G66" s="83"/>
      <c r="H66" s="83"/>
      <c r="I66" s="84"/>
      <c r="J66" s="83"/>
      <c r="K66" s="84"/>
      <c r="L66" s="89"/>
    </row>
    <row r="67" spans="1:14">
      <c r="B67" s="138" t="s">
        <v>43</v>
      </c>
      <c r="C67" s="139"/>
      <c r="D67" s="153" t="s">
        <v>9</v>
      </c>
      <c r="E67" s="153" t="s">
        <v>34</v>
      </c>
      <c r="F67" s="155" t="s">
        <v>22</v>
      </c>
      <c r="G67" s="151" t="s">
        <v>7</v>
      </c>
      <c r="H67" s="153" t="s">
        <v>6</v>
      </c>
      <c r="I67" s="140" t="s">
        <v>5</v>
      </c>
      <c r="J67" s="149" t="s">
        <v>29</v>
      </c>
      <c r="K67" s="140" t="s">
        <v>18</v>
      </c>
      <c r="L67" s="140" t="s">
        <v>0</v>
      </c>
    </row>
    <row r="68" spans="1:14" ht="12.75" customHeight="1">
      <c r="B68" s="130" t="s">
        <v>44</v>
      </c>
      <c r="C68" s="34" t="s">
        <v>45</v>
      </c>
      <c r="D68" s="154"/>
      <c r="E68" s="154"/>
      <c r="F68" s="156"/>
      <c r="G68" s="152"/>
      <c r="H68" s="154"/>
      <c r="I68" s="141"/>
      <c r="J68" s="150"/>
      <c r="K68" s="141"/>
      <c r="L68" s="141"/>
    </row>
    <row r="69" spans="1:14" ht="20.399999999999999">
      <c r="B69" s="29">
        <v>43642</v>
      </c>
      <c r="C69" s="29">
        <v>43642</v>
      </c>
      <c r="D69" s="16" t="s">
        <v>109</v>
      </c>
      <c r="E69" s="35"/>
      <c r="F69" s="35">
        <v>1</v>
      </c>
      <c r="G69" s="38">
        <v>0</v>
      </c>
      <c r="H69" s="35">
        <v>1</v>
      </c>
      <c r="I69" s="38">
        <f t="shared" ref="I69:I70" si="18">F69*G69*H69</f>
        <v>0</v>
      </c>
      <c r="J69" s="38">
        <v>0</v>
      </c>
      <c r="K69" s="40">
        <f t="shared" ref="K69:K70" si="19">SUM(I69:J69)*16%</f>
        <v>0</v>
      </c>
      <c r="L69" s="38">
        <f t="shared" ref="L69:L70" si="20">SUM(I69:K69)</f>
        <v>0</v>
      </c>
    </row>
    <row r="70" spans="1:14" ht="20.399999999999999">
      <c r="B70" s="29">
        <v>43642</v>
      </c>
      <c r="C70" s="29">
        <v>43642</v>
      </c>
      <c r="D70" s="16" t="s">
        <v>110</v>
      </c>
      <c r="E70" s="35"/>
      <c r="F70" s="35">
        <v>3</v>
      </c>
      <c r="G70" s="38">
        <v>0</v>
      </c>
      <c r="H70" s="35">
        <v>1</v>
      </c>
      <c r="I70" s="38">
        <f t="shared" si="18"/>
        <v>0</v>
      </c>
      <c r="J70" s="38">
        <v>0</v>
      </c>
      <c r="K70" s="40">
        <f t="shared" si="19"/>
        <v>0</v>
      </c>
      <c r="L70" s="38">
        <f t="shared" si="20"/>
        <v>0</v>
      </c>
    </row>
    <row r="71" spans="1:14">
      <c r="B71" s="135" t="s">
        <v>17</v>
      </c>
      <c r="C71" s="136"/>
      <c r="D71" s="137"/>
      <c r="E71" s="12"/>
      <c r="F71" s="12"/>
      <c r="G71" s="12"/>
      <c r="H71" s="12"/>
      <c r="I71" s="8">
        <f>SUM(I69:I69)</f>
        <v>0</v>
      </c>
      <c r="J71" s="8">
        <f>SUM(J69:J69)</f>
        <v>0</v>
      </c>
      <c r="K71" s="8">
        <f>SUM(K69:K69)</f>
        <v>0</v>
      </c>
      <c r="L71" s="8">
        <f>SUM(L69:L69)</f>
        <v>0</v>
      </c>
      <c r="M71" s="8" t="e">
        <f>SUM(#REF!)</f>
        <v>#REF!</v>
      </c>
    </row>
    <row r="72" spans="1:14" ht="26.25" customHeight="1">
      <c r="B72" s="9"/>
      <c r="D72" s="9"/>
      <c r="E72" s="12"/>
      <c r="F72" s="12"/>
      <c r="G72" s="12"/>
      <c r="H72" s="12"/>
      <c r="I72" s="10"/>
      <c r="J72" s="10"/>
      <c r="K72" s="10"/>
      <c r="L72" s="10"/>
      <c r="M72" s="10"/>
      <c r="N72" s="10"/>
    </row>
    <row r="73" spans="1:14" ht="12" customHeight="1">
      <c r="B73" s="32" t="s">
        <v>32</v>
      </c>
      <c r="C73" s="33"/>
      <c r="D73" s="33"/>
      <c r="E73" s="83"/>
      <c r="F73" s="83"/>
      <c r="G73" s="83"/>
      <c r="H73" s="83"/>
      <c r="I73" s="84"/>
      <c r="J73" s="83"/>
      <c r="K73" s="84"/>
      <c r="L73" s="89"/>
    </row>
    <row r="74" spans="1:14">
      <c r="B74" s="138" t="s">
        <v>43</v>
      </c>
      <c r="C74" s="139"/>
      <c r="D74" s="153" t="s">
        <v>9</v>
      </c>
      <c r="E74" s="153" t="s">
        <v>34</v>
      </c>
      <c r="F74" s="155" t="s">
        <v>8</v>
      </c>
      <c r="G74" s="151" t="s">
        <v>7</v>
      </c>
      <c r="H74" s="153" t="s">
        <v>6</v>
      </c>
      <c r="I74" s="140" t="s">
        <v>5</v>
      </c>
      <c r="J74" s="149" t="s">
        <v>3</v>
      </c>
      <c r="K74" s="140" t="s">
        <v>18</v>
      </c>
      <c r="L74" s="140" t="s">
        <v>0</v>
      </c>
    </row>
    <row r="75" spans="1:14" ht="12.75" customHeight="1">
      <c r="B75" s="130" t="s">
        <v>44</v>
      </c>
      <c r="C75" s="34" t="s">
        <v>45</v>
      </c>
      <c r="D75" s="154"/>
      <c r="E75" s="154"/>
      <c r="F75" s="156"/>
      <c r="G75" s="152"/>
      <c r="H75" s="154"/>
      <c r="I75" s="141"/>
      <c r="J75" s="150"/>
      <c r="K75" s="141"/>
      <c r="L75" s="141"/>
    </row>
    <row r="76" spans="1:14">
      <c r="A76" s="2"/>
      <c r="B76" s="29">
        <v>43642</v>
      </c>
      <c r="C76" s="29">
        <v>43642</v>
      </c>
      <c r="D76" s="5" t="s">
        <v>119</v>
      </c>
      <c r="E76" s="112" t="s">
        <v>50</v>
      </c>
      <c r="F76" s="35">
        <v>1</v>
      </c>
      <c r="G76" s="38">
        <v>0</v>
      </c>
      <c r="H76" s="85">
        <v>3</v>
      </c>
      <c r="I76" s="38">
        <f>F76*G76*H76</f>
        <v>0</v>
      </c>
      <c r="J76" s="39">
        <v>0</v>
      </c>
      <c r="K76" s="40">
        <f>SUM(I76:J76)*16%</f>
        <v>0</v>
      </c>
      <c r="L76" s="40">
        <f>SUM(I76:K76)</f>
        <v>0</v>
      </c>
      <c r="M76" s="119">
        <v>43365</v>
      </c>
    </row>
    <row r="77" spans="1:14">
      <c r="A77" s="2"/>
      <c r="B77" s="29">
        <v>43642</v>
      </c>
      <c r="C77" s="29">
        <v>43642</v>
      </c>
      <c r="D77" s="5" t="s">
        <v>120</v>
      </c>
      <c r="E77" s="112" t="s">
        <v>50</v>
      </c>
      <c r="F77" s="35">
        <v>1</v>
      </c>
      <c r="G77" s="38">
        <v>0</v>
      </c>
      <c r="H77" s="85">
        <v>3</v>
      </c>
      <c r="I77" s="38">
        <f>F77*G77*H77</f>
        <v>0</v>
      </c>
      <c r="J77" s="39">
        <v>0</v>
      </c>
      <c r="K77" s="40">
        <f>SUM(I77:J77)*16%</f>
        <v>0</v>
      </c>
      <c r="L77" s="40">
        <f>SUM(I77:K77)</f>
        <v>0</v>
      </c>
      <c r="M77" s="119">
        <v>43365</v>
      </c>
    </row>
    <row r="78" spans="1:14">
      <c r="A78" s="2"/>
      <c r="B78" s="135" t="s">
        <v>15</v>
      </c>
      <c r="C78" s="136"/>
      <c r="D78" s="137"/>
      <c r="E78" s="12"/>
      <c r="F78" s="12"/>
      <c r="G78" s="12"/>
      <c r="H78" s="12"/>
      <c r="I78" s="8">
        <f>SUM(I77:I77)</f>
        <v>0</v>
      </c>
      <c r="J78" s="8">
        <f>SUM(J77:J77)</f>
        <v>0</v>
      </c>
      <c r="K78" s="8">
        <f>SUM(K77:K77)</f>
        <v>0</v>
      </c>
      <c r="L78" s="8">
        <f>SUM(L77:L77)</f>
        <v>0</v>
      </c>
      <c r="M78" s="17" t="e">
        <f>L16+#REF!+L71+L40+L78+L89</f>
        <v>#REF!</v>
      </c>
    </row>
    <row r="79" spans="1:14" ht="18" customHeight="1">
      <c r="A79" s="2"/>
      <c r="B79" s="14"/>
      <c r="C79" s="2"/>
      <c r="D79" s="14"/>
      <c r="E79" s="88"/>
      <c r="F79" s="88"/>
      <c r="G79" s="87"/>
      <c r="H79" s="6"/>
      <c r="I79" s="87"/>
      <c r="J79" s="87"/>
      <c r="K79" s="87"/>
      <c r="L79" s="87"/>
      <c r="M79" s="11"/>
    </row>
    <row r="80" spans="1:14" ht="12" customHeight="1">
      <c r="B80" s="32" t="s">
        <v>23</v>
      </c>
      <c r="C80" s="33"/>
      <c r="D80" s="33"/>
      <c r="E80" s="83"/>
      <c r="F80" s="83"/>
      <c r="G80" s="83"/>
      <c r="H80" s="83"/>
      <c r="I80" s="84"/>
      <c r="J80" s="83"/>
      <c r="K80" s="84"/>
      <c r="L80" s="89"/>
    </row>
    <row r="81" spans="1:13" ht="12" customHeight="1">
      <c r="B81" s="138" t="s">
        <v>43</v>
      </c>
      <c r="C81" s="139"/>
      <c r="D81" s="153" t="s">
        <v>9</v>
      </c>
      <c r="E81" s="153" t="s">
        <v>34</v>
      </c>
      <c r="F81" s="155" t="s">
        <v>8</v>
      </c>
      <c r="G81" s="151" t="s">
        <v>7</v>
      </c>
      <c r="H81" s="153" t="s">
        <v>6</v>
      </c>
      <c r="I81" s="140" t="s">
        <v>5</v>
      </c>
      <c r="J81" s="149" t="s">
        <v>3</v>
      </c>
      <c r="K81" s="140" t="s">
        <v>18</v>
      </c>
      <c r="L81" s="140" t="s">
        <v>0</v>
      </c>
    </row>
    <row r="82" spans="1:13" ht="12" customHeight="1">
      <c r="B82" s="130" t="s">
        <v>44</v>
      </c>
      <c r="C82" s="34" t="s">
        <v>45</v>
      </c>
      <c r="D82" s="154"/>
      <c r="E82" s="154"/>
      <c r="F82" s="156"/>
      <c r="G82" s="152"/>
      <c r="H82" s="154"/>
      <c r="I82" s="141"/>
      <c r="J82" s="150"/>
      <c r="K82" s="141"/>
      <c r="L82" s="141"/>
    </row>
    <row r="83" spans="1:13" ht="12" customHeight="1">
      <c r="A83" s="2"/>
      <c r="B83" s="117"/>
      <c r="C83" s="118"/>
      <c r="D83" s="116" t="s">
        <v>78</v>
      </c>
      <c r="E83" s="85"/>
      <c r="F83" s="85"/>
      <c r="G83" s="38">
        <v>0</v>
      </c>
      <c r="H83" s="85">
        <v>0</v>
      </c>
      <c r="I83" s="40">
        <f>F83*G83*H83</f>
        <v>0</v>
      </c>
      <c r="J83" s="40">
        <f>I83*15%</f>
        <v>0</v>
      </c>
      <c r="K83" s="40">
        <f>SUM(I83:J83)*16%</f>
        <v>0</v>
      </c>
      <c r="L83" s="40">
        <f>I83+J83+K83</f>
        <v>0</v>
      </c>
    </row>
    <row r="84" spans="1:13" ht="12" customHeight="1">
      <c r="A84" s="2"/>
      <c r="B84" s="135" t="s">
        <v>24</v>
      </c>
      <c r="C84" s="136"/>
      <c r="D84" s="137"/>
      <c r="E84" s="12"/>
      <c r="F84" s="12"/>
      <c r="G84" s="12"/>
      <c r="H84" s="12"/>
      <c r="I84" s="8">
        <f>SUM(I83:I83)</f>
        <v>0</v>
      </c>
      <c r="J84" s="8">
        <f>SUM(J83:J83)</f>
        <v>0</v>
      </c>
      <c r="K84" s="8">
        <f>SUM(K83:K83)</f>
        <v>0</v>
      </c>
      <c r="L84" s="8">
        <f>SUM(L83:M83)</f>
        <v>0</v>
      </c>
      <c r="M84" s="8" t="e">
        <f>SUM(#REF!)</f>
        <v>#REF!</v>
      </c>
    </row>
    <row r="85" spans="1:13" ht="12" customHeight="1">
      <c r="A85" s="2"/>
      <c r="B85" s="14"/>
      <c r="C85" s="2"/>
      <c r="D85" s="14"/>
      <c r="E85" s="88"/>
      <c r="F85" s="88"/>
      <c r="G85" s="87"/>
      <c r="H85" s="6"/>
      <c r="I85" s="87"/>
      <c r="J85" s="87"/>
      <c r="K85" s="87"/>
      <c r="L85" s="87"/>
      <c r="M85" s="11"/>
    </row>
    <row r="86" spans="1:13" ht="12" customHeight="1">
      <c r="A86" s="2"/>
      <c r="B86" s="19"/>
      <c r="C86" s="19"/>
      <c r="D86" s="20"/>
      <c r="E86" s="83"/>
      <c r="F86" s="83"/>
      <c r="G86" s="83"/>
      <c r="H86" s="84"/>
      <c r="I86" s="84"/>
      <c r="J86" s="84"/>
      <c r="K86" s="84"/>
      <c r="L86" s="89"/>
    </row>
    <row r="87" spans="1:13" s="13" customFormat="1" ht="12.75" customHeight="1">
      <c r="A87" s="21"/>
      <c r="B87" s="22" t="s">
        <v>25</v>
      </c>
      <c r="C87" s="24"/>
      <c r="D87" s="23"/>
      <c r="E87" s="90"/>
      <c r="F87" s="90"/>
      <c r="G87" s="91"/>
      <c r="H87" s="92"/>
      <c r="I87" s="93">
        <f>I16+I32+I40+I50+I64+I71+I78+I84</f>
        <v>0</v>
      </c>
      <c r="J87" s="94"/>
      <c r="K87" s="90"/>
      <c r="L87" s="95"/>
    </row>
    <row r="88" spans="1:13" s="13" customFormat="1" ht="12" customHeight="1">
      <c r="A88" s="21"/>
      <c r="B88" s="22" t="s">
        <v>28</v>
      </c>
      <c r="C88" s="24"/>
      <c r="D88" s="23"/>
      <c r="E88" s="90"/>
      <c r="F88" s="90"/>
      <c r="G88" s="91"/>
      <c r="H88" s="96"/>
      <c r="I88" s="97">
        <f>J16+J32+J40+J50+J64+J71+J78+J84</f>
        <v>0</v>
      </c>
      <c r="J88" s="94"/>
      <c r="K88" s="90"/>
      <c r="L88" s="95"/>
    </row>
    <row r="89" spans="1:13" ht="12" customHeight="1">
      <c r="A89" s="2"/>
      <c r="B89" s="22" t="s">
        <v>27</v>
      </c>
      <c r="C89" s="24"/>
      <c r="D89" s="23"/>
      <c r="E89" s="90"/>
      <c r="F89" s="90"/>
      <c r="G89" s="91"/>
      <c r="H89" s="96"/>
      <c r="I89" s="97">
        <f>I87*4.5%</f>
        <v>0</v>
      </c>
      <c r="J89" s="97">
        <v>0</v>
      </c>
      <c r="K89" s="97">
        <f>I89*16%</f>
        <v>0</v>
      </c>
      <c r="L89" s="97">
        <f>SUM(I89:K89)</f>
        <v>0</v>
      </c>
    </row>
    <row r="90" spans="1:13">
      <c r="A90" s="2"/>
      <c r="B90" s="25" t="s">
        <v>79</v>
      </c>
      <c r="C90" s="27"/>
      <c r="D90" s="26"/>
      <c r="E90" s="98"/>
      <c r="F90" s="98"/>
      <c r="G90" s="99"/>
      <c r="H90" s="100"/>
      <c r="I90" s="97">
        <f>I87+I89</f>
        <v>0</v>
      </c>
      <c r="J90" s="97">
        <f>J16+J32+J40+J50+J64+J71+J78+J84+J89</f>
        <v>0</v>
      </c>
      <c r="K90" s="97">
        <f>K16+K32+K40+K50+K64+K71+K78+K84+K89</f>
        <v>0</v>
      </c>
      <c r="L90" s="97">
        <f>L16+L32+L40+L50+L64+L71+L78+L84+L89</f>
        <v>0</v>
      </c>
    </row>
    <row r="91" spans="1:13">
      <c r="A91" s="2"/>
      <c r="B91" s="18"/>
      <c r="C91" s="2"/>
      <c r="D91" s="18"/>
      <c r="E91" s="131"/>
      <c r="F91" s="131"/>
      <c r="G91" s="81"/>
      <c r="H91" s="172" t="s">
        <v>4</v>
      </c>
      <c r="I91" s="173"/>
      <c r="J91" s="174">
        <f>I90+I88</f>
        <v>0</v>
      </c>
      <c r="K91" s="87"/>
      <c r="L91" s="87"/>
    </row>
    <row r="92" spans="1:13" ht="17.25" customHeight="1">
      <c r="A92" s="2"/>
      <c r="B92" s="18"/>
      <c r="C92" s="2"/>
      <c r="D92" s="18"/>
      <c r="E92" s="131"/>
      <c r="F92" s="131"/>
      <c r="G92" s="81"/>
      <c r="H92" s="176" t="s">
        <v>47</v>
      </c>
      <c r="I92" s="177"/>
      <c r="J92" s="175"/>
      <c r="K92" s="87"/>
      <c r="L92" s="87"/>
      <c r="M92" s="17" t="e">
        <f>#REF!+#REF!+#REF!+L86+L92+#REF!</f>
        <v>#REF!</v>
      </c>
    </row>
    <row r="93" spans="1:13" s="4" customFormat="1" ht="12" customHeight="1">
      <c r="A93" s="2"/>
      <c r="B93" s="30"/>
      <c r="C93" s="2"/>
      <c r="D93" s="18"/>
      <c r="E93" s="131"/>
      <c r="F93" s="131"/>
      <c r="G93" s="101"/>
      <c r="H93" s="131"/>
      <c r="I93" s="101"/>
      <c r="J93" s="101"/>
      <c r="K93" s="101"/>
      <c r="L93" s="101"/>
    </row>
    <row r="94" spans="1:13" s="4" customFormat="1" ht="12" hidden="1" customHeight="1">
      <c r="A94" s="2"/>
      <c r="B94" s="19" t="s">
        <v>68</v>
      </c>
      <c r="C94" s="20"/>
      <c r="D94" s="20"/>
      <c r="E94" s="83"/>
      <c r="F94" s="83"/>
      <c r="G94" s="83"/>
      <c r="H94" s="84"/>
      <c r="I94" s="84"/>
      <c r="J94" s="84"/>
      <c r="K94" s="84"/>
      <c r="L94" s="89"/>
    </row>
    <row r="95" spans="1:13" s="4" customFormat="1" hidden="1">
      <c r="A95" s="2"/>
      <c r="B95" s="22" t="s">
        <v>69</v>
      </c>
      <c r="C95" s="23"/>
      <c r="D95" s="23"/>
      <c r="E95" s="91"/>
      <c r="F95" s="90"/>
      <c r="G95" s="91"/>
      <c r="H95" s="92"/>
      <c r="I95" s="102">
        <f>I87*80%</f>
        <v>0</v>
      </c>
      <c r="J95" s="94"/>
      <c r="K95" s="90"/>
      <c r="L95" s="95"/>
    </row>
    <row r="96" spans="1:13" s="4" customFormat="1" hidden="1">
      <c r="A96" s="2"/>
      <c r="B96" s="22" t="s">
        <v>70</v>
      </c>
      <c r="C96" s="23"/>
      <c r="D96" s="23"/>
      <c r="E96" s="91"/>
      <c r="F96" s="90"/>
      <c r="G96" s="91"/>
      <c r="H96" s="96"/>
      <c r="I96" s="103">
        <f>I88*80%</f>
        <v>0</v>
      </c>
      <c r="J96" s="94"/>
      <c r="K96" s="90"/>
      <c r="L96" s="95"/>
    </row>
    <row r="97" spans="1:12" s="4" customFormat="1" hidden="1">
      <c r="A97" s="2"/>
      <c r="B97" s="22" t="s">
        <v>71</v>
      </c>
      <c r="C97" s="23"/>
      <c r="D97" s="23"/>
      <c r="E97" s="91"/>
      <c r="F97" s="90"/>
      <c r="G97" s="91"/>
      <c r="H97" s="96"/>
      <c r="I97" s="104">
        <f>I95*4.5%</f>
        <v>0</v>
      </c>
      <c r="J97" s="97">
        <v>0</v>
      </c>
      <c r="K97" s="97">
        <f>I97*16%</f>
        <v>0</v>
      </c>
      <c r="L97" s="97">
        <f>SUM(I97:K97)</f>
        <v>0</v>
      </c>
    </row>
    <row r="98" spans="1:12" s="4" customFormat="1" hidden="1">
      <c r="A98" s="2"/>
      <c r="B98" s="25" t="s">
        <v>26</v>
      </c>
      <c r="C98" s="26"/>
      <c r="D98" s="26"/>
      <c r="E98" s="99"/>
      <c r="F98" s="98"/>
      <c r="G98" s="99"/>
      <c r="H98" s="100"/>
      <c r="I98" s="97">
        <f>I95+I97</f>
        <v>0</v>
      </c>
      <c r="J98" s="97">
        <f>J90*80%</f>
        <v>0</v>
      </c>
      <c r="K98" s="97">
        <f>K90*80%</f>
        <v>0</v>
      </c>
      <c r="L98" s="97">
        <f>SUM(I98:K98)</f>
        <v>0</v>
      </c>
    </row>
    <row r="99" spans="1:12" s="4" customFormat="1" hidden="1">
      <c r="A99" s="2"/>
      <c r="B99" s="18"/>
      <c r="C99" s="18"/>
      <c r="E99" s="113"/>
      <c r="F99" s="131"/>
      <c r="G99" s="81"/>
      <c r="H99" s="80"/>
      <c r="I99" s="178" t="s">
        <v>4</v>
      </c>
      <c r="J99" s="178">
        <f>I98+I96</f>
        <v>0</v>
      </c>
      <c r="K99" s="87"/>
      <c r="L99" s="87"/>
    </row>
    <row r="100" spans="1:12" s="4" customFormat="1" hidden="1">
      <c r="A100" s="2"/>
      <c r="B100" s="18"/>
      <c r="C100" s="18"/>
      <c r="E100" s="113"/>
      <c r="F100" s="131"/>
      <c r="G100" s="81"/>
      <c r="H100" s="80"/>
      <c r="I100" s="179"/>
      <c r="J100" s="179"/>
      <c r="K100" s="87"/>
      <c r="L100" s="87"/>
    </row>
    <row r="101" spans="1:12" s="4" customFormat="1" hidden="1">
      <c r="A101" s="2"/>
      <c r="B101" s="74" t="s">
        <v>72</v>
      </c>
      <c r="C101" s="75"/>
      <c r="D101" s="76"/>
      <c r="E101" s="114"/>
      <c r="F101" s="114"/>
      <c r="G101" s="114"/>
      <c r="H101" s="114"/>
      <c r="I101" s="105">
        <f>I98</f>
        <v>0</v>
      </c>
      <c r="J101" s="105">
        <f>J98</f>
        <v>0</v>
      </c>
      <c r="K101" s="105">
        <f>K98</f>
        <v>0</v>
      </c>
      <c r="L101" s="105">
        <f>L98</f>
        <v>0</v>
      </c>
    </row>
    <row r="102" spans="1:12" s="4" customFormat="1" hidden="1">
      <c r="A102" s="2"/>
      <c r="B102" s="77"/>
      <c r="C102" s="77"/>
      <c r="E102" s="113"/>
      <c r="F102" s="115"/>
      <c r="G102" s="115"/>
      <c r="H102" s="115"/>
      <c r="I102" s="106"/>
      <c r="J102" s="106"/>
      <c r="K102" s="106"/>
      <c r="L102" s="106"/>
    </row>
    <row r="103" spans="1:12" s="4" customFormat="1" hidden="1">
      <c r="A103" s="2"/>
      <c r="B103" s="19" t="s">
        <v>73</v>
      </c>
      <c r="C103" s="20"/>
      <c r="D103" s="20"/>
      <c r="E103" s="83"/>
      <c r="F103" s="83"/>
      <c r="G103" s="83"/>
      <c r="H103" s="84"/>
      <c r="I103" s="84"/>
      <c r="J103" s="84"/>
      <c r="K103" s="84"/>
      <c r="L103" s="89"/>
    </row>
    <row r="104" spans="1:12" s="4" customFormat="1" hidden="1">
      <c r="A104" s="2"/>
      <c r="B104" s="22" t="s">
        <v>74</v>
      </c>
      <c r="C104" s="23"/>
      <c r="D104" s="23"/>
      <c r="E104" s="91"/>
      <c r="F104" s="90"/>
      <c r="G104" s="91"/>
      <c r="H104" s="92"/>
      <c r="I104" s="102">
        <f>I87*0.2</f>
        <v>0</v>
      </c>
      <c r="J104" s="94"/>
      <c r="K104" s="90"/>
      <c r="L104" s="95"/>
    </row>
    <row r="105" spans="1:12" s="4" customFormat="1" hidden="1">
      <c r="A105" s="2"/>
      <c r="B105" s="22" t="s">
        <v>75</v>
      </c>
      <c r="C105" s="23"/>
      <c r="D105" s="23"/>
      <c r="E105" s="91"/>
      <c r="F105" s="90"/>
      <c r="G105" s="91"/>
      <c r="H105" s="96"/>
      <c r="I105" s="103">
        <f>I88*0.2</f>
        <v>0</v>
      </c>
      <c r="J105" s="94"/>
      <c r="K105" s="90"/>
      <c r="L105" s="95"/>
    </row>
    <row r="106" spans="1:12" s="4" customFormat="1" hidden="1">
      <c r="A106" s="2"/>
      <c r="B106" s="22" t="s">
        <v>76</v>
      </c>
      <c r="C106" s="23"/>
      <c r="D106" s="23"/>
      <c r="E106" s="91"/>
      <c r="F106" s="90"/>
      <c r="G106" s="91"/>
      <c r="H106" s="96"/>
      <c r="I106" s="104">
        <f>I104*4.5%</f>
        <v>0</v>
      </c>
      <c r="J106" s="97">
        <v>0</v>
      </c>
      <c r="K106" s="97">
        <f>I106*16%</f>
        <v>0</v>
      </c>
      <c r="L106" s="97">
        <f>SUM(I106:K106)</f>
        <v>0</v>
      </c>
    </row>
    <row r="107" spans="1:12" s="4" customFormat="1" hidden="1">
      <c r="A107" s="2"/>
      <c r="B107" s="25" t="s">
        <v>26</v>
      </c>
      <c r="C107" s="26"/>
      <c r="D107" s="26"/>
      <c r="E107" s="99"/>
      <c r="F107" s="98"/>
      <c r="G107" s="99"/>
      <c r="H107" s="100"/>
      <c r="I107" s="97">
        <f>I104+I106</f>
        <v>0</v>
      </c>
      <c r="J107" s="97">
        <f>J90*0.2</f>
        <v>0</v>
      </c>
      <c r="K107" s="97">
        <f>K90*0.2</f>
        <v>0</v>
      </c>
      <c r="L107" s="97">
        <f>SUM(I107:K107)</f>
        <v>0</v>
      </c>
    </row>
    <row r="108" spans="1:12" s="4" customFormat="1" hidden="1">
      <c r="A108" s="2"/>
      <c r="B108" s="18"/>
      <c r="C108" s="18"/>
      <c r="E108" s="113"/>
      <c r="F108" s="131"/>
      <c r="G108" s="81"/>
      <c r="H108" s="80"/>
      <c r="I108" s="178" t="s">
        <v>4</v>
      </c>
      <c r="J108" s="178">
        <f>I107+I105</f>
        <v>0</v>
      </c>
      <c r="K108" s="87"/>
      <c r="L108" s="87"/>
    </row>
    <row r="109" spans="1:12" s="4" customFormat="1" hidden="1">
      <c r="A109" s="2"/>
      <c r="B109" s="18"/>
      <c r="C109" s="18"/>
      <c r="E109" s="113"/>
      <c r="F109" s="131"/>
      <c r="G109" s="81"/>
      <c r="H109" s="80"/>
      <c r="I109" s="179"/>
      <c r="J109" s="179"/>
      <c r="K109" s="87"/>
      <c r="L109" s="87"/>
    </row>
    <row r="110" spans="1:12" s="4" customFormat="1" hidden="1">
      <c r="A110" s="2"/>
      <c r="B110" s="74" t="s">
        <v>72</v>
      </c>
      <c r="C110" s="75"/>
      <c r="D110" s="76"/>
      <c r="E110" s="114"/>
      <c r="F110" s="114"/>
      <c r="G110" s="114"/>
      <c r="H110" s="114"/>
      <c r="I110" s="105">
        <f>I107</f>
        <v>0</v>
      </c>
      <c r="J110" s="105">
        <f>J107</f>
        <v>0</v>
      </c>
      <c r="K110" s="105">
        <f>K107</f>
        <v>0</v>
      </c>
      <c r="L110" s="105">
        <f>L107</f>
        <v>0</v>
      </c>
    </row>
    <row r="111" spans="1:12" s="4" customFormat="1">
      <c r="A111" s="2"/>
      <c r="B111" s="30"/>
      <c r="C111" s="2"/>
      <c r="D111" s="18"/>
      <c r="E111" s="131"/>
      <c r="F111" s="131"/>
      <c r="G111" s="101"/>
      <c r="H111" s="131"/>
      <c r="I111" s="101"/>
      <c r="J111" s="101"/>
      <c r="K111" s="101"/>
      <c r="L111" s="101"/>
    </row>
    <row r="112" spans="1:12" s="4" customFormat="1">
      <c r="A112" s="2"/>
      <c r="B112" s="30"/>
      <c r="C112" s="2"/>
      <c r="D112" s="18"/>
      <c r="E112" s="131"/>
      <c r="F112" s="131"/>
      <c r="G112" s="101"/>
      <c r="H112" s="131"/>
      <c r="I112" s="101"/>
      <c r="J112" s="101"/>
      <c r="K112" s="101"/>
      <c r="L112" s="101"/>
    </row>
    <row r="113" spans="1:13" s="4" customFormat="1">
      <c r="A113" s="2"/>
      <c r="B113" s="163" t="s">
        <v>30</v>
      </c>
      <c r="C113" s="164"/>
      <c r="D113" s="164"/>
      <c r="E113" s="164"/>
      <c r="F113" s="164"/>
      <c r="G113" s="164"/>
      <c r="H113" s="165"/>
      <c r="I113" s="107">
        <f>I90</f>
        <v>0</v>
      </c>
      <c r="J113" s="107">
        <f>J90</f>
        <v>0</v>
      </c>
      <c r="K113" s="107">
        <f>K90+K89</f>
        <v>0</v>
      </c>
      <c r="L113" s="107">
        <f>SUM(I113:K113)</f>
        <v>0</v>
      </c>
    </row>
    <row r="114" spans="1:13" s="121" customFormat="1" ht="12">
      <c r="B114" s="122"/>
      <c r="D114" s="122"/>
      <c r="E114" s="123"/>
      <c r="F114" s="123"/>
      <c r="G114" s="124"/>
      <c r="H114" s="166" t="s">
        <v>4</v>
      </c>
      <c r="I114" s="167"/>
      <c r="J114" s="168">
        <f>I88+I90</f>
        <v>0</v>
      </c>
      <c r="K114" s="125"/>
      <c r="L114" s="125"/>
    </row>
    <row r="115" spans="1:13" s="121" customFormat="1" ht="12">
      <c r="B115" s="122"/>
      <c r="D115" s="122"/>
      <c r="E115" s="123"/>
      <c r="F115" s="123"/>
      <c r="G115" s="124"/>
      <c r="H115" s="170" t="s">
        <v>47</v>
      </c>
      <c r="I115" s="171"/>
      <c r="J115" s="169"/>
      <c r="K115" s="125"/>
      <c r="L115" s="125"/>
      <c r="M115" s="126" t="e">
        <f>#REF!+#REF!+#REF!+L109+L115+#REF!</f>
        <v>#REF!</v>
      </c>
    </row>
  </sheetData>
  <mergeCells count="115">
    <mergeCell ref="B113:H113"/>
    <mergeCell ref="H114:I114"/>
    <mergeCell ref="J114:J115"/>
    <mergeCell ref="H115:I115"/>
    <mergeCell ref="K81:K82"/>
    <mergeCell ref="L81:L82"/>
    <mergeCell ref="B84:D84"/>
    <mergeCell ref="H91:I91"/>
    <mergeCell ref="J91:J92"/>
    <mergeCell ref="H92:I92"/>
    <mergeCell ref="I99:I100"/>
    <mergeCell ref="J99:J100"/>
    <mergeCell ref="I108:I109"/>
    <mergeCell ref="J108:J109"/>
    <mergeCell ref="B78:D78"/>
    <mergeCell ref="B81:C81"/>
    <mergeCell ref="D81:D82"/>
    <mergeCell ref="E81:E82"/>
    <mergeCell ref="F81:F82"/>
    <mergeCell ref="G81:G82"/>
    <mergeCell ref="H81:H82"/>
    <mergeCell ref="I81:I82"/>
    <mergeCell ref="J81:J82"/>
    <mergeCell ref="K67:K68"/>
    <mergeCell ref="L67:L68"/>
    <mergeCell ref="B71:D71"/>
    <mergeCell ref="B74:C74"/>
    <mergeCell ref="D74:D75"/>
    <mergeCell ref="E74:E75"/>
    <mergeCell ref="F74:F75"/>
    <mergeCell ref="G74:G75"/>
    <mergeCell ref="H74:H75"/>
    <mergeCell ref="I74:I75"/>
    <mergeCell ref="J74:J75"/>
    <mergeCell ref="K74:K75"/>
    <mergeCell ref="L74:L75"/>
    <mergeCell ref="B64:D64"/>
    <mergeCell ref="B67:C67"/>
    <mergeCell ref="D67:D68"/>
    <mergeCell ref="E67:E68"/>
    <mergeCell ref="F67:F68"/>
    <mergeCell ref="G67:G68"/>
    <mergeCell ref="H67:H68"/>
    <mergeCell ref="I67:I68"/>
    <mergeCell ref="J67:J68"/>
    <mergeCell ref="L43:L44"/>
    <mergeCell ref="B50:D50"/>
    <mergeCell ref="B53:C53"/>
    <mergeCell ref="D53:D54"/>
    <mergeCell ref="E53:E54"/>
    <mergeCell ref="F53:F54"/>
    <mergeCell ref="G53:G54"/>
    <mergeCell ref="H53:H54"/>
    <mergeCell ref="I53:I54"/>
    <mergeCell ref="J53:J54"/>
    <mergeCell ref="D18:D19"/>
    <mergeCell ref="E18:E19"/>
    <mergeCell ref="F18:F19"/>
    <mergeCell ref="G18:G19"/>
    <mergeCell ref="H18:H19"/>
    <mergeCell ref="I18:I19"/>
    <mergeCell ref="J18:J19"/>
    <mergeCell ref="K18:K19"/>
    <mergeCell ref="D43:D44"/>
    <mergeCell ref="E43:E44"/>
    <mergeCell ref="F43:F44"/>
    <mergeCell ref="G43:G44"/>
    <mergeCell ref="H43:H44"/>
    <mergeCell ref="I43:I44"/>
    <mergeCell ref="J43:J44"/>
    <mergeCell ref="K43:K44"/>
    <mergeCell ref="B2:C2"/>
    <mergeCell ref="I2:J2"/>
    <mergeCell ref="K2:L2"/>
    <mergeCell ref="B3:C3"/>
    <mergeCell ref="I3:J3"/>
    <mergeCell ref="K3:L3"/>
    <mergeCell ref="B6:C6"/>
    <mergeCell ref="I6:J6"/>
    <mergeCell ref="I11:I12"/>
    <mergeCell ref="J11:J12"/>
    <mergeCell ref="G11:G12"/>
    <mergeCell ref="H11:H12"/>
    <mergeCell ref="F11:F12"/>
    <mergeCell ref="K11:K12"/>
    <mergeCell ref="L11:L12"/>
    <mergeCell ref="K6:L6"/>
    <mergeCell ref="A9:K9"/>
    <mergeCell ref="B11:C11"/>
    <mergeCell ref="D11:D12"/>
    <mergeCell ref="E11:E12"/>
    <mergeCell ref="B40:D40"/>
    <mergeCell ref="B43:C43"/>
    <mergeCell ref="K53:K54"/>
    <mergeCell ref="L53:L54"/>
    <mergeCell ref="B16:D16"/>
    <mergeCell ref="B4:C4"/>
    <mergeCell ref="I4:J4"/>
    <mergeCell ref="K4:L4"/>
    <mergeCell ref="B5:C5"/>
    <mergeCell ref="I5:J5"/>
    <mergeCell ref="K5:L5"/>
    <mergeCell ref="L18:L19"/>
    <mergeCell ref="B32:D32"/>
    <mergeCell ref="B35:C35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B18:C18"/>
  </mergeCells>
  <dataValidations count="3">
    <dataValidation type="list" allowBlank="1" showInputMessage="1" showErrorMessage="1" sqref="E37:E39 E76:E77 E21:E31 E13:E15" xr:uid="{00000000-0002-0000-0200-000000000000}">
      <formula1>"Ponente H, Patrocinio H, Staff H"</formula1>
    </dataValidation>
    <dataValidation type="list" allowBlank="1" showInputMessage="1" showErrorMessage="1" sqref="E69:E70 E54:E63" xr:uid="{00000000-0002-0000-0200-000001000000}">
      <formula1>"Destinos, Otros Proveedores"</formula1>
    </dataValidation>
    <dataValidation type="list" allowBlank="1" showInputMessage="1" showErrorMessage="1" sqref="E44:E49" xr:uid="{00000000-0002-0000-0200-000002000000}">
      <formula1>"Ponente I, Patrocinio I, Staff I"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5"/>
  <sheetViews>
    <sheetView workbookViewId="0">
      <selection activeCell="K3" sqref="K3:L3"/>
    </sheetView>
  </sheetViews>
  <sheetFormatPr baseColWidth="10" defaultColWidth="8.77734375" defaultRowHeight="13.2"/>
  <cols>
    <col min="1" max="1" width="2" style="1" customWidth="1"/>
    <col min="2" max="2" width="9.109375" style="1" customWidth="1"/>
    <col min="3" max="3" width="9.33203125" style="1" customWidth="1"/>
    <col min="4" max="4" width="51.6640625" style="1" customWidth="1"/>
    <col min="5" max="5" width="8.109375" style="108" hidden="1" customWidth="1"/>
    <col min="6" max="6" width="9.77734375" style="108" customWidth="1"/>
    <col min="7" max="7" width="13.6640625" style="109" customWidth="1"/>
    <col min="8" max="8" width="13.6640625" style="108" customWidth="1"/>
    <col min="9" max="12" width="13.6640625" style="110" customWidth="1"/>
    <col min="13" max="13" width="16.109375" style="1" hidden="1" customWidth="1"/>
    <col min="14" max="16384" width="8.77734375" style="1"/>
  </cols>
  <sheetData>
    <row r="1" spans="1:13">
      <c r="B1" s="2"/>
      <c r="D1" s="2"/>
      <c r="E1" s="80"/>
      <c r="F1" s="80"/>
      <c r="G1" s="81"/>
      <c r="H1" s="80"/>
      <c r="I1" s="82"/>
      <c r="J1" s="82"/>
      <c r="K1" s="82"/>
      <c r="L1" s="82"/>
    </row>
    <row r="2" spans="1:13">
      <c r="B2" s="142" t="s">
        <v>13</v>
      </c>
      <c r="C2" s="143"/>
      <c r="D2" s="36" t="s">
        <v>85</v>
      </c>
      <c r="E2" s="129"/>
      <c r="F2" s="129"/>
      <c r="G2" s="81"/>
      <c r="H2" s="111" t="s">
        <v>48</v>
      </c>
      <c r="I2" s="144"/>
      <c r="J2" s="145"/>
      <c r="K2" s="148"/>
      <c r="L2" s="146"/>
    </row>
    <row r="3" spans="1:13">
      <c r="A3" s="4" t="s">
        <v>21</v>
      </c>
      <c r="B3" s="142" t="s">
        <v>35</v>
      </c>
      <c r="C3" s="143"/>
      <c r="D3" s="3"/>
      <c r="E3" s="129"/>
      <c r="F3" s="129"/>
      <c r="G3" s="81"/>
      <c r="H3" s="111" t="s">
        <v>49</v>
      </c>
      <c r="I3" s="144" t="s">
        <v>83</v>
      </c>
      <c r="J3" s="145"/>
      <c r="K3" s="146"/>
      <c r="L3" s="146"/>
    </row>
    <row r="4" spans="1:13">
      <c r="A4" s="4" t="s">
        <v>21</v>
      </c>
      <c r="B4" s="142" t="s">
        <v>36</v>
      </c>
      <c r="C4" s="143"/>
      <c r="D4" s="3" t="s">
        <v>81</v>
      </c>
      <c r="E4" s="129"/>
      <c r="F4" s="129"/>
      <c r="G4" s="81"/>
      <c r="H4" s="111" t="s">
        <v>38</v>
      </c>
      <c r="I4" s="144"/>
      <c r="J4" s="145"/>
      <c r="K4" s="146"/>
      <c r="L4" s="146"/>
    </row>
    <row r="5" spans="1:13">
      <c r="B5" s="142" t="s">
        <v>37</v>
      </c>
      <c r="C5" s="143"/>
      <c r="D5" s="3" t="s">
        <v>121</v>
      </c>
      <c r="E5" s="129"/>
      <c r="F5" s="129"/>
      <c r="G5" s="81"/>
      <c r="H5" s="111" t="s">
        <v>40</v>
      </c>
      <c r="I5" s="147">
        <v>43402</v>
      </c>
      <c r="J5" s="145"/>
      <c r="K5" s="146"/>
      <c r="L5" s="146"/>
    </row>
    <row r="6" spans="1:13">
      <c r="B6" s="142" t="s">
        <v>12</v>
      </c>
      <c r="C6" s="143"/>
      <c r="D6" s="120" t="s">
        <v>87</v>
      </c>
      <c r="E6" s="129"/>
      <c r="F6" s="129"/>
      <c r="G6" s="81"/>
      <c r="H6" s="111" t="s">
        <v>39</v>
      </c>
      <c r="I6" s="144"/>
      <c r="J6" s="145"/>
      <c r="K6" s="146"/>
      <c r="L6" s="146"/>
    </row>
    <row r="7" spans="1:13">
      <c r="B7" s="2"/>
      <c r="D7" s="2"/>
      <c r="E7" s="80"/>
      <c r="F7" s="80"/>
      <c r="G7" s="81"/>
      <c r="H7" s="80"/>
      <c r="I7" s="82"/>
      <c r="J7" s="82"/>
      <c r="K7" s="82"/>
      <c r="L7" s="82"/>
    </row>
    <row r="9" spans="1:13">
      <c r="A9" s="157" t="s">
        <v>31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82"/>
    </row>
    <row r="10" spans="1:13">
      <c r="A10" s="2"/>
      <c r="B10" s="32" t="s">
        <v>41</v>
      </c>
      <c r="C10" s="33"/>
      <c r="D10" s="33"/>
      <c r="E10" s="83"/>
      <c r="F10" s="83"/>
      <c r="G10" s="83"/>
      <c r="H10" s="83"/>
      <c r="I10" s="84"/>
      <c r="J10" s="83"/>
      <c r="K10" s="84"/>
      <c r="L10" s="89"/>
    </row>
    <row r="11" spans="1:13" ht="12.75" customHeight="1">
      <c r="B11" s="138" t="s">
        <v>43</v>
      </c>
      <c r="C11" s="139"/>
      <c r="D11" s="153" t="s">
        <v>9</v>
      </c>
      <c r="E11" s="153" t="s">
        <v>34</v>
      </c>
      <c r="F11" s="155" t="s">
        <v>11</v>
      </c>
      <c r="G11" s="151" t="s">
        <v>10</v>
      </c>
      <c r="H11" s="153" t="s">
        <v>6</v>
      </c>
      <c r="I11" s="140" t="s">
        <v>5</v>
      </c>
      <c r="J11" s="149" t="s">
        <v>67</v>
      </c>
      <c r="K11" s="140" t="s">
        <v>18</v>
      </c>
      <c r="L11" s="140" t="s">
        <v>0</v>
      </c>
    </row>
    <row r="12" spans="1:13">
      <c r="B12" s="128" t="s">
        <v>44</v>
      </c>
      <c r="C12" s="34" t="s">
        <v>45</v>
      </c>
      <c r="D12" s="154"/>
      <c r="E12" s="154"/>
      <c r="F12" s="156"/>
      <c r="G12" s="152"/>
      <c r="H12" s="154"/>
      <c r="I12" s="141"/>
      <c r="J12" s="150"/>
      <c r="K12" s="141"/>
      <c r="L12" s="141"/>
    </row>
    <row r="13" spans="1:13">
      <c r="B13" s="29">
        <v>43641</v>
      </c>
      <c r="C13" s="37">
        <v>43643</v>
      </c>
      <c r="D13" s="5" t="s">
        <v>88</v>
      </c>
      <c r="E13" s="112" t="s">
        <v>50</v>
      </c>
      <c r="F13" s="35">
        <v>50</v>
      </c>
      <c r="G13" s="38">
        <v>0</v>
      </c>
      <c r="H13" s="85">
        <v>3</v>
      </c>
      <c r="I13" s="40">
        <f>F13*G13*H13</f>
        <v>0</v>
      </c>
      <c r="J13" s="40">
        <f>I13*15%</f>
        <v>0</v>
      </c>
      <c r="K13" s="40">
        <f>SUM(I13:J13)*16%</f>
        <v>0</v>
      </c>
      <c r="L13" s="40">
        <f>SUM(I13:K13)</f>
        <v>0</v>
      </c>
    </row>
    <row r="14" spans="1:13">
      <c r="B14" s="29">
        <v>43641</v>
      </c>
      <c r="C14" s="37">
        <v>43643</v>
      </c>
      <c r="D14" s="5" t="s">
        <v>90</v>
      </c>
      <c r="E14" s="112" t="s">
        <v>50</v>
      </c>
      <c r="F14" s="35">
        <v>50</v>
      </c>
      <c r="G14" s="38">
        <v>0</v>
      </c>
      <c r="H14" s="85">
        <v>3</v>
      </c>
      <c r="I14" s="40">
        <f>F14*G14*H14</f>
        <v>0</v>
      </c>
      <c r="J14" s="40">
        <f>I14*15%</f>
        <v>0</v>
      </c>
      <c r="K14" s="40">
        <f>SUM(I14:J14)*16%</f>
        <v>0</v>
      </c>
      <c r="L14" s="40">
        <f>SUM(I14:K14)</f>
        <v>0</v>
      </c>
    </row>
    <row r="15" spans="1:13">
      <c r="B15" s="29">
        <v>43641</v>
      </c>
      <c r="C15" s="37">
        <v>43643</v>
      </c>
      <c r="D15" s="5" t="s">
        <v>89</v>
      </c>
      <c r="E15" s="112" t="s">
        <v>50</v>
      </c>
      <c r="F15" s="35">
        <v>50</v>
      </c>
      <c r="G15" s="38">
        <v>0</v>
      </c>
      <c r="H15" s="85">
        <v>2</v>
      </c>
      <c r="I15" s="40">
        <f>F15*G15*H15</f>
        <v>0</v>
      </c>
      <c r="J15" s="40">
        <f>I15*15%</f>
        <v>0</v>
      </c>
      <c r="K15" s="40">
        <f>SUM(I15:J15)*16%</f>
        <v>0</v>
      </c>
      <c r="L15" s="40">
        <f>SUM(I15:K15)</f>
        <v>0</v>
      </c>
    </row>
    <row r="16" spans="1:13">
      <c r="B16" s="135" t="s">
        <v>42</v>
      </c>
      <c r="C16" s="136"/>
      <c r="D16" s="137"/>
      <c r="E16" s="6"/>
      <c r="F16" s="6"/>
      <c r="G16" s="7"/>
      <c r="H16" s="6"/>
      <c r="I16" s="8">
        <f>SUM(I13:I15)</f>
        <v>0</v>
      </c>
      <c r="J16" s="8">
        <f t="shared" ref="J16:L16" si="0">SUM(J13:J15)</f>
        <v>0</v>
      </c>
      <c r="K16" s="8">
        <f t="shared" si="0"/>
        <v>0</v>
      </c>
      <c r="L16" s="8">
        <f t="shared" si="0"/>
        <v>0</v>
      </c>
      <c r="M16" s="8" t="e">
        <f>SUM(#REF!)</f>
        <v>#REF!</v>
      </c>
    </row>
    <row r="17" spans="1:13">
      <c r="A17" s="2"/>
      <c r="B17" s="14"/>
      <c r="C17" s="2"/>
      <c r="D17" s="14"/>
      <c r="E17" s="88"/>
      <c r="F17" s="88"/>
      <c r="G17" s="87"/>
      <c r="H17" s="6"/>
      <c r="I17" s="87"/>
      <c r="J17" s="87"/>
      <c r="K17" s="87"/>
      <c r="L17" s="87"/>
      <c r="M17" s="11"/>
    </row>
    <row r="18" spans="1:13" ht="12.75" customHeight="1">
      <c r="B18" s="138" t="s">
        <v>43</v>
      </c>
      <c r="C18" s="139"/>
      <c r="D18" s="153" t="s">
        <v>9</v>
      </c>
      <c r="E18" s="153" t="s">
        <v>34</v>
      </c>
      <c r="F18" s="155" t="s">
        <v>22</v>
      </c>
      <c r="G18" s="151" t="s">
        <v>7</v>
      </c>
      <c r="H18" s="140" t="s">
        <v>6</v>
      </c>
      <c r="I18" s="140" t="s">
        <v>5</v>
      </c>
      <c r="J18" s="149" t="s">
        <v>29</v>
      </c>
      <c r="K18" s="140" t="s">
        <v>18</v>
      </c>
      <c r="L18" s="140" t="s">
        <v>0</v>
      </c>
      <c r="M18" s="127"/>
    </row>
    <row r="19" spans="1:13">
      <c r="B19" s="128" t="s">
        <v>44</v>
      </c>
      <c r="C19" s="34" t="s">
        <v>45</v>
      </c>
      <c r="D19" s="154"/>
      <c r="E19" s="154"/>
      <c r="F19" s="156"/>
      <c r="G19" s="152"/>
      <c r="H19" s="141"/>
      <c r="I19" s="141"/>
      <c r="J19" s="150"/>
      <c r="K19" s="141"/>
      <c r="L19" s="141"/>
      <c r="M19" s="11"/>
    </row>
    <row r="20" spans="1:13">
      <c r="A20" s="2"/>
      <c r="B20" s="32" t="s">
        <v>46</v>
      </c>
      <c r="C20" s="33"/>
      <c r="D20" s="33"/>
      <c r="E20" s="83"/>
      <c r="F20" s="83"/>
      <c r="G20" s="83"/>
      <c r="H20" s="83"/>
      <c r="I20" s="84"/>
      <c r="J20" s="83"/>
      <c r="K20" s="84"/>
      <c r="L20" s="89"/>
    </row>
    <row r="21" spans="1:13">
      <c r="A21" s="2"/>
      <c r="B21" s="29">
        <v>43641</v>
      </c>
      <c r="C21" s="29">
        <v>43641</v>
      </c>
      <c r="D21" s="5" t="s">
        <v>91</v>
      </c>
      <c r="E21" s="112" t="s">
        <v>50</v>
      </c>
      <c r="F21" s="35">
        <v>50</v>
      </c>
      <c r="G21" s="38">
        <v>0</v>
      </c>
      <c r="H21" s="85">
        <v>1</v>
      </c>
      <c r="I21" s="40">
        <f>F21*G21*H21</f>
        <v>0</v>
      </c>
      <c r="J21" s="40">
        <f>I21*15%</f>
        <v>0</v>
      </c>
      <c r="K21" s="40">
        <f>SUM(I21:J21)*16%</f>
        <v>0</v>
      </c>
      <c r="L21" s="40">
        <f>SUM(I21:K21)</f>
        <v>0</v>
      </c>
    </row>
    <row r="22" spans="1:13">
      <c r="A22" s="2"/>
      <c r="B22" s="29">
        <v>43642</v>
      </c>
      <c r="C22" s="29">
        <v>43642</v>
      </c>
      <c r="D22" s="5" t="s">
        <v>92</v>
      </c>
      <c r="E22" s="112" t="s">
        <v>50</v>
      </c>
      <c r="F22" s="35">
        <v>115</v>
      </c>
      <c r="G22" s="38">
        <v>0</v>
      </c>
      <c r="H22" s="85">
        <v>1</v>
      </c>
      <c r="I22" s="40">
        <f t="shared" ref="I22:I26" si="1">F22*G22*H22</f>
        <v>0</v>
      </c>
      <c r="J22" s="40">
        <f t="shared" ref="J22:J28" si="2">I22*15%</f>
        <v>0</v>
      </c>
      <c r="K22" s="40">
        <f t="shared" ref="K22:K26" si="3">SUM(I22:J22)*16%</f>
        <v>0</v>
      </c>
      <c r="L22" s="40">
        <f t="shared" ref="L22:L26" si="4">SUM(I22:K22)</f>
        <v>0</v>
      </c>
    </row>
    <row r="23" spans="1:13">
      <c r="A23" s="2"/>
      <c r="B23" s="29">
        <v>43642</v>
      </c>
      <c r="C23" s="29">
        <v>43642</v>
      </c>
      <c r="D23" s="5" t="s">
        <v>93</v>
      </c>
      <c r="E23" s="112" t="s">
        <v>50</v>
      </c>
      <c r="F23" s="35">
        <v>115</v>
      </c>
      <c r="G23" s="38">
        <v>0</v>
      </c>
      <c r="H23" s="85">
        <v>2</v>
      </c>
      <c r="I23" s="40">
        <f t="shared" si="1"/>
        <v>0</v>
      </c>
      <c r="J23" s="40">
        <f t="shared" si="2"/>
        <v>0</v>
      </c>
      <c r="K23" s="40">
        <f t="shared" si="3"/>
        <v>0</v>
      </c>
      <c r="L23" s="40">
        <f t="shared" si="4"/>
        <v>0</v>
      </c>
    </row>
    <row r="24" spans="1:13">
      <c r="A24" s="2"/>
      <c r="B24" s="29">
        <v>43642</v>
      </c>
      <c r="C24" s="29">
        <v>43642</v>
      </c>
      <c r="D24" s="5" t="s">
        <v>94</v>
      </c>
      <c r="E24" s="112" t="s">
        <v>50</v>
      </c>
      <c r="F24" s="35">
        <v>115</v>
      </c>
      <c r="G24" s="38">
        <v>0</v>
      </c>
      <c r="H24" s="85">
        <v>1</v>
      </c>
      <c r="I24" s="40">
        <f t="shared" ref="I24:I25" si="5">F24*G24*H24</f>
        <v>0</v>
      </c>
      <c r="J24" s="40">
        <f t="shared" si="2"/>
        <v>0</v>
      </c>
      <c r="K24" s="40">
        <f t="shared" ref="K24:K25" si="6">SUM(I24:J24)*16%</f>
        <v>0</v>
      </c>
      <c r="L24" s="40">
        <f t="shared" ref="L24:L25" si="7">SUM(I24:K24)</f>
        <v>0</v>
      </c>
    </row>
    <row r="25" spans="1:13">
      <c r="A25" s="2"/>
      <c r="B25" s="29">
        <v>43642</v>
      </c>
      <c r="C25" s="29">
        <v>43642</v>
      </c>
      <c r="D25" s="5" t="s">
        <v>95</v>
      </c>
      <c r="E25" s="112" t="s">
        <v>50</v>
      </c>
      <c r="F25" s="35">
        <v>38</v>
      </c>
      <c r="G25" s="38">
        <v>0</v>
      </c>
      <c r="H25" s="85">
        <v>3</v>
      </c>
      <c r="I25" s="40">
        <f t="shared" si="5"/>
        <v>0</v>
      </c>
      <c r="J25" s="40">
        <f t="shared" si="2"/>
        <v>0</v>
      </c>
      <c r="K25" s="40">
        <f t="shared" si="6"/>
        <v>0</v>
      </c>
      <c r="L25" s="40">
        <f t="shared" si="7"/>
        <v>0</v>
      </c>
    </row>
    <row r="26" spans="1:13">
      <c r="A26" s="2"/>
      <c r="B26" s="29">
        <v>43642</v>
      </c>
      <c r="C26" s="29">
        <v>43642</v>
      </c>
      <c r="D26" s="5" t="s">
        <v>96</v>
      </c>
      <c r="E26" s="112" t="s">
        <v>50</v>
      </c>
      <c r="F26" s="35">
        <v>115</v>
      </c>
      <c r="G26" s="38">
        <v>0</v>
      </c>
      <c r="H26" s="85">
        <v>1</v>
      </c>
      <c r="I26" s="40">
        <f t="shared" si="1"/>
        <v>0</v>
      </c>
      <c r="J26" s="40">
        <f t="shared" si="2"/>
        <v>0</v>
      </c>
      <c r="K26" s="40">
        <f t="shared" si="3"/>
        <v>0</v>
      </c>
      <c r="L26" s="40">
        <f t="shared" si="4"/>
        <v>0</v>
      </c>
    </row>
    <row r="27" spans="1:13">
      <c r="A27" s="2"/>
      <c r="B27" s="29">
        <v>43642</v>
      </c>
      <c r="C27" s="29">
        <v>43642</v>
      </c>
      <c r="D27" s="5" t="s">
        <v>97</v>
      </c>
      <c r="E27" s="112" t="s">
        <v>50</v>
      </c>
      <c r="F27" s="35">
        <v>115</v>
      </c>
      <c r="G27" s="38">
        <v>0</v>
      </c>
      <c r="H27" s="85">
        <v>2</v>
      </c>
      <c r="I27" s="40">
        <f>F27*G27*H27</f>
        <v>0</v>
      </c>
      <c r="J27" s="40">
        <f>I27*15%</f>
        <v>0</v>
      </c>
      <c r="K27" s="40">
        <f>SUM(I27:J27)*16%</f>
        <v>0</v>
      </c>
      <c r="L27" s="40">
        <f>SUM(I27:K27)</f>
        <v>0</v>
      </c>
    </row>
    <row r="28" spans="1:13">
      <c r="A28" s="2"/>
      <c r="B28" s="29">
        <v>43642</v>
      </c>
      <c r="C28" s="29">
        <v>43642</v>
      </c>
      <c r="D28" s="5" t="s">
        <v>98</v>
      </c>
      <c r="E28" s="112" t="s">
        <v>50</v>
      </c>
      <c r="F28" s="35">
        <v>115</v>
      </c>
      <c r="G28" s="38">
        <v>0</v>
      </c>
      <c r="H28" s="85">
        <v>1</v>
      </c>
      <c r="I28" s="40">
        <f t="shared" ref="I28" si="8">F28*G28*H28</f>
        <v>0</v>
      </c>
      <c r="J28" s="40">
        <f t="shared" si="2"/>
        <v>0</v>
      </c>
      <c r="K28" s="40">
        <f t="shared" ref="K28" si="9">SUM(I28:J28)*16%</f>
        <v>0</v>
      </c>
      <c r="L28" s="40">
        <f t="shared" ref="L28" si="10">SUM(I28:K28)</f>
        <v>0</v>
      </c>
    </row>
    <row r="29" spans="1:13">
      <c r="A29" s="2"/>
      <c r="B29" s="29">
        <v>43642</v>
      </c>
      <c r="C29" s="29">
        <v>43642</v>
      </c>
      <c r="D29" s="5" t="s">
        <v>97</v>
      </c>
      <c r="E29" s="112" t="s">
        <v>50</v>
      </c>
      <c r="F29" s="35">
        <v>115</v>
      </c>
      <c r="G29" s="38">
        <v>0</v>
      </c>
      <c r="H29" s="85">
        <v>2</v>
      </c>
      <c r="I29" s="40">
        <f>F29*G29*H29</f>
        <v>0</v>
      </c>
      <c r="J29" s="40">
        <f>I29*15%</f>
        <v>0</v>
      </c>
      <c r="K29" s="40">
        <f>SUM(I29:J29)*16%</f>
        <v>0</v>
      </c>
      <c r="L29" s="40">
        <f>SUM(I29:K29)</f>
        <v>0</v>
      </c>
    </row>
    <row r="30" spans="1:13">
      <c r="A30" s="2"/>
      <c r="B30" s="29">
        <v>43642</v>
      </c>
      <c r="C30" s="29">
        <v>43642</v>
      </c>
      <c r="D30" s="5" t="s">
        <v>99</v>
      </c>
      <c r="E30" s="112" t="s">
        <v>50</v>
      </c>
      <c r="F30" s="35">
        <v>115</v>
      </c>
      <c r="G30" s="38">
        <v>0</v>
      </c>
      <c r="H30" s="85">
        <v>2</v>
      </c>
      <c r="I30" s="40">
        <f>F30*G30*H30</f>
        <v>0</v>
      </c>
      <c r="J30" s="40">
        <f>I30*15%</f>
        <v>0</v>
      </c>
      <c r="K30" s="40">
        <f>SUM(I30:J30)*16%</f>
        <v>0</v>
      </c>
      <c r="L30" s="40">
        <f>SUM(I30:K30)</f>
        <v>0</v>
      </c>
    </row>
    <row r="31" spans="1:13">
      <c r="A31" s="2"/>
      <c r="B31" s="37">
        <v>43643</v>
      </c>
      <c r="C31" s="37">
        <v>43643</v>
      </c>
      <c r="D31" s="5" t="s">
        <v>100</v>
      </c>
      <c r="E31" s="112" t="s">
        <v>50</v>
      </c>
      <c r="F31" s="35">
        <v>50</v>
      </c>
      <c r="G31" s="38">
        <v>0</v>
      </c>
      <c r="H31" s="85">
        <v>1</v>
      </c>
      <c r="I31" s="40">
        <f>F31*G31*H31</f>
        <v>0</v>
      </c>
      <c r="J31" s="40">
        <f>I31*15%</f>
        <v>0</v>
      </c>
      <c r="K31" s="40">
        <f>SUM(I31:J31)*16%</f>
        <v>0</v>
      </c>
      <c r="L31" s="40">
        <f>SUM(I31:K31)</f>
        <v>0</v>
      </c>
    </row>
    <row r="32" spans="1:13">
      <c r="B32" s="158" t="s">
        <v>14</v>
      </c>
      <c r="C32" s="159"/>
      <c r="D32" s="160"/>
      <c r="E32" s="12"/>
      <c r="F32" s="12"/>
      <c r="G32" s="12"/>
      <c r="H32" s="12"/>
      <c r="I32" s="8">
        <f>SUM(I21:I31)</f>
        <v>0</v>
      </c>
      <c r="J32" s="8">
        <f t="shared" ref="J32:L32" si="11">SUM(J21:J31)</f>
        <v>0</v>
      </c>
      <c r="K32" s="8">
        <f t="shared" si="11"/>
        <v>0</v>
      </c>
      <c r="L32" s="8">
        <f t="shared" si="11"/>
        <v>0</v>
      </c>
      <c r="M32" s="8" t="e">
        <f>SUM(#REF!)</f>
        <v>#REF!</v>
      </c>
    </row>
    <row r="33" spans="1:13">
      <c r="B33" s="9"/>
      <c r="D33" s="9"/>
      <c r="E33" s="12"/>
      <c r="F33" s="12"/>
      <c r="G33" s="12"/>
      <c r="H33" s="12"/>
      <c r="I33" s="10"/>
      <c r="J33" s="10"/>
      <c r="K33" s="10"/>
      <c r="L33" s="10"/>
    </row>
    <row r="34" spans="1:13">
      <c r="A34" s="2"/>
      <c r="B34" s="32" t="s">
        <v>2</v>
      </c>
      <c r="C34" s="33"/>
      <c r="D34" s="33"/>
      <c r="E34" s="83"/>
      <c r="F34" s="83"/>
      <c r="G34" s="83"/>
      <c r="H34" s="83"/>
      <c r="I34" s="84"/>
      <c r="J34" s="83"/>
      <c r="K34" s="84"/>
      <c r="L34" s="89"/>
    </row>
    <row r="35" spans="1:13" ht="12.75" customHeight="1">
      <c r="B35" s="138" t="s">
        <v>43</v>
      </c>
      <c r="C35" s="139"/>
      <c r="D35" s="161" t="s">
        <v>9</v>
      </c>
      <c r="E35" s="153" t="s">
        <v>34</v>
      </c>
      <c r="F35" s="155" t="s">
        <v>22</v>
      </c>
      <c r="G35" s="151" t="s">
        <v>7</v>
      </c>
      <c r="H35" s="153" t="s">
        <v>6</v>
      </c>
      <c r="I35" s="140" t="s">
        <v>5</v>
      </c>
      <c r="J35" s="149" t="s">
        <v>3</v>
      </c>
      <c r="K35" s="140" t="s">
        <v>18</v>
      </c>
      <c r="L35" s="140" t="s">
        <v>0</v>
      </c>
    </row>
    <row r="36" spans="1:13">
      <c r="B36" s="128" t="s">
        <v>44</v>
      </c>
      <c r="C36" s="34" t="s">
        <v>45</v>
      </c>
      <c r="D36" s="162"/>
      <c r="E36" s="154"/>
      <c r="F36" s="156"/>
      <c r="G36" s="152"/>
      <c r="H36" s="154"/>
      <c r="I36" s="141">
        <f>F36*G36*H36</f>
        <v>0</v>
      </c>
      <c r="J36" s="150">
        <v>0</v>
      </c>
      <c r="K36" s="141">
        <f>SUM(I36:J36)*16%</f>
        <v>0</v>
      </c>
      <c r="L36" s="141">
        <f>SUM(I36:K36)</f>
        <v>0</v>
      </c>
    </row>
    <row r="37" spans="1:13">
      <c r="B37" s="29">
        <v>43641</v>
      </c>
      <c r="C37" s="37">
        <v>43643</v>
      </c>
      <c r="D37" s="5" t="s">
        <v>101</v>
      </c>
      <c r="E37" s="112" t="s">
        <v>50</v>
      </c>
      <c r="F37" s="35">
        <v>1</v>
      </c>
      <c r="G37" s="38">
        <v>0</v>
      </c>
      <c r="H37" s="85">
        <v>1</v>
      </c>
      <c r="I37" s="39">
        <f>F37*G37*H37</f>
        <v>0</v>
      </c>
      <c r="J37" s="39">
        <v>0</v>
      </c>
      <c r="K37" s="40">
        <f>SUM(I37:J37)*16%</f>
        <v>0</v>
      </c>
      <c r="L37" s="39">
        <f>SUM(I37:K37)</f>
        <v>0</v>
      </c>
    </row>
    <row r="38" spans="1:13" ht="21">
      <c r="B38" s="29">
        <v>43642</v>
      </c>
      <c r="C38" s="29">
        <v>43642</v>
      </c>
      <c r="D38" s="5" t="s">
        <v>102</v>
      </c>
      <c r="E38" s="112" t="s">
        <v>50</v>
      </c>
      <c r="F38" s="35">
        <v>1</v>
      </c>
      <c r="G38" s="38">
        <v>0</v>
      </c>
      <c r="H38" s="85">
        <v>1</v>
      </c>
      <c r="I38" s="39">
        <f>F38*G38*H38</f>
        <v>0</v>
      </c>
      <c r="J38" s="39">
        <v>0</v>
      </c>
      <c r="K38" s="40">
        <f>SUM(I38:J38)*16%</f>
        <v>0</v>
      </c>
      <c r="L38" s="39">
        <f>SUM(I38:K38)</f>
        <v>0</v>
      </c>
    </row>
    <row r="39" spans="1:13">
      <c r="B39" s="29">
        <v>43642</v>
      </c>
      <c r="C39" s="29">
        <v>43642</v>
      </c>
      <c r="D39" s="5" t="s">
        <v>103</v>
      </c>
      <c r="E39" s="112" t="s">
        <v>50</v>
      </c>
      <c r="F39" s="35">
        <v>1</v>
      </c>
      <c r="G39" s="38">
        <v>0</v>
      </c>
      <c r="H39" s="85">
        <v>1</v>
      </c>
      <c r="I39" s="39">
        <f>F39*G39*H39</f>
        <v>0</v>
      </c>
      <c r="J39" s="39">
        <v>0</v>
      </c>
      <c r="K39" s="40">
        <f>SUM(I39:J39)*16%</f>
        <v>0</v>
      </c>
      <c r="L39" s="39">
        <f>SUM(I39:K39)</f>
        <v>0</v>
      </c>
    </row>
    <row r="40" spans="1:13">
      <c r="B40" s="135" t="s">
        <v>16</v>
      </c>
      <c r="C40" s="136"/>
      <c r="D40" s="137"/>
      <c r="E40" s="12"/>
      <c r="F40" s="12"/>
      <c r="G40" s="12"/>
      <c r="H40" s="12"/>
      <c r="I40" s="8">
        <f>SUM(I37:I39)</f>
        <v>0</v>
      </c>
      <c r="J40" s="8">
        <f t="shared" ref="J40:L40" si="12">SUM(J37:J39)</f>
        <v>0</v>
      </c>
      <c r="K40" s="8">
        <f t="shared" si="12"/>
        <v>0</v>
      </c>
      <c r="L40" s="8">
        <f t="shared" si="12"/>
        <v>0</v>
      </c>
      <c r="M40" s="8">
        <f>SUM(M36:M36)</f>
        <v>0</v>
      </c>
    </row>
    <row r="41" spans="1:13">
      <c r="A41" s="2"/>
      <c r="B41" s="14"/>
      <c r="C41" s="2"/>
      <c r="D41" s="15"/>
      <c r="E41" s="86"/>
      <c r="F41" s="86"/>
      <c r="G41" s="87"/>
      <c r="H41" s="6"/>
      <c r="I41" s="87"/>
      <c r="J41" s="87"/>
      <c r="K41" s="87"/>
      <c r="L41" s="87"/>
    </row>
    <row r="42" spans="1:13">
      <c r="A42" s="2"/>
      <c r="B42" s="32" t="s">
        <v>82</v>
      </c>
      <c r="C42" s="33"/>
      <c r="D42" s="33"/>
      <c r="E42" s="83"/>
      <c r="F42" s="83"/>
      <c r="G42" s="83"/>
      <c r="H42" s="83"/>
      <c r="I42" s="84"/>
      <c r="J42" s="83"/>
      <c r="K42" s="84"/>
      <c r="L42" s="89"/>
    </row>
    <row r="43" spans="1:13" ht="12.75" customHeight="1">
      <c r="B43" s="138" t="s">
        <v>43</v>
      </c>
      <c r="C43" s="139"/>
      <c r="D43" s="153" t="s">
        <v>9</v>
      </c>
      <c r="E43" s="153" t="s">
        <v>34</v>
      </c>
      <c r="F43" s="155" t="s">
        <v>8</v>
      </c>
      <c r="G43" s="151" t="s">
        <v>7</v>
      </c>
      <c r="H43" s="153" t="s">
        <v>6</v>
      </c>
      <c r="I43" s="140" t="s">
        <v>5</v>
      </c>
      <c r="J43" s="149" t="s">
        <v>3</v>
      </c>
      <c r="K43" s="140" t="s">
        <v>18</v>
      </c>
      <c r="L43" s="140" t="s">
        <v>0</v>
      </c>
    </row>
    <row r="44" spans="1:13">
      <c r="B44" s="128" t="s">
        <v>44</v>
      </c>
      <c r="C44" s="34" t="s">
        <v>45</v>
      </c>
      <c r="D44" s="154"/>
      <c r="E44" s="154"/>
      <c r="F44" s="156"/>
      <c r="G44" s="152"/>
      <c r="H44" s="154"/>
      <c r="I44" s="141">
        <f t="shared" ref="I44:I49" si="13">F44*G44*H44</f>
        <v>0</v>
      </c>
      <c r="J44" s="150">
        <v>0</v>
      </c>
      <c r="K44" s="141">
        <f t="shared" ref="K44:K49" si="14">SUM(I44:J44)*16%</f>
        <v>0</v>
      </c>
      <c r="L44" s="141">
        <f t="shared" ref="L44:L49" si="15">SUM(I44:K44)</f>
        <v>0</v>
      </c>
    </row>
    <row r="45" spans="1:13">
      <c r="A45" s="2"/>
      <c r="B45" s="29">
        <v>43641</v>
      </c>
      <c r="C45" s="37">
        <v>43643</v>
      </c>
      <c r="D45" s="16" t="s">
        <v>105</v>
      </c>
      <c r="E45" s="31"/>
      <c r="F45" s="85">
        <v>13</v>
      </c>
      <c r="G45" s="38">
        <v>0</v>
      </c>
      <c r="H45" s="85">
        <v>1</v>
      </c>
      <c r="I45" s="40">
        <f t="shared" si="13"/>
        <v>0</v>
      </c>
      <c r="J45" s="39">
        <v>0</v>
      </c>
      <c r="K45" s="40">
        <f t="shared" si="14"/>
        <v>0</v>
      </c>
      <c r="L45" s="40">
        <f t="shared" si="15"/>
        <v>0</v>
      </c>
    </row>
    <row r="46" spans="1:13">
      <c r="A46" s="2"/>
      <c r="B46" s="29">
        <v>43641</v>
      </c>
      <c r="C46" s="37">
        <v>43643</v>
      </c>
      <c r="D46" s="16" t="s">
        <v>106</v>
      </c>
      <c r="E46" s="31"/>
      <c r="F46" s="85">
        <v>13</v>
      </c>
      <c r="G46" s="38">
        <v>0</v>
      </c>
      <c r="H46" s="85">
        <v>1</v>
      </c>
      <c r="I46" s="40">
        <f t="shared" si="13"/>
        <v>0</v>
      </c>
      <c r="J46" s="39">
        <v>0</v>
      </c>
      <c r="K46" s="40">
        <f t="shared" si="14"/>
        <v>0</v>
      </c>
      <c r="L46" s="40">
        <f t="shared" si="15"/>
        <v>0</v>
      </c>
    </row>
    <row r="47" spans="1:13">
      <c r="A47" s="2"/>
      <c r="B47" s="29">
        <v>43641</v>
      </c>
      <c r="C47" s="37">
        <v>43643</v>
      </c>
      <c r="D47" s="16" t="s">
        <v>107</v>
      </c>
      <c r="E47" s="31"/>
      <c r="F47" s="85">
        <v>13</v>
      </c>
      <c r="G47" s="38">
        <v>0</v>
      </c>
      <c r="H47" s="85">
        <v>1</v>
      </c>
      <c r="I47" s="40">
        <f t="shared" si="13"/>
        <v>0</v>
      </c>
      <c r="J47" s="39">
        <v>0</v>
      </c>
      <c r="K47" s="40">
        <f t="shared" si="14"/>
        <v>0</v>
      </c>
      <c r="L47" s="40">
        <f t="shared" si="15"/>
        <v>0</v>
      </c>
    </row>
    <row r="48" spans="1:13">
      <c r="A48" s="2"/>
      <c r="B48" s="29">
        <v>43641</v>
      </c>
      <c r="C48" s="37">
        <v>43643</v>
      </c>
      <c r="D48" s="16" t="s">
        <v>108</v>
      </c>
      <c r="E48" s="31"/>
      <c r="F48" s="85">
        <v>11</v>
      </c>
      <c r="G48" s="38">
        <v>0</v>
      </c>
      <c r="H48" s="85">
        <v>1</v>
      </c>
      <c r="I48" s="40">
        <f t="shared" si="13"/>
        <v>0</v>
      </c>
      <c r="J48" s="39">
        <v>0</v>
      </c>
      <c r="K48" s="40">
        <f t="shared" si="14"/>
        <v>0</v>
      </c>
      <c r="L48" s="40">
        <f t="shared" si="15"/>
        <v>0</v>
      </c>
    </row>
    <row r="49" spans="1:13">
      <c r="A49" s="2"/>
      <c r="B49" s="29">
        <v>43641</v>
      </c>
      <c r="C49" s="37">
        <v>43643</v>
      </c>
      <c r="D49" s="16" t="s">
        <v>104</v>
      </c>
      <c r="E49" s="31"/>
      <c r="F49" s="85">
        <v>50</v>
      </c>
      <c r="G49" s="38">
        <v>0</v>
      </c>
      <c r="H49" s="85">
        <v>1</v>
      </c>
      <c r="I49" s="40">
        <f t="shared" si="13"/>
        <v>0</v>
      </c>
      <c r="J49" s="39">
        <v>0</v>
      </c>
      <c r="K49" s="40">
        <f t="shared" si="14"/>
        <v>0</v>
      </c>
      <c r="L49" s="40">
        <f t="shared" si="15"/>
        <v>0</v>
      </c>
    </row>
    <row r="50" spans="1:13">
      <c r="A50" s="2"/>
      <c r="B50" s="135" t="s">
        <v>33</v>
      </c>
      <c r="C50" s="136"/>
      <c r="D50" s="137"/>
      <c r="E50" s="12"/>
      <c r="F50" s="12"/>
      <c r="G50" s="12"/>
      <c r="H50" s="12"/>
      <c r="I50" s="8">
        <f>SUM(I45:I49)</f>
        <v>0</v>
      </c>
      <c r="J50" s="8">
        <f t="shared" ref="J50:L50" si="16">SUM(J45:J49)</f>
        <v>0</v>
      </c>
      <c r="K50" s="8">
        <f t="shared" si="16"/>
        <v>0</v>
      </c>
      <c r="L50" s="8">
        <f t="shared" si="16"/>
        <v>0</v>
      </c>
      <c r="M50" s="17" t="e">
        <f>L11+#REF!+L64+L71+L50+#REF!</f>
        <v>#VALUE!</v>
      </c>
    </row>
    <row r="51" spans="1:13" ht="26.25" customHeight="1">
      <c r="A51" s="2"/>
      <c r="B51" s="14"/>
      <c r="C51" s="2"/>
      <c r="D51" s="28"/>
      <c r="E51" s="88"/>
      <c r="F51" s="88"/>
      <c r="G51" s="87"/>
      <c r="H51" s="6"/>
      <c r="I51" s="87"/>
      <c r="J51" s="87"/>
      <c r="K51" s="87"/>
      <c r="L51" s="87"/>
      <c r="M51" s="11"/>
    </row>
    <row r="52" spans="1:13" ht="12" customHeight="1">
      <c r="B52" s="32" t="s">
        <v>19</v>
      </c>
      <c r="C52" s="33"/>
      <c r="D52" s="33"/>
      <c r="E52" s="83"/>
      <c r="F52" s="83"/>
      <c r="G52" s="83"/>
      <c r="H52" s="83"/>
      <c r="I52" s="84"/>
      <c r="J52" s="83"/>
      <c r="K52" s="84"/>
      <c r="L52" s="89"/>
    </row>
    <row r="53" spans="1:13">
      <c r="B53" s="138" t="s">
        <v>43</v>
      </c>
      <c r="C53" s="139"/>
      <c r="D53" s="153" t="s">
        <v>9</v>
      </c>
      <c r="E53" s="153" t="s">
        <v>34</v>
      </c>
      <c r="F53" s="155" t="s">
        <v>22</v>
      </c>
      <c r="G53" s="151" t="s">
        <v>7</v>
      </c>
      <c r="H53" s="153" t="s">
        <v>6</v>
      </c>
      <c r="I53" s="140" t="s">
        <v>5</v>
      </c>
      <c r="J53" s="149" t="s">
        <v>29</v>
      </c>
      <c r="K53" s="140" t="s">
        <v>18</v>
      </c>
      <c r="L53" s="140" t="s">
        <v>0</v>
      </c>
    </row>
    <row r="54" spans="1:13" ht="12.75" customHeight="1">
      <c r="B54" s="128" t="s">
        <v>44</v>
      </c>
      <c r="C54" s="34" t="s">
        <v>45</v>
      </c>
      <c r="D54" s="154"/>
      <c r="E54" s="154"/>
      <c r="F54" s="156"/>
      <c r="G54" s="152"/>
      <c r="H54" s="154"/>
      <c r="I54" s="141">
        <f t="shared" ref="I54:I63" si="17">F54*G54*H54</f>
        <v>0</v>
      </c>
      <c r="J54" s="150">
        <v>0</v>
      </c>
      <c r="K54" s="141">
        <f t="shared" ref="K54:K63" si="18">SUM(I54:J54)*16%</f>
        <v>0</v>
      </c>
      <c r="L54" s="141">
        <f t="shared" ref="L54:L63" si="19">SUM(I54:K54)</f>
        <v>0</v>
      </c>
    </row>
    <row r="55" spans="1:13">
      <c r="B55" s="29">
        <v>43642</v>
      </c>
      <c r="C55" s="29">
        <v>43642</v>
      </c>
      <c r="D55" s="16" t="s">
        <v>111</v>
      </c>
      <c r="E55" s="35"/>
      <c r="F55" s="35">
        <v>2</v>
      </c>
      <c r="G55" s="38">
        <v>0</v>
      </c>
      <c r="H55" s="35">
        <v>1</v>
      </c>
      <c r="I55" s="38">
        <f t="shared" ref="I55:I58" si="20">F55*G55*H55</f>
        <v>0</v>
      </c>
      <c r="J55" s="38">
        <v>0</v>
      </c>
      <c r="K55" s="40">
        <f t="shared" ref="K55:K58" si="21">SUM(I55:J55)*16%</f>
        <v>0</v>
      </c>
      <c r="L55" s="38">
        <f t="shared" ref="L55:L58" si="22">SUM(I55:K55)</f>
        <v>0</v>
      </c>
    </row>
    <row r="56" spans="1:13">
      <c r="B56" s="29">
        <v>43642</v>
      </c>
      <c r="C56" s="29">
        <v>43642</v>
      </c>
      <c r="D56" s="16" t="s">
        <v>112</v>
      </c>
      <c r="E56" s="35"/>
      <c r="F56" s="35">
        <v>2</v>
      </c>
      <c r="G56" s="38">
        <v>0</v>
      </c>
      <c r="H56" s="35">
        <v>1</v>
      </c>
      <c r="I56" s="38">
        <f t="shared" si="20"/>
        <v>0</v>
      </c>
      <c r="J56" s="38">
        <v>0</v>
      </c>
      <c r="K56" s="40">
        <f t="shared" si="21"/>
        <v>0</v>
      </c>
      <c r="L56" s="38">
        <f t="shared" si="22"/>
        <v>0</v>
      </c>
    </row>
    <row r="57" spans="1:13">
      <c r="B57" s="29">
        <v>43642</v>
      </c>
      <c r="C57" s="29">
        <v>43642</v>
      </c>
      <c r="D57" s="16" t="s">
        <v>117</v>
      </c>
      <c r="E57" s="35"/>
      <c r="F57" s="35">
        <v>3</v>
      </c>
      <c r="G57" s="38">
        <v>0</v>
      </c>
      <c r="H57" s="35">
        <v>1</v>
      </c>
      <c r="I57" s="38">
        <f t="shared" si="20"/>
        <v>0</v>
      </c>
      <c r="J57" s="38">
        <v>0</v>
      </c>
      <c r="K57" s="40">
        <f t="shared" si="21"/>
        <v>0</v>
      </c>
      <c r="L57" s="38">
        <f t="shared" si="22"/>
        <v>0</v>
      </c>
    </row>
    <row r="58" spans="1:13">
      <c r="B58" s="29">
        <v>43642</v>
      </c>
      <c r="C58" s="29">
        <v>43642</v>
      </c>
      <c r="D58" s="16" t="s">
        <v>113</v>
      </c>
      <c r="E58" s="35"/>
      <c r="F58" s="35">
        <v>2</v>
      </c>
      <c r="G58" s="38">
        <v>0</v>
      </c>
      <c r="H58" s="35">
        <v>1</v>
      </c>
      <c r="I58" s="38">
        <f t="shared" si="20"/>
        <v>0</v>
      </c>
      <c r="J58" s="38">
        <v>0</v>
      </c>
      <c r="K58" s="40">
        <f t="shared" si="21"/>
        <v>0</v>
      </c>
      <c r="L58" s="38">
        <f t="shared" si="22"/>
        <v>0</v>
      </c>
    </row>
    <row r="59" spans="1:13">
      <c r="B59" s="29">
        <v>43642</v>
      </c>
      <c r="C59" s="29">
        <v>43642</v>
      </c>
      <c r="D59" s="16" t="s">
        <v>114</v>
      </c>
      <c r="E59" s="35"/>
      <c r="F59" s="35">
        <v>3</v>
      </c>
      <c r="G59" s="38">
        <v>0</v>
      </c>
      <c r="H59" s="35">
        <v>1</v>
      </c>
      <c r="I59" s="38">
        <f t="shared" si="17"/>
        <v>0</v>
      </c>
      <c r="J59" s="38">
        <v>0</v>
      </c>
      <c r="K59" s="40">
        <f t="shared" si="18"/>
        <v>0</v>
      </c>
      <c r="L59" s="38">
        <f t="shared" si="19"/>
        <v>0</v>
      </c>
    </row>
    <row r="60" spans="1:13">
      <c r="B60" s="29">
        <v>43642</v>
      </c>
      <c r="C60" s="29">
        <v>43642</v>
      </c>
      <c r="D60" s="16" t="s">
        <v>115</v>
      </c>
      <c r="E60" s="35"/>
      <c r="F60" s="35">
        <v>3</v>
      </c>
      <c r="G60" s="38">
        <v>0</v>
      </c>
      <c r="H60" s="35">
        <v>1</v>
      </c>
      <c r="I60" s="38">
        <f t="shared" si="17"/>
        <v>0</v>
      </c>
      <c r="J60" s="38">
        <v>0</v>
      </c>
      <c r="K60" s="40">
        <f t="shared" si="18"/>
        <v>0</v>
      </c>
      <c r="L60" s="38">
        <f t="shared" si="19"/>
        <v>0</v>
      </c>
    </row>
    <row r="61" spans="1:13" ht="20.399999999999999">
      <c r="B61" s="29">
        <v>43642</v>
      </c>
      <c r="C61" s="29">
        <v>43642</v>
      </c>
      <c r="D61" s="16" t="s">
        <v>118</v>
      </c>
      <c r="E61" s="35"/>
      <c r="F61" s="35">
        <v>3</v>
      </c>
      <c r="G61" s="38">
        <v>0</v>
      </c>
      <c r="H61" s="35">
        <v>1</v>
      </c>
      <c r="I61" s="38">
        <f t="shared" si="17"/>
        <v>0</v>
      </c>
      <c r="J61" s="38">
        <v>0</v>
      </c>
      <c r="K61" s="40">
        <f t="shared" si="18"/>
        <v>0</v>
      </c>
      <c r="L61" s="38">
        <f t="shared" si="19"/>
        <v>0</v>
      </c>
    </row>
    <row r="62" spans="1:13">
      <c r="B62" s="29">
        <v>43642</v>
      </c>
      <c r="C62" s="29">
        <v>43642</v>
      </c>
      <c r="D62" s="16" t="s">
        <v>116</v>
      </c>
      <c r="E62" s="35"/>
      <c r="F62" s="35">
        <v>3</v>
      </c>
      <c r="G62" s="38">
        <v>0</v>
      </c>
      <c r="H62" s="35">
        <v>1</v>
      </c>
      <c r="I62" s="38">
        <f t="shared" si="17"/>
        <v>0</v>
      </c>
      <c r="J62" s="38">
        <v>0</v>
      </c>
      <c r="K62" s="40">
        <f t="shared" si="18"/>
        <v>0</v>
      </c>
      <c r="L62" s="38">
        <f t="shared" si="19"/>
        <v>0</v>
      </c>
    </row>
    <row r="63" spans="1:13">
      <c r="B63" s="29">
        <v>43642</v>
      </c>
      <c r="C63" s="29">
        <v>43642</v>
      </c>
      <c r="D63" s="16" t="s">
        <v>84</v>
      </c>
      <c r="E63" s="35"/>
      <c r="F63" s="35">
        <v>115</v>
      </c>
      <c r="G63" s="38">
        <v>0</v>
      </c>
      <c r="H63" s="35">
        <v>1</v>
      </c>
      <c r="I63" s="38">
        <f t="shared" si="17"/>
        <v>0</v>
      </c>
      <c r="J63" s="38">
        <v>0</v>
      </c>
      <c r="K63" s="40">
        <f t="shared" si="18"/>
        <v>0</v>
      </c>
      <c r="L63" s="38">
        <f t="shared" si="19"/>
        <v>0</v>
      </c>
    </row>
    <row r="64" spans="1:13">
      <c r="B64" s="135" t="s">
        <v>20</v>
      </c>
      <c r="C64" s="136"/>
      <c r="D64" s="137"/>
      <c r="E64" s="12"/>
      <c r="F64" s="12"/>
      <c r="G64" s="12"/>
      <c r="H64" s="12"/>
      <c r="I64" s="8">
        <f>SUM(I55:I63)</f>
        <v>0</v>
      </c>
      <c r="J64" s="8">
        <f t="shared" ref="J64:L64" si="23">SUM(J55:J63)</f>
        <v>0</v>
      </c>
      <c r="K64" s="8">
        <f t="shared" si="23"/>
        <v>0</v>
      </c>
      <c r="L64" s="8">
        <f t="shared" si="23"/>
        <v>0</v>
      </c>
      <c r="M64" s="8">
        <f>SUM(M54:M58)</f>
        <v>0</v>
      </c>
    </row>
    <row r="65" spans="1:14" ht="26.25" customHeight="1">
      <c r="B65" s="9"/>
      <c r="D65" s="9"/>
      <c r="E65" s="12"/>
      <c r="F65" s="12"/>
      <c r="G65" s="12"/>
      <c r="H65" s="12"/>
      <c r="I65" s="10"/>
      <c r="J65" s="10"/>
      <c r="K65" s="10"/>
      <c r="L65" s="10"/>
    </row>
    <row r="66" spans="1:14" ht="12" customHeight="1">
      <c r="B66" s="32" t="s">
        <v>1</v>
      </c>
      <c r="C66" s="33"/>
      <c r="D66" s="33"/>
      <c r="E66" s="83"/>
      <c r="F66" s="83"/>
      <c r="G66" s="83"/>
      <c r="H66" s="83"/>
      <c r="I66" s="84"/>
      <c r="J66" s="83"/>
      <c r="K66" s="84"/>
      <c r="L66" s="89"/>
    </row>
    <row r="67" spans="1:14">
      <c r="B67" s="138" t="s">
        <v>43</v>
      </c>
      <c r="C67" s="139"/>
      <c r="D67" s="153" t="s">
        <v>9</v>
      </c>
      <c r="E67" s="153" t="s">
        <v>34</v>
      </c>
      <c r="F67" s="155" t="s">
        <v>22</v>
      </c>
      <c r="G67" s="151" t="s">
        <v>7</v>
      </c>
      <c r="H67" s="153" t="s">
        <v>6</v>
      </c>
      <c r="I67" s="140" t="s">
        <v>5</v>
      </c>
      <c r="J67" s="149" t="s">
        <v>29</v>
      </c>
      <c r="K67" s="140" t="s">
        <v>18</v>
      </c>
      <c r="L67" s="140" t="s">
        <v>0</v>
      </c>
    </row>
    <row r="68" spans="1:14" ht="12.75" customHeight="1">
      <c r="B68" s="128" t="s">
        <v>44</v>
      </c>
      <c r="C68" s="34" t="s">
        <v>45</v>
      </c>
      <c r="D68" s="154"/>
      <c r="E68" s="154"/>
      <c r="F68" s="156"/>
      <c r="G68" s="152"/>
      <c r="H68" s="154"/>
      <c r="I68" s="141"/>
      <c r="J68" s="150"/>
      <c r="K68" s="141"/>
      <c r="L68" s="141"/>
    </row>
    <row r="69" spans="1:14" ht="20.399999999999999">
      <c r="B69" s="29">
        <v>43642</v>
      </c>
      <c r="C69" s="29">
        <v>43642</v>
      </c>
      <c r="D69" s="16" t="s">
        <v>109</v>
      </c>
      <c r="E69" s="35"/>
      <c r="F69" s="35">
        <v>1</v>
      </c>
      <c r="G69" s="38">
        <v>0</v>
      </c>
      <c r="H69" s="35">
        <v>1</v>
      </c>
      <c r="I69" s="38">
        <f t="shared" ref="I69:I70" si="24">F69*G69*H69</f>
        <v>0</v>
      </c>
      <c r="J69" s="38">
        <v>0</v>
      </c>
      <c r="K69" s="40">
        <f t="shared" ref="K69:K70" si="25">SUM(I69:J69)*16%</f>
        <v>0</v>
      </c>
      <c r="L69" s="38">
        <f t="shared" ref="L69:L70" si="26">SUM(I69:K69)</f>
        <v>0</v>
      </c>
    </row>
    <row r="70" spans="1:14" ht="20.399999999999999">
      <c r="B70" s="29">
        <v>43642</v>
      </c>
      <c r="C70" s="29">
        <v>43642</v>
      </c>
      <c r="D70" s="16" t="s">
        <v>110</v>
      </c>
      <c r="E70" s="35"/>
      <c r="F70" s="35">
        <v>3</v>
      </c>
      <c r="G70" s="38">
        <v>0</v>
      </c>
      <c r="H70" s="35">
        <v>1</v>
      </c>
      <c r="I70" s="38">
        <f t="shared" si="24"/>
        <v>0</v>
      </c>
      <c r="J70" s="38">
        <v>0</v>
      </c>
      <c r="K70" s="40">
        <f t="shared" si="25"/>
        <v>0</v>
      </c>
      <c r="L70" s="38">
        <f t="shared" si="26"/>
        <v>0</v>
      </c>
    </row>
    <row r="71" spans="1:14">
      <c r="B71" s="135" t="s">
        <v>17</v>
      </c>
      <c r="C71" s="136"/>
      <c r="D71" s="137"/>
      <c r="E71" s="12"/>
      <c r="F71" s="12"/>
      <c r="G71" s="12"/>
      <c r="H71" s="12"/>
      <c r="I71" s="8">
        <f>SUM(I69:I69)</f>
        <v>0</v>
      </c>
      <c r="J71" s="8">
        <f>SUM(J69:J69)</f>
        <v>0</v>
      </c>
      <c r="K71" s="8">
        <f>SUM(K69:K69)</f>
        <v>0</v>
      </c>
      <c r="L71" s="8">
        <f>SUM(L69:L69)</f>
        <v>0</v>
      </c>
      <c r="M71" s="8" t="e">
        <f>SUM(#REF!)</f>
        <v>#REF!</v>
      </c>
    </row>
    <row r="72" spans="1:14" ht="26.25" customHeight="1">
      <c r="B72" s="9"/>
      <c r="D72" s="9"/>
      <c r="E72" s="12"/>
      <c r="F72" s="12"/>
      <c r="G72" s="12"/>
      <c r="H72" s="12"/>
      <c r="I72" s="10"/>
      <c r="J72" s="10"/>
      <c r="K72" s="10"/>
      <c r="L72" s="10"/>
      <c r="M72" s="10"/>
      <c r="N72" s="10"/>
    </row>
    <row r="73" spans="1:14" ht="12" customHeight="1">
      <c r="B73" s="32" t="s">
        <v>32</v>
      </c>
      <c r="C73" s="33"/>
      <c r="D73" s="33"/>
      <c r="E73" s="83"/>
      <c r="F73" s="83"/>
      <c r="G73" s="83"/>
      <c r="H73" s="83"/>
      <c r="I73" s="84"/>
      <c r="J73" s="83"/>
      <c r="K73" s="84"/>
      <c r="L73" s="89"/>
    </row>
    <row r="74" spans="1:14">
      <c r="B74" s="138" t="s">
        <v>43</v>
      </c>
      <c r="C74" s="139"/>
      <c r="D74" s="153" t="s">
        <v>9</v>
      </c>
      <c r="E74" s="153" t="s">
        <v>34</v>
      </c>
      <c r="F74" s="155" t="s">
        <v>8</v>
      </c>
      <c r="G74" s="151" t="s">
        <v>7</v>
      </c>
      <c r="H74" s="153" t="s">
        <v>6</v>
      </c>
      <c r="I74" s="140" t="s">
        <v>5</v>
      </c>
      <c r="J74" s="149" t="s">
        <v>3</v>
      </c>
      <c r="K74" s="140" t="s">
        <v>18</v>
      </c>
      <c r="L74" s="140" t="s">
        <v>0</v>
      </c>
    </row>
    <row r="75" spans="1:14" ht="12.75" customHeight="1">
      <c r="B75" s="128" t="s">
        <v>44</v>
      </c>
      <c r="C75" s="34" t="s">
        <v>45</v>
      </c>
      <c r="D75" s="154"/>
      <c r="E75" s="154"/>
      <c r="F75" s="156"/>
      <c r="G75" s="152"/>
      <c r="H75" s="154"/>
      <c r="I75" s="141"/>
      <c r="J75" s="150"/>
      <c r="K75" s="141"/>
      <c r="L75" s="141"/>
    </row>
    <row r="76" spans="1:14">
      <c r="A76" s="2"/>
      <c r="B76" s="29">
        <v>43642</v>
      </c>
      <c r="C76" s="29">
        <v>43642</v>
      </c>
      <c r="D76" s="5" t="s">
        <v>119</v>
      </c>
      <c r="E76" s="112" t="s">
        <v>50</v>
      </c>
      <c r="F76" s="35">
        <v>1</v>
      </c>
      <c r="G76" s="38">
        <v>0</v>
      </c>
      <c r="H76" s="85">
        <v>3</v>
      </c>
      <c r="I76" s="38">
        <f>F76*G76*H76</f>
        <v>0</v>
      </c>
      <c r="J76" s="39">
        <v>0</v>
      </c>
      <c r="K76" s="40">
        <f>SUM(I76:J76)*16%</f>
        <v>0</v>
      </c>
      <c r="L76" s="40">
        <f>SUM(I76:K76)</f>
        <v>0</v>
      </c>
      <c r="M76" s="119">
        <v>43365</v>
      </c>
    </row>
    <row r="77" spans="1:14">
      <c r="A77" s="2"/>
      <c r="B77" s="29">
        <v>43642</v>
      </c>
      <c r="C77" s="29">
        <v>43642</v>
      </c>
      <c r="D77" s="5" t="s">
        <v>120</v>
      </c>
      <c r="E77" s="112" t="s">
        <v>50</v>
      </c>
      <c r="F77" s="35">
        <v>1</v>
      </c>
      <c r="G77" s="38">
        <v>0</v>
      </c>
      <c r="H77" s="85">
        <v>3</v>
      </c>
      <c r="I77" s="38">
        <f>F77*G77*H77</f>
        <v>0</v>
      </c>
      <c r="J77" s="39">
        <v>0</v>
      </c>
      <c r="K77" s="40">
        <f>SUM(I77:J77)*16%</f>
        <v>0</v>
      </c>
      <c r="L77" s="40">
        <f>SUM(I77:K77)</f>
        <v>0</v>
      </c>
      <c r="M77" s="119">
        <v>43365</v>
      </c>
    </row>
    <row r="78" spans="1:14">
      <c r="A78" s="2"/>
      <c r="B78" s="135" t="s">
        <v>15</v>
      </c>
      <c r="C78" s="136"/>
      <c r="D78" s="137"/>
      <c r="E78" s="12"/>
      <c r="F78" s="12"/>
      <c r="G78" s="12"/>
      <c r="H78" s="12"/>
      <c r="I78" s="8">
        <f>SUM(I77:I77)</f>
        <v>0</v>
      </c>
      <c r="J78" s="8">
        <f>SUM(J77:J77)</f>
        <v>0</v>
      </c>
      <c r="K78" s="8">
        <f>SUM(K77:K77)</f>
        <v>0</v>
      </c>
      <c r="L78" s="8">
        <f>SUM(L77:L77)</f>
        <v>0</v>
      </c>
      <c r="M78" s="17" t="e">
        <f>L16+#REF!+L71+L40+L78+L89</f>
        <v>#REF!</v>
      </c>
    </row>
    <row r="79" spans="1:14" ht="18" customHeight="1">
      <c r="A79" s="2"/>
      <c r="B79" s="14"/>
      <c r="C79" s="2"/>
      <c r="D79" s="14"/>
      <c r="E79" s="88"/>
      <c r="F79" s="88"/>
      <c r="G79" s="87"/>
      <c r="H79" s="6"/>
      <c r="I79" s="87"/>
      <c r="J79" s="87"/>
      <c r="K79" s="87"/>
      <c r="L79" s="87"/>
      <c r="M79" s="11"/>
    </row>
    <row r="80" spans="1:14" ht="12" customHeight="1">
      <c r="B80" s="32" t="s">
        <v>23</v>
      </c>
      <c r="C80" s="33"/>
      <c r="D80" s="33"/>
      <c r="E80" s="83"/>
      <c r="F80" s="83"/>
      <c r="G80" s="83"/>
      <c r="H80" s="83"/>
      <c r="I80" s="84"/>
      <c r="J80" s="83"/>
      <c r="K80" s="84"/>
      <c r="L80" s="89"/>
    </row>
    <row r="81" spans="1:13">
      <c r="B81" s="138" t="s">
        <v>43</v>
      </c>
      <c r="C81" s="139"/>
      <c r="D81" s="153" t="s">
        <v>9</v>
      </c>
      <c r="E81" s="153" t="s">
        <v>34</v>
      </c>
      <c r="F81" s="155" t="s">
        <v>8</v>
      </c>
      <c r="G81" s="151" t="s">
        <v>7</v>
      </c>
      <c r="H81" s="153" t="s">
        <v>6</v>
      </c>
      <c r="I81" s="140" t="s">
        <v>5</v>
      </c>
      <c r="J81" s="149" t="s">
        <v>3</v>
      </c>
      <c r="K81" s="140" t="s">
        <v>18</v>
      </c>
      <c r="L81" s="140" t="s">
        <v>0</v>
      </c>
    </row>
    <row r="82" spans="1:13" ht="12.75" customHeight="1">
      <c r="B82" s="128" t="s">
        <v>44</v>
      </c>
      <c r="C82" s="34" t="s">
        <v>45</v>
      </c>
      <c r="D82" s="154"/>
      <c r="E82" s="154"/>
      <c r="F82" s="156"/>
      <c r="G82" s="152"/>
      <c r="H82" s="154"/>
      <c r="I82" s="141"/>
      <c r="J82" s="150"/>
      <c r="K82" s="141"/>
      <c r="L82" s="141"/>
    </row>
    <row r="83" spans="1:13">
      <c r="A83" s="2"/>
      <c r="B83" s="117"/>
      <c r="C83" s="118"/>
      <c r="D83" s="116" t="s">
        <v>78</v>
      </c>
      <c r="E83" s="85"/>
      <c r="F83" s="85"/>
      <c r="G83" s="38">
        <v>0</v>
      </c>
      <c r="H83" s="85">
        <v>0</v>
      </c>
      <c r="I83" s="40">
        <f>F83*G83*H83</f>
        <v>0</v>
      </c>
      <c r="J83" s="40">
        <f>I83*15%</f>
        <v>0</v>
      </c>
      <c r="K83" s="40">
        <f>SUM(I83:J83)*16%</f>
        <v>0</v>
      </c>
      <c r="L83" s="40">
        <f>I83+J83+K83</f>
        <v>0</v>
      </c>
    </row>
    <row r="84" spans="1:13">
      <c r="A84" s="2"/>
      <c r="B84" s="135" t="s">
        <v>24</v>
      </c>
      <c r="C84" s="136"/>
      <c r="D84" s="137"/>
      <c r="E84" s="12"/>
      <c r="F84" s="12"/>
      <c r="G84" s="12"/>
      <c r="H84" s="12"/>
      <c r="I84" s="8">
        <f>SUM(I83:I83)</f>
        <v>0</v>
      </c>
      <c r="J84" s="8">
        <f>SUM(J83:J83)</f>
        <v>0</v>
      </c>
      <c r="K84" s="8">
        <f>SUM(K83:K83)</f>
        <v>0</v>
      </c>
      <c r="L84" s="8">
        <f>SUM(L83:M83)</f>
        <v>0</v>
      </c>
      <c r="M84" s="8" t="e">
        <f>SUM(#REF!)</f>
        <v>#REF!</v>
      </c>
    </row>
    <row r="85" spans="1:13">
      <c r="A85" s="2"/>
      <c r="B85" s="14"/>
      <c r="C85" s="2"/>
      <c r="D85" s="14"/>
      <c r="E85" s="88"/>
      <c r="F85" s="88"/>
      <c r="G85" s="87"/>
      <c r="H85" s="6"/>
      <c r="I85" s="87"/>
      <c r="J85" s="87"/>
      <c r="K85" s="87"/>
      <c r="L85" s="87"/>
      <c r="M85" s="11"/>
    </row>
    <row r="86" spans="1:13">
      <c r="A86" s="2"/>
      <c r="B86" s="19"/>
      <c r="C86" s="19"/>
      <c r="D86" s="20"/>
      <c r="E86" s="83"/>
      <c r="F86" s="83"/>
      <c r="G86" s="83"/>
      <c r="H86" s="84"/>
      <c r="I86" s="84"/>
      <c r="J86" s="84"/>
      <c r="K86" s="84"/>
      <c r="L86" s="89"/>
    </row>
    <row r="87" spans="1:13" s="13" customFormat="1">
      <c r="A87" s="21"/>
      <c r="B87" s="22" t="s">
        <v>25</v>
      </c>
      <c r="C87" s="24"/>
      <c r="D87" s="23"/>
      <c r="E87" s="90"/>
      <c r="F87" s="90"/>
      <c r="G87" s="91"/>
      <c r="H87" s="92"/>
      <c r="I87" s="93">
        <f>I16+I32+I40+I50+I64+I71+I78+I84</f>
        <v>0</v>
      </c>
      <c r="J87" s="94"/>
      <c r="K87" s="90"/>
      <c r="L87" s="95"/>
    </row>
    <row r="88" spans="1:13" s="13" customFormat="1">
      <c r="A88" s="21"/>
      <c r="B88" s="22" t="s">
        <v>28</v>
      </c>
      <c r="C88" s="24"/>
      <c r="D88" s="23"/>
      <c r="E88" s="90"/>
      <c r="F88" s="90"/>
      <c r="G88" s="91"/>
      <c r="H88" s="96"/>
      <c r="I88" s="97">
        <f>J16+J32+J40+J50+J64+J71+J78+J84</f>
        <v>0</v>
      </c>
      <c r="J88" s="94"/>
      <c r="K88" s="90"/>
      <c r="L88" s="95"/>
    </row>
    <row r="89" spans="1:13">
      <c r="A89" s="2"/>
      <c r="B89" s="22" t="s">
        <v>27</v>
      </c>
      <c r="C89" s="24"/>
      <c r="D89" s="23"/>
      <c r="E89" s="90"/>
      <c r="F89" s="90"/>
      <c r="G89" s="91"/>
      <c r="H89" s="96"/>
      <c r="I89" s="97">
        <f>I87*4.5%</f>
        <v>0</v>
      </c>
      <c r="J89" s="97">
        <v>0</v>
      </c>
      <c r="K89" s="97">
        <f>I89*16%</f>
        <v>0</v>
      </c>
      <c r="L89" s="97">
        <f>SUM(I89:K89)</f>
        <v>0</v>
      </c>
    </row>
    <row r="90" spans="1:13">
      <c r="A90" s="2"/>
      <c r="B90" s="25" t="s">
        <v>79</v>
      </c>
      <c r="C90" s="27"/>
      <c r="D90" s="26"/>
      <c r="E90" s="98"/>
      <c r="F90" s="98"/>
      <c r="G90" s="99"/>
      <c r="H90" s="100"/>
      <c r="I90" s="97">
        <f>I87+I89</f>
        <v>0</v>
      </c>
      <c r="J90" s="97">
        <f>J16+J32+J40+J50+J64+J71+J78+J84+J89</f>
        <v>0</v>
      </c>
      <c r="K90" s="97">
        <f>K16+K32+K40+K50+K64+K71+K78+K84+K89</f>
        <v>0</v>
      </c>
      <c r="L90" s="97">
        <f>L16+L32+L40+L50+L64+L71+L78+L84+L89</f>
        <v>0</v>
      </c>
    </row>
    <row r="91" spans="1:13" ht="12.75" customHeight="1">
      <c r="A91" s="2"/>
      <c r="B91" s="18"/>
      <c r="C91" s="2"/>
      <c r="D91" s="18"/>
      <c r="E91" s="129"/>
      <c r="F91" s="129"/>
      <c r="G91" s="81"/>
      <c r="H91" s="172" t="s">
        <v>4</v>
      </c>
      <c r="I91" s="173"/>
      <c r="J91" s="174">
        <f>I90+I88</f>
        <v>0</v>
      </c>
      <c r="K91" s="87"/>
      <c r="L91" s="87"/>
    </row>
    <row r="92" spans="1:13" ht="12.75" customHeight="1">
      <c r="A92" s="2"/>
      <c r="B92" s="18"/>
      <c r="C92" s="2"/>
      <c r="D92" s="18"/>
      <c r="E92" s="129"/>
      <c r="F92" s="129"/>
      <c r="G92" s="81"/>
      <c r="H92" s="176" t="s">
        <v>47</v>
      </c>
      <c r="I92" s="177"/>
      <c r="J92" s="175"/>
      <c r="K92" s="87"/>
      <c r="L92" s="87"/>
      <c r="M92" s="17" t="e">
        <f>#REF!+#REF!+#REF!+L86+L92+#REF!</f>
        <v>#REF!</v>
      </c>
    </row>
    <row r="93" spans="1:13" s="4" customFormat="1">
      <c r="A93" s="2"/>
      <c r="B93" s="30"/>
      <c r="C93" s="2"/>
      <c r="D93" s="18"/>
      <c r="E93" s="129"/>
      <c r="F93" s="129"/>
      <c r="G93" s="101"/>
      <c r="H93" s="129"/>
      <c r="I93" s="101"/>
      <c r="J93" s="101"/>
      <c r="K93" s="101"/>
      <c r="L93" s="101"/>
    </row>
    <row r="94" spans="1:13" s="4" customFormat="1" hidden="1">
      <c r="A94" s="2"/>
      <c r="B94" s="19" t="s">
        <v>68</v>
      </c>
      <c r="C94" s="20"/>
      <c r="D94" s="20"/>
      <c r="E94" s="83"/>
      <c r="F94" s="83"/>
      <c r="G94" s="83"/>
      <c r="H94" s="84"/>
      <c r="I94" s="84"/>
      <c r="J94" s="84"/>
      <c r="K94" s="84"/>
      <c r="L94" s="89"/>
    </row>
    <row r="95" spans="1:13" s="4" customFormat="1" hidden="1">
      <c r="A95" s="2"/>
      <c r="B95" s="22" t="s">
        <v>69</v>
      </c>
      <c r="C95" s="23"/>
      <c r="D95" s="23"/>
      <c r="E95" s="91"/>
      <c r="F95" s="90"/>
      <c r="G95" s="91"/>
      <c r="H95" s="92"/>
      <c r="I95" s="102">
        <f>I87*80%</f>
        <v>0</v>
      </c>
      <c r="J95" s="94"/>
      <c r="K95" s="90"/>
      <c r="L95" s="95"/>
    </row>
    <row r="96" spans="1:13" s="4" customFormat="1" hidden="1">
      <c r="A96" s="2"/>
      <c r="B96" s="22" t="s">
        <v>70</v>
      </c>
      <c r="C96" s="23"/>
      <c r="D96" s="23"/>
      <c r="E96" s="91"/>
      <c r="F96" s="90"/>
      <c r="G96" s="91"/>
      <c r="H96" s="96"/>
      <c r="I96" s="103">
        <f>I88*80%</f>
        <v>0</v>
      </c>
      <c r="J96" s="94"/>
      <c r="K96" s="90"/>
      <c r="L96" s="95"/>
    </row>
    <row r="97" spans="1:12" s="4" customFormat="1" hidden="1">
      <c r="A97" s="2"/>
      <c r="B97" s="22" t="s">
        <v>71</v>
      </c>
      <c r="C97" s="23"/>
      <c r="D97" s="23"/>
      <c r="E97" s="91"/>
      <c r="F97" s="90"/>
      <c r="G97" s="91"/>
      <c r="H97" s="96"/>
      <c r="I97" s="104">
        <f>I95*4.5%</f>
        <v>0</v>
      </c>
      <c r="J97" s="97">
        <v>0</v>
      </c>
      <c r="K97" s="97">
        <f>I97*16%</f>
        <v>0</v>
      </c>
      <c r="L97" s="97">
        <f>SUM(I97:K97)</f>
        <v>0</v>
      </c>
    </row>
    <row r="98" spans="1:12" s="4" customFormat="1" hidden="1">
      <c r="A98" s="2"/>
      <c r="B98" s="25" t="s">
        <v>26</v>
      </c>
      <c r="C98" s="26"/>
      <c r="D98" s="26"/>
      <c r="E98" s="99"/>
      <c r="F98" s="98"/>
      <c r="G98" s="99"/>
      <c r="H98" s="100"/>
      <c r="I98" s="97">
        <f>I95+I97</f>
        <v>0</v>
      </c>
      <c r="J98" s="97">
        <f>J90*80%</f>
        <v>0</v>
      </c>
      <c r="K98" s="97">
        <f>K90*80%</f>
        <v>0</v>
      </c>
      <c r="L98" s="97">
        <f>SUM(I98:K98)</f>
        <v>0</v>
      </c>
    </row>
    <row r="99" spans="1:12" s="4" customFormat="1" ht="12.75" hidden="1" customHeight="1">
      <c r="A99" s="2"/>
      <c r="B99" s="18"/>
      <c r="C99" s="18"/>
      <c r="E99" s="113"/>
      <c r="F99" s="129"/>
      <c r="G99" s="81"/>
      <c r="H99" s="80"/>
      <c r="I99" s="178" t="s">
        <v>4</v>
      </c>
      <c r="J99" s="178">
        <f>I98+I96</f>
        <v>0</v>
      </c>
      <c r="K99" s="87"/>
      <c r="L99" s="87"/>
    </row>
    <row r="100" spans="1:12" s="4" customFormat="1" hidden="1">
      <c r="A100" s="2"/>
      <c r="B100" s="18"/>
      <c r="C100" s="18"/>
      <c r="E100" s="113"/>
      <c r="F100" s="129"/>
      <c r="G100" s="81"/>
      <c r="H100" s="80"/>
      <c r="I100" s="179"/>
      <c r="J100" s="179"/>
      <c r="K100" s="87"/>
      <c r="L100" s="87"/>
    </row>
    <row r="101" spans="1:12" s="4" customFormat="1" hidden="1">
      <c r="A101" s="2"/>
      <c r="B101" s="74" t="s">
        <v>72</v>
      </c>
      <c r="C101" s="75"/>
      <c r="D101" s="76"/>
      <c r="E101" s="114"/>
      <c r="F101" s="114"/>
      <c r="G101" s="114"/>
      <c r="H101" s="114"/>
      <c r="I101" s="105">
        <f>I98</f>
        <v>0</v>
      </c>
      <c r="J101" s="105">
        <f>J98</f>
        <v>0</v>
      </c>
      <c r="K101" s="105">
        <f>K98</f>
        <v>0</v>
      </c>
      <c r="L101" s="105">
        <f>L98</f>
        <v>0</v>
      </c>
    </row>
    <row r="102" spans="1:12" s="4" customFormat="1" hidden="1">
      <c r="A102" s="2"/>
      <c r="B102" s="77"/>
      <c r="C102" s="77"/>
      <c r="E102" s="113"/>
      <c r="F102" s="115"/>
      <c r="G102" s="115"/>
      <c r="H102" s="115"/>
      <c r="I102" s="106"/>
      <c r="J102" s="106"/>
      <c r="K102" s="106"/>
      <c r="L102" s="106"/>
    </row>
    <row r="103" spans="1:12" s="4" customFormat="1" hidden="1">
      <c r="A103" s="2"/>
      <c r="B103" s="19" t="s">
        <v>73</v>
      </c>
      <c r="C103" s="20"/>
      <c r="D103" s="20"/>
      <c r="E103" s="83"/>
      <c r="F103" s="83"/>
      <c r="G103" s="83"/>
      <c r="H103" s="84"/>
      <c r="I103" s="84"/>
      <c r="J103" s="84"/>
      <c r="K103" s="84"/>
      <c r="L103" s="89"/>
    </row>
    <row r="104" spans="1:12" s="4" customFormat="1" hidden="1">
      <c r="A104" s="2"/>
      <c r="B104" s="22" t="s">
        <v>74</v>
      </c>
      <c r="C104" s="23"/>
      <c r="D104" s="23"/>
      <c r="E104" s="91"/>
      <c r="F104" s="90"/>
      <c r="G104" s="91"/>
      <c r="H104" s="92"/>
      <c r="I104" s="102">
        <f>I87*0.2</f>
        <v>0</v>
      </c>
      <c r="J104" s="94"/>
      <c r="K104" s="90"/>
      <c r="L104" s="95"/>
    </row>
    <row r="105" spans="1:12" s="4" customFormat="1" hidden="1">
      <c r="A105" s="2"/>
      <c r="B105" s="22" t="s">
        <v>75</v>
      </c>
      <c r="C105" s="23"/>
      <c r="D105" s="23"/>
      <c r="E105" s="91"/>
      <c r="F105" s="90"/>
      <c r="G105" s="91"/>
      <c r="H105" s="96"/>
      <c r="I105" s="103">
        <f>I88*0.2</f>
        <v>0</v>
      </c>
      <c r="J105" s="94"/>
      <c r="K105" s="90"/>
      <c r="L105" s="95"/>
    </row>
    <row r="106" spans="1:12" s="4" customFormat="1" hidden="1">
      <c r="A106" s="2"/>
      <c r="B106" s="22" t="s">
        <v>76</v>
      </c>
      <c r="C106" s="23"/>
      <c r="D106" s="23"/>
      <c r="E106" s="91"/>
      <c r="F106" s="90"/>
      <c r="G106" s="91"/>
      <c r="H106" s="96"/>
      <c r="I106" s="104">
        <f>I104*4.5%</f>
        <v>0</v>
      </c>
      <c r="J106" s="97">
        <v>0</v>
      </c>
      <c r="K106" s="97">
        <f>I106*16%</f>
        <v>0</v>
      </c>
      <c r="L106" s="97">
        <f>SUM(I106:K106)</f>
        <v>0</v>
      </c>
    </row>
    <row r="107" spans="1:12" s="4" customFormat="1" hidden="1">
      <c r="A107" s="2"/>
      <c r="B107" s="25" t="s">
        <v>26</v>
      </c>
      <c r="C107" s="26"/>
      <c r="D107" s="26"/>
      <c r="E107" s="99"/>
      <c r="F107" s="98"/>
      <c r="G107" s="99"/>
      <c r="H107" s="100"/>
      <c r="I107" s="97">
        <f>I104+I106</f>
        <v>0</v>
      </c>
      <c r="J107" s="97">
        <f>J90*0.2</f>
        <v>0</v>
      </c>
      <c r="K107" s="97">
        <f>K90*0.2</f>
        <v>0</v>
      </c>
      <c r="L107" s="97">
        <f>SUM(I107:K107)</f>
        <v>0</v>
      </c>
    </row>
    <row r="108" spans="1:12" s="4" customFormat="1" ht="12.75" hidden="1" customHeight="1">
      <c r="A108" s="2"/>
      <c r="B108" s="18"/>
      <c r="C108" s="18"/>
      <c r="E108" s="113"/>
      <c r="F108" s="129"/>
      <c r="G108" s="81"/>
      <c r="H108" s="80"/>
      <c r="I108" s="178" t="s">
        <v>4</v>
      </c>
      <c r="J108" s="178">
        <f>I107+I105</f>
        <v>0</v>
      </c>
      <c r="K108" s="87"/>
      <c r="L108" s="87"/>
    </row>
    <row r="109" spans="1:12" s="4" customFormat="1" hidden="1">
      <c r="A109" s="2"/>
      <c r="B109" s="18"/>
      <c r="C109" s="18"/>
      <c r="E109" s="113"/>
      <c r="F109" s="129"/>
      <c r="G109" s="81"/>
      <c r="H109" s="80"/>
      <c r="I109" s="179"/>
      <c r="J109" s="179"/>
      <c r="K109" s="87"/>
      <c r="L109" s="87"/>
    </row>
    <row r="110" spans="1:12" s="4" customFormat="1" hidden="1">
      <c r="A110" s="2"/>
      <c r="B110" s="74" t="s">
        <v>72</v>
      </c>
      <c r="C110" s="75"/>
      <c r="D110" s="76"/>
      <c r="E110" s="114"/>
      <c r="F110" s="114"/>
      <c r="G110" s="114"/>
      <c r="H110" s="114"/>
      <c r="I110" s="105">
        <f>I107</f>
        <v>0</v>
      </c>
      <c r="J110" s="105">
        <f>J107</f>
        <v>0</v>
      </c>
      <c r="K110" s="105">
        <f>K107</f>
        <v>0</v>
      </c>
      <c r="L110" s="105">
        <f>L107</f>
        <v>0</v>
      </c>
    </row>
    <row r="111" spans="1:12" s="4" customFormat="1">
      <c r="A111" s="2"/>
      <c r="B111" s="30"/>
      <c r="C111" s="2"/>
      <c r="D111" s="18"/>
      <c r="E111" s="129"/>
      <c r="F111" s="129"/>
      <c r="G111" s="101"/>
      <c r="H111" s="129"/>
      <c r="I111" s="101"/>
      <c r="J111" s="101"/>
      <c r="K111" s="101"/>
      <c r="L111" s="101"/>
    </row>
    <row r="112" spans="1:12" s="4" customFormat="1">
      <c r="A112" s="2"/>
      <c r="B112" s="30"/>
      <c r="C112" s="2"/>
      <c r="D112" s="18"/>
      <c r="E112" s="129"/>
      <c r="F112" s="129"/>
      <c r="G112" s="101"/>
      <c r="H112" s="129"/>
      <c r="I112" s="101"/>
      <c r="J112" s="101"/>
      <c r="K112" s="101"/>
      <c r="L112" s="101"/>
    </row>
    <row r="113" spans="1:13" s="4" customFormat="1" ht="17.25" customHeight="1">
      <c r="A113" s="2"/>
      <c r="B113" s="163" t="s">
        <v>30</v>
      </c>
      <c r="C113" s="164"/>
      <c r="D113" s="164"/>
      <c r="E113" s="164"/>
      <c r="F113" s="164"/>
      <c r="G113" s="164"/>
      <c r="H113" s="165"/>
      <c r="I113" s="107">
        <f>I90</f>
        <v>0</v>
      </c>
      <c r="J113" s="107">
        <f>J90</f>
        <v>0</v>
      </c>
      <c r="K113" s="107">
        <f>K90+K89</f>
        <v>0</v>
      </c>
      <c r="L113" s="107">
        <f>SUM(I113:K113)</f>
        <v>0</v>
      </c>
    </row>
    <row r="114" spans="1:13" s="121" customFormat="1" ht="12">
      <c r="B114" s="122"/>
      <c r="D114" s="122"/>
      <c r="E114" s="123"/>
      <c r="F114" s="123"/>
      <c r="G114" s="124"/>
      <c r="H114" s="166" t="s">
        <v>4</v>
      </c>
      <c r="I114" s="167"/>
      <c r="J114" s="168">
        <f>I88+I90</f>
        <v>0</v>
      </c>
      <c r="K114" s="125"/>
      <c r="L114" s="125"/>
    </row>
    <row r="115" spans="1:13" s="121" customFormat="1" ht="12">
      <c r="B115" s="122"/>
      <c r="D115" s="122"/>
      <c r="E115" s="123"/>
      <c r="F115" s="123"/>
      <c r="G115" s="124"/>
      <c r="H115" s="170" t="s">
        <v>47</v>
      </c>
      <c r="I115" s="171"/>
      <c r="J115" s="169"/>
      <c r="K115" s="125"/>
      <c r="L115" s="125"/>
      <c r="M115" s="126" t="e">
        <f>#REF!+#REF!+#REF!+L109+L115+#REF!</f>
        <v>#REF!</v>
      </c>
    </row>
  </sheetData>
  <mergeCells count="115">
    <mergeCell ref="B4:C4"/>
    <mergeCell ref="I4:J4"/>
    <mergeCell ref="K4:L4"/>
    <mergeCell ref="B5:C5"/>
    <mergeCell ref="I5:J5"/>
    <mergeCell ref="K5:L5"/>
    <mergeCell ref="B2:C2"/>
    <mergeCell ref="I2:J2"/>
    <mergeCell ref="K2:L2"/>
    <mergeCell ref="B3:C3"/>
    <mergeCell ref="I3:J3"/>
    <mergeCell ref="K3:L3"/>
    <mergeCell ref="B6:C6"/>
    <mergeCell ref="I6:J6"/>
    <mergeCell ref="K6:L6"/>
    <mergeCell ref="A9:K9"/>
    <mergeCell ref="B11:C11"/>
    <mergeCell ref="D11:D12"/>
    <mergeCell ref="E11:E12"/>
    <mergeCell ref="F11:F12"/>
    <mergeCell ref="G11:G12"/>
    <mergeCell ref="H11:H12"/>
    <mergeCell ref="H18:H19"/>
    <mergeCell ref="I18:I19"/>
    <mergeCell ref="J18:J19"/>
    <mergeCell ref="K18:K19"/>
    <mergeCell ref="L18:L19"/>
    <mergeCell ref="B32:D32"/>
    <mergeCell ref="I11:I12"/>
    <mergeCell ref="J11:J12"/>
    <mergeCell ref="K11:K12"/>
    <mergeCell ref="L11:L12"/>
    <mergeCell ref="B16:D16"/>
    <mergeCell ref="B18:C18"/>
    <mergeCell ref="D18:D19"/>
    <mergeCell ref="E18:E19"/>
    <mergeCell ref="F18:F19"/>
    <mergeCell ref="G18:G19"/>
    <mergeCell ref="H43:H44"/>
    <mergeCell ref="I43:I44"/>
    <mergeCell ref="J43:J44"/>
    <mergeCell ref="K43:K44"/>
    <mergeCell ref="L43:L44"/>
    <mergeCell ref="B50:D50"/>
    <mergeCell ref="I35:I36"/>
    <mergeCell ref="J35:J36"/>
    <mergeCell ref="K35:K36"/>
    <mergeCell ref="L35:L36"/>
    <mergeCell ref="B40:D40"/>
    <mergeCell ref="B43:C43"/>
    <mergeCell ref="D43:D44"/>
    <mergeCell ref="E43:E44"/>
    <mergeCell ref="F43:F44"/>
    <mergeCell ref="G43:G44"/>
    <mergeCell ref="B35:C35"/>
    <mergeCell ref="D35:D36"/>
    <mergeCell ref="E35:E36"/>
    <mergeCell ref="F35:F36"/>
    <mergeCell ref="G35:G36"/>
    <mergeCell ref="H35:H36"/>
    <mergeCell ref="I53:I54"/>
    <mergeCell ref="J53:J54"/>
    <mergeCell ref="K53:K54"/>
    <mergeCell ref="L53:L54"/>
    <mergeCell ref="B53:C53"/>
    <mergeCell ref="D53:D54"/>
    <mergeCell ref="E53:E54"/>
    <mergeCell ref="F53:F54"/>
    <mergeCell ref="G53:G54"/>
    <mergeCell ref="H53:H54"/>
    <mergeCell ref="B64:D64"/>
    <mergeCell ref="B67:C67"/>
    <mergeCell ref="D67:D68"/>
    <mergeCell ref="E67:E68"/>
    <mergeCell ref="F67:F68"/>
    <mergeCell ref="G67:G68"/>
    <mergeCell ref="I99:I100"/>
    <mergeCell ref="J99:J100"/>
    <mergeCell ref="H74:H75"/>
    <mergeCell ref="I74:I75"/>
    <mergeCell ref="J74:J75"/>
    <mergeCell ref="H67:H68"/>
    <mergeCell ref="I67:I68"/>
    <mergeCell ref="J67:J68"/>
    <mergeCell ref="B78:D78"/>
    <mergeCell ref="B81:C81"/>
    <mergeCell ref="D81:D82"/>
    <mergeCell ref="E81:E82"/>
    <mergeCell ref="F81:F82"/>
    <mergeCell ref="G81:G82"/>
    <mergeCell ref="H81:H82"/>
    <mergeCell ref="I81:I82"/>
    <mergeCell ref="J81:J82"/>
    <mergeCell ref="K67:K68"/>
    <mergeCell ref="L67:L68"/>
    <mergeCell ref="B71:D71"/>
    <mergeCell ref="B74:C74"/>
    <mergeCell ref="D74:D75"/>
    <mergeCell ref="E74:E75"/>
    <mergeCell ref="F74:F75"/>
    <mergeCell ref="G74:G75"/>
    <mergeCell ref="K74:K75"/>
    <mergeCell ref="L74:L75"/>
    <mergeCell ref="I108:I109"/>
    <mergeCell ref="J108:J109"/>
    <mergeCell ref="B113:H113"/>
    <mergeCell ref="H114:I114"/>
    <mergeCell ref="J114:J115"/>
    <mergeCell ref="H115:I115"/>
    <mergeCell ref="K81:K82"/>
    <mergeCell ref="L81:L82"/>
    <mergeCell ref="B84:D84"/>
    <mergeCell ref="H91:I91"/>
    <mergeCell ref="J91:J92"/>
    <mergeCell ref="H92:I92"/>
  </mergeCells>
  <dataValidations count="3">
    <dataValidation type="list" allowBlank="1" showInputMessage="1" showErrorMessage="1" sqref="E69:E70 E54:E63" xr:uid="{00000000-0002-0000-0300-000000000000}">
      <formula1>"Destinos, Otros Proveedores"</formula1>
    </dataValidation>
    <dataValidation type="list" allowBlank="1" showInputMessage="1" showErrorMessage="1" sqref="E37:E39 E76:E77 E21:E31 E13:E15" xr:uid="{00000000-0002-0000-0300-000001000000}">
      <formula1>"Ponente H, Patrocinio H, Staff H"</formula1>
    </dataValidation>
    <dataValidation type="list" allowBlank="1" showInputMessage="1" showErrorMessage="1" sqref="E44:E49" xr:uid="{00000000-0002-0000-0300-000002000000}">
      <formula1>"Ponente I, Patrocinio I, Staff I"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5"/>
  <sheetViews>
    <sheetView workbookViewId="0">
      <selection activeCell="K5" sqref="K5:L5"/>
    </sheetView>
  </sheetViews>
  <sheetFormatPr baseColWidth="10" defaultColWidth="8.77734375" defaultRowHeight="13.2"/>
  <cols>
    <col min="1" max="1" width="2" style="1" customWidth="1"/>
    <col min="2" max="2" width="9.109375" style="1" customWidth="1"/>
    <col min="3" max="3" width="9.33203125" style="1" customWidth="1"/>
    <col min="4" max="4" width="51.6640625" style="1" customWidth="1"/>
    <col min="5" max="5" width="8.109375" style="108" hidden="1" customWidth="1"/>
    <col min="6" max="6" width="9.77734375" style="108" customWidth="1"/>
    <col min="7" max="7" width="13.6640625" style="109" customWidth="1"/>
    <col min="8" max="8" width="13.6640625" style="108" customWidth="1"/>
    <col min="9" max="12" width="13.6640625" style="110" customWidth="1"/>
    <col min="13" max="13" width="16.109375" style="1" hidden="1" customWidth="1"/>
    <col min="14" max="16384" width="8.77734375" style="1"/>
  </cols>
  <sheetData>
    <row r="1" spans="1:13">
      <c r="B1" s="2"/>
      <c r="D1" s="2"/>
      <c r="E1" s="80"/>
      <c r="F1" s="80"/>
      <c r="G1" s="81"/>
      <c r="H1" s="80"/>
      <c r="I1" s="82"/>
      <c r="J1" s="82"/>
      <c r="K1" s="82"/>
      <c r="L1" s="82"/>
    </row>
    <row r="2" spans="1:13">
      <c r="B2" s="142" t="s">
        <v>13</v>
      </c>
      <c r="C2" s="143"/>
      <c r="D2" s="36" t="s">
        <v>85</v>
      </c>
      <c r="E2" s="131"/>
      <c r="F2" s="131"/>
      <c r="G2" s="81"/>
      <c r="H2" s="111" t="s">
        <v>48</v>
      </c>
      <c r="I2" s="144"/>
      <c r="J2" s="145"/>
      <c r="K2" s="148"/>
      <c r="L2" s="146"/>
    </row>
    <row r="3" spans="1:13">
      <c r="A3" s="4" t="s">
        <v>21</v>
      </c>
      <c r="B3" s="142" t="s">
        <v>35</v>
      </c>
      <c r="C3" s="143"/>
      <c r="D3" s="3"/>
      <c r="E3" s="131"/>
      <c r="F3" s="131"/>
      <c r="G3" s="81"/>
      <c r="H3" s="111" t="s">
        <v>49</v>
      </c>
      <c r="I3" s="144" t="s">
        <v>83</v>
      </c>
      <c r="J3" s="145"/>
      <c r="K3" s="146"/>
      <c r="L3" s="146"/>
    </row>
    <row r="4" spans="1:13">
      <c r="A4" s="4" t="s">
        <v>21</v>
      </c>
      <c r="B4" s="142" t="s">
        <v>36</v>
      </c>
      <c r="C4" s="143"/>
      <c r="D4" s="3" t="s">
        <v>81</v>
      </c>
      <c r="E4" s="131"/>
      <c r="F4" s="131"/>
      <c r="G4" s="81"/>
      <c r="H4" s="111" t="s">
        <v>38</v>
      </c>
      <c r="I4" s="144"/>
      <c r="J4" s="145"/>
      <c r="K4" s="146"/>
      <c r="L4" s="146"/>
    </row>
    <row r="5" spans="1:13">
      <c r="B5" s="142" t="s">
        <v>37</v>
      </c>
      <c r="C5" s="143"/>
      <c r="D5" s="3" t="s">
        <v>122</v>
      </c>
      <c r="E5" s="131"/>
      <c r="F5" s="131"/>
      <c r="G5" s="81"/>
      <c r="H5" s="111" t="s">
        <v>40</v>
      </c>
      <c r="I5" s="147">
        <v>43402</v>
      </c>
      <c r="J5" s="145"/>
      <c r="K5" s="146"/>
      <c r="L5" s="146"/>
    </row>
    <row r="6" spans="1:13">
      <c r="B6" s="142" t="s">
        <v>12</v>
      </c>
      <c r="C6" s="143"/>
      <c r="D6" s="120" t="s">
        <v>87</v>
      </c>
      <c r="E6" s="131"/>
      <c r="F6" s="131"/>
      <c r="G6" s="81"/>
      <c r="H6" s="111" t="s">
        <v>39</v>
      </c>
      <c r="I6" s="144"/>
      <c r="J6" s="145"/>
      <c r="K6" s="146"/>
      <c r="L6" s="146"/>
    </row>
    <row r="7" spans="1:13">
      <c r="B7" s="2"/>
      <c r="D7" s="2"/>
      <c r="E7" s="80"/>
      <c r="F7" s="80"/>
      <c r="G7" s="81"/>
      <c r="H7" s="80"/>
      <c r="I7" s="82"/>
      <c r="J7" s="82"/>
      <c r="K7" s="82"/>
      <c r="L7" s="82"/>
    </row>
    <row r="9" spans="1:13">
      <c r="A9" s="157" t="s">
        <v>31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82"/>
    </row>
    <row r="10" spans="1:13">
      <c r="A10" s="2"/>
      <c r="B10" s="32" t="s">
        <v>41</v>
      </c>
      <c r="C10" s="33"/>
      <c r="D10" s="33"/>
      <c r="E10" s="83"/>
      <c r="F10" s="83"/>
      <c r="G10" s="83"/>
      <c r="H10" s="83"/>
      <c r="I10" s="84"/>
      <c r="J10" s="83"/>
      <c r="K10" s="84"/>
      <c r="L10" s="89"/>
    </row>
    <row r="11" spans="1:13" ht="12.75" customHeight="1">
      <c r="B11" s="138" t="s">
        <v>43</v>
      </c>
      <c r="C11" s="139"/>
      <c r="D11" s="153" t="s">
        <v>9</v>
      </c>
      <c r="E11" s="153" t="s">
        <v>34</v>
      </c>
      <c r="F11" s="155" t="s">
        <v>11</v>
      </c>
      <c r="G11" s="151" t="s">
        <v>10</v>
      </c>
      <c r="H11" s="153" t="s">
        <v>6</v>
      </c>
      <c r="I11" s="140" t="s">
        <v>5</v>
      </c>
      <c r="J11" s="149" t="s">
        <v>67</v>
      </c>
      <c r="K11" s="140" t="s">
        <v>18</v>
      </c>
      <c r="L11" s="140" t="s">
        <v>0</v>
      </c>
    </row>
    <row r="12" spans="1:13">
      <c r="B12" s="130" t="s">
        <v>44</v>
      </c>
      <c r="C12" s="34" t="s">
        <v>45</v>
      </c>
      <c r="D12" s="154"/>
      <c r="E12" s="154"/>
      <c r="F12" s="156"/>
      <c r="G12" s="152"/>
      <c r="H12" s="154"/>
      <c r="I12" s="141"/>
      <c r="J12" s="150"/>
      <c r="K12" s="141"/>
      <c r="L12" s="141"/>
    </row>
    <row r="13" spans="1:13">
      <c r="B13" s="29">
        <v>43641</v>
      </c>
      <c r="C13" s="37">
        <v>43643</v>
      </c>
      <c r="D13" s="5" t="s">
        <v>88</v>
      </c>
      <c r="E13" s="112" t="s">
        <v>50</v>
      </c>
      <c r="F13" s="35">
        <v>50</v>
      </c>
      <c r="G13" s="38">
        <v>0</v>
      </c>
      <c r="H13" s="85">
        <v>3</v>
      </c>
      <c r="I13" s="40">
        <f>F13*G13*H13</f>
        <v>0</v>
      </c>
      <c r="J13" s="40">
        <f>I13*15%</f>
        <v>0</v>
      </c>
      <c r="K13" s="40">
        <f>SUM(I13:J13)*16%</f>
        <v>0</v>
      </c>
      <c r="L13" s="40">
        <f>SUM(I13:K13)</f>
        <v>0</v>
      </c>
    </row>
    <row r="14" spans="1:13">
      <c r="B14" s="29">
        <v>43641</v>
      </c>
      <c r="C14" s="37">
        <v>43643</v>
      </c>
      <c r="D14" s="5" t="s">
        <v>90</v>
      </c>
      <c r="E14" s="112" t="s">
        <v>50</v>
      </c>
      <c r="F14" s="35">
        <v>50</v>
      </c>
      <c r="G14" s="38">
        <v>0</v>
      </c>
      <c r="H14" s="85">
        <v>3</v>
      </c>
      <c r="I14" s="40">
        <f>F14*G14*H14</f>
        <v>0</v>
      </c>
      <c r="J14" s="40">
        <f>I14*15%</f>
        <v>0</v>
      </c>
      <c r="K14" s="40">
        <f>SUM(I14:J14)*16%</f>
        <v>0</v>
      </c>
      <c r="L14" s="40">
        <f>SUM(I14:K14)</f>
        <v>0</v>
      </c>
    </row>
    <row r="15" spans="1:13">
      <c r="B15" s="29">
        <v>43641</v>
      </c>
      <c r="C15" s="37">
        <v>43643</v>
      </c>
      <c r="D15" s="5" t="s">
        <v>89</v>
      </c>
      <c r="E15" s="112" t="s">
        <v>50</v>
      </c>
      <c r="F15" s="35">
        <v>50</v>
      </c>
      <c r="G15" s="38">
        <v>0</v>
      </c>
      <c r="H15" s="85">
        <v>2</v>
      </c>
      <c r="I15" s="40">
        <f>F15*G15*H15</f>
        <v>0</v>
      </c>
      <c r="J15" s="40">
        <f>I15*15%</f>
        <v>0</v>
      </c>
      <c r="K15" s="40">
        <f>SUM(I15:J15)*16%</f>
        <v>0</v>
      </c>
      <c r="L15" s="40">
        <f>SUM(I15:K15)</f>
        <v>0</v>
      </c>
    </row>
    <row r="16" spans="1:13" ht="12.75" customHeight="1">
      <c r="B16" s="135" t="s">
        <v>42</v>
      </c>
      <c r="C16" s="136"/>
      <c r="D16" s="137"/>
      <c r="E16" s="6"/>
      <c r="F16" s="6"/>
      <c r="G16" s="7"/>
      <c r="H16" s="6"/>
      <c r="I16" s="8">
        <f>SUM(I13:I15)</f>
        <v>0</v>
      </c>
      <c r="J16" s="8">
        <f t="shared" ref="J16:L16" si="0">SUM(J13:J15)</f>
        <v>0</v>
      </c>
      <c r="K16" s="8">
        <f t="shared" si="0"/>
        <v>0</v>
      </c>
      <c r="L16" s="8">
        <f t="shared" si="0"/>
        <v>0</v>
      </c>
      <c r="M16" s="8" t="e">
        <f>SUM(#REF!)</f>
        <v>#REF!</v>
      </c>
    </row>
    <row r="17" spans="1:13">
      <c r="A17" s="2"/>
      <c r="B17" s="14"/>
      <c r="C17" s="2"/>
      <c r="D17" s="14"/>
      <c r="E17" s="88"/>
      <c r="F17" s="88"/>
      <c r="G17" s="87"/>
      <c r="H17" s="6"/>
      <c r="I17" s="87"/>
      <c r="J17" s="87"/>
      <c r="K17" s="87"/>
      <c r="L17" s="87"/>
      <c r="M17" s="11"/>
    </row>
    <row r="18" spans="1:13">
      <c r="B18" s="138" t="s">
        <v>43</v>
      </c>
      <c r="C18" s="139"/>
      <c r="D18" s="153" t="s">
        <v>9</v>
      </c>
      <c r="E18" s="153" t="s">
        <v>34</v>
      </c>
      <c r="F18" s="155" t="s">
        <v>22</v>
      </c>
      <c r="G18" s="151" t="s">
        <v>7</v>
      </c>
      <c r="H18" s="140" t="s">
        <v>6</v>
      </c>
      <c r="I18" s="140" t="s">
        <v>5</v>
      </c>
      <c r="J18" s="149" t="s">
        <v>29</v>
      </c>
      <c r="K18" s="140" t="s">
        <v>18</v>
      </c>
      <c r="L18" s="140" t="s">
        <v>0</v>
      </c>
      <c r="M18" s="127"/>
    </row>
    <row r="19" spans="1:13">
      <c r="B19" s="130" t="s">
        <v>44</v>
      </c>
      <c r="C19" s="34" t="s">
        <v>45</v>
      </c>
      <c r="D19" s="154"/>
      <c r="E19" s="154"/>
      <c r="F19" s="156"/>
      <c r="G19" s="152"/>
      <c r="H19" s="141"/>
      <c r="I19" s="141"/>
      <c r="J19" s="150"/>
      <c r="K19" s="141"/>
      <c r="L19" s="141"/>
      <c r="M19" s="11"/>
    </row>
    <row r="20" spans="1:13">
      <c r="A20" s="2"/>
      <c r="B20" s="32" t="s">
        <v>46</v>
      </c>
      <c r="C20" s="33"/>
      <c r="D20" s="33"/>
      <c r="E20" s="83"/>
      <c r="F20" s="83"/>
      <c r="G20" s="83"/>
      <c r="H20" s="83"/>
      <c r="I20" s="84"/>
      <c r="J20" s="83"/>
      <c r="K20" s="84"/>
      <c r="L20" s="89"/>
    </row>
    <row r="21" spans="1:13">
      <c r="A21" s="2"/>
      <c r="B21" s="29">
        <v>43641</v>
      </c>
      <c r="C21" s="29">
        <v>43641</v>
      </c>
      <c r="D21" s="5" t="s">
        <v>91</v>
      </c>
      <c r="E21" s="112" t="s">
        <v>50</v>
      </c>
      <c r="F21" s="35">
        <v>50</v>
      </c>
      <c r="G21" s="38">
        <v>0</v>
      </c>
      <c r="H21" s="85">
        <v>1</v>
      </c>
      <c r="I21" s="40">
        <f>F21*G21*H21</f>
        <v>0</v>
      </c>
      <c r="J21" s="40">
        <f>I21*15%</f>
        <v>0</v>
      </c>
      <c r="K21" s="40">
        <f>SUM(I21:J21)*16%</f>
        <v>0</v>
      </c>
      <c r="L21" s="40">
        <f>SUM(I21:K21)</f>
        <v>0</v>
      </c>
    </row>
    <row r="22" spans="1:13">
      <c r="A22" s="2"/>
      <c r="B22" s="29">
        <v>43642</v>
      </c>
      <c r="C22" s="29">
        <v>43642</v>
      </c>
      <c r="D22" s="5" t="s">
        <v>92</v>
      </c>
      <c r="E22" s="112" t="s">
        <v>50</v>
      </c>
      <c r="F22" s="35">
        <v>115</v>
      </c>
      <c r="G22" s="38">
        <v>0</v>
      </c>
      <c r="H22" s="85">
        <v>1</v>
      </c>
      <c r="I22" s="40">
        <f t="shared" ref="I22:I26" si="1">F22*G22*H22</f>
        <v>0</v>
      </c>
      <c r="J22" s="40">
        <f t="shared" ref="J22:J28" si="2">I22*15%</f>
        <v>0</v>
      </c>
      <c r="K22" s="40">
        <f t="shared" ref="K22:K26" si="3">SUM(I22:J22)*16%</f>
        <v>0</v>
      </c>
      <c r="L22" s="40">
        <f t="shared" ref="L22:L26" si="4">SUM(I22:K22)</f>
        <v>0</v>
      </c>
    </row>
    <row r="23" spans="1:13">
      <c r="A23" s="2"/>
      <c r="B23" s="29">
        <v>43642</v>
      </c>
      <c r="C23" s="29">
        <v>43642</v>
      </c>
      <c r="D23" s="5" t="s">
        <v>93</v>
      </c>
      <c r="E23" s="112" t="s">
        <v>50</v>
      </c>
      <c r="F23" s="35">
        <v>115</v>
      </c>
      <c r="G23" s="38">
        <v>0</v>
      </c>
      <c r="H23" s="85">
        <v>2</v>
      </c>
      <c r="I23" s="40">
        <f t="shared" si="1"/>
        <v>0</v>
      </c>
      <c r="J23" s="40">
        <f t="shared" si="2"/>
        <v>0</v>
      </c>
      <c r="K23" s="40">
        <f t="shared" si="3"/>
        <v>0</v>
      </c>
      <c r="L23" s="40">
        <f t="shared" si="4"/>
        <v>0</v>
      </c>
    </row>
    <row r="24" spans="1:13">
      <c r="A24" s="2"/>
      <c r="B24" s="29">
        <v>43642</v>
      </c>
      <c r="C24" s="29">
        <v>43642</v>
      </c>
      <c r="D24" s="5" t="s">
        <v>94</v>
      </c>
      <c r="E24" s="112" t="s">
        <v>50</v>
      </c>
      <c r="F24" s="35">
        <v>115</v>
      </c>
      <c r="G24" s="38">
        <v>0</v>
      </c>
      <c r="H24" s="85">
        <v>1</v>
      </c>
      <c r="I24" s="40">
        <f t="shared" si="1"/>
        <v>0</v>
      </c>
      <c r="J24" s="40">
        <f t="shared" si="2"/>
        <v>0</v>
      </c>
      <c r="K24" s="40">
        <f t="shared" si="3"/>
        <v>0</v>
      </c>
      <c r="L24" s="40">
        <f t="shared" si="4"/>
        <v>0</v>
      </c>
    </row>
    <row r="25" spans="1:13" ht="12.75" customHeight="1">
      <c r="A25" s="2"/>
      <c r="B25" s="29">
        <v>43642</v>
      </c>
      <c r="C25" s="29">
        <v>43642</v>
      </c>
      <c r="D25" s="5" t="s">
        <v>95</v>
      </c>
      <c r="E25" s="112" t="s">
        <v>50</v>
      </c>
      <c r="F25" s="35">
        <v>38</v>
      </c>
      <c r="G25" s="38">
        <v>0</v>
      </c>
      <c r="H25" s="85">
        <v>3</v>
      </c>
      <c r="I25" s="40">
        <f t="shared" si="1"/>
        <v>0</v>
      </c>
      <c r="J25" s="40">
        <f t="shared" si="2"/>
        <v>0</v>
      </c>
      <c r="K25" s="40">
        <f t="shared" si="3"/>
        <v>0</v>
      </c>
      <c r="L25" s="40">
        <f t="shared" si="4"/>
        <v>0</v>
      </c>
    </row>
    <row r="26" spans="1:13">
      <c r="A26" s="2"/>
      <c r="B26" s="29">
        <v>43642</v>
      </c>
      <c r="C26" s="29">
        <v>43642</v>
      </c>
      <c r="D26" s="5" t="s">
        <v>96</v>
      </c>
      <c r="E26" s="112" t="s">
        <v>50</v>
      </c>
      <c r="F26" s="35">
        <v>115</v>
      </c>
      <c r="G26" s="38">
        <v>0</v>
      </c>
      <c r="H26" s="85">
        <v>1</v>
      </c>
      <c r="I26" s="40">
        <f t="shared" si="1"/>
        <v>0</v>
      </c>
      <c r="J26" s="40">
        <f t="shared" si="2"/>
        <v>0</v>
      </c>
      <c r="K26" s="40">
        <f t="shared" si="3"/>
        <v>0</v>
      </c>
      <c r="L26" s="40">
        <f t="shared" si="4"/>
        <v>0</v>
      </c>
    </row>
    <row r="27" spans="1:13">
      <c r="A27" s="2"/>
      <c r="B27" s="29">
        <v>43642</v>
      </c>
      <c r="C27" s="29">
        <v>43642</v>
      </c>
      <c r="D27" s="5" t="s">
        <v>97</v>
      </c>
      <c r="E27" s="112" t="s">
        <v>50</v>
      </c>
      <c r="F27" s="35">
        <v>115</v>
      </c>
      <c r="G27" s="38">
        <v>0</v>
      </c>
      <c r="H27" s="85">
        <v>2</v>
      </c>
      <c r="I27" s="40">
        <f>F27*G27*H27</f>
        <v>0</v>
      </c>
      <c r="J27" s="40">
        <f>I27*15%</f>
        <v>0</v>
      </c>
      <c r="K27" s="40">
        <f>SUM(I27:J27)*16%</f>
        <v>0</v>
      </c>
      <c r="L27" s="40">
        <f>SUM(I27:K27)</f>
        <v>0</v>
      </c>
    </row>
    <row r="28" spans="1:13">
      <c r="A28" s="2"/>
      <c r="B28" s="29">
        <v>43642</v>
      </c>
      <c r="C28" s="29">
        <v>43642</v>
      </c>
      <c r="D28" s="5" t="s">
        <v>98</v>
      </c>
      <c r="E28" s="112" t="s">
        <v>50</v>
      </c>
      <c r="F28" s="35">
        <v>115</v>
      </c>
      <c r="G28" s="38">
        <v>0</v>
      </c>
      <c r="H28" s="85">
        <v>1</v>
      </c>
      <c r="I28" s="40">
        <f t="shared" ref="I28" si="5">F28*G28*H28</f>
        <v>0</v>
      </c>
      <c r="J28" s="40">
        <f t="shared" si="2"/>
        <v>0</v>
      </c>
      <c r="K28" s="40">
        <f t="shared" ref="K28" si="6">SUM(I28:J28)*16%</f>
        <v>0</v>
      </c>
      <c r="L28" s="40">
        <f t="shared" ref="L28" si="7">SUM(I28:K28)</f>
        <v>0</v>
      </c>
    </row>
    <row r="29" spans="1:13">
      <c r="A29" s="2"/>
      <c r="B29" s="29">
        <v>43642</v>
      </c>
      <c r="C29" s="29">
        <v>43642</v>
      </c>
      <c r="D29" s="5" t="s">
        <v>97</v>
      </c>
      <c r="E29" s="112" t="s">
        <v>50</v>
      </c>
      <c r="F29" s="35">
        <v>115</v>
      </c>
      <c r="G29" s="38">
        <v>0</v>
      </c>
      <c r="H29" s="85">
        <v>2</v>
      </c>
      <c r="I29" s="40">
        <f>F29*G29*H29</f>
        <v>0</v>
      </c>
      <c r="J29" s="40">
        <f>I29*15%</f>
        <v>0</v>
      </c>
      <c r="K29" s="40">
        <f>SUM(I29:J29)*16%</f>
        <v>0</v>
      </c>
      <c r="L29" s="40">
        <f>SUM(I29:K29)</f>
        <v>0</v>
      </c>
    </row>
    <row r="30" spans="1:13">
      <c r="A30" s="2"/>
      <c r="B30" s="29">
        <v>43642</v>
      </c>
      <c r="C30" s="29">
        <v>43642</v>
      </c>
      <c r="D30" s="5" t="s">
        <v>99</v>
      </c>
      <c r="E30" s="112" t="s">
        <v>50</v>
      </c>
      <c r="F30" s="35">
        <v>115</v>
      </c>
      <c r="G30" s="38">
        <v>0</v>
      </c>
      <c r="H30" s="85">
        <v>2</v>
      </c>
      <c r="I30" s="40">
        <f>F30*G30*H30</f>
        <v>0</v>
      </c>
      <c r="J30" s="40">
        <f>I30*15%</f>
        <v>0</v>
      </c>
      <c r="K30" s="40">
        <f>SUM(I30:J30)*16%</f>
        <v>0</v>
      </c>
      <c r="L30" s="40">
        <f>SUM(I30:K30)</f>
        <v>0</v>
      </c>
    </row>
    <row r="31" spans="1:13" ht="12.75" customHeight="1">
      <c r="A31" s="2"/>
      <c r="B31" s="37">
        <v>43643</v>
      </c>
      <c r="C31" s="37">
        <v>43643</v>
      </c>
      <c r="D31" s="5" t="s">
        <v>100</v>
      </c>
      <c r="E31" s="112" t="s">
        <v>50</v>
      </c>
      <c r="F31" s="35">
        <v>50</v>
      </c>
      <c r="G31" s="38">
        <v>0</v>
      </c>
      <c r="H31" s="85">
        <v>1</v>
      </c>
      <c r="I31" s="40">
        <f>F31*G31*H31</f>
        <v>0</v>
      </c>
      <c r="J31" s="40">
        <f>I31*15%</f>
        <v>0</v>
      </c>
      <c r="K31" s="40">
        <f>SUM(I31:J31)*16%</f>
        <v>0</v>
      </c>
      <c r="L31" s="40">
        <f>SUM(I31:K31)</f>
        <v>0</v>
      </c>
    </row>
    <row r="32" spans="1:13">
      <c r="B32" s="158" t="s">
        <v>14</v>
      </c>
      <c r="C32" s="159"/>
      <c r="D32" s="160"/>
      <c r="E32" s="12"/>
      <c r="F32" s="12"/>
      <c r="G32" s="12"/>
      <c r="H32" s="12"/>
      <c r="I32" s="8">
        <f>SUM(I21:I31)</f>
        <v>0</v>
      </c>
      <c r="J32" s="8">
        <f t="shared" ref="J32:L32" si="8">SUM(J21:J31)</f>
        <v>0</v>
      </c>
      <c r="K32" s="8">
        <f t="shared" si="8"/>
        <v>0</v>
      </c>
      <c r="L32" s="8">
        <f t="shared" si="8"/>
        <v>0</v>
      </c>
      <c r="M32" s="8" t="e">
        <f>SUM(#REF!)</f>
        <v>#REF!</v>
      </c>
    </row>
    <row r="33" spans="1:13" ht="12" customHeight="1">
      <c r="B33" s="9"/>
      <c r="D33" s="9"/>
      <c r="E33" s="12"/>
      <c r="F33" s="12"/>
      <c r="G33" s="12"/>
      <c r="H33" s="12"/>
      <c r="I33" s="10"/>
      <c r="J33" s="10"/>
      <c r="K33" s="10"/>
      <c r="L33" s="10"/>
    </row>
    <row r="34" spans="1:13" ht="12" customHeight="1">
      <c r="A34" s="2"/>
      <c r="B34" s="32" t="s">
        <v>2</v>
      </c>
      <c r="C34" s="33"/>
      <c r="D34" s="33"/>
      <c r="E34" s="83"/>
      <c r="F34" s="83"/>
      <c r="G34" s="83"/>
      <c r="H34" s="83"/>
      <c r="I34" s="84"/>
      <c r="J34" s="83"/>
      <c r="K34" s="84"/>
      <c r="L34" s="89"/>
    </row>
    <row r="35" spans="1:13" ht="26.25" customHeight="1">
      <c r="B35" s="138" t="s">
        <v>43</v>
      </c>
      <c r="C35" s="139"/>
      <c r="D35" s="161" t="s">
        <v>9</v>
      </c>
      <c r="E35" s="153" t="s">
        <v>34</v>
      </c>
      <c r="F35" s="155" t="s">
        <v>22</v>
      </c>
      <c r="G35" s="151" t="s">
        <v>7</v>
      </c>
      <c r="H35" s="153" t="s">
        <v>6</v>
      </c>
      <c r="I35" s="140" t="s">
        <v>5</v>
      </c>
      <c r="J35" s="149" t="s">
        <v>3</v>
      </c>
      <c r="K35" s="140" t="s">
        <v>18</v>
      </c>
      <c r="L35" s="140" t="s">
        <v>0</v>
      </c>
    </row>
    <row r="36" spans="1:13" ht="12" customHeight="1">
      <c r="B36" s="130" t="s">
        <v>44</v>
      </c>
      <c r="C36" s="34" t="s">
        <v>45</v>
      </c>
      <c r="D36" s="162"/>
      <c r="E36" s="154"/>
      <c r="F36" s="156"/>
      <c r="G36" s="152"/>
      <c r="H36" s="154"/>
      <c r="I36" s="141">
        <f>F36*G36*H36</f>
        <v>0</v>
      </c>
      <c r="J36" s="150">
        <v>0</v>
      </c>
      <c r="K36" s="141">
        <f>SUM(I36:J36)*16%</f>
        <v>0</v>
      </c>
      <c r="L36" s="141">
        <f>SUM(I36:K36)</f>
        <v>0</v>
      </c>
    </row>
    <row r="37" spans="1:13" ht="12" customHeight="1">
      <c r="B37" s="29">
        <v>43641</v>
      </c>
      <c r="C37" s="37">
        <v>43643</v>
      </c>
      <c r="D37" s="5" t="s">
        <v>101</v>
      </c>
      <c r="E37" s="112" t="s">
        <v>50</v>
      </c>
      <c r="F37" s="35">
        <v>1</v>
      </c>
      <c r="G37" s="38">
        <v>0</v>
      </c>
      <c r="H37" s="85">
        <v>1</v>
      </c>
      <c r="I37" s="39">
        <f>F37*G37*H37</f>
        <v>0</v>
      </c>
      <c r="J37" s="39">
        <v>0</v>
      </c>
      <c r="K37" s="40">
        <f>SUM(I37:J37)*16%</f>
        <v>0</v>
      </c>
      <c r="L37" s="39">
        <f>SUM(I37:K37)</f>
        <v>0</v>
      </c>
    </row>
    <row r="38" spans="1:13" ht="12.75" customHeight="1">
      <c r="B38" s="29">
        <v>43642</v>
      </c>
      <c r="C38" s="29">
        <v>43642</v>
      </c>
      <c r="D38" s="5" t="s">
        <v>102</v>
      </c>
      <c r="E38" s="112" t="s">
        <v>50</v>
      </c>
      <c r="F38" s="35">
        <v>1</v>
      </c>
      <c r="G38" s="38">
        <v>0</v>
      </c>
      <c r="H38" s="85">
        <v>1</v>
      </c>
      <c r="I38" s="39">
        <f>F38*G38*H38</f>
        <v>0</v>
      </c>
      <c r="J38" s="39">
        <v>0</v>
      </c>
      <c r="K38" s="40">
        <f>SUM(I38:J38)*16%</f>
        <v>0</v>
      </c>
      <c r="L38" s="39">
        <f>SUM(I38:K38)</f>
        <v>0</v>
      </c>
    </row>
    <row r="39" spans="1:13">
      <c r="B39" s="29">
        <v>43642</v>
      </c>
      <c r="C39" s="29">
        <v>43642</v>
      </c>
      <c r="D39" s="5" t="s">
        <v>103</v>
      </c>
      <c r="E39" s="112" t="s">
        <v>50</v>
      </c>
      <c r="F39" s="35">
        <v>1</v>
      </c>
      <c r="G39" s="38">
        <v>0</v>
      </c>
      <c r="H39" s="85">
        <v>1</v>
      </c>
      <c r="I39" s="39">
        <f>F39*G39*H39</f>
        <v>0</v>
      </c>
      <c r="J39" s="39">
        <v>0</v>
      </c>
      <c r="K39" s="40">
        <f>SUM(I39:J39)*16%</f>
        <v>0</v>
      </c>
      <c r="L39" s="39">
        <f>SUM(I39:K39)</f>
        <v>0</v>
      </c>
    </row>
    <row r="40" spans="1:13">
      <c r="B40" s="135" t="s">
        <v>16</v>
      </c>
      <c r="C40" s="136"/>
      <c r="D40" s="137"/>
      <c r="E40" s="12"/>
      <c r="F40" s="12"/>
      <c r="G40" s="12"/>
      <c r="H40" s="12"/>
      <c r="I40" s="8">
        <f>SUM(I37:I39)</f>
        <v>0</v>
      </c>
      <c r="J40" s="8">
        <f t="shared" ref="J40:L40" si="9">SUM(J37:J39)</f>
        <v>0</v>
      </c>
      <c r="K40" s="8">
        <f t="shared" si="9"/>
        <v>0</v>
      </c>
      <c r="L40" s="8">
        <f t="shared" si="9"/>
        <v>0</v>
      </c>
      <c r="M40" s="8">
        <f>SUM(M36:M36)</f>
        <v>0</v>
      </c>
    </row>
    <row r="41" spans="1:13">
      <c r="A41" s="2"/>
      <c r="B41" s="14"/>
      <c r="C41" s="2"/>
      <c r="D41" s="15"/>
      <c r="E41" s="86"/>
      <c r="F41" s="86"/>
      <c r="G41" s="87"/>
      <c r="H41" s="6"/>
      <c r="I41" s="87"/>
      <c r="J41" s="87"/>
      <c r="K41" s="87"/>
      <c r="L41" s="87"/>
    </row>
    <row r="42" spans="1:13">
      <c r="A42" s="2"/>
      <c r="B42" s="32" t="s">
        <v>82</v>
      </c>
      <c r="C42" s="33"/>
      <c r="D42" s="33"/>
      <c r="E42" s="83"/>
      <c r="F42" s="83"/>
      <c r="G42" s="83"/>
      <c r="H42" s="83"/>
      <c r="I42" s="84"/>
      <c r="J42" s="83"/>
      <c r="K42" s="84"/>
      <c r="L42" s="89"/>
    </row>
    <row r="43" spans="1:13">
      <c r="B43" s="138" t="s">
        <v>43</v>
      </c>
      <c r="C43" s="139"/>
      <c r="D43" s="153" t="s">
        <v>9</v>
      </c>
      <c r="E43" s="153" t="s">
        <v>34</v>
      </c>
      <c r="F43" s="155" t="s">
        <v>8</v>
      </c>
      <c r="G43" s="151" t="s">
        <v>7</v>
      </c>
      <c r="H43" s="153" t="s">
        <v>6</v>
      </c>
      <c r="I43" s="140" t="s">
        <v>5</v>
      </c>
      <c r="J43" s="149" t="s">
        <v>3</v>
      </c>
      <c r="K43" s="140" t="s">
        <v>18</v>
      </c>
      <c r="L43" s="140" t="s">
        <v>0</v>
      </c>
    </row>
    <row r="44" spans="1:13">
      <c r="B44" s="130" t="s">
        <v>44</v>
      </c>
      <c r="C44" s="34" t="s">
        <v>45</v>
      </c>
      <c r="D44" s="154"/>
      <c r="E44" s="154"/>
      <c r="F44" s="156"/>
      <c r="G44" s="152"/>
      <c r="H44" s="154"/>
      <c r="I44" s="141">
        <f t="shared" ref="I44:I49" si="10">F44*G44*H44</f>
        <v>0</v>
      </c>
      <c r="J44" s="150">
        <v>0</v>
      </c>
      <c r="K44" s="141">
        <f t="shared" ref="K44:K49" si="11">SUM(I44:J44)*16%</f>
        <v>0</v>
      </c>
      <c r="L44" s="141">
        <f t="shared" ref="L44:L49" si="12">SUM(I44:K44)</f>
        <v>0</v>
      </c>
    </row>
    <row r="45" spans="1:13">
      <c r="A45" s="2"/>
      <c r="B45" s="29">
        <v>43641</v>
      </c>
      <c r="C45" s="37">
        <v>43643</v>
      </c>
      <c r="D45" s="16" t="s">
        <v>105</v>
      </c>
      <c r="E45" s="31"/>
      <c r="F45" s="85">
        <v>13</v>
      </c>
      <c r="G45" s="38">
        <v>0</v>
      </c>
      <c r="H45" s="85">
        <v>1</v>
      </c>
      <c r="I45" s="40">
        <f t="shared" si="10"/>
        <v>0</v>
      </c>
      <c r="J45" s="39">
        <v>0</v>
      </c>
      <c r="K45" s="40">
        <f t="shared" si="11"/>
        <v>0</v>
      </c>
      <c r="L45" s="40">
        <f t="shared" si="12"/>
        <v>0</v>
      </c>
    </row>
    <row r="46" spans="1:13" ht="26.25" customHeight="1">
      <c r="A46" s="2"/>
      <c r="B46" s="29">
        <v>43641</v>
      </c>
      <c r="C46" s="37">
        <v>43643</v>
      </c>
      <c r="D46" s="16" t="s">
        <v>106</v>
      </c>
      <c r="E46" s="31"/>
      <c r="F46" s="85">
        <v>13</v>
      </c>
      <c r="G46" s="38">
        <v>0</v>
      </c>
      <c r="H46" s="85">
        <v>1</v>
      </c>
      <c r="I46" s="40">
        <f t="shared" si="10"/>
        <v>0</v>
      </c>
      <c r="J46" s="39">
        <v>0</v>
      </c>
      <c r="K46" s="40">
        <f t="shared" si="11"/>
        <v>0</v>
      </c>
      <c r="L46" s="40">
        <f t="shared" si="12"/>
        <v>0</v>
      </c>
    </row>
    <row r="47" spans="1:13" ht="12" customHeight="1">
      <c r="A47" s="2"/>
      <c r="B47" s="29">
        <v>43641</v>
      </c>
      <c r="C47" s="37">
        <v>43643</v>
      </c>
      <c r="D47" s="16" t="s">
        <v>107</v>
      </c>
      <c r="E47" s="31"/>
      <c r="F47" s="85">
        <v>13</v>
      </c>
      <c r="G47" s="38">
        <v>0</v>
      </c>
      <c r="H47" s="85">
        <v>1</v>
      </c>
      <c r="I47" s="40">
        <f t="shared" si="10"/>
        <v>0</v>
      </c>
      <c r="J47" s="39">
        <v>0</v>
      </c>
      <c r="K47" s="40">
        <f t="shared" si="11"/>
        <v>0</v>
      </c>
      <c r="L47" s="40">
        <f t="shared" si="12"/>
        <v>0</v>
      </c>
    </row>
    <row r="48" spans="1:13" ht="12" customHeight="1">
      <c r="A48" s="2"/>
      <c r="B48" s="29">
        <v>43641</v>
      </c>
      <c r="C48" s="37">
        <v>43643</v>
      </c>
      <c r="D48" s="16" t="s">
        <v>108</v>
      </c>
      <c r="E48" s="31"/>
      <c r="F48" s="85">
        <v>11</v>
      </c>
      <c r="G48" s="38">
        <v>0</v>
      </c>
      <c r="H48" s="85">
        <v>1</v>
      </c>
      <c r="I48" s="40">
        <f t="shared" si="10"/>
        <v>0</v>
      </c>
      <c r="J48" s="39">
        <v>0</v>
      </c>
      <c r="K48" s="40">
        <f t="shared" si="11"/>
        <v>0</v>
      </c>
      <c r="L48" s="40">
        <f t="shared" si="12"/>
        <v>0</v>
      </c>
    </row>
    <row r="49" spans="1:13">
      <c r="A49" s="2"/>
      <c r="B49" s="29">
        <v>43641</v>
      </c>
      <c r="C49" s="37">
        <v>43643</v>
      </c>
      <c r="D49" s="16" t="s">
        <v>104</v>
      </c>
      <c r="E49" s="31"/>
      <c r="F49" s="85">
        <v>50</v>
      </c>
      <c r="G49" s="38">
        <v>0</v>
      </c>
      <c r="H49" s="85">
        <v>1</v>
      </c>
      <c r="I49" s="40">
        <f t="shared" si="10"/>
        <v>0</v>
      </c>
      <c r="J49" s="39">
        <v>0</v>
      </c>
      <c r="K49" s="40">
        <f t="shared" si="11"/>
        <v>0</v>
      </c>
      <c r="L49" s="40">
        <f t="shared" si="12"/>
        <v>0</v>
      </c>
    </row>
    <row r="50" spans="1:13">
      <c r="A50" s="2"/>
      <c r="B50" s="135" t="s">
        <v>33</v>
      </c>
      <c r="C50" s="136"/>
      <c r="D50" s="137"/>
      <c r="E50" s="12"/>
      <c r="F50" s="12"/>
      <c r="G50" s="12"/>
      <c r="H50" s="12"/>
      <c r="I50" s="8">
        <f>SUM(I45:I49)</f>
        <v>0</v>
      </c>
      <c r="J50" s="8">
        <f t="shared" ref="J50:L50" si="13">SUM(J45:J49)</f>
        <v>0</v>
      </c>
      <c r="K50" s="8">
        <f t="shared" si="13"/>
        <v>0</v>
      </c>
      <c r="L50" s="8">
        <f t="shared" si="13"/>
        <v>0</v>
      </c>
      <c r="M50" s="17" t="e">
        <f>L11+#REF!+L64+L71+L50+#REF!</f>
        <v>#VALUE!</v>
      </c>
    </row>
    <row r="51" spans="1:13" ht="26.25" customHeight="1">
      <c r="A51" s="2"/>
      <c r="B51" s="14"/>
      <c r="C51" s="2"/>
      <c r="D51" s="28"/>
      <c r="E51" s="88"/>
      <c r="F51" s="88"/>
      <c r="G51" s="87"/>
      <c r="H51" s="6"/>
      <c r="I51" s="87"/>
      <c r="J51" s="87"/>
      <c r="K51" s="87"/>
      <c r="L51" s="87"/>
      <c r="M51" s="11"/>
    </row>
    <row r="52" spans="1:13" ht="12" customHeight="1">
      <c r="B52" s="32" t="s">
        <v>19</v>
      </c>
      <c r="C52" s="33"/>
      <c r="D52" s="33"/>
      <c r="E52" s="83"/>
      <c r="F52" s="83"/>
      <c r="G52" s="83"/>
      <c r="H52" s="83"/>
      <c r="I52" s="84"/>
      <c r="J52" s="83"/>
      <c r="K52" s="84"/>
      <c r="L52" s="89"/>
    </row>
    <row r="53" spans="1:13">
      <c r="B53" s="138" t="s">
        <v>43</v>
      </c>
      <c r="C53" s="139"/>
      <c r="D53" s="153" t="s">
        <v>9</v>
      </c>
      <c r="E53" s="153" t="s">
        <v>34</v>
      </c>
      <c r="F53" s="155" t="s">
        <v>22</v>
      </c>
      <c r="G53" s="151" t="s">
        <v>7</v>
      </c>
      <c r="H53" s="153" t="s">
        <v>6</v>
      </c>
      <c r="I53" s="140" t="s">
        <v>5</v>
      </c>
      <c r="J53" s="149" t="s">
        <v>29</v>
      </c>
      <c r="K53" s="140" t="s">
        <v>18</v>
      </c>
      <c r="L53" s="140" t="s">
        <v>0</v>
      </c>
    </row>
    <row r="54" spans="1:13" ht="12.75" customHeight="1">
      <c r="B54" s="130" t="s">
        <v>44</v>
      </c>
      <c r="C54" s="34" t="s">
        <v>45</v>
      </c>
      <c r="D54" s="154"/>
      <c r="E54" s="154"/>
      <c r="F54" s="156"/>
      <c r="G54" s="152"/>
      <c r="H54" s="154"/>
      <c r="I54" s="141">
        <f t="shared" ref="I54:I63" si="14">F54*G54*H54</f>
        <v>0</v>
      </c>
      <c r="J54" s="150">
        <v>0</v>
      </c>
      <c r="K54" s="141">
        <f t="shared" ref="K54:K63" si="15">SUM(I54:J54)*16%</f>
        <v>0</v>
      </c>
      <c r="L54" s="141">
        <f t="shared" ref="L54:L63" si="16">SUM(I54:K54)</f>
        <v>0</v>
      </c>
    </row>
    <row r="55" spans="1:13">
      <c r="B55" s="29">
        <v>43642</v>
      </c>
      <c r="C55" s="29">
        <v>43642</v>
      </c>
      <c r="D55" s="16" t="s">
        <v>111</v>
      </c>
      <c r="E55" s="35"/>
      <c r="F55" s="35">
        <v>2</v>
      </c>
      <c r="G55" s="38">
        <v>0</v>
      </c>
      <c r="H55" s="35">
        <v>1</v>
      </c>
      <c r="I55" s="38">
        <f t="shared" si="14"/>
        <v>0</v>
      </c>
      <c r="J55" s="38">
        <v>0</v>
      </c>
      <c r="K55" s="40">
        <f t="shared" si="15"/>
        <v>0</v>
      </c>
      <c r="L55" s="38">
        <f t="shared" si="16"/>
        <v>0</v>
      </c>
    </row>
    <row r="56" spans="1:13">
      <c r="B56" s="29">
        <v>43642</v>
      </c>
      <c r="C56" s="29">
        <v>43642</v>
      </c>
      <c r="D56" s="16" t="s">
        <v>112</v>
      </c>
      <c r="E56" s="35"/>
      <c r="F56" s="35">
        <v>2</v>
      </c>
      <c r="G56" s="38">
        <v>0</v>
      </c>
      <c r="H56" s="35">
        <v>1</v>
      </c>
      <c r="I56" s="38">
        <f t="shared" si="14"/>
        <v>0</v>
      </c>
      <c r="J56" s="38">
        <v>0</v>
      </c>
      <c r="K56" s="40">
        <f t="shared" si="15"/>
        <v>0</v>
      </c>
      <c r="L56" s="38">
        <f t="shared" si="16"/>
        <v>0</v>
      </c>
    </row>
    <row r="57" spans="1:13">
      <c r="B57" s="29">
        <v>43642</v>
      </c>
      <c r="C57" s="29">
        <v>43642</v>
      </c>
      <c r="D57" s="16" t="s">
        <v>117</v>
      </c>
      <c r="E57" s="35"/>
      <c r="F57" s="35">
        <v>3</v>
      </c>
      <c r="G57" s="38">
        <v>0</v>
      </c>
      <c r="H57" s="35">
        <v>1</v>
      </c>
      <c r="I57" s="38">
        <f t="shared" si="14"/>
        <v>0</v>
      </c>
      <c r="J57" s="38">
        <v>0</v>
      </c>
      <c r="K57" s="40">
        <f t="shared" si="15"/>
        <v>0</v>
      </c>
      <c r="L57" s="38">
        <f t="shared" si="16"/>
        <v>0</v>
      </c>
    </row>
    <row r="58" spans="1:13">
      <c r="B58" s="29">
        <v>43642</v>
      </c>
      <c r="C58" s="29">
        <v>43642</v>
      </c>
      <c r="D58" s="16" t="s">
        <v>113</v>
      </c>
      <c r="E58" s="35"/>
      <c r="F58" s="35">
        <v>2</v>
      </c>
      <c r="G58" s="38">
        <v>0</v>
      </c>
      <c r="H58" s="35">
        <v>1</v>
      </c>
      <c r="I58" s="38">
        <f t="shared" si="14"/>
        <v>0</v>
      </c>
      <c r="J58" s="38">
        <v>0</v>
      </c>
      <c r="K58" s="40">
        <f t="shared" si="15"/>
        <v>0</v>
      </c>
      <c r="L58" s="38">
        <f t="shared" si="16"/>
        <v>0</v>
      </c>
    </row>
    <row r="59" spans="1:13">
      <c r="B59" s="29">
        <v>43642</v>
      </c>
      <c r="C59" s="29">
        <v>43642</v>
      </c>
      <c r="D59" s="16" t="s">
        <v>114</v>
      </c>
      <c r="E59" s="35"/>
      <c r="F59" s="35">
        <v>3</v>
      </c>
      <c r="G59" s="38">
        <v>0</v>
      </c>
      <c r="H59" s="35">
        <v>1</v>
      </c>
      <c r="I59" s="38">
        <f t="shared" si="14"/>
        <v>0</v>
      </c>
      <c r="J59" s="38">
        <v>0</v>
      </c>
      <c r="K59" s="40">
        <f t="shared" si="15"/>
        <v>0</v>
      </c>
      <c r="L59" s="38">
        <f t="shared" si="16"/>
        <v>0</v>
      </c>
    </row>
    <row r="60" spans="1:13">
      <c r="B60" s="29">
        <v>43642</v>
      </c>
      <c r="C60" s="29">
        <v>43642</v>
      </c>
      <c r="D60" s="16" t="s">
        <v>115</v>
      </c>
      <c r="E60" s="35"/>
      <c r="F60" s="35">
        <v>3</v>
      </c>
      <c r="G60" s="38">
        <v>0</v>
      </c>
      <c r="H60" s="35">
        <v>1</v>
      </c>
      <c r="I60" s="38">
        <f t="shared" si="14"/>
        <v>0</v>
      </c>
      <c r="J60" s="38">
        <v>0</v>
      </c>
      <c r="K60" s="40">
        <f t="shared" si="15"/>
        <v>0</v>
      </c>
      <c r="L60" s="38">
        <f t="shared" si="16"/>
        <v>0</v>
      </c>
    </row>
    <row r="61" spans="1:13" ht="20.399999999999999">
      <c r="B61" s="29">
        <v>43642</v>
      </c>
      <c r="C61" s="29">
        <v>43642</v>
      </c>
      <c r="D61" s="16" t="s">
        <v>118</v>
      </c>
      <c r="E61" s="35"/>
      <c r="F61" s="35">
        <v>3</v>
      </c>
      <c r="G61" s="38">
        <v>0</v>
      </c>
      <c r="H61" s="35">
        <v>1</v>
      </c>
      <c r="I61" s="38">
        <f t="shared" si="14"/>
        <v>0</v>
      </c>
      <c r="J61" s="38">
        <v>0</v>
      </c>
      <c r="K61" s="40">
        <f t="shared" si="15"/>
        <v>0</v>
      </c>
      <c r="L61" s="38">
        <f t="shared" si="16"/>
        <v>0</v>
      </c>
    </row>
    <row r="62" spans="1:13">
      <c r="B62" s="29">
        <v>43642</v>
      </c>
      <c r="C62" s="29">
        <v>43642</v>
      </c>
      <c r="D62" s="16" t="s">
        <v>116</v>
      </c>
      <c r="E62" s="35"/>
      <c r="F62" s="35">
        <v>3</v>
      </c>
      <c r="G62" s="38">
        <v>0</v>
      </c>
      <c r="H62" s="35">
        <v>1</v>
      </c>
      <c r="I62" s="38">
        <f t="shared" si="14"/>
        <v>0</v>
      </c>
      <c r="J62" s="38">
        <v>0</v>
      </c>
      <c r="K62" s="40">
        <f t="shared" si="15"/>
        <v>0</v>
      </c>
      <c r="L62" s="38">
        <f t="shared" si="16"/>
        <v>0</v>
      </c>
    </row>
    <row r="63" spans="1:13">
      <c r="B63" s="29">
        <v>43642</v>
      </c>
      <c r="C63" s="29">
        <v>43642</v>
      </c>
      <c r="D63" s="16" t="s">
        <v>84</v>
      </c>
      <c r="E63" s="35"/>
      <c r="F63" s="35">
        <v>115</v>
      </c>
      <c r="G63" s="38">
        <v>0</v>
      </c>
      <c r="H63" s="35">
        <v>1</v>
      </c>
      <c r="I63" s="38">
        <f t="shared" si="14"/>
        <v>0</v>
      </c>
      <c r="J63" s="38">
        <v>0</v>
      </c>
      <c r="K63" s="40">
        <f t="shared" si="15"/>
        <v>0</v>
      </c>
      <c r="L63" s="38">
        <f t="shared" si="16"/>
        <v>0</v>
      </c>
    </row>
    <row r="64" spans="1:13">
      <c r="B64" s="135" t="s">
        <v>20</v>
      </c>
      <c r="C64" s="136"/>
      <c r="D64" s="137"/>
      <c r="E64" s="12"/>
      <c r="F64" s="12"/>
      <c r="G64" s="12"/>
      <c r="H64" s="12"/>
      <c r="I64" s="8">
        <f>SUM(I55:I63)</f>
        <v>0</v>
      </c>
      <c r="J64" s="8">
        <f t="shared" ref="J64:L64" si="17">SUM(J55:J63)</f>
        <v>0</v>
      </c>
      <c r="K64" s="8">
        <f t="shared" si="17"/>
        <v>0</v>
      </c>
      <c r="L64" s="8">
        <f t="shared" si="17"/>
        <v>0</v>
      </c>
      <c r="M64" s="8">
        <f>SUM(M54:M58)</f>
        <v>0</v>
      </c>
    </row>
    <row r="65" spans="1:14" ht="26.25" customHeight="1">
      <c r="B65" s="9"/>
      <c r="D65" s="9"/>
      <c r="E65" s="12"/>
      <c r="F65" s="12"/>
      <c r="G65" s="12"/>
      <c r="H65" s="12"/>
      <c r="I65" s="10"/>
      <c r="J65" s="10"/>
      <c r="K65" s="10"/>
      <c r="L65" s="10"/>
    </row>
    <row r="66" spans="1:14" ht="12" customHeight="1">
      <c r="B66" s="32" t="s">
        <v>1</v>
      </c>
      <c r="C66" s="33"/>
      <c r="D66" s="33"/>
      <c r="E66" s="83"/>
      <c r="F66" s="83"/>
      <c r="G66" s="83"/>
      <c r="H66" s="83"/>
      <c r="I66" s="84"/>
      <c r="J66" s="83"/>
      <c r="K66" s="84"/>
      <c r="L66" s="89"/>
    </row>
    <row r="67" spans="1:14">
      <c r="B67" s="138" t="s">
        <v>43</v>
      </c>
      <c r="C67" s="139"/>
      <c r="D67" s="153" t="s">
        <v>9</v>
      </c>
      <c r="E67" s="153" t="s">
        <v>34</v>
      </c>
      <c r="F67" s="155" t="s">
        <v>22</v>
      </c>
      <c r="G67" s="151" t="s">
        <v>7</v>
      </c>
      <c r="H67" s="153" t="s">
        <v>6</v>
      </c>
      <c r="I67" s="140" t="s">
        <v>5</v>
      </c>
      <c r="J67" s="149" t="s">
        <v>29</v>
      </c>
      <c r="K67" s="140" t="s">
        <v>18</v>
      </c>
      <c r="L67" s="140" t="s">
        <v>0</v>
      </c>
    </row>
    <row r="68" spans="1:14" ht="12.75" customHeight="1">
      <c r="B68" s="130" t="s">
        <v>44</v>
      </c>
      <c r="C68" s="34" t="s">
        <v>45</v>
      </c>
      <c r="D68" s="154"/>
      <c r="E68" s="154"/>
      <c r="F68" s="156"/>
      <c r="G68" s="152"/>
      <c r="H68" s="154"/>
      <c r="I68" s="141"/>
      <c r="J68" s="150"/>
      <c r="K68" s="141"/>
      <c r="L68" s="141"/>
    </row>
    <row r="69" spans="1:14" ht="20.399999999999999">
      <c r="B69" s="29">
        <v>43642</v>
      </c>
      <c r="C69" s="29">
        <v>43642</v>
      </c>
      <c r="D69" s="16" t="s">
        <v>109</v>
      </c>
      <c r="E69" s="35"/>
      <c r="F69" s="35">
        <v>1</v>
      </c>
      <c r="G69" s="38">
        <v>0</v>
      </c>
      <c r="H69" s="35">
        <v>1</v>
      </c>
      <c r="I69" s="38">
        <f t="shared" ref="I69:I70" si="18">F69*G69*H69</f>
        <v>0</v>
      </c>
      <c r="J69" s="38">
        <v>0</v>
      </c>
      <c r="K69" s="40">
        <f t="shared" ref="K69:K70" si="19">SUM(I69:J69)*16%</f>
        <v>0</v>
      </c>
      <c r="L69" s="38">
        <f t="shared" ref="L69:L70" si="20">SUM(I69:K69)</f>
        <v>0</v>
      </c>
    </row>
    <row r="70" spans="1:14" ht="20.399999999999999">
      <c r="B70" s="29">
        <v>43642</v>
      </c>
      <c r="C70" s="29">
        <v>43642</v>
      </c>
      <c r="D70" s="16" t="s">
        <v>110</v>
      </c>
      <c r="E70" s="35"/>
      <c r="F70" s="35">
        <v>3</v>
      </c>
      <c r="G70" s="38">
        <v>0</v>
      </c>
      <c r="H70" s="35">
        <v>1</v>
      </c>
      <c r="I70" s="38">
        <f t="shared" si="18"/>
        <v>0</v>
      </c>
      <c r="J70" s="38">
        <v>0</v>
      </c>
      <c r="K70" s="40">
        <f t="shared" si="19"/>
        <v>0</v>
      </c>
      <c r="L70" s="38">
        <f t="shared" si="20"/>
        <v>0</v>
      </c>
    </row>
    <row r="71" spans="1:14">
      <c r="B71" s="135" t="s">
        <v>17</v>
      </c>
      <c r="C71" s="136"/>
      <c r="D71" s="137"/>
      <c r="E71" s="12"/>
      <c r="F71" s="12"/>
      <c r="G71" s="12"/>
      <c r="H71" s="12"/>
      <c r="I71" s="8">
        <f>SUM(I69:I69)</f>
        <v>0</v>
      </c>
      <c r="J71" s="8">
        <f>SUM(J69:J69)</f>
        <v>0</v>
      </c>
      <c r="K71" s="8">
        <f>SUM(K69:K69)</f>
        <v>0</v>
      </c>
      <c r="L71" s="8">
        <f>SUM(L69:L69)</f>
        <v>0</v>
      </c>
      <c r="M71" s="8" t="e">
        <f>SUM(#REF!)</f>
        <v>#REF!</v>
      </c>
    </row>
    <row r="72" spans="1:14" ht="26.25" customHeight="1">
      <c r="B72" s="9"/>
      <c r="D72" s="9"/>
      <c r="E72" s="12"/>
      <c r="F72" s="12"/>
      <c r="G72" s="12"/>
      <c r="H72" s="12"/>
      <c r="I72" s="10"/>
      <c r="J72" s="10"/>
      <c r="K72" s="10"/>
      <c r="L72" s="10"/>
      <c r="M72" s="10"/>
      <c r="N72" s="10"/>
    </row>
    <row r="73" spans="1:14" ht="12" customHeight="1">
      <c r="B73" s="32" t="s">
        <v>32</v>
      </c>
      <c r="C73" s="33"/>
      <c r="D73" s="33"/>
      <c r="E73" s="83"/>
      <c r="F73" s="83"/>
      <c r="G73" s="83"/>
      <c r="H73" s="83"/>
      <c r="I73" s="84"/>
      <c r="J73" s="83"/>
      <c r="K73" s="84"/>
      <c r="L73" s="89"/>
    </row>
    <row r="74" spans="1:14">
      <c r="B74" s="138" t="s">
        <v>43</v>
      </c>
      <c r="C74" s="139"/>
      <c r="D74" s="153" t="s">
        <v>9</v>
      </c>
      <c r="E74" s="153" t="s">
        <v>34</v>
      </c>
      <c r="F74" s="155" t="s">
        <v>8</v>
      </c>
      <c r="G74" s="151" t="s">
        <v>7</v>
      </c>
      <c r="H74" s="153" t="s">
        <v>6</v>
      </c>
      <c r="I74" s="140" t="s">
        <v>5</v>
      </c>
      <c r="J74" s="149" t="s">
        <v>3</v>
      </c>
      <c r="K74" s="140" t="s">
        <v>18</v>
      </c>
      <c r="L74" s="140" t="s">
        <v>0</v>
      </c>
    </row>
    <row r="75" spans="1:14" ht="12.75" customHeight="1">
      <c r="B75" s="130" t="s">
        <v>44</v>
      </c>
      <c r="C75" s="34" t="s">
        <v>45</v>
      </c>
      <c r="D75" s="154"/>
      <c r="E75" s="154"/>
      <c r="F75" s="156"/>
      <c r="G75" s="152"/>
      <c r="H75" s="154"/>
      <c r="I75" s="141"/>
      <c r="J75" s="150"/>
      <c r="K75" s="141"/>
      <c r="L75" s="141"/>
    </row>
    <row r="76" spans="1:14">
      <c r="A76" s="2"/>
      <c r="B76" s="29">
        <v>43642</v>
      </c>
      <c r="C76" s="29">
        <v>43642</v>
      </c>
      <c r="D76" s="5" t="s">
        <v>119</v>
      </c>
      <c r="E76" s="112" t="s">
        <v>50</v>
      </c>
      <c r="F76" s="35">
        <v>1</v>
      </c>
      <c r="G76" s="38">
        <v>0</v>
      </c>
      <c r="H76" s="85">
        <v>3</v>
      </c>
      <c r="I76" s="38">
        <f>F76*G76*H76</f>
        <v>0</v>
      </c>
      <c r="J76" s="39">
        <v>0</v>
      </c>
      <c r="K76" s="40">
        <f>SUM(I76:J76)*16%</f>
        <v>0</v>
      </c>
      <c r="L76" s="40">
        <f>SUM(I76:K76)</f>
        <v>0</v>
      </c>
      <c r="M76" s="119">
        <v>43365</v>
      </c>
    </row>
    <row r="77" spans="1:14">
      <c r="A77" s="2"/>
      <c r="B77" s="29">
        <v>43642</v>
      </c>
      <c r="C77" s="29">
        <v>43642</v>
      </c>
      <c r="D77" s="5" t="s">
        <v>120</v>
      </c>
      <c r="E77" s="112" t="s">
        <v>50</v>
      </c>
      <c r="F77" s="35">
        <v>1</v>
      </c>
      <c r="G77" s="38">
        <v>0</v>
      </c>
      <c r="H77" s="85">
        <v>3</v>
      </c>
      <c r="I77" s="38">
        <f>F77*G77*H77</f>
        <v>0</v>
      </c>
      <c r="J77" s="39">
        <v>0</v>
      </c>
      <c r="K77" s="40">
        <f>SUM(I77:J77)*16%</f>
        <v>0</v>
      </c>
      <c r="L77" s="40">
        <f>SUM(I77:K77)</f>
        <v>0</v>
      </c>
      <c r="M77" s="119">
        <v>43365</v>
      </c>
    </row>
    <row r="78" spans="1:14">
      <c r="A78" s="2"/>
      <c r="B78" s="135" t="s">
        <v>15</v>
      </c>
      <c r="C78" s="136"/>
      <c r="D78" s="137"/>
      <c r="E78" s="12"/>
      <c r="F78" s="12"/>
      <c r="G78" s="12"/>
      <c r="H78" s="12"/>
      <c r="I78" s="8">
        <f>SUM(I77:I77)</f>
        <v>0</v>
      </c>
      <c r="J78" s="8">
        <f>SUM(J77:J77)</f>
        <v>0</v>
      </c>
      <c r="K78" s="8">
        <f>SUM(K77:K77)</f>
        <v>0</v>
      </c>
      <c r="L78" s="8">
        <f>SUM(L77:L77)</f>
        <v>0</v>
      </c>
      <c r="M78" s="17" t="e">
        <f>L16+#REF!+L71+L40+L78+L89</f>
        <v>#REF!</v>
      </c>
    </row>
    <row r="79" spans="1:14" ht="18" customHeight="1">
      <c r="A79" s="2"/>
      <c r="B79" s="14"/>
      <c r="C79" s="2"/>
      <c r="D79" s="14"/>
      <c r="E79" s="88"/>
      <c r="F79" s="88"/>
      <c r="G79" s="87"/>
      <c r="H79" s="6"/>
      <c r="I79" s="87"/>
      <c r="J79" s="87"/>
      <c r="K79" s="87"/>
      <c r="L79" s="87"/>
      <c r="M79" s="11"/>
    </row>
    <row r="80" spans="1:14" ht="12" customHeight="1">
      <c r="B80" s="32" t="s">
        <v>23</v>
      </c>
      <c r="C80" s="33"/>
      <c r="D80" s="33"/>
      <c r="E80" s="83"/>
      <c r="F80" s="83"/>
      <c r="G80" s="83"/>
      <c r="H80" s="83"/>
      <c r="I80" s="84"/>
      <c r="J80" s="83"/>
      <c r="K80" s="84"/>
      <c r="L80" s="89"/>
    </row>
    <row r="81" spans="1:13" ht="12" customHeight="1">
      <c r="B81" s="138" t="s">
        <v>43</v>
      </c>
      <c r="C81" s="139"/>
      <c r="D81" s="153" t="s">
        <v>9</v>
      </c>
      <c r="E81" s="153" t="s">
        <v>34</v>
      </c>
      <c r="F81" s="155" t="s">
        <v>8</v>
      </c>
      <c r="G81" s="151" t="s">
        <v>7</v>
      </c>
      <c r="H81" s="153" t="s">
        <v>6</v>
      </c>
      <c r="I81" s="140" t="s">
        <v>5</v>
      </c>
      <c r="J81" s="149" t="s">
        <v>3</v>
      </c>
      <c r="K81" s="140" t="s">
        <v>18</v>
      </c>
      <c r="L81" s="140" t="s">
        <v>0</v>
      </c>
    </row>
    <row r="82" spans="1:13" ht="12" customHeight="1">
      <c r="B82" s="130" t="s">
        <v>44</v>
      </c>
      <c r="C82" s="34" t="s">
        <v>45</v>
      </c>
      <c r="D82" s="154"/>
      <c r="E82" s="154"/>
      <c r="F82" s="156"/>
      <c r="G82" s="152"/>
      <c r="H82" s="154"/>
      <c r="I82" s="141"/>
      <c r="J82" s="150"/>
      <c r="K82" s="141"/>
      <c r="L82" s="141"/>
    </row>
    <row r="83" spans="1:13" ht="12" customHeight="1">
      <c r="A83" s="2"/>
      <c r="B83" s="117"/>
      <c r="C83" s="118"/>
      <c r="D83" s="116" t="s">
        <v>78</v>
      </c>
      <c r="E83" s="85"/>
      <c r="F83" s="85"/>
      <c r="G83" s="38">
        <v>0</v>
      </c>
      <c r="H83" s="85">
        <v>0</v>
      </c>
      <c r="I83" s="40">
        <f>F83*G83*H83</f>
        <v>0</v>
      </c>
      <c r="J83" s="40">
        <f>I83*15%</f>
        <v>0</v>
      </c>
      <c r="K83" s="40">
        <f>SUM(I83:J83)*16%</f>
        <v>0</v>
      </c>
      <c r="L83" s="40">
        <f>I83+J83+K83</f>
        <v>0</v>
      </c>
    </row>
    <row r="84" spans="1:13" ht="12" customHeight="1">
      <c r="A84" s="2"/>
      <c r="B84" s="135" t="s">
        <v>24</v>
      </c>
      <c r="C84" s="136"/>
      <c r="D84" s="137"/>
      <c r="E84" s="12"/>
      <c r="F84" s="12"/>
      <c r="G84" s="12"/>
      <c r="H84" s="12"/>
      <c r="I84" s="8">
        <f>SUM(I83:I83)</f>
        <v>0</v>
      </c>
      <c r="J84" s="8">
        <f>SUM(J83:J83)</f>
        <v>0</v>
      </c>
      <c r="K84" s="8">
        <f>SUM(K83:K83)</f>
        <v>0</v>
      </c>
      <c r="L84" s="8">
        <f>SUM(L83:M83)</f>
        <v>0</v>
      </c>
      <c r="M84" s="8" t="e">
        <f>SUM(#REF!)</f>
        <v>#REF!</v>
      </c>
    </row>
    <row r="85" spans="1:13" ht="12" customHeight="1">
      <c r="A85" s="2"/>
      <c r="B85" s="14"/>
      <c r="C85" s="2"/>
      <c r="D85" s="14"/>
      <c r="E85" s="88"/>
      <c r="F85" s="88"/>
      <c r="G85" s="87"/>
      <c r="H85" s="6"/>
      <c r="I85" s="87"/>
      <c r="J85" s="87"/>
      <c r="K85" s="87"/>
      <c r="L85" s="87"/>
      <c r="M85" s="11"/>
    </row>
    <row r="86" spans="1:13" ht="12" customHeight="1">
      <c r="A86" s="2"/>
      <c r="B86" s="19"/>
      <c r="C86" s="19"/>
      <c r="D86" s="20"/>
      <c r="E86" s="83"/>
      <c r="F86" s="83"/>
      <c r="G86" s="83"/>
      <c r="H86" s="84"/>
      <c r="I86" s="84"/>
      <c r="J86" s="84"/>
      <c r="K86" s="84"/>
      <c r="L86" s="89"/>
    </row>
    <row r="87" spans="1:13" s="13" customFormat="1" ht="12.75" customHeight="1">
      <c r="A87" s="21"/>
      <c r="B87" s="22" t="s">
        <v>25</v>
      </c>
      <c r="C87" s="24"/>
      <c r="D87" s="23"/>
      <c r="E87" s="90"/>
      <c r="F87" s="90"/>
      <c r="G87" s="91"/>
      <c r="H87" s="92"/>
      <c r="I87" s="93">
        <f>I16+I32+I40+I50+I64+I71+I78+I84</f>
        <v>0</v>
      </c>
      <c r="J87" s="94"/>
      <c r="K87" s="90"/>
      <c r="L87" s="95"/>
    </row>
    <row r="88" spans="1:13" s="13" customFormat="1" ht="12" customHeight="1">
      <c r="A88" s="21"/>
      <c r="B88" s="22" t="s">
        <v>28</v>
      </c>
      <c r="C88" s="24"/>
      <c r="D88" s="23"/>
      <c r="E88" s="90"/>
      <c r="F88" s="90"/>
      <c r="G88" s="91"/>
      <c r="H88" s="96"/>
      <c r="I88" s="97">
        <f>J16+J32+J40+J50+J64+J71+J78+J84</f>
        <v>0</v>
      </c>
      <c r="J88" s="94"/>
      <c r="K88" s="90"/>
      <c r="L88" s="95"/>
    </row>
    <row r="89" spans="1:13" ht="12" customHeight="1">
      <c r="A89" s="2"/>
      <c r="B89" s="22" t="s">
        <v>27</v>
      </c>
      <c r="C89" s="24"/>
      <c r="D89" s="23"/>
      <c r="E89" s="90"/>
      <c r="F89" s="90"/>
      <c r="G89" s="91"/>
      <c r="H89" s="96"/>
      <c r="I89" s="97">
        <f>I87*4.5%</f>
        <v>0</v>
      </c>
      <c r="J89" s="97">
        <v>0</v>
      </c>
      <c r="K89" s="97">
        <f>I89*16%</f>
        <v>0</v>
      </c>
      <c r="L89" s="97">
        <f>SUM(I89:K89)</f>
        <v>0</v>
      </c>
    </row>
    <row r="90" spans="1:13">
      <c r="A90" s="2"/>
      <c r="B90" s="25" t="s">
        <v>79</v>
      </c>
      <c r="C90" s="27"/>
      <c r="D90" s="26"/>
      <c r="E90" s="98"/>
      <c r="F90" s="98"/>
      <c r="G90" s="99"/>
      <c r="H90" s="100"/>
      <c r="I90" s="97">
        <f>I87+I89</f>
        <v>0</v>
      </c>
      <c r="J90" s="97">
        <f>J16+J32+J40+J50+J64+J71+J78+J84+J89</f>
        <v>0</v>
      </c>
      <c r="K90" s="97">
        <f>K16+K32+K40+K50+K64+K71+K78+K84+K89</f>
        <v>0</v>
      </c>
      <c r="L90" s="97">
        <f>L16+L32+L40+L50+L64+L71+L78+L84+L89</f>
        <v>0</v>
      </c>
    </row>
    <row r="91" spans="1:13">
      <c r="A91" s="2"/>
      <c r="B91" s="18"/>
      <c r="C91" s="2"/>
      <c r="D91" s="18"/>
      <c r="E91" s="131"/>
      <c r="F91" s="131"/>
      <c r="G91" s="81"/>
      <c r="H91" s="172" t="s">
        <v>4</v>
      </c>
      <c r="I91" s="173"/>
      <c r="J91" s="174">
        <f>I90+I88</f>
        <v>0</v>
      </c>
      <c r="K91" s="87"/>
      <c r="L91" s="87"/>
    </row>
    <row r="92" spans="1:13" ht="17.25" customHeight="1">
      <c r="A92" s="2"/>
      <c r="B92" s="18"/>
      <c r="C92" s="2"/>
      <c r="D92" s="18"/>
      <c r="E92" s="131"/>
      <c r="F92" s="131"/>
      <c r="G92" s="81"/>
      <c r="H92" s="176" t="s">
        <v>47</v>
      </c>
      <c r="I92" s="177"/>
      <c r="J92" s="175"/>
      <c r="K92" s="87"/>
      <c r="L92" s="87"/>
      <c r="M92" s="17" t="e">
        <f>#REF!+#REF!+#REF!+L86+L92+#REF!</f>
        <v>#REF!</v>
      </c>
    </row>
    <row r="93" spans="1:13" s="4" customFormat="1" ht="12" customHeight="1">
      <c r="A93" s="2"/>
      <c r="B93" s="30"/>
      <c r="C93" s="2"/>
      <c r="D93" s="18"/>
      <c r="E93" s="131"/>
      <c r="F93" s="131"/>
      <c r="G93" s="101"/>
      <c r="H93" s="131"/>
      <c r="I93" s="101"/>
      <c r="J93" s="101"/>
      <c r="K93" s="101"/>
      <c r="L93" s="101"/>
    </row>
    <row r="94" spans="1:13" s="4" customFormat="1" ht="12" hidden="1" customHeight="1">
      <c r="A94" s="2"/>
      <c r="B94" s="19" t="s">
        <v>68</v>
      </c>
      <c r="C94" s="20"/>
      <c r="D94" s="20"/>
      <c r="E94" s="83"/>
      <c r="F94" s="83"/>
      <c r="G94" s="83"/>
      <c r="H94" s="84"/>
      <c r="I94" s="84"/>
      <c r="J94" s="84"/>
      <c r="K94" s="84"/>
      <c r="L94" s="89"/>
    </row>
    <row r="95" spans="1:13" s="4" customFormat="1" hidden="1">
      <c r="A95" s="2"/>
      <c r="B95" s="22" t="s">
        <v>69</v>
      </c>
      <c r="C95" s="23"/>
      <c r="D95" s="23"/>
      <c r="E95" s="91"/>
      <c r="F95" s="90"/>
      <c r="G95" s="91"/>
      <c r="H95" s="92"/>
      <c r="I95" s="102">
        <f>I87*80%</f>
        <v>0</v>
      </c>
      <c r="J95" s="94"/>
      <c r="K95" s="90"/>
      <c r="L95" s="95"/>
    </row>
    <row r="96" spans="1:13" s="4" customFormat="1" hidden="1">
      <c r="A96" s="2"/>
      <c r="B96" s="22" t="s">
        <v>70</v>
      </c>
      <c r="C96" s="23"/>
      <c r="D96" s="23"/>
      <c r="E96" s="91"/>
      <c r="F96" s="90"/>
      <c r="G96" s="91"/>
      <c r="H96" s="96"/>
      <c r="I96" s="103">
        <f>I88*80%</f>
        <v>0</v>
      </c>
      <c r="J96" s="94"/>
      <c r="K96" s="90"/>
      <c r="L96" s="95"/>
    </row>
    <row r="97" spans="1:12" s="4" customFormat="1" hidden="1">
      <c r="A97" s="2"/>
      <c r="B97" s="22" t="s">
        <v>71</v>
      </c>
      <c r="C97" s="23"/>
      <c r="D97" s="23"/>
      <c r="E97" s="91"/>
      <c r="F97" s="90"/>
      <c r="G97" s="91"/>
      <c r="H97" s="96"/>
      <c r="I97" s="104">
        <f>I95*4.5%</f>
        <v>0</v>
      </c>
      <c r="J97" s="97">
        <v>0</v>
      </c>
      <c r="K97" s="97">
        <f>I97*16%</f>
        <v>0</v>
      </c>
      <c r="L97" s="97">
        <f>SUM(I97:K97)</f>
        <v>0</v>
      </c>
    </row>
    <row r="98" spans="1:12" s="4" customFormat="1" hidden="1">
      <c r="A98" s="2"/>
      <c r="B98" s="25" t="s">
        <v>26</v>
      </c>
      <c r="C98" s="26"/>
      <c r="D98" s="26"/>
      <c r="E98" s="99"/>
      <c r="F98" s="98"/>
      <c r="G98" s="99"/>
      <c r="H98" s="100"/>
      <c r="I98" s="97">
        <f>I95+I97</f>
        <v>0</v>
      </c>
      <c r="J98" s="97">
        <f>J90*80%</f>
        <v>0</v>
      </c>
      <c r="K98" s="97">
        <f>K90*80%</f>
        <v>0</v>
      </c>
      <c r="L98" s="97">
        <f>SUM(I98:K98)</f>
        <v>0</v>
      </c>
    </row>
    <row r="99" spans="1:12" s="4" customFormat="1" hidden="1">
      <c r="A99" s="2"/>
      <c r="B99" s="18"/>
      <c r="C99" s="18"/>
      <c r="E99" s="113"/>
      <c r="F99" s="131"/>
      <c r="G99" s="81"/>
      <c r="H99" s="80"/>
      <c r="I99" s="178" t="s">
        <v>4</v>
      </c>
      <c r="J99" s="178">
        <f>I98+I96</f>
        <v>0</v>
      </c>
      <c r="K99" s="87"/>
      <c r="L99" s="87"/>
    </row>
    <row r="100" spans="1:12" s="4" customFormat="1" hidden="1">
      <c r="A100" s="2"/>
      <c r="B100" s="18"/>
      <c r="C100" s="18"/>
      <c r="E100" s="113"/>
      <c r="F100" s="131"/>
      <c r="G100" s="81"/>
      <c r="H100" s="80"/>
      <c r="I100" s="179"/>
      <c r="J100" s="179"/>
      <c r="K100" s="87"/>
      <c r="L100" s="87"/>
    </row>
    <row r="101" spans="1:12" s="4" customFormat="1" hidden="1">
      <c r="A101" s="2"/>
      <c r="B101" s="74" t="s">
        <v>72</v>
      </c>
      <c r="C101" s="75"/>
      <c r="D101" s="76"/>
      <c r="E101" s="114"/>
      <c r="F101" s="114"/>
      <c r="G101" s="114"/>
      <c r="H101" s="114"/>
      <c r="I101" s="105">
        <f>I98</f>
        <v>0</v>
      </c>
      <c r="J101" s="105">
        <f>J98</f>
        <v>0</v>
      </c>
      <c r="K101" s="105">
        <f>K98</f>
        <v>0</v>
      </c>
      <c r="L101" s="105">
        <f>L98</f>
        <v>0</v>
      </c>
    </row>
    <row r="102" spans="1:12" s="4" customFormat="1" hidden="1">
      <c r="A102" s="2"/>
      <c r="B102" s="77"/>
      <c r="C102" s="77"/>
      <c r="E102" s="113"/>
      <c r="F102" s="115"/>
      <c r="G102" s="115"/>
      <c r="H102" s="115"/>
      <c r="I102" s="106"/>
      <c r="J102" s="106"/>
      <c r="K102" s="106"/>
      <c r="L102" s="106"/>
    </row>
    <row r="103" spans="1:12" s="4" customFormat="1" hidden="1">
      <c r="A103" s="2"/>
      <c r="B103" s="19" t="s">
        <v>73</v>
      </c>
      <c r="C103" s="20"/>
      <c r="D103" s="20"/>
      <c r="E103" s="83"/>
      <c r="F103" s="83"/>
      <c r="G103" s="83"/>
      <c r="H103" s="84"/>
      <c r="I103" s="84"/>
      <c r="J103" s="84"/>
      <c r="K103" s="84"/>
      <c r="L103" s="89"/>
    </row>
    <row r="104" spans="1:12" s="4" customFormat="1" hidden="1">
      <c r="A104" s="2"/>
      <c r="B104" s="22" t="s">
        <v>74</v>
      </c>
      <c r="C104" s="23"/>
      <c r="D104" s="23"/>
      <c r="E104" s="91"/>
      <c r="F104" s="90"/>
      <c r="G104" s="91"/>
      <c r="H104" s="92"/>
      <c r="I104" s="102">
        <f>I87*0.2</f>
        <v>0</v>
      </c>
      <c r="J104" s="94"/>
      <c r="K104" s="90"/>
      <c r="L104" s="95"/>
    </row>
    <row r="105" spans="1:12" s="4" customFormat="1" hidden="1">
      <c r="A105" s="2"/>
      <c r="B105" s="22" t="s">
        <v>75</v>
      </c>
      <c r="C105" s="23"/>
      <c r="D105" s="23"/>
      <c r="E105" s="91"/>
      <c r="F105" s="90"/>
      <c r="G105" s="91"/>
      <c r="H105" s="96"/>
      <c r="I105" s="103">
        <f>I88*0.2</f>
        <v>0</v>
      </c>
      <c r="J105" s="94"/>
      <c r="K105" s="90"/>
      <c r="L105" s="95"/>
    </row>
    <row r="106" spans="1:12" s="4" customFormat="1" hidden="1">
      <c r="A106" s="2"/>
      <c r="B106" s="22" t="s">
        <v>76</v>
      </c>
      <c r="C106" s="23"/>
      <c r="D106" s="23"/>
      <c r="E106" s="91"/>
      <c r="F106" s="90"/>
      <c r="G106" s="91"/>
      <c r="H106" s="96"/>
      <c r="I106" s="104">
        <f>I104*4.5%</f>
        <v>0</v>
      </c>
      <c r="J106" s="97">
        <v>0</v>
      </c>
      <c r="K106" s="97">
        <f>I106*16%</f>
        <v>0</v>
      </c>
      <c r="L106" s="97">
        <f>SUM(I106:K106)</f>
        <v>0</v>
      </c>
    </row>
    <row r="107" spans="1:12" s="4" customFormat="1" hidden="1">
      <c r="A107" s="2"/>
      <c r="B107" s="25" t="s">
        <v>26</v>
      </c>
      <c r="C107" s="26"/>
      <c r="D107" s="26"/>
      <c r="E107" s="99"/>
      <c r="F107" s="98"/>
      <c r="G107" s="99"/>
      <c r="H107" s="100"/>
      <c r="I107" s="97">
        <f>I104+I106</f>
        <v>0</v>
      </c>
      <c r="J107" s="97">
        <f>J90*0.2</f>
        <v>0</v>
      </c>
      <c r="K107" s="97">
        <f>K90*0.2</f>
        <v>0</v>
      </c>
      <c r="L107" s="97">
        <f>SUM(I107:K107)</f>
        <v>0</v>
      </c>
    </row>
    <row r="108" spans="1:12" s="4" customFormat="1" hidden="1">
      <c r="A108" s="2"/>
      <c r="B108" s="18"/>
      <c r="C108" s="18"/>
      <c r="E108" s="113"/>
      <c r="F108" s="131"/>
      <c r="G108" s="81"/>
      <c r="H108" s="80"/>
      <c r="I108" s="178" t="s">
        <v>4</v>
      </c>
      <c r="J108" s="178">
        <f>I107+I105</f>
        <v>0</v>
      </c>
      <c r="K108" s="87"/>
      <c r="L108" s="87"/>
    </row>
    <row r="109" spans="1:12" s="4" customFormat="1" hidden="1">
      <c r="A109" s="2"/>
      <c r="B109" s="18"/>
      <c r="C109" s="18"/>
      <c r="E109" s="113"/>
      <c r="F109" s="131"/>
      <c r="G109" s="81"/>
      <c r="H109" s="80"/>
      <c r="I109" s="179"/>
      <c r="J109" s="179"/>
      <c r="K109" s="87"/>
      <c r="L109" s="87"/>
    </row>
    <row r="110" spans="1:12" s="4" customFormat="1" hidden="1">
      <c r="A110" s="2"/>
      <c r="B110" s="74" t="s">
        <v>72</v>
      </c>
      <c r="C110" s="75"/>
      <c r="D110" s="76"/>
      <c r="E110" s="114"/>
      <c r="F110" s="114"/>
      <c r="G110" s="114"/>
      <c r="H110" s="114"/>
      <c r="I110" s="105">
        <f>I107</f>
        <v>0</v>
      </c>
      <c r="J110" s="105">
        <f>J107</f>
        <v>0</v>
      </c>
      <c r="K110" s="105">
        <f>K107</f>
        <v>0</v>
      </c>
      <c r="L110" s="105">
        <f>L107</f>
        <v>0</v>
      </c>
    </row>
    <row r="111" spans="1:12" s="4" customFormat="1">
      <c r="A111" s="2"/>
      <c r="B111" s="30"/>
      <c r="C111" s="2"/>
      <c r="D111" s="18"/>
      <c r="E111" s="131"/>
      <c r="F111" s="131"/>
      <c r="G111" s="101"/>
      <c r="H111" s="131"/>
      <c r="I111" s="101"/>
      <c r="J111" s="101"/>
      <c r="K111" s="101"/>
      <c r="L111" s="101"/>
    </row>
    <row r="112" spans="1:12" s="4" customFormat="1">
      <c r="A112" s="2"/>
      <c r="B112" s="30"/>
      <c r="C112" s="2"/>
      <c r="D112" s="18"/>
      <c r="E112" s="131"/>
      <c r="F112" s="131"/>
      <c r="G112" s="101"/>
      <c r="H112" s="131"/>
      <c r="I112" s="101"/>
      <c r="J112" s="101"/>
      <c r="K112" s="101"/>
      <c r="L112" s="101"/>
    </row>
    <row r="113" spans="1:13" s="4" customFormat="1">
      <c r="A113" s="2"/>
      <c r="B113" s="163" t="s">
        <v>30</v>
      </c>
      <c r="C113" s="164"/>
      <c r="D113" s="164"/>
      <c r="E113" s="164"/>
      <c r="F113" s="164"/>
      <c r="G113" s="164"/>
      <c r="H113" s="165"/>
      <c r="I113" s="107">
        <f>I90</f>
        <v>0</v>
      </c>
      <c r="J113" s="107">
        <f>J90</f>
        <v>0</v>
      </c>
      <c r="K113" s="107">
        <f>K90+K89</f>
        <v>0</v>
      </c>
      <c r="L113" s="107">
        <f>SUM(I113:K113)</f>
        <v>0</v>
      </c>
    </row>
    <row r="114" spans="1:13" s="121" customFormat="1" ht="12">
      <c r="B114" s="122"/>
      <c r="D114" s="122"/>
      <c r="E114" s="123"/>
      <c r="F114" s="123"/>
      <c r="G114" s="124"/>
      <c r="H114" s="166" t="s">
        <v>4</v>
      </c>
      <c r="I114" s="167"/>
      <c r="J114" s="168">
        <f>I88+I90</f>
        <v>0</v>
      </c>
      <c r="K114" s="125"/>
      <c r="L114" s="125"/>
    </row>
    <row r="115" spans="1:13" s="121" customFormat="1" ht="12">
      <c r="B115" s="122"/>
      <c r="D115" s="122"/>
      <c r="E115" s="123"/>
      <c r="F115" s="123"/>
      <c r="G115" s="124"/>
      <c r="H115" s="170" t="s">
        <v>47</v>
      </c>
      <c r="I115" s="171"/>
      <c r="J115" s="169"/>
      <c r="K115" s="125"/>
      <c r="L115" s="125"/>
      <c r="M115" s="126" t="e">
        <f>#REF!+#REF!+#REF!+L109+L115+#REF!</f>
        <v>#REF!</v>
      </c>
    </row>
  </sheetData>
  <mergeCells count="115">
    <mergeCell ref="B84:D84"/>
    <mergeCell ref="H91:I91"/>
    <mergeCell ref="J91:J92"/>
    <mergeCell ref="H92:I92"/>
    <mergeCell ref="I99:I100"/>
    <mergeCell ref="J99:J100"/>
    <mergeCell ref="I108:I109"/>
    <mergeCell ref="J108:J109"/>
    <mergeCell ref="B113:H113"/>
    <mergeCell ref="E81:E82"/>
    <mergeCell ref="F81:F82"/>
    <mergeCell ref="G81:G82"/>
    <mergeCell ref="H81:H82"/>
    <mergeCell ref="I81:I82"/>
    <mergeCell ref="J81:J82"/>
    <mergeCell ref="K81:K82"/>
    <mergeCell ref="L81:L82"/>
    <mergeCell ref="H114:I114"/>
    <mergeCell ref="J114:J115"/>
    <mergeCell ref="H115:I115"/>
    <mergeCell ref="J43:J44"/>
    <mergeCell ref="K43:K44"/>
    <mergeCell ref="L43:L44"/>
    <mergeCell ref="B50:D50"/>
    <mergeCell ref="B53:C53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J18:J19"/>
    <mergeCell ref="K18:K19"/>
    <mergeCell ref="L18:L19"/>
    <mergeCell ref="B32:D32"/>
    <mergeCell ref="B35:C35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B4:C4"/>
    <mergeCell ref="I4:J4"/>
    <mergeCell ref="K4:L4"/>
    <mergeCell ref="B5:C5"/>
    <mergeCell ref="I5:J5"/>
    <mergeCell ref="K5:L5"/>
    <mergeCell ref="B2:C2"/>
    <mergeCell ref="I2:J2"/>
    <mergeCell ref="K2:L2"/>
    <mergeCell ref="B3:C3"/>
    <mergeCell ref="I3:J3"/>
    <mergeCell ref="K3:L3"/>
    <mergeCell ref="B6:C6"/>
    <mergeCell ref="I6:J6"/>
    <mergeCell ref="K6:L6"/>
    <mergeCell ref="A9:K9"/>
    <mergeCell ref="B11:C11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B16:D16"/>
    <mergeCell ref="B18:C18"/>
    <mergeCell ref="D18:D19"/>
    <mergeCell ref="E18:E19"/>
    <mergeCell ref="F18:F19"/>
    <mergeCell ref="G18:G19"/>
    <mergeCell ref="H18:H19"/>
    <mergeCell ref="I18:I19"/>
    <mergeCell ref="B64:D64"/>
    <mergeCell ref="B40:D40"/>
    <mergeCell ref="B43:C43"/>
    <mergeCell ref="D43:D44"/>
    <mergeCell ref="E43:E44"/>
    <mergeCell ref="F43:F44"/>
    <mergeCell ref="G43:G44"/>
    <mergeCell ref="H43:H44"/>
    <mergeCell ref="I43:I44"/>
    <mergeCell ref="B78:D78"/>
    <mergeCell ref="B81:C81"/>
    <mergeCell ref="B74:C74"/>
    <mergeCell ref="D74:D75"/>
    <mergeCell ref="K67:K68"/>
    <mergeCell ref="L67:L68"/>
    <mergeCell ref="E74:E75"/>
    <mergeCell ref="F74:F75"/>
    <mergeCell ref="G74:G75"/>
    <mergeCell ref="H74:H75"/>
    <mergeCell ref="I74:I75"/>
    <mergeCell ref="J74:J75"/>
    <mergeCell ref="K74:K75"/>
    <mergeCell ref="L74:L75"/>
    <mergeCell ref="B67:C67"/>
    <mergeCell ref="D67:D68"/>
    <mergeCell ref="E67:E68"/>
    <mergeCell ref="F67:F68"/>
    <mergeCell ref="G67:G68"/>
    <mergeCell ref="H67:H68"/>
    <mergeCell ref="I67:I68"/>
    <mergeCell ref="J67:J68"/>
    <mergeCell ref="B71:D71"/>
    <mergeCell ref="D81:D82"/>
  </mergeCells>
  <dataValidations count="3">
    <dataValidation type="list" allowBlank="1" showInputMessage="1" showErrorMessage="1" sqref="E37:E39 E76:E77 E21:E31 E13:E15" xr:uid="{00000000-0002-0000-0400-000000000000}">
      <formula1>"Ponente H, Patrocinio H, Staff H"</formula1>
    </dataValidation>
    <dataValidation type="list" allowBlank="1" showInputMessage="1" showErrorMessage="1" sqref="E69:E70 E54:E63" xr:uid="{00000000-0002-0000-0400-000001000000}">
      <formula1>"Destinos, Otros Proveedores"</formula1>
    </dataValidation>
    <dataValidation type="list" allowBlank="1" showInputMessage="1" showErrorMessage="1" sqref="E44:E49" xr:uid="{00000000-0002-0000-0400-000002000000}">
      <formula1>"Ponente I, Patrocinio I, Staff I"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COMPARATIVO</vt:lpstr>
      <vt:lpstr>C0MPARATIVO</vt:lpstr>
      <vt:lpstr>HOTEL POLANCO</vt:lpstr>
      <vt:lpstr>OPC1</vt:lpstr>
      <vt:lpstr>OPC2</vt:lpstr>
    </vt:vector>
  </TitlesOfParts>
  <Company>Sony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Vera M</dc:creator>
  <cp:lastModifiedBy>Yanet</cp:lastModifiedBy>
  <cp:lastPrinted>2013-02-12T21:41:37Z</cp:lastPrinted>
  <dcterms:created xsi:type="dcterms:W3CDTF">2007-12-10T22:43:22Z</dcterms:created>
  <dcterms:modified xsi:type="dcterms:W3CDTF">2021-03-10T16:29:06Z</dcterms:modified>
</cp:coreProperties>
</file>