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95A1F135-7827-4878-BC10-F5262D6FDC73}" xr6:coauthVersionLast="47" xr6:coauthVersionMax="47" xr10:uidLastSave="{00000000-0000-0000-0000-000000000000}"/>
  <bookViews>
    <workbookView xWindow="-108" yWindow="-108" windowWidth="23256" windowHeight="12456" tabRatio="776" activeTab="1"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state="hidden" r:id="rId5"/>
    <sheet name="Historique_consommateur" sheetId="5" state="hidden" r:id="rId6"/>
  </sheets>
  <functionGroups builtInGroupCount="19"/>
  <definedNames>
    <definedName name="Histo">Historique_consommateur!$A$6:$A$51</definedName>
    <definedName name="Histo_pro">Historique_producteur!$A$5:$A$203</definedName>
  </definedNames>
  <calcPr calcId="191029"/>
</workbook>
</file>

<file path=xl/calcChain.xml><?xml version="1.0" encoding="utf-8"?>
<calcChain xmlns="http://schemas.openxmlformats.org/spreadsheetml/2006/main">
  <c r="E7" i="7" l="1"/>
  <c r="G7" i="7" s="1"/>
  <c r="E5" i="7"/>
  <c r="F5" i="7" s="1"/>
  <c r="B38" i="7"/>
  <c r="B37" i="7"/>
  <c r="B36" i="7"/>
  <c r="A36" i="7"/>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<sst xmlns="http://schemas.openxmlformats.org/spreadsheetml/2006/main" count="135" uniqueCount="69">
  <si>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</si>
  <si>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</si>
  <si>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</si>
  <si>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</si>
  <si>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</si>
  <si>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</si>
  <si>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</si>
  <si>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</si>
  <si>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</si>
  <si>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</si>
  <si>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</si>
  <si>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</si>
  <si>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</si>
  <si>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</si>
  <si>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</si>
  <si>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</si>
  <si>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</si>
  <si>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</si>
  <si>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</si>
  <si>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</si>
  <si>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</si>
  <si>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</si>
  <si>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</si>
  <si>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</si>
  <si>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</si>
  <si>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</si>
  <si>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</si>
  <si>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</si>
  <si>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</si>
  <si>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</si>
  <si>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</si>
  <si>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</si>
  <si>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</si>
  <si>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</si>
  <si>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</si>
  <si>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</si>
  <si>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</si>
  <si>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</si>
  <si>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</si>
  <si>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</si>
  <si>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</si>
  <si>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</si>
  <si>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</si>
  <si>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</si>
  <si>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</si>
  <si>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</si>
  <si>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</si>
  <si>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</si>
  <si>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</si>
  <si>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</si>
  <si>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</si>
  <si>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</si>
  <si>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</si>
  <si>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</si>
  <si>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</si>
  <si>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</si>
  <si>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</si>
  <si>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</si>
  <si>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</si>
  <si>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</si>
  <si>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</si>
  <si>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</si>
  <si>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</si>
  <si>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</si>
  <si>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</si>
  <si>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</si>
  <si>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</si>
  <si>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 xml:space="preserve"> </t>
  </si>
  <si>
    <t>carambar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</si>
</sst>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0" fillId="2" borderId="0" xfId="0" applyFill="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9" fontId="2" fillId="2" borderId="17" xfId="1" applyFont="1" applyFill="1" applyBorder="1" applyAlignment="1">
      <alignment horizontal="center"/>
    </xf>
    <xf numFmtId="0" fontId="0" fillId="2" borderId="0" xfId="0" applyFont="1" applyFill="1"/>
    <xf numFmtId="0" fontId="6" fillId="2" borderId="3" xfId="0" applyFont="1" applyFill="1" applyBorder="1" applyAlignment="1">
      <alignment horizontal="center" vertical="center"/>
    </xf>
    <xf numFmtId="0" fontId="7" fillId="12" borderId="3" xfId="0" applyFont="1" applyFill="1" applyBorder="1" applyAlignment="1">
      <alignment horizontal="center" vertical="center"/>
    </xf>
    <xf numFmtId="0" fontId="4" fillId="14" borderId="0" xfId="0" applyFont="1" applyFill="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0.29166666666666602</c:v>
                </c:pt>
                <c:pt idx="2">
                  <c:v>0.46666666666666601</c:v>
                </c:pt>
                <c:pt idx="3">
                  <c:v>0.17499999999999999</c:v>
                </c:pt>
                <c:pt idx="4">
                  <c:v>0.05</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0.29166666666666602</c:v>
                </c:pt>
                <c:pt idx="2">
                  <c:v>0.46666666666666601</c:v>
                </c:pt>
                <c:pt idx="3">
                  <c:v>0.17499999999999999</c:v>
                </c:pt>
                <c:pt idx="4">
                  <c:v>0.05</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7.png"/><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4.svg"/><Relationship Id="rId10" Type="http://schemas.openxmlformats.org/officeDocument/2006/relationships/image" Target="../media/image12.png"/><Relationship Id="rId4" Type="http://schemas.openxmlformats.org/officeDocument/2006/relationships/image" Target="../media/image3.png"/><Relationship Id="rId9" Type="http://schemas.openxmlformats.org/officeDocument/2006/relationships/image" Target="../media/image11.sv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18.png"/><Relationship Id="rId3" Type="http://schemas.openxmlformats.org/officeDocument/2006/relationships/image" Target="../media/image7.png"/><Relationship Id="rId7" Type="http://schemas.openxmlformats.org/officeDocument/2006/relationships/image" Target="../media/image11.svg"/><Relationship Id="rId12" Type="http://schemas.openxmlformats.org/officeDocument/2006/relationships/image" Target="../media/image17.png"/><Relationship Id="rId17" Type="http://schemas.openxmlformats.org/officeDocument/2006/relationships/image" Target="../media/image22.svg"/><Relationship Id="rId2" Type="http://schemas.openxmlformats.org/officeDocument/2006/relationships/chart" Target="../charts/chart4.xml"/><Relationship Id="rId16" Type="http://schemas.openxmlformats.org/officeDocument/2006/relationships/image" Target="../media/image21.png"/><Relationship Id="rId1" Type="http://schemas.openxmlformats.org/officeDocument/2006/relationships/chart" Target="../charts/chart3.xml"/><Relationship Id="rId6" Type="http://schemas.openxmlformats.org/officeDocument/2006/relationships/image" Target="../media/image10.png"/><Relationship Id="rId11" Type="http://schemas.openxmlformats.org/officeDocument/2006/relationships/image" Target="../media/image4.svg"/><Relationship Id="rId5" Type="http://schemas.openxmlformats.org/officeDocument/2006/relationships/image" Target="../media/image9.svg"/><Relationship Id="rId15" Type="http://schemas.openxmlformats.org/officeDocument/2006/relationships/image" Target="../media/image20.png"/><Relationship Id="rId10" Type="http://schemas.openxmlformats.org/officeDocument/2006/relationships/image" Target="../media/image3.png"/><Relationship Id="rId4" Type="http://schemas.openxmlformats.org/officeDocument/2006/relationships/image" Target="../media/image8.png"/><Relationship Id="rId9" Type="http://schemas.openxmlformats.org/officeDocument/2006/relationships/image" Target="../media/image16.svg"/><Relationship Id="rId14" Type="http://schemas.openxmlformats.org/officeDocument/2006/relationships/image" Target="../media/image19.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372761"/>
          <a:ext cx="3382900" cy="113904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154681</xdr:rowOff>
    </xdr:from>
    <xdr:to>
      <xdr:col>20</xdr:col>
      <xdr:colOff>466795</xdr:colOff>
      <xdr:row>63</xdr:row>
      <xdr:rowOff>140026</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018471" y="10395961"/>
          <a:ext cx="4059924" cy="1265505"/>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536555" y="10339993"/>
          <a:ext cx="4208317" cy="120973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22</xdr:col>
      <xdr:colOff>54077</xdr:colOff>
      <xdr:row>65</xdr:row>
      <xdr:rowOff>180603</xdr:rowOff>
    </xdr:from>
    <xdr:to>
      <xdr:col>25</xdr:col>
      <xdr:colOff>497438</xdr:colOff>
      <xdr:row>72</xdr:row>
      <xdr:rowOff>165948</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20333109" y="12163668"/>
          <a:ext cx="3208684"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389194</xdr:colOff>
      <xdr:row>38</xdr:row>
      <xdr:rowOff>163870</xdr:rowOff>
    </xdr:from>
    <xdr:to>
      <xdr:col>1</xdr:col>
      <xdr:colOff>512097</xdr:colOff>
      <xdr:row>44</xdr:row>
      <xdr:rowOff>102418</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9194" y="7169354"/>
          <a:ext cx="1044677" cy="1044677"/>
        </a:xfrm>
        <a:prstGeom prst="rect">
          <a:avLst/>
        </a:prstGeom>
      </xdr:spPr>
    </xdr:pic>
    <xdr:clientData/>
  </xdr:twoCellAnchor>
  <xdr:twoCellAnchor>
    <xdr:from>
      <xdr:col>1</xdr:col>
      <xdr:colOff>655484</xdr:colOff>
      <xdr:row>40</xdr:row>
      <xdr:rowOff>163871</xdr:rowOff>
    </xdr:from>
    <xdr:to>
      <xdr:col>16</xdr:col>
      <xdr:colOff>512096</xdr:colOff>
      <xdr:row>50</xdr:row>
      <xdr:rowOff>143388</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77258" y="7538065"/>
          <a:ext cx="13683225"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1999129"/>
          <a:ext cx="13006294" cy="3917577"/>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8">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C'est correct, mais il y a de meilleures options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5043768" y="5520015"/>
          <a:ext cx="8133976" cy="4355015"/>
          <a:chOff x="4965700" y="4673597"/>
          <a:chExt cx="8242300" cy="3924301"/>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5029200" y="4673597"/>
            <a:ext cx="8178800" cy="3924301"/>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6203" name="ZoneTexte 6202">
                <a:extLst>
                  <a:ext uri="{FF2B5EF4-FFF2-40B4-BE49-F238E27FC236}">
                    <a16:creationId xmlns:a16="http://schemas.microsoft.com/office/drawing/2014/main" id="{00000000-0008-0000-0100-00003B180000}"/>
                  </a:ext>
                </a:extLst>
              </xdr:cNvPr>
              <xdr:cNvSpPr txBox="1"/>
            </xdr:nvSpPr>
            <xdr:spPr>
              <a:xfrm>
                <a:off x="13766706" y="1227816"/>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1449277-9AC5-4340-B12B-AEC07FD009F8}" type="TxLink">
                  <a:rPr lang="en-US" sz="2000" b="0" i="0" u="none" strike="noStrike" baseline="0">
                    <a:solidFill>
                      <a:srgbClr val="000000"/>
                    </a:solidFill>
                    <a:latin typeface="Nordique Inline" panose="020F0502020204030204" pitchFamily="34" charset="0"/>
                    <a:cs typeface="Nordique Inline" panose="020F0502020204030204" pitchFamily="34" charset="0"/>
                  </a:rPr>
                  <a:pPr/>
                  <a:t>Votre produit a 47% de chance d'appartenir à la classe C !</a:t>
                </a:fld>
                <a:endParaRPr lang="en-US" sz="20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76199</xdr:rowOff>
    </xdr:from>
    <xdr:to>
      <xdr:col>6</xdr:col>
      <xdr:colOff>25400</xdr:colOff>
      <xdr:row>44</xdr:row>
      <xdr:rowOff>107900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481917"/>
          <a:ext cx="4948518" cy="2900407"/>
          <a:chOff x="38100" y="4648200"/>
          <a:chExt cx="4953000" cy="3284073"/>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284073"/>
            <a:chOff x="622301" y="215900"/>
            <a:chExt cx="5509666" cy="5308719"/>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685585" y="932862"/>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204442"/>
              <a:ext cx="647498" cy="192017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833480" y="2260119"/>
              <a:ext cx="1044885"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02489" y="1601865"/>
              <a:ext cx="3098800" cy="365309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0"/>
              <a:ext cx="4323859" cy="67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7888941"/>
          <a:ext cx="4936566" cy="1964560"/>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1681</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62840</xdr:colOff>
      <xdr:row>48</xdr:row>
      <xdr:rowOff>24412</xdr:rowOff>
    </xdr:from>
    <xdr:to>
      <xdr:col>5</xdr:col>
      <xdr:colOff>160976</xdr:colOff>
      <xdr:row>51</xdr:row>
      <xdr:rowOff>79829</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969983" y="9839698"/>
          <a:ext cx="3726707" cy="65413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250372</xdr:colOff>
      <xdr:row>5</xdr:row>
      <xdr:rowOff>152400</xdr:rowOff>
    </xdr:from>
    <xdr:to>
      <xdr:col>13</xdr:col>
      <xdr:colOff>54428</xdr:colOff>
      <xdr:row>8</xdr:row>
      <xdr:rowOff>3959</xdr:rowOff>
    </xdr:to>
    <xdr:pic macro="[0]!CopierValeurCONSO">
      <xdr:nvPicPr>
        <xdr:cNvPr id="5" name="Graphique 4" descr="Engrenage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78143" y="1077686"/>
          <a:ext cx="631371" cy="631371"/>
        </a:xfrm>
        <a:prstGeom prst="rect">
          <a:avLst/>
        </a:prstGeom>
      </xdr:spPr>
    </xdr:pic>
    <xdr:clientData/>
  </xdr:twoCellAnchor>
  <xdr:twoCellAnchor>
    <xdr:from>
      <xdr:col>15</xdr:col>
      <xdr:colOff>825500</xdr:colOff>
      <xdr:row>9</xdr:row>
      <xdr:rowOff>174625</xdr:rowOff>
    </xdr:from>
    <xdr:to>
      <xdr:col>20</xdr:col>
      <xdr:colOff>133351</xdr:colOff>
      <xdr:row>19</xdr:row>
      <xdr:rowOff>69151</xdr:rowOff>
    </xdr:to>
    <xdr:grpSp>
      <xdr:nvGrpSpPr>
        <xdr:cNvPr id="3" name="Groupe 2">
          <a:extLst>
            <a:ext uri="{FF2B5EF4-FFF2-40B4-BE49-F238E27FC236}">
              <a16:creationId xmlns:a16="http://schemas.microsoft.com/office/drawing/2014/main" id="{16096D30-B602-A141-BB11-D86F5C753F68}"/>
            </a:ext>
          </a:extLst>
        </xdr:cNvPr>
        <xdr:cNvGrpSpPr/>
      </xdr:nvGrpSpPr>
      <xdr:grpSpPr>
        <a:xfrm>
          <a:off x="13196794" y="2021354"/>
          <a:ext cx="3431616" cy="1839868"/>
          <a:chOff x="14562666" y="1981811"/>
          <a:chExt cx="3911601" cy="1926526"/>
        </a:xfrm>
      </xdr:grpSpPr>
      <xdr:grpSp>
        <xdr:nvGrpSpPr>
          <xdr:cNvPr id="6" name="Groupe 5">
            <a:extLst>
              <a:ext uri="{FF2B5EF4-FFF2-40B4-BE49-F238E27FC236}">
                <a16:creationId xmlns:a16="http://schemas.microsoft.com/office/drawing/2014/main" id="{2B27174C-569E-0A0E-F790-1EAC5CC7ACB6}"/>
              </a:ext>
            </a:extLst>
          </xdr:cNvPr>
          <xdr:cNvGrpSpPr/>
        </xdr:nvGrpSpPr>
        <xdr:grpSpPr>
          <a:xfrm>
            <a:off x="14562666" y="1981811"/>
            <a:ext cx="3911601" cy="1926526"/>
            <a:chOff x="14562666" y="1981811"/>
            <a:chExt cx="3911601" cy="1926526"/>
          </a:xfrm>
        </xdr:grpSpPr>
        <xdr:grpSp>
          <xdr:nvGrpSpPr>
            <xdr:cNvPr id="8" name="Groupe 7">
              <a:extLst>
                <a:ext uri="{FF2B5EF4-FFF2-40B4-BE49-F238E27FC236}">
                  <a16:creationId xmlns:a16="http://schemas.microsoft.com/office/drawing/2014/main" id="{0C91880F-0BDC-A4DD-C346-579FBDBF73E9}"/>
                </a:ext>
              </a:extLst>
            </xdr:cNvPr>
            <xdr:cNvGrpSpPr/>
          </xdr:nvGrpSpPr>
          <xdr:grpSpPr>
            <a:xfrm>
              <a:off x="14676303" y="1981811"/>
              <a:ext cx="3797964" cy="1926526"/>
              <a:chOff x="14676303" y="1981811"/>
              <a:chExt cx="3797964" cy="1926526"/>
            </a:xfrm>
          </xdr:grpSpPr>
          <xdr:sp macro="" textlink="">
            <xdr:nvSpPr>
              <xdr:cNvPr id="10" name="Rectangle 9">
                <a:extLst>
                  <a:ext uri="{FF2B5EF4-FFF2-40B4-BE49-F238E27FC236}">
                    <a16:creationId xmlns:a16="http://schemas.microsoft.com/office/drawing/2014/main" id="{B0959B6C-A01F-33BF-C6B6-35EAFFB0AB49}"/>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10">
                <a:extLst>
                  <a:ext uri="{FF2B5EF4-FFF2-40B4-BE49-F238E27FC236}">
                    <a16:creationId xmlns:a16="http://schemas.microsoft.com/office/drawing/2014/main" id="{41030AEF-E1DB-919A-14BB-903A1267AC62}"/>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 name="ZoneTexte 8">
              <a:extLst>
                <a:ext uri="{FF2B5EF4-FFF2-40B4-BE49-F238E27FC236}">
                  <a16:creationId xmlns:a16="http://schemas.microsoft.com/office/drawing/2014/main" id="{E65E5A2F-1D6C-AEBE-A51F-D61097FEFF85}"/>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A35">
        <xdr:nvSpPr>
          <xdr:cNvPr id="7" name="ZoneTexte 6">
            <a:extLst>
              <a:ext uri="{FF2B5EF4-FFF2-40B4-BE49-F238E27FC236}">
                <a16:creationId xmlns:a16="http://schemas.microsoft.com/office/drawing/2014/main" id="{051FE261-7582-A2EF-FCF5-65CAAEDB84DF}"/>
              </a:ext>
            </a:extLst>
          </xdr:cNvPr>
          <xdr:cNvSpPr txBox="1"/>
        </xdr:nvSpPr>
        <xdr:spPr>
          <a:xfrm>
            <a:off x="16560800" y="2302933"/>
            <a:ext cx="1761067" cy="155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80%.</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222250</xdr:colOff>
      <xdr:row>12</xdr:row>
      <xdr:rowOff>142875</xdr:rowOff>
    </xdr:from>
    <xdr:to>
      <xdr:col>18</xdr:col>
      <xdr:colOff>131234</xdr:colOff>
      <xdr:row>16</xdr:row>
      <xdr:rowOff>67733</xdr:rowOff>
    </xdr:to>
    <xdr:pic>
      <xdr:nvPicPr>
        <xdr:cNvPr id="12" name="Image 11">
          <a:extLst>
            <a:ext uri="{FF2B5EF4-FFF2-40B4-BE49-F238E27FC236}">
              <a16:creationId xmlns:a16="http://schemas.microsoft.com/office/drawing/2014/main" id="{17B0AB87-387D-3844-A6E5-76F5B7C0626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875000" y="2571750"/>
          <a:ext cx="829734" cy="829734"/>
        </a:xfrm>
        <a:prstGeom prst="rect">
          <a:avLst/>
        </a:prstGeom>
      </xdr:spPr>
    </xdr:pic>
    <xdr:clientData/>
  </xdr:twoCellAnchor>
  <xdr:twoCellAnchor editAs="oneCell">
    <xdr:from>
      <xdr:col>0</xdr:col>
      <xdr:colOff>184150</xdr:colOff>
      <xdr:row>34</xdr:row>
      <xdr:rowOff>187324</xdr:rowOff>
    </xdr:from>
    <xdr:to>
      <xdr:col>1</xdr:col>
      <xdr:colOff>503183</xdr:colOff>
      <xdr:row>41</xdr:row>
      <xdr:rowOff>2398</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84150" y="6934199"/>
          <a:ext cx="1239783" cy="114580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166594</xdr:colOff>
      <xdr:row>10</xdr:row>
      <xdr:rowOff>26893</xdr:rowOff>
    </xdr:from>
    <xdr:to>
      <xdr:col>15</xdr:col>
      <xdr:colOff>619560</xdr:colOff>
      <xdr:row>31</xdr:row>
      <xdr:rowOff>26894</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66594" y="2106064"/>
          <a:ext cx="12862680" cy="3886201"/>
          <a:chOff x="139700" y="838200"/>
          <a:chExt cx="13017499"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499" cy="4267200"/>
            <a:chOff x="6311900" y="50800"/>
            <a:chExt cx="11125199"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5</xdr:col>
      <xdr:colOff>901700</xdr:colOff>
      <xdr:row>28</xdr:row>
      <xdr:rowOff>97368</xdr:rowOff>
    </xdr:from>
    <xdr:to>
      <xdr:col>15</xdr:col>
      <xdr:colOff>613833</xdr:colOff>
      <xdr:row>52</xdr:row>
      <xdr:rowOff>55421</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4962071" y="5507568"/>
          <a:ext cx="8061476" cy="4399424"/>
          <a:chOff x="4965700" y="4673602"/>
          <a:chExt cx="8164250" cy="3939364"/>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5014650" y="4673602"/>
            <a:ext cx="8115300" cy="3939364"/>
            <a:chOff x="6660252" y="4800600"/>
            <a:chExt cx="11125200" cy="4143342"/>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60252" y="4800600"/>
              <a:ext cx="11125200" cy="4143342"/>
              <a:chOff x="6291952" y="50800"/>
              <a:chExt cx="11125200" cy="4143342"/>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291952" y="66642"/>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000" b="0" i="0" u="none" strike="noStrike" baseline="0">
                    <a:solidFill>
                      <a:srgbClr val="000000"/>
                    </a:solidFill>
                    <a:latin typeface="Nordique Inline" panose="020F0502020204030204" pitchFamily="34" charset="0"/>
                    <a:cs typeface="Nordique Inline" panose="020F0502020204030204" pitchFamily="34" charset="0"/>
                  </a:rPr>
                  <a:pPr/>
                  <a:t>Votre produit a 47% de chance d'appartenir à la classe C !</a:t>
                </a:fld>
                <a:endParaRPr lang="en-US" sz="20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659273" y="5300429"/>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76202</xdr:rowOff>
    </xdr:from>
    <xdr:to>
      <xdr:col>6</xdr:col>
      <xdr:colOff>782222</xdr:colOff>
      <xdr:row>45</xdr:row>
      <xdr:rowOff>84277</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486402"/>
          <a:ext cx="5720708" cy="3154046"/>
          <a:chOff x="38100" y="4648200"/>
          <a:chExt cx="5633509" cy="3463335"/>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5519209" cy="3463335"/>
            <a:chOff x="622301" y="215900"/>
            <a:chExt cx="6284539" cy="5598498"/>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83125" y="814158"/>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377417" y="1396507"/>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781376" y="2096611"/>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1572027"/>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567808</xdr:colOff>
      <xdr:row>33</xdr:row>
      <xdr:rowOff>108102</xdr:rowOff>
    </xdr:from>
    <xdr:to>
      <xdr:col>12</xdr:col>
      <xdr:colOff>526885</xdr:colOff>
      <xdr:row>46</xdr:row>
      <xdr:rowOff>38628</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9429750" y="6689360"/>
          <a:ext cx="2351994" cy="1787877"/>
        </a:xfrm>
        <a:prstGeom prst="rect">
          <a:avLst/>
        </a:prstGeom>
      </xdr:spPr>
    </xdr:pic>
    <xdr:clientData/>
  </xdr:twoCellAnchor>
  <xdr:twoCellAnchor editAs="oneCell">
    <xdr:from>
      <xdr:col>7</xdr:col>
      <xdr:colOff>119027</xdr:colOff>
      <xdr:row>34</xdr:row>
      <xdr:rowOff>39194</xdr:rowOff>
    </xdr:from>
    <xdr:to>
      <xdr:col>8</xdr:col>
      <xdr:colOff>766630</xdr:colOff>
      <xdr:row>46</xdr:row>
      <xdr:rowOff>156642</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6124504" y="6919984"/>
          <a:ext cx="2352649" cy="1562003"/>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172042</xdr:colOff>
      <xdr:row>41</xdr:row>
      <xdr:rowOff>69272</xdr:rowOff>
    </xdr:from>
    <xdr:to>
      <xdr:col>5</xdr:col>
      <xdr:colOff>823205</xdr:colOff>
      <xdr:row>52</xdr:row>
      <xdr:rowOff>61597</xdr:rowOff>
    </xdr:to>
    <xdr:grpSp>
      <xdr:nvGrpSpPr>
        <xdr:cNvPr id="3" name="Groupe 2">
          <a:extLst>
            <a:ext uri="{FF2B5EF4-FFF2-40B4-BE49-F238E27FC236}">
              <a16:creationId xmlns:a16="http://schemas.microsoft.com/office/drawing/2014/main" id="{00000000-0008-0000-0200-000003000000}"/>
            </a:ext>
          </a:extLst>
        </xdr:cNvPr>
        <xdr:cNvGrpSpPr/>
      </xdr:nvGrpSpPr>
      <xdr:grpSpPr>
        <a:xfrm>
          <a:off x="172042" y="7885215"/>
          <a:ext cx="4787734" cy="2027953"/>
          <a:chOff x="152400" y="7353298"/>
          <a:chExt cx="4775200" cy="1270000"/>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00000000-0008-0000-0200-000005000000}"/>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803564" y="8940140"/>
          <a:ext cx="3439050" cy="912743"/>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080655" y="8990060"/>
            <a:ext cx="3218337"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61203</xdr:colOff>
      <xdr:row>21</xdr:row>
      <xdr:rowOff>733</xdr:rowOff>
    </xdr:from>
    <xdr:to>
      <xdr:col>20</xdr:col>
      <xdr:colOff>220132</xdr:colOff>
      <xdr:row>52</xdr:row>
      <xdr:rowOff>67732</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298232" y="4115533"/>
          <a:ext cx="3468186" cy="5803770"/>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32518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16</xdr:col>
      <xdr:colOff>813005</xdr:colOff>
      <xdr:row>21</xdr:row>
      <xdr:rowOff>28969</xdr:rowOff>
    </xdr:from>
    <xdr:to>
      <xdr:col>19</xdr:col>
      <xdr:colOff>522282</xdr:colOff>
      <xdr:row>26</xdr:row>
      <xdr:rowOff>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5443405" y="4092969"/>
          <a:ext cx="2452477" cy="902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Recommandations</a:t>
          </a:r>
        </a:p>
      </xdr:txBody>
    </xdr:sp>
    <xdr:clientData/>
  </xdr:twoCellAnchor>
  <xdr:twoCellAnchor>
    <xdr:from>
      <xdr:col>16</xdr:col>
      <xdr:colOff>845</xdr:colOff>
      <xdr:row>9</xdr:row>
      <xdr:rowOff>153011</xdr:rowOff>
    </xdr:from>
    <xdr:to>
      <xdr:col>20</xdr:col>
      <xdr:colOff>589279</xdr:colOff>
      <xdr:row>20</xdr:row>
      <xdr:rowOff>30604</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237874" y="2047125"/>
          <a:ext cx="3897691" cy="1913222"/>
          <a:chOff x="14562666" y="1981811"/>
          <a:chExt cx="4364954"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560801" y="2302934"/>
            <a:ext cx="2366819" cy="155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98%.</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203199</xdr:colOff>
      <xdr:row>12</xdr:row>
      <xdr:rowOff>135466</xdr:rowOff>
    </xdr:from>
    <xdr:to>
      <xdr:col>18</xdr:col>
      <xdr:colOff>118533</xdr:colOff>
      <xdr:row>17</xdr:row>
      <xdr:rowOff>33868</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747999" y="2523066"/>
          <a:ext cx="829734" cy="829734"/>
        </a:xfrm>
        <a:prstGeom prst="rect">
          <a:avLst/>
        </a:prstGeom>
      </xdr:spPr>
    </xdr:pic>
    <xdr:clientData/>
  </xdr:twoCellAnchor>
  <xdr:twoCellAnchor editAs="oneCell">
    <xdr:from>
      <xdr:col>16</xdr:col>
      <xdr:colOff>135467</xdr:colOff>
      <xdr:row>27</xdr:row>
      <xdr:rowOff>101599</xdr:rowOff>
    </xdr:from>
    <xdr:to>
      <xdr:col>17</xdr:col>
      <xdr:colOff>237067</xdr:colOff>
      <xdr:row>33</xdr:row>
      <xdr:rowOff>3387</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765867" y="5283199"/>
          <a:ext cx="1016000" cy="1016000"/>
        </a:xfrm>
        <a:prstGeom prst="rect">
          <a:avLst/>
        </a:prstGeom>
      </xdr:spPr>
    </xdr:pic>
    <xdr:clientData/>
  </xdr:twoCellAnchor>
  <xdr:twoCellAnchor>
    <xdr:from>
      <xdr:col>17</xdr:col>
      <xdr:colOff>254000</xdr:colOff>
      <xdr:row>26</xdr:row>
      <xdr:rowOff>50801</xdr:rowOff>
    </xdr:from>
    <xdr:to>
      <xdr:col>20</xdr:col>
      <xdr:colOff>355600</xdr:colOff>
      <xdr:row>34</xdr:row>
      <xdr:rowOff>50801</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5798800" y="5046134"/>
          <a:ext cx="2844800" cy="1490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1g d'acide gras trans pour 100g. L'OMS conseille 2.2g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101600</xdr:colOff>
      <xdr:row>34</xdr:row>
      <xdr:rowOff>152400</xdr:rowOff>
    </xdr:from>
    <xdr:to>
      <xdr:col>20</xdr:col>
      <xdr:colOff>237066</xdr:colOff>
      <xdr:row>34</xdr:row>
      <xdr:rowOff>152400</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a:off x="14732000" y="6637867"/>
          <a:ext cx="3793066" cy="0"/>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152400</xdr:colOff>
      <xdr:row>35</xdr:row>
      <xdr:rowOff>135465</xdr:rowOff>
    </xdr:from>
    <xdr:to>
      <xdr:col>20</xdr:col>
      <xdr:colOff>270933</xdr:colOff>
      <xdr:row>41</xdr:row>
      <xdr:rowOff>50798</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526000" y="6807198"/>
          <a:ext cx="1032933" cy="1032933"/>
        </a:xfrm>
        <a:prstGeom prst="rect">
          <a:avLst/>
        </a:prstGeom>
      </xdr:spPr>
    </xdr:pic>
    <xdr:clientData/>
  </xdr:twoCellAnchor>
  <xdr:twoCellAnchor>
    <xdr:from>
      <xdr:col>16</xdr:col>
      <xdr:colOff>84665</xdr:colOff>
      <xdr:row>35</xdr:row>
      <xdr:rowOff>118533</xdr:rowOff>
    </xdr:from>
    <xdr:to>
      <xdr:col>19</xdr:col>
      <xdr:colOff>304800</xdr:colOff>
      <xdr:row>44</xdr:row>
      <xdr:rowOff>169333</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4715065" y="6790266"/>
          <a:ext cx="2963335" cy="172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5g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84667</xdr:colOff>
      <xdr:row>43</xdr:row>
      <xdr:rowOff>50799</xdr:rowOff>
    </xdr:from>
    <xdr:to>
      <xdr:col>20</xdr:col>
      <xdr:colOff>220133</xdr:colOff>
      <xdr:row>43</xdr:row>
      <xdr:rowOff>50799</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715067" y="8212666"/>
          <a:ext cx="3793066" cy="0"/>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270934</xdr:colOff>
      <xdr:row>44</xdr:row>
      <xdr:rowOff>84666</xdr:rowOff>
    </xdr:from>
    <xdr:to>
      <xdr:col>17</xdr:col>
      <xdr:colOff>491067</xdr:colOff>
      <xdr:row>50</xdr:row>
      <xdr:rowOff>101600</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01334" y="8432799"/>
          <a:ext cx="1134533" cy="1134533"/>
        </a:xfrm>
        <a:prstGeom prst="rect">
          <a:avLst/>
        </a:prstGeom>
      </xdr:spPr>
    </xdr:pic>
    <xdr:clientData/>
  </xdr:twoCellAnchor>
  <xdr:twoCellAnchor>
    <xdr:from>
      <xdr:col>17</xdr:col>
      <xdr:colOff>552026</xdr:colOff>
      <xdr:row>43</xdr:row>
      <xdr:rowOff>104985</xdr:rowOff>
    </xdr:from>
    <xdr:to>
      <xdr:col>20</xdr:col>
      <xdr:colOff>162560</xdr:colOff>
      <xdr:row>53</xdr:row>
      <xdr:rowOff>155786</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2346" y="8111065"/>
          <a:ext cx="2079414" cy="1879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8g de ce nutriment pour 100g. On conseille environ 1g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C</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14</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04714" y="519954"/>
          <a:ext cx="3223311" cy="2179420"/>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444500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755880" y="619761"/>
          <a:ext cx="2936240" cy="216916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opLeftCell="A40" zoomScale="62" zoomScaleNormal="55" workbookViewId="0">
      <selection activeCell="X52" sqref="X52"/>
    </sheetView>
  </sheetViews>
  <sheetFormatPr baseColWidth="10" defaultColWidth="12.109375" defaultRowHeight="14.4" x14ac:dyDescent="0.3"/>
  <cols>
    <col min="1" max="16384" width="12.10937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topLeftCell="A4" zoomScale="85" zoomScaleNormal="85" workbookViewId="0">
      <selection activeCell="J8" sqref="J8:L8"/>
    </sheetView>
  </sheetViews>
  <sheetFormatPr baseColWidth="10" defaultColWidth="12" defaultRowHeight="14.4" x14ac:dyDescent="0.3"/>
  <cols>
    <col min="1" max="16384" width="12" style="2"/>
  </cols>
  <sheetData>
    <row r="7" spans="10:23" x14ac:dyDescent="0.3">
      <c r="Q7" s="31"/>
      <c r="R7" s="31"/>
      <c r="S7" s="31"/>
    </row>
    <row r="8" spans="10:23" ht="32.4" x14ac:dyDescent="0.3">
      <c r="J8" s="53" t="s">
        <v>68</v>
      </c>
      <c r="K8" s="53"/>
      <c r="L8" s="53"/>
      <c r="Q8" s="31"/>
      <c r="R8" s="31"/>
      <c r="S8" s="31"/>
    </row>
    <row r="9" spans="10:23" x14ac:dyDescent="0.3">
      <c r="Q9" s="31"/>
      <c r="R9" s="31"/>
      <c r="S9" s="31"/>
    </row>
    <row r="16" spans="10:23" ht="25.8" x14ac:dyDescent="0.3">
      <c r="W16" s="30"/>
    </row>
    <row r="17" spans="21:23" ht="14.55" customHeight="1" x14ac:dyDescent="0.3">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M8"/>
  <sheetViews>
    <sheetView topLeftCell="A31" zoomScale="70" zoomScaleNormal="70" workbookViewId="0">
      <selection activeCell="J8" sqref="J8:L8"/>
    </sheetView>
  </sheetViews>
  <sheetFormatPr baseColWidth="10" defaultColWidth="12" defaultRowHeight="14.4" x14ac:dyDescent="0.3"/>
  <cols>
    <col min="1" max="16384" width="12" style="2"/>
  </cols>
  <sheetData>
    <row r="8" spans="10:13" ht="32.4" x14ac:dyDescent="0.3">
      <c r="J8" s="54" t="s">
        <v>41</v>
      </c>
      <c r="K8" s="54"/>
      <c r="L8" s="54"/>
      <c r="M8" s="52"/>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workbookViewId="0">
      <selection activeCell="F7" sqref="F7"/>
    </sheetView>
  </sheetViews>
  <sheetFormatPr baseColWidth="10" defaultColWidth="11.44140625" defaultRowHeight="14.4" x14ac:dyDescent="0.3"/>
  <cols>
    <col min="1" max="1" width="40.332031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6640625" style="1" customWidth="1"/>
    <col min="12" max="12" width="13.77734375" style="1" customWidth="1"/>
    <col min="13" max="13" width="15.44140625" style="1" customWidth="1"/>
    <col min="14" max="16384" width="11.44140625" style="1"/>
  </cols>
  <sheetData>
    <row r="1" spans="1:13" x14ac:dyDescent="0.3">
      <c r="A1" s="8" t="s">
        <v>11</v>
      </c>
      <c r="B1" s="8">
        <v>20</v>
      </c>
      <c r="D1" s="4" t="s">
        <v>12</v>
      </c>
      <c r="F1" s="45" t="s">
        <v>52</v>
      </c>
      <c r="G1" s="46"/>
      <c r="H1" s="46"/>
      <c r="I1" s="46"/>
      <c r="J1" s="46"/>
      <c r="K1" s="46"/>
      <c r="L1" s="46"/>
      <c r="M1" s="47"/>
    </row>
    <row r="2" spans="1:13" x14ac:dyDescent="0.3">
      <c r="A2" s="8" t="s">
        <v>13</v>
      </c>
      <c r="B2" s="8">
        <v>20</v>
      </c>
      <c r="D2" s="5" t="str">
        <f>INDEX(A14:E15,1,MATCH(MAX(A15:E15),A15:E15,0))</f>
        <v>C</v>
      </c>
      <c r="F2" s="48"/>
      <c r="G2" s="49"/>
      <c r="H2" s="49"/>
      <c r="I2" s="49"/>
      <c r="J2" s="49"/>
      <c r="K2" s="49"/>
      <c r="L2" s="49"/>
      <c r="M2" s="50"/>
    </row>
    <row r="3" spans="1:13" x14ac:dyDescent="0.3">
      <c r="A3" s="8" t="s">
        <v>14</v>
      </c>
      <c r="B3" s="8">
        <v>20</v>
      </c>
      <c r="D3" s="20">
        <f>MAX(A15:E15)</f>
        <v>0.46666666666666601</v>
      </c>
      <c r="E3" s="42" t="s">
        <v>49</v>
      </c>
      <c r="F3" s="43"/>
      <c r="G3" s="44"/>
      <c r="H3" s="8"/>
      <c r="I3" s="8"/>
      <c r="J3" s="8"/>
      <c r="K3" s="8"/>
      <c r="L3" s="8"/>
      <c r="M3" s="8"/>
    </row>
    <row r="4" spans="1:13" x14ac:dyDescent="0.3">
      <c r="A4" s="8" t="s">
        <v>15</v>
      </c>
      <c r="B4" s="8">
        <v>20</v>
      </c>
      <c r="E4" s="8"/>
      <c r="F4" s="8" t="s">
        <v>11</v>
      </c>
      <c r="G4" s="8" t="s">
        <v>13</v>
      </c>
      <c r="H4" s="8" t="s">
        <v>14</v>
      </c>
      <c r="I4" s="8" t="s">
        <v>15</v>
      </c>
      <c r="J4" s="8" t="s">
        <v>16</v>
      </c>
      <c r="K4" s="8" t="s">
        <v>58</v>
      </c>
      <c r="L4" s="8" t="s">
        <v>59</v>
      </c>
      <c r="M4" s="8" t="s">
        <v>60</v>
      </c>
    </row>
    <row r="5" spans="1:13" x14ac:dyDescent="0.3">
      <c r="A5" s="8" t="s">
        <v>16</v>
      </c>
      <c r="B5" s="8">
        <v>20</v>
      </c>
      <c r="E5" s="8" t="str">
        <f>dashboard_consommateur!J8</f>
        <v>carambar</v>
      </c>
      <c r="F5" s="21">
        <f>IFERROR(INDEX(Historique_consommateur!J:J, MATCH($E$5, Historique_consommateur!$A:$A, 0)), "Non trouvé")</f>
        <v>0.05</v>
      </c>
      <c r="G5" s="19">
        <f>IFERROR(INDEX(Historique_consommateur!K:K, MATCH($E$5, Historique_consommateur!$A:$A, 0)), "Non trouvé")</f>
        <v>0.17499999999999999</v>
      </c>
      <c r="H5" s="7">
        <f>IFERROR(INDEX(Historique_consommateur!L:L, MATCH($E$5, Historique_consommateur!$A:$A, 0)), "Non trouvé")</f>
        <v>0.46666666666666601</v>
      </c>
      <c r="I5" s="7">
        <f>IFERROR(INDEX(Historique_consommateur!M:M, MATCH($E$5, Historique_consommateur!$A:$A, 0)), "Non trouvé")</f>
        <v>0.29166666666666602</v>
      </c>
      <c r="J5" s="7">
        <f>IFERROR(INDEX(Historique_consommateur!N:N, MATCH($E$5, Historique_consommateur!$A:$A, 0)), "Non trouvé")</f>
        <v>1.6666666666666601E-2</v>
      </c>
      <c r="K5" s="8">
        <f>IFERROR(INDEX(Historique_consommateur!D:D, MATCH($E$5, Historique_consommateur!$A:$A, 0)), "Non trouvé")</f>
        <v>5</v>
      </c>
      <c r="L5" s="8">
        <f>IFERROR(INDEX(Historique_consommateur!G:G, MATCH($E$5, Historique_consommateur!$A:$A, 0)), "Non trouvé")</f>
        <v>5</v>
      </c>
      <c r="M5" s="8">
        <f>IFERROR(INDEX(Historique_consommateur!B:B, MATCH($E$5, Historique_consommateur!$A:$A, 0)), "Non trouvé")</f>
        <v>5.6</v>
      </c>
    </row>
    <row r="6" spans="1:13" x14ac:dyDescent="0.3">
      <c r="A6" s="8" t="s">
        <v>17</v>
      </c>
      <c r="B6" s="8">
        <v>100</v>
      </c>
      <c r="E6" s="41" t="s">
        <v>65</v>
      </c>
      <c r="F6" s="41"/>
      <c r="G6" s="41"/>
      <c r="H6" s="7"/>
      <c r="I6" s="7"/>
      <c r="J6" s="7"/>
      <c r="K6" s="8"/>
      <c r="L6" s="8"/>
      <c r="M6" s="8"/>
    </row>
    <row r="7" spans="1:13" x14ac:dyDescent="0.3">
      <c r="B7" s="3"/>
      <c r="E7" s="8" t="str">
        <f>dashboard_producteur!J8</f>
        <v>random test</v>
      </c>
      <c r="F7" s="7">
        <f>IFERROR(INDEX(Historique_producteur!P:P, MATCH($E$7, Historique_producteur!$A:$A, 0)), "Non trouvé")</f>
        <v>1.48148148148148E-2</v>
      </c>
      <c r="G7" s="7">
        <f>IFERROR(INDEX(Historique_producteur!Q:Q, MATCH($E$7, Historique_producteur!$A:$A, 0)), "Non trouvé")</f>
        <v>1.48148148148148E-2</v>
      </c>
      <c r="H7" s="7">
        <f>IFERROR(INDEX(Historique_producteur!R:R, MATCH($E$7, Historique_producteur!$A:$A, 0)), "Non trouvé")</f>
        <v>0.50367465504720399</v>
      </c>
      <c r="I7" s="7">
        <f>IFERROR(INDEX(Historique_producteur!S:S, MATCH($E$7, Historique_producteur!$A:$A, 0)), "Non trouvé")</f>
        <v>0.29262164124909201</v>
      </c>
      <c r="J7" s="7">
        <f>IFERROR(INDEX(Historique_producteur!T:T, MATCH($E$7, Historique_producteur!$A:$A, 0)), "Non trouvé")</f>
        <v>0.17407407407407399</v>
      </c>
      <c r="K7" s="8">
        <f>IFERROR(INDEX(Historique_producteur!E:E, MATCH($E$7, Historique_producteur!$A:$A, 0)), "Non trouvé")</f>
        <v>1</v>
      </c>
      <c r="L7" s="8">
        <f>IFERROR(INDEX(Historique_producteur!D:D,MATCH($E$7,Historique_producteur!$A:$A,0)),"Non trouvé")</f>
        <v>5</v>
      </c>
      <c r="M7" s="8">
        <f>IFERROR(INDEX(Historique_producteur!L:L, MATCH($E$7, Historique_producteur!$A:$A, 0)), "Non trouvé")</f>
        <v>8</v>
      </c>
    </row>
    <row r="8" spans="1:13" x14ac:dyDescent="0.3">
      <c r="B8" s="3"/>
    </row>
    <row r="9" spans="1:13" x14ac:dyDescent="0.3">
      <c r="A9" s="15" t="s">
        <v>18</v>
      </c>
      <c r="B9" s="15">
        <f>IF(D2="A",10,IF(D2="B",30,IF(D2="C",50,IF(D2="D",70,IF(D2="E",90)))))</f>
        <v>50</v>
      </c>
    </row>
    <row r="10" spans="1:13" x14ac:dyDescent="0.3">
      <c r="A10" s="15" t="s">
        <v>19</v>
      </c>
      <c r="B10" s="15">
        <v>1.5</v>
      </c>
    </row>
    <row r="11" spans="1:13" x14ac:dyDescent="0.3">
      <c r="A11" s="15" t="s">
        <v>20</v>
      </c>
      <c r="B11" s="15">
        <f>200-B9-B10</f>
        <v>148.5</v>
      </c>
    </row>
    <row r="14" spans="1:13" x14ac:dyDescent="0.3">
      <c r="A14" s="6" t="s">
        <v>16</v>
      </c>
      <c r="B14" s="6" t="s">
        <v>15</v>
      </c>
      <c r="C14" s="6" t="s">
        <v>14</v>
      </c>
      <c r="D14" s="6" t="s">
        <v>13</v>
      </c>
      <c r="E14" s="6" t="s">
        <v>11</v>
      </c>
    </row>
    <row r="15" spans="1:13" x14ac:dyDescent="0.3">
      <c r="A15" s="16">
        <v>1.6666666666666601E-2</v>
      </c>
      <c r="B15" s="16">
        <v>0.29166666666666602</v>
      </c>
      <c r="C15" s="16">
        <v>0.46666666666666601</v>
      </c>
      <c r="D15" s="16">
        <v>0.17499999999999999</v>
      </c>
      <c r="E15" s="16">
        <v>0.05</v>
      </c>
    </row>
    <row r="16" spans="1:13" ht="15" thickBot="1" x14ac:dyDescent="0.35"/>
    <row r="17" spans="1:8" x14ac:dyDescent="0.3">
      <c r="A17" s="32" t="s">
        <v>28</v>
      </c>
      <c r="B17" s="33"/>
      <c r="C17" s="33"/>
      <c r="D17" s="33"/>
      <c r="E17" s="33"/>
      <c r="F17" s="33"/>
      <c r="G17" s="33"/>
      <c r="H17" s="34"/>
    </row>
    <row r="18" spans="1:8" ht="15" thickBot="1" x14ac:dyDescent="0.35">
      <c r="A18" s="3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C'est correct, mais il y a de meilleures options pour votre santé.</v>
      </c>
      <c r="B18" s="36"/>
      <c r="C18" s="36"/>
      <c r="D18" s="36"/>
      <c r="E18" s="36"/>
      <c r="F18" s="36"/>
      <c r="G18" s="36"/>
      <c r="H18" s="37"/>
    </row>
    <row r="19" spans="1:8" ht="15" thickBot="1" x14ac:dyDescent="0.35"/>
    <row r="20" spans="1:8" x14ac:dyDescent="0.3">
      <c r="A20" s="38" t="s">
        <v>29</v>
      </c>
      <c r="B20" s="39"/>
      <c r="C20" s="39"/>
      <c r="D20" s="39"/>
      <c r="E20" s="39"/>
      <c r="F20" s="39"/>
      <c r="G20" s="39"/>
      <c r="H20" s="40"/>
    </row>
    <row r="21" spans="1:8" ht="15" thickBot="1" x14ac:dyDescent="0.35">
      <c r="A21" s="35"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6"/>
      <c r="C21" s="36"/>
      <c r="D21" s="36"/>
      <c r="E21" s="36"/>
      <c r="F21" s="36"/>
      <c r="G21" s="36"/>
      <c r="H21" s="37"/>
    </row>
    <row r="22" spans="1:8" ht="15" thickBot="1" x14ac:dyDescent="0.35"/>
    <row r="23" spans="1:8" x14ac:dyDescent="0.3">
      <c r="E23" s="9" t="s">
        <v>30</v>
      </c>
      <c r="F23" s="10" t="s">
        <v>31</v>
      </c>
    </row>
    <row r="24" spans="1:8" x14ac:dyDescent="0.3">
      <c r="E24" s="11" t="s">
        <v>47</v>
      </c>
      <c r="F24" s="12" t="s">
        <v>32</v>
      </c>
    </row>
    <row r="25" spans="1:8" x14ac:dyDescent="0.3">
      <c r="E25" s="11" t="s">
        <v>2</v>
      </c>
      <c r="F25" s="12" t="s">
        <v>47</v>
      </c>
    </row>
    <row r="26" spans="1:8" ht="15" thickBot="1" x14ac:dyDescent="0.35">
      <c r="E26" s="13" t="s">
        <v>48</v>
      </c>
      <c r="F26" s="14" t="s">
        <v>23</v>
      </c>
    </row>
    <row r="28" spans="1:8" x14ac:dyDescent="0.3">
      <c r="E28" s="28" t="s">
        <v>61</v>
      </c>
      <c r="F28" s="29" t="s">
        <v>62</v>
      </c>
    </row>
    <row r="29" spans="1:8" x14ac:dyDescent="0.3">
      <c r="A29" s="27" t="s">
        <v>56</v>
      </c>
      <c r="B29" s="27" t="s">
        <v>57</v>
      </c>
      <c r="E29" s="8">
        <v>5</v>
      </c>
      <c r="F29" s="8">
        <v>1</v>
      </c>
    </row>
    <row r="30" spans="1:8" x14ac:dyDescent="0.3">
      <c r="A30" s="7">
        <f>IF(D2="A",81%,IF(D2="B",76%,IF(D2="C",80%,IF(D2="D",86%,IF(D2="E",92%)))))</f>
        <v>0.8</v>
      </c>
      <c r="B30" s="7">
        <f>IF(D2="A",99%,IF(D2="B",99%,IF(D2="C",98%,IF(D2="D",96%,IF(D2="E",98%)))))</f>
        <v>0.98</v>
      </c>
      <c r="E30" s="8">
        <v>5</v>
      </c>
      <c r="F30" s="8">
        <v>5</v>
      </c>
    </row>
    <row r="31" spans="1:8" x14ac:dyDescent="0.3">
      <c r="E31" s="8">
        <v>5.6</v>
      </c>
      <c r="F31" s="8">
        <v>8</v>
      </c>
    </row>
    <row r="33" spans="1:2" x14ac:dyDescent="0.3">
      <c r="A33" s="1" t="s">
        <v>63</v>
      </c>
      <c r="B33" s="1" t="s">
        <v>64</v>
      </c>
    </row>
    <row r="34" spans="1:2" x14ac:dyDescent="0.3">
      <c r="A34" s="16" t="str">
        <f>"Votre produit a " &amp; TEXT(Traitement!$D$3,"0%") &amp; " de chance d'appartenir à la classe " &amp;Traitement!$D$2 &amp;" !"</f>
        <v>Votre produit a 47% de chance d'appartenir à la classe C !</v>
      </c>
      <c r="B34" s="16" t="str">
        <f>"Votre produit a " &amp; TEXT(Traitement!$D$3,"0%") &amp; " de chance d'appartenir à la classe " &amp;Traitement!$D$2 &amp;" !"</f>
        <v>Votre produit a 47% de chance d'appartenir à la classe C !</v>
      </c>
    </row>
    <row r="35" spans="1:2" x14ac:dyDescent="0.3">
      <c r="A35" s="16" t="str">
        <f>"Pour la classe " &amp;Traitement!$D$2 &amp; " nous avons une précision de " &amp; TEXT(Traitement!$A$30,"0%")  &amp;"."</f>
        <v>Pour la classe C nous avons une précision de 80%.</v>
      </c>
      <c r="B35" s="16" t="str">
        <f>"Pour la classe " &amp;Traitement!$D$2 &amp; " nous avons une précision de " &amp; TEXT(Traitement!$B$30,"0%")  &amp;"."</f>
        <v>Pour la classe C nous avons une précision de 98%.</v>
      </c>
    </row>
    <row r="36" spans="1:2" x14ac:dyDescent="0.3">
      <c r="A36" s="1" t="str">
        <f>"Votre produit contient " &amp;Traitement!$F$29 &amp; "g d'acide gras trans pour 100g. Sachez que l'OMS conseille 2.2g de ce nutriment maximum par jour !"</f>
        <v>Votre produit contient 1g d'acide gras trans pour 100g. Sachez que l'OMS conseille 2.2g de ce nutriment maximum par jour !</v>
      </c>
      <c r="B36" s="1" t="str">
        <f>"Votre produit contient " &amp;Traitement!$F$29 &amp; "g d'acide gras trans pour 100g. L'OMS conseille 2.2g de ce nutriment maximum par jour !"</f>
        <v>Votre produit contient 1g d'acide gras trans pour 100g. L'OMS conseille 2.2g de ce nutriment maximum par jour !</v>
      </c>
    </row>
    <row r="37" spans="1:2" x14ac:dyDescent="0.3">
      <c r="B37" s="1" t="str">
        <f>"On compte " &amp;Traitement!$F$30 &amp; "g d'acide gras saturé pour 100g. Pour une alimentation saine, il ne faut pas dépasser 20g par jour !"</f>
        <v>On compte 5g d'acide gras saturé pour 100g. Pour une alimentation saine, il ne faut pas dépasser 20g par jour !</v>
      </c>
    </row>
    <row r="38" spans="1:2" x14ac:dyDescent="0.3">
      <c r="B38" s="1" t="str">
        <f>"Il y a dans le produit " &amp;Traitement!$F$31 &amp; "g de ce nutriment pour 100g. On conseille environ 1g de celui-ci par jour !"</f>
        <v>Il y a dans le produit 8g de ce nutriment pour 100g. On conseille environ 1g de celui-ci par jour !</v>
      </c>
    </row>
  </sheetData>
  <mergeCells count="7">
    <mergeCell ref="E3:G3"/>
    <mergeCell ref="F1:M2"/>
    <mergeCell ref="A17:H17"/>
    <mergeCell ref="A18:H18"/>
    <mergeCell ref="A20:H20"/>
    <mergeCell ref="A21:H21"/>
    <mergeCell ref="E6:G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zoomScale="85" zoomScaleNormal="85" workbookViewId="0">
      <selection activeCell="P6" sqref="P6:T12"/>
    </sheetView>
  </sheetViews>
  <sheetFormatPr baseColWidth="10" defaultColWidth="11.44140625" defaultRowHeight="14.4" x14ac:dyDescent="0.3"/>
  <cols>
    <col min="1" max="1" width="15" style="18" bestFit="1" customWidth="1"/>
    <col min="2" max="2" width="8" style="18" bestFit="1" customWidth="1"/>
    <col min="3" max="3" width="15.77734375" style="18" bestFit="1" customWidth="1"/>
    <col min="4" max="4" width="21.77734375" style="18" bestFit="1" customWidth="1"/>
    <col min="5" max="5" width="26.664062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77734375" style="18" bestFit="1" customWidth="1"/>
    <col min="11" max="11" width="10.44140625" style="18" bestFit="1" customWidth="1"/>
    <col min="12" max="12" width="8.109375" style="18" bestFit="1" customWidth="1"/>
    <col min="13" max="13" width="7.77734375" style="18" bestFit="1" customWidth="1"/>
    <col min="14" max="14" width="4.109375" style="18" bestFit="1" customWidth="1"/>
    <col min="15" max="15" width="18.332031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1" t="s">
        <v>34</v>
      </c>
      <c r="Q3" s="51"/>
      <c r="R3" s="51"/>
      <c r="S3" s="51"/>
      <c r="T3" s="51"/>
    </row>
    <row r="4" spans="1:20" ht="15.6" thickTop="1" thickBot="1" x14ac:dyDescent="0.3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5" thickTop="1" x14ac:dyDescent="0.3">
      <c r="A5" s="18" t="s">
        <v>67</v>
      </c>
      <c r="B5" s="18">
        <v>1.5</v>
      </c>
      <c r="C5" s="18">
        <v>3</v>
      </c>
      <c r="D5" s="18">
        <v>5</v>
      </c>
      <c r="E5" s="18">
        <v>6</v>
      </c>
      <c r="F5" s="18">
        <v>5</v>
      </c>
      <c r="G5" s="18">
        <v>1</v>
      </c>
      <c r="H5" s="18">
        <v>56</v>
      </c>
      <c r="I5" s="18">
        <v>5</v>
      </c>
      <c r="J5" s="18">
        <v>42</v>
      </c>
      <c r="K5" s="18">
        <v>5</v>
      </c>
      <c r="L5" s="18">
        <v>2</v>
      </c>
      <c r="M5" s="18">
        <v>2</v>
      </c>
      <c r="N5" s="18">
        <v>6</v>
      </c>
      <c r="O5" s="26" t="s">
        <v>14</v>
      </c>
      <c r="P5" s="22">
        <v>1.48148148148148E-2</v>
      </c>
      <c r="Q5" s="22">
        <v>1.48148148148148E-2</v>
      </c>
      <c r="R5" s="22">
        <v>0.49626724763979602</v>
      </c>
      <c r="S5" s="22">
        <v>0.30373275236020297</v>
      </c>
      <c r="T5" s="22">
        <v>0.17037037037037001</v>
      </c>
    </row>
    <row r="6" spans="1:20" x14ac:dyDescent="0.3">
      <c r="A6" s="18" t="s">
        <v>36</v>
      </c>
      <c r="B6" s="18">
        <v>1.5</v>
      </c>
      <c r="C6" s="18">
        <v>3</v>
      </c>
      <c r="D6" s="18">
        <v>5</v>
      </c>
      <c r="E6" s="18">
        <v>6.44</v>
      </c>
      <c r="F6" s="18">
        <v>5.0439999999999996</v>
      </c>
      <c r="G6" s="18">
        <v>1</v>
      </c>
      <c r="H6" s="18">
        <v>56</v>
      </c>
      <c r="I6" s="18">
        <v>5.0549999999999997</v>
      </c>
      <c r="J6" s="18">
        <v>42</v>
      </c>
      <c r="K6" s="18">
        <v>4</v>
      </c>
      <c r="L6" s="18">
        <v>210</v>
      </c>
      <c r="M6" s="18">
        <v>2</v>
      </c>
      <c r="N6" s="18">
        <v>6</v>
      </c>
      <c r="O6" s="26" t="s">
        <v>14</v>
      </c>
      <c r="P6" s="22">
        <v>1.48148148148148E-2</v>
      </c>
      <c r="Q6" s="22">
        <v>1.48148148148148E-2</v>
      </c>
      <c r="R6" s="22">
        <v>0.49626724763979602</v>
      </c>
      <c r="S6" s="22">
        <v>0.30373275236020297</v>
      </c>
      <c r="T6" s="22">
        <v>0.17037037037037001</v>
      </c>
    </row>
    <row r="7" spans="1:20" x14ac:dyDescent="0.3">
      <c r="A7" s="18" t="s">
        <v>35</v>
      </c>
      <c r="B7" s="18">
        <v>1.5</v>
      </c>
      <c r="C7" s="18">
        <v>3</v>
      </c>
      <c r="D7" s="18">
        <v>5</v>
      </c>
      <c r="E7" s="18">
        <v>6</v>
      </c>
      <c r="F7" s="18">
        <v>5</v>
      </c>
      <c r="G7" s="18">
        <v>1</v>
      </c>
      <c r="H7" s="18">
        <v>56</v>
      </c>
      <c r="I7" s="18">
        <v>5</v>
      </c>
      <c r="J7" s="18">
        <v>42</v>
      </c>
      <c r="K7" s="18">
        <v>5</v>
      </c>
      <c r="L7" s="18">
        <v>2</v>
      </c>
      <c r="M7" s="18">
        <v>2</v>
      </c>
      <c r="N7" s="18">
        <v>6.5</v>
      </c>
      <c r="O7" s="26" t="s">
        <v>14</v>
      </c>
      <c r="P7" s="22">
        <v>1.48148148148148E-2</v>
      </c>
      <c r="Q7" s="22">
        <v>1.48148148148148E-2</v>
      </c>
      <c r="R7" s="22">
        <v>0.49626724763979602</v>
      </c>
      <c r="S7" s="22">
        <v>0.30373275236020297</v>
      </c>
      <c r="T7" s="22">
        <v>0.17037037037037001</v>
      </c>
    </row>
    <row r="8" spans="1:20" x14ac:dyDescent="0.3">
      <c r="A8" s="18" t="s">
        <v>38</v>
      </c>
      <c r="B8" s="18">
        <v>1.5</v>
      </c>
      <c r="C8" s="18">
        <v>53</v>
      </c>
      <c r="D8" s="18">
        <v>5</v>
      </c>
      <c r="E8" s="18">
        <v>6</v>
      </c>
      <c r="F8" s="18">
        <v>5</v>
      </c>
      <c r="G8" s="18">
        <v>1</v>
      </c>
      <c r="H8" s="18">
        <v>56</v>
      </c>
      <c r="I8" s="18">
        <v>5</v>
      </c>
      <c r="J8" s="18">
        <v>42</v>
      </c>
      <c r="K8" s="18">
        <v>5</v>
      </c>
      <c r="L8" s="18">
        <v>2</v>
      </c>
      <c r="M8" s="18">
        <v>2</v>
      </c>
      <c r="N8" s="18">
        <v>6</v>
      </c>
      <c r="O8" s="26" t="s">
        <v>16</v>
      </c>
      <c r="P8" s="22">
        <v>7.4074074074073999E-3</v>
      </c>
      <c r="Q8" s="22">
        <v>7.4074074074073999E-3</v>
      </c>
      <c r="R8" s="22">
        <v>0.34074074074074001</v>
      </c>
      <c r="S8" s="22">
        <v>0.28888888888888797</v>
      </c>
      <c r="T8" s="22">
        <v>0.35555555555555501</v>
      </c>
    </row>
    <row r="9" spans="1:20" x14ac:dyDescent="0.3">
      <c r="A9" s="18" t="s">
        <v>41</v>
      </c>
      <c r="B9" s="18">
        <v>5.9</v>
      </c>
      <c r="C9" s="18">
        <v>2</v>
      </c>
      <c r="D9" s="18">
        <v>5</v>
      </c>
      <c r="E9" s="18">
        <v>1</v>
      </c>
      <c r="F9" s="18">
        <v>23</v>
      </c>
      <c r="G9" s="18">
        <v>2</v>
      </c>
      <c r="H9" s="18">
        <v>61</v>
      </c>
      <c r="I9" s="18">
        <v>5</v>
      </c>
      <c r="J9" s="18">
        <v>28</v>
      </c>
      <c r="K9" s="18">
        <v>45</v>
      </c>
      <c r="L9" s="18">
        <v>8</v>
      </c>
      <c r="M9" s="18">
        <v>5</v>
      </c>
      <c r="N9" s="18">
        <v>2</v>
      </c>
      <c r="O9" s="26" t="s">
        <v>14</v>
      </c>
      <c r="P9" s="22">
        <v>1.48148148148148E-2</v>
      </c>
      <c r="Q9" s="22">
        <v>1.48148148148148E-2</v>
      </c>
      <c r="R9" s="22">
        <v>0.50367465504720399</v>
      </c>
      <c r="S9" s="22">
        <v>0.29262164124909201</v>
      </c>
      <c r="T9" s="22">
        <v>0.17407407407407399</v>
      </c>
    </row>
    <row r="10" spans="1:20" x14ac:dyDescent="0.3">
      <c r="A10" s="18" t="s">
        <v>42</v>
      </c>
      <c r="B10" s="18">
        <v>12.66</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3">
      <c r="A11" s="18" t="s">
        <v>43</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3">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3">
      <c r="A13" s="18" t="s">
        <v>42</v>
      </c>
      <c r="B13" s="18">
        <v>12.7</v>
      </c>
      <c r="C13" s="18">
        <v>22</v>
      </c>
      <c r="D13" s="18">
        <v>32</v>
      </c>
      <c r="E13" s="18">
        <v>1</v>
      </c>
      <c r="F13" s="18">
        <v>23</v>
      </c>
      <c r="G13" s="18">
        <v>2</v>
      </c>
      <c r="H13" s="18">
        <v>5</v>
      </c>
      <c r="I13" s="18">
        <v>2</v>
      </c>
      <c r="J13" s="18">
        <v>6</v>
      </c>
      <c r="K13" s="18">
        <v>5</v>
      </c>
      <c r="L13" s="18">
        <v>2</v>
      </c>
      <c r="M13" s="18">
        <v>8</v>
      </c>
      <c r="N13" s="18">
        <v>9</v>
      </c>
      <c r="O13" s="26" t="s">
        <v>16</v>
      </c>
      <c r="P13" s="22">
        <v>3.7037037037036999E-3</v>
      </c>
      <c r="Q13" s="22">
        <v>1.1111111111111099E-2</v>
      </c>
      <c r="R13" s="22">
        <v>0.155555555555555</v>
      </c>
      <c r="S13" s="22">
        <v>0.29259259259259202</v>
      </c>
      <c r="T13" s="22">
        <v>0.53703703703703698</v>
      </c>
    </row>
    <row r="14" spans="1:20" x14ac:dyDescent="0.3">
      <c r="A14" s="18" t="s">
        <v>45</v>
      </c>
      <c r="B14" s="18">
        <v>1.8</v>
      </c>
      <c r="C14" s="18">
        <v>2</v>
      </c>
      <c r="D14" s="18">
        <v>5</v>
      </c>
      <c r="E14" s="18">
        <v>1</v>
      </c>
      <c r="F14" s="18">
        <v>25</v>
      </c>
      <c r="G14" s="18">
        <v>3</v>
      </c>
      <c r="H14" s="18">
        <v>59</v>
      </c>
      <c r="I14" s="18">
        <v>2586</v>
      </c>
      <c r="J14" s="18">
        <v>2</v>
      </c>
      <c r="K14" s="18">
        <v>5</v>
      </c>
      <c r="L14" s="18">
        <v>9</v>
      </c>
      <c r="M14" s="18">
        <v>8</v>
      </c>
      <c r="N14" s="18">
        <v>5</v>
      </c>
      <c r="O14" s="26" t="s">
        <v>14</v>
      </c>
      <c r="P14" s="22">
        <v>1.48148148148148E-2</v>
      </c>
      <c r="Q14" s="22">
        <v>1.48148148148148E-2</v>
      </c>
      <c r="R14" s="22">
        <v>0.49626724763979602</v>
      </c>
      <c r="S14" s="22">
        <v>0.29262164124909201</v>
      </c>
      <c r="T14" s="22">
        <v>0.18148148148148099</v>
      </c>
    </row>
    <row r="15" spans="1:20" x14ac:dyDescent="0.3">
      <c r="A15" s="18" t="s">
        <v>55</v>
      </c>
      <c r="B15" s="18">
        <v>150</v>
      </c>
      <c r="C15" s="18">
        <v>4.5999999999999996</v>
      </c>
      <c r="D15" s="18">
        <v>5.8</v>
      </c>
      <c r="E15" s="18">
        <v>2</v>
      </c>
      <c r="F15" s="18">
        <v>66</v>
      </c>
      <c r="G15" s="18">
        <v>3</v>
      </c>
      <c r="H15" s="18">
        <v>2</v>
      </c>
      <c r="I15" s="18">
        <v>26</v>
      </c>
      <c r="J15" s="18">
        <v>32</v>
      </c>
      <c r="K15" s="18">
        <v>26</v>
      </c>
      <c r="L15" s="18">
        <v>2</v>
      </c>
      <c r="M15" s="18">
        <v>5</v>
      </c>
      <c r="N15" s="18">
        <v>5</v>
      </c>
      <c r="O15" s="26" t="s">
        <v>14</v>
      </c>
      <c r="P15" s="22">
        <v>1.48148148148148E-2</v>
      </c>
      <c r="Q15" s="22">
        <v>2.96296296296296E-2</v>
      </c>
      <c r="R15" s="22">
        <v>0.43330428467683302</v>
      </c>
      <c r="S15" s="22">
        <v>0.32595497458242501</v>
      </c>
      <c r="T15" s="22">
        <v>0.196296296296296</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2"/>
  <sheetViews>
    <sheetView zoomScaleNormal="100" workbookViewId="0">
      <selection activeCell="B22" sqref="B22"/>
    </sheetView>
  </sheetViews>
  <sheetFormatPr baseColWidth="10" defaultColWidth="11.44140625" defaultRowHeight="14.4" x14ac:dyDescent="0.3"/>
  <cols>
    <col min="1" max="1" width="15.109375" style="18" customWidth="1"/>
    <col min="2" max="2" width="11.44140625" style="18"/>
    <col min="3" max="3" width="19.33203125" style="18" customWidth="1"/>
    <col min="4" max="4" width="25" style="18" customWidth="1"/>
    <col min="5" max="8" width="11.44140625" style="18"/>
    <col min="9" max="9" width="19.33203125" style="18" customWidth="1"/>
    <col min="10" max="10" width="8.33203125" style="22" customWidth="1"/>
    <col min="11" max="11" width="7.777343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1" t="s">
        <v>34</v>
      </c>
      <c r="K4" s="51"/>
      <c r="L4" s="51"/>
      <c r="M4" s="51"/>
      <c r="N4" s="51"/>
    </row>
    <row r="5" spans="1:14" ht="15.6" thickTop="1" thickBot="1" x14ac:dyDescent="0.3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5" thickTop="1" x14ac:dyDescent="0.3">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3">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3">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3">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3">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3">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3">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3">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3">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3">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3">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3">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3">
      <c r="A18" s="18" t="s">
        <v>53</v>
      </c>
      <c r="B18" s="18">
        <v>0.5</v>
      </c>
      <c r="C18" s="18">
        <v>50</v>
      </c>
      <c r="D18" s="18">
        <v>1</v>
      </c>
      <c r="E18" s="18">
        <v>6</v>
      </c>
      <c r="F18" s="18">
        <v>3</v>
      </c>
      <c r="G18" s="18">
        <v>2</v>
      </c>
      <c r="H18" s="18">
        <v>5</v>
      </c>
      <c r="I18" s="26">
        <v>8.3333333333333301E-2</v>
      </c>
      <c r="J18" s="22">
        <v>0.125</v>
      </c>
      <c r="K18" s="22">
        <v>0.125</v>
      </c>
      <c r="L18" s="22">
        <v>0.27500000000000002</v>
      </c>
      <c r="M18" s="22">
        <v>0.391666666666666</v>
      </c>
      <c r="N18" s="22">
        <v>8.3333333333333301E-2</v>
      </c>
    </row>
    <row r="19" spans="1:14" x14ac:dyDescent="0.3">
      <c r="A19" s="18" t="s">
        <v>53</v>
      </c>
      <c r="B19" s="18">
        <v>0.5</v>
      </c>
      <c r="C19" s="18">
        <v>50</v>
      </c>
      <c r="D19" s="18">
        <v>1</v>
      </c>
      <c r="E19" s="18">
        <v>6</v>
      </c>
      <c r="F19" s="18">
        <v>3</v>
      </c>
      <c r="G19" s="18">
        <v>2</v>
      </c>
      <c r="H19" s="18">
        <v>5</v>
      </c>
      <c r="I19" s="26" t="s">
        <v>15</v>
      </c>
      <c r="J19" s="22">
        <v>0.125</v>
      </c>
      <c r="K19" s="22">
        <v>0.125</v>
      </c>
      <c r="L19" s="22">
        <v>0.27500000000000002</v>
      </c>
      <c r="M19" s="22">
        <v>0.391666666666666</v>
      </c>
      <c r="N19" s="22">
        <v>8.3333333333333301E-2</v>
      </c>
    </row>
    <row r="20" spans="1:14" x14ac:dyDescent="0.3">
      <c r="A20" s="18" t="s">
        <v>54</v>
      </c>
      <c r="B20" s="18">
        <v>1.5</v>
      </c>
      <c r="C20" s="18">
        <v>2</v>
      </c>
      <c r="D20" s="18">
        <v>3</v>
      </c>
      <c r="E20" s="18">
        <v>5</v>
      </c>
      <c r="F20" s="18">
        <v>4</v>
      </c>
      <c r="G20" s="18">
        <v>9</v>
      </c>
      <c r="H20" s="18">
        <v>8</v>
      </c>
      <c r="I20" s="26" t="s">
        <v>15</v>
      </c>
      <c r="J20" s="22">
        <v>0.1</v>
      </c>
      <c r="K20" s="22">
        <v>0.2</v>
      </c>
      <c r="L20" s="22">
        <v>0.32500000000000001</v>
      </c>
      <c r="M20" s="22">
        <v>0.375</v>
      </c>
      <c r="N20" s="22">
        <v>0</v>
      </c>
    </row>
    <row r="21" spans="1:14" x14ac:dyDescent="0.3">
      <c r="A21" s="18" t="s">
        <v>66</v>
      </c>
      <c r="B21" s="18">
        <v>5</v>
      </c>
      <c r="C21" s="18">
        <v>2</v>
      </c>
      <c r="D21" s="18">
        <v>63</v>
      </c>
      <c r="E21" s="18">
        <v>21</v>
      </c>
      <c r="F21" s="18">
        <v>52</v>
      </c>
      <c r="G21" s="18">
        <v>2</v>
      </c>
      <c r="H21" s="18">
        <v>6</v>
      </c>
      <c r="I21" s="55" t="s">
        <v>15</v>
      </c>
      <c r="J21" s="22">
        <v>1.6666666666666601E-2</v>
      </c>
      <c r="K21" s="22">
        <v>0.1</v>
      </c>
      <c r="L21" s="22">
        <v>0.22500000000000001</v>
      </c>
      <c r="M21" s="22">
        <v>0.46666666666666601</v>
      </c>
      <c r="N21" s="22">
        <v>0.19166666666666601</v>
      </c>
    </row>
    <row r="22" spans="1:14" x14ac:dyDescent="0.3">
      <c r="A22" s="18" t="s">
        <v>68</v>
      </c>
      <c r="B22" s="18">
        <v>5.6</v>
      </c>
      <c r="C22" s="18">
        <v>4.9000000000000004</v>
      </c>
      <c r="D22" s="18">
        <v>5</v>
      </c>
      <c r="E22" s="18">
        <v>3</v>
      </c>
      <c r="F22" s="18">
        <v>6</v>
      </c>
      <c r="G22" s="18">
        <v>5</v>
      </c>
      <c r="H22" s="18">
        <v>2</v>
      </c>
      <c r="I22" s="55" t="s">
        <v>14</v>
      </c>
      <c r="J22" s="22">
        <v>0.05</v>
      </c>
      <c r="K22" s="22">
        <v>0.17499999999999999</v>
      </c>
      <c r="L22" s="22">
        <v>0.46666666666666601</v>
      </c>
      <c r="M22" s="22">
        <v>0.29166666666666602</v>
      </c>
      <c r="N22" s="22">
        <v>1.6666666666666601E-2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2023-11-30T21:32:01Z</dcterms:modified>
</cp:coreProperties>
</file>