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anonjupin/Downloads/"/>
    </mc:Choice>
  </mc:AlternateContent>
  <xr:revisionPtr revIDLastSave="0" documentId="13_ncr:1_{F92E524F-563F-FC48-81B7-459A60A7EB86}" xr6:coauthVersionLast="47" xr6:coauthVersionMax="47" xr10:uidLastSave="{00000000-0000-0000-0000-000000000000}"/>
  <bookViews>
    <workbookView xWindow="0" yWindow="500" windowWidth="23260" windowHeight="12460" tabRatio="776" activeTab="1" xr2:uid="{00000000-000D-0000-FFFF-FFFF00000000}"/>
  </bookViews>
  <sheets>
    <sheet name="Accueil" sheetId="2" r:id="rId1"/>
    <sheet name="dashboard_consommateur" sheetId="6" r:id="rId2"/>
    <sheet name="dashboard_producteur" sheetId="8" r:id="rId3"/>
    <sheet name="Traitement" sheetId="7" r:id="rId4"/>
    <sheet name="Historique_producteur" sheetId="1" state="hidden" r:id="rId5"/>
    <sheet name="Historique_consommateur" sheetId="5" state="hidden" r:id="rId6"/>
  </sheets>
  <definedNames>
    <definedName name="Histo">Historique_consommateur!$A$6:$A$51</definedName>
    <definedName name="Histo_pro">Historique_producteur!$A$5:$A$203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7" l="1"/>
  <c r="A37" i="7"/>
  <c r="A36" i="7"/>
  <c r="B37" i="7"/>
  <c r="B38" i="7"/>
  <c r="E7" i="7"/>
  <c r="G7" i="7" s="1"/>
  <c r="E5" i="7"/>
  <c r="F5" i="7" s="1"/>
  <c r="B36" i="7"/>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<sst xmlns="http://schemas.openxmlformats.org/spreadsheetml/2006/main" count="135" uniqueCount="69">
  <si>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</si>
  <si>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</si>
  <si>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</si>
  <si>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</si>
  <si>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</si>
  <si>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</si>
  <si>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</si>
  <si>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</si>
  <si>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</si>
  <si>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</si>
  <si>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</si>
  <si>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</si>
  <si>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</si>
  <si>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</si>
  <si>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</si>
  <si>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</si>
  <si>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</si>
  <si>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</si>
  <si>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</si>
  <si>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</si>
  <si>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</si>
  <si>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</si>
  <si>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</si>
  <si>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</si>
  <si>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</si>
  <si>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</si>
  <si>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</si>
  <si>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</si>
  <si>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</si>
  <si>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</si>
  <si>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</si>
  <si>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</si>
  <si>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</si>
  <si>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</si>
  <si>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</si>
  <si>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</si>
  <si>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</si>
  <si>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</si>
  <si>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</si>
  <si>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</si>
  <si>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</si>
  <si>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</si>
  <si>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</si>
  <si>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</si>
  <si>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</si>
  <si>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</si>
  <si>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</si>
  <si>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</si>
  <si>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</si>
  <si>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</si>
  <si>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</si>
  <si>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</si>
  <si>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</si>
  <si>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</si>
  <si>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</si>
  <si>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</si>
  <si>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</si>
  <si>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</si>
  <si>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</si>
  <si>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</si>
  <si>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</si>
  <si>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</si>
  <si>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</si>
  <si>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TEXTE (Consommateur)</t>
  </si>
  <si>
    <t>TEXTE (Producteur)</t>
  </si>
  <si>
    <t>Dashboard producteur</t>
  </si>
  <si>
    <t>testhist</t>
  </si>
  <si>
    <t xml:space="preserve"> </t>
  </si>
  <si>
    <t>carambar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</si>
</sst>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7" fillId="12" borderId="3" xfId="0" applyFont="1" applyFill="1" applyBorder="1" applyAlignment="1">
      <alignment horizontal="center" vertical="center"/>
    </xf>
    <xf numFmtId="0" fontId="0" fillId="2" borderId="0" xfId="0" applyFill="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xf numFmtId="0" fontId="6" fillId="0" borderId="3" xfId="0" applyFont="1" applyFill="1" applyBorder="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9B9A-FA45-820A-19E5537703EF}"/>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9B9A-FA45-820A-19E5537703EF}"/>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sv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pn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svg"/><Relationship Id="rId4" Type="http://schemas.openxmlformats.org/officeDocument/2006/relationships/image" Target="../media/image8.png"/><Relationship Id="rId9" Type="http://schemas.openxmlformats.org/officeDocument/2006/relationships/image" Target="../media/image11.pn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21.png"/><Relationship Id="rId3" Type="http://schemas.openxmlformats.org/officeDocument/2006/relationships/image" Target="../media/image7.png"/><Relationship Id="rId7" Type="http://schemas.openxmlformats.org/officeDocument/2006/relationships/image" Target="../media/image14.svg"/><Relationship Id="rId12" Type="http://schemas.openxmlformats.org/officeDocument/2006/relationships/image" Target="../media/image20.png"/><Relationship Id="rId17" Type="http://schemas.openxmlformats.org/officeDocument/2006/relationships/image" Target="../media/image16.svg"/><Relationship Id="rId2" Type="http://schemas.openxmlformats.org/officeDocument/2006/relationships/chart" Target="../charts/chart4.xml"/><Relationship Id="rId16" Type="http://schemas.openxmlformats.org/officeDocument/2006/relationships/image" Target="../media/image15.png"/><Relationship Id="rId1" Type="http://schemas.openxmlformats.org/officeDocument/2006/relationships/chart" Target="../charts/chart3.xml"/><Relationship Id="rId6" Type="http://schemas.openxmlformats.org/officeDocument/2006/relationships/image" Target="../media/image13.png"/><Relationship Id="rId11" Type="http://schemas.openxmlformats.org/officeDocument/2006/relationships/image" Target="../media/image4.svg"/><Relationship Id="rId5" Type="http://schemas.openxmlformats.org/officeDocument/2006/relationships/image" Target="../media/image12.svg"/><Relationship Id="rId15" Type="http://schemas.openxmlformats.org/officeDocument/2006/relationships/image" Target="../media/image22.png"/><Relationship Id="rId10" Type="http://schemas.openxmlformats.org/officeDocument/2006/relationships/image" Target="../media/image3.png"/><Relationship Id="rId4" Type="http://schemas.openxmlformats.org/officeDocument/2006/relationships/image" Target="../media/image11.png"/><Relationship Id="rId9" Type="http://schemas.openxmlformats.org/officeDocument/2006/relationships/image" Target="../media/image9.svg"/><Relationship Id="rId14"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447978"/>
          <a:ext cx="3747677" cy="114789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154681</xdr:rowOff>
    </xdr:from>
    <xdr:to>
      <xdr:col>20</xdr:col>
      <xdr:colOff>466795</xdr:colOff>
      <xdr:row>63</xdr:row>
      <xdr:rowOff>140026</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4386384" y="10478552"/>
          <a:ext cx="4515895" cy="1275829"/>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9451633" y="10422584"/>
          <a:ext cx="4664288" cy="122005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22</xdr:col>
      <xdr:colOff>54077</xdr:colOff>
      <xdr:row>65</xdr:row>
      <xdr:rowOff>180603</xdr:rowOff>
    </xdr:from>
    <xdr:to>
      <xdr:col>25</xdr:col>
      <xdr:colOff>497438</xdr:colOff>
      <xdr:row>72</xdr:row>
      <xdr:rowOff>165948</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20333109" y="12163668"/>
          <a:ext cx="3208684"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389194</xdr:colOff>
      <xdr:row>38</xdr:row>
      <xdr:rowOff>163870</xdr:rowOff>
    </xdr:from>
    <xdr:to>
      <xdr:col>1</xdr:col>
      <xdr:colOff>512097</xdr:colOff>
      <xdr:row>44</xdr:row>
      <xdr:rowOff>102418</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9194" y="7169354"/>
          <a:ext cx="1044677" cy="1044677"/>
        </a:xfrm>
        <a:prstGeom prst="rect">
          <a:avLst/>
        </a:prstGeom>
      </xdr:spPr>
    </xdr:pic>
    <xdr:clientData/>
  </xdr:twoCellAnchor>
  <xdr:twoCellAnchor>
    <xdr:from>
      <xdr:col>1</xdr:col>
      <xdr:colOff>655484</xdr:colOff>
      <xdr:row>40</xdr:row>
      <xdr:rowOff>163871</xdr:rowOff>
    </xdr:from>
    <xdr:to>
      <xdr:col>16</xdr:col>
      <xdr:colOff>512096</xdr:colOff>
      <xdr:row>50</xdr:row>
      <xdr:rowOff>143388</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77258" y="7538065"/>
          <a:ext cx="13683225"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76200</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9147629" y="6446356"/>
          <a:ext cx="5510587" cy="5105404"/>
          <a:chOff x="22813" y="4648199"/>
          <a:chExt cx="5014146"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729039" y="2474252"/>
              <a:ext cx="1044885"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32864" y="1688067"/>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22813" y="537124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50800</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8746983" y="10622360"/>
          <a:ext cx="4461016" cy="1366440"/>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660400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498436" y="10623359"/>
          <a:ext cx="4562764" cy="13485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251884</xdr:colOff>
      <xdr:row>47</xdr:row>
      <xdr:rowOff>136523</xdr:rowOff>
    </xdr:from>
    <xdr:to>
      <xdr:col>11</xdr:col>
      <xdr:colOff>570917</xdr:colOff>
      <xdr:row>53</xdr:row>
      <xdr:rowOff>137864</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395884" y="9280523"/>
          <a:ext cx="1233433" cy="1118941"/>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4675153" y="4311550"/>
          <a:ext cx="4601511" cy="7393088"/>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423333</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5968133" y="4504266"/>
          <a:ext cx="2430705" cy="871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420960"/>
          <a:ext cx="8765420" cy="38502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474134</xdr:colOff>
      <xdr:row>7</xdr:row>
      <xdr:rowOff>62734</xdr:rowOff>
    </xdr:from>
    <xdr:to>
      <xdr:col>15</xdr:col>
      <xdr:colOff>890374</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74134" y="1332734"/>
          <a:ext cx="14023383" cy="6046167"/>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33867</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4548153" y="2027162"/>
          <a:ext cx="4743714" cy="2199721"/>
          <a:chOff x="14562666" y="1981811"/>
          <a:chExt cx="391160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clientData/>
  </xdr:twoCellAnchor>
  <xdr:twoCellAnchor>
    <xdr:from>
      <xdr:col>18</xdr:col>
      <xdr:colOff>657173</xdr:colOff>
      <xdr:row>13</xdr:row>
      <xdr:rowOff>57251</xdr:rowOff>
    </xdr:from>
    <xdr:to>
      <xdr:col>21</xdr:col>
      <xdr:colOff>75282</xdr:colOff>
      <xdr:row>21</xdr:row>
      <xdr:rowOff>46749</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6985744" y="2657727"/>
          <a:ext cx="2139538" cy="1582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précision de 81%.</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17</xdr:col>
      <xdr:colOff>683784</xdr:colOff>
      <xdr:row>13</xdr:row>
      <xdr:rowOff>155626</xdr:rowOff>
    </xdr:from>
    <xdr:to>
      <xdr:col>18</xdr:col>
      <xdr:colOff>592768</xdr:colOff>
      <xdr:row>17</xdr:row>
      <xdr:rowOff>80483</xdr:rowOff>
    </xdr:to>
    <xdr:pic>
      <xdr:nvPicPr>
        <xdr:cNvPr id="46" name="Image 45">
          <a:extLst>
            <a:ext uri="{FF2B5EF4-FFF2-40B4-BE49-F238E27FC236}">
              <a16:creationId xmlns:a16="http://schemas.microsoft.com/office/drawing/2014/main" id="{CBE46D39-3B65-8447-B762-A65064846F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105213" y="2756102"/>
          <a:ext cx="816126" cy="791683"/>
        </a:xfrm>
        <a:prstGeom prst="rect">
          <a:avLst/>
        </a:prstGeom>
      </xdr:spPr>
    </xdr:pic>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56</xdr:row>
      <xdr:rowOff>142947</xdr:rowOff>
    </xdr:from>
    <xdr:to>
      <xdr:col>7</xdr:col>
      <xdr:colOff>694266</xdr:colOff>
      <xdr:row>61</xdr:row>
      <xdr:rowOff>84668</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19773" y="10963347"/>
          <a:ext cx="4475293" cy="87305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t>On compte 5,6g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402918</xdr:colOff>
      <xdr:row>40</xdr:row>
      <xdr:rowOff>111373</xdr:rowOff>
    </xdr:from>
    <xdr:to>
      <xdr:col>19</xdr:col>
      <xdr:colOff>775453</xdr:colOff>
      <xdr:row>53</xdr:row>
      <xdr:rowOff>145240</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4917204" y="7751532"/>
          <a:ext cx="3093963" cy="2392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t>L'OMS recommande aux adultes de ne pas consommer plus de 5 g de sel par jour. Votre produit en contient 0,49g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786190</xdr:colOff>
      <xdr:row>52</xdr:row>
      <xdr:rowOff>80635</xdr:rowOff>
    </xdr:from>
    <xdr:to>
      <xdr:col>21</xdr:col>
      <xdr:colOff>20159</xdr:colOff>
      <xdr:row>65</xdr:row>
      <xdr:rowOff>40318</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6207619" y="9897937"/>
          <a:ext cx="2862540" cy="2318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t>En moyenne, on conseille d'avoir un apport de 2 400 kcal par jour. Le produit en contient 467kcal !</a:t>
          </a:fld>
          <a:endParaRPr lang="fr-FR" sz="1800">
            <a:latin typeface="Nordique Inline" panose="020F0502020204030204" pitchFamily="34" charset="0"/>
            <a:cs typeface="Nordique Inline" panose="020F0502020204030204" pitchFamily="34" charset="0"/>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0.48307</cdr:x>
      <cdr:y>0.76981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4277610" y="3704607"/>
          <a:ext cx="915181" cy="94980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91449"/>
          <a:ext cx="14132240" cy="64909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723975"/>
          <a:ext cx="8837991" cy="3980312"/>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653142</xdr:colOff>
      <xdr:row>32</xdr:row>
      <xdr:rowOff>125336</xdr:rowOff>
    </xdr:from>
    <xdr:to>
      <xdr:col>16</xdr:col>
      <xdr:colOff>510079</xdr:colOff>
      <xdr:row>61</xdr:row>
      <xdr:rowOff>181431</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817428" y="6729336"/>
          <a:ext cx="6206937" cy="5843666"/>
          <a:chOff x="-1467" y="4709578"/>
          <a:chExt cx="5640105" cy="3790292"/>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91573" cy="3790292"/>
            <a:chOff x="616225" y="315118"/>
            <a:chExt cx="6253072" cy="6127025"/>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6" cy="4114801"/>
              <a:chOff x="6299439" y="150324"/>
              <a:chExt cx="11176172"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11" y="150324"/>
                <a:ext cx="11125200"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3"/>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739441"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743833" y="2724356"/>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2"/>
              <a:ext cx="4073540" cy="73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467" y="5290564"/>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9</xdr:col>
      <xdr:colOff>813975</xdr:colOff>
      <xdr:row>45</xdr:row>
      <xdr:rowOff>119012</xdr:rowOff>
    </xdr:from>
    <xdr:to>
      <xdr:col>11</xdr:col>
      <xdr:colOff>232216</xdr:colOff>
      <xdr:row>51</xdr:row>
      <xdr:rowOff>147216</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78261" y="9317441"/>
          <a:ext cx="1232526" cy="1225632"/>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977571" y="10776857"/>
          <a:ext cx="4680857" cy="13425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24916</xdr:colOff>
      <xdr:row>21</xdr:row>
      <xdr:rowOff>55162</xdr:rowOff>
    </xdr:from>
    <xdr:to>
      <xdr:col>21</xdr:col>
      <xdr:colOff>126999</xdr:colOff>
      <xdr:row>59</xdr:row>
      <xdr:rowOff>54429</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4539202" y="4463876"/>
          <a:ext cx="4637797" cy="7582982"/>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341291</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5762720" y="4510253"/>
          <a:ext cx="2430705" cy="956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798286</xdr:colOff>
      <xdr:row>10</xdr:row>
      <xdr:rowOff>26011</xdr:rowOff>
    </xdr:from>
    <xdr:to>
      <xdr:col>21</xdr:col>
      <xdr:colOff>135429</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4405429" y="2239440"/>
          <a:ext cx="4780000" cy="2132989"/>
          <a:chOff x="14562666" y="1981811"/>
          <a:chExt cx="3911601"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738963" y="2188227"/>
            <a:ext cx="1535399" cy="1425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précision de 99%.</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584199</xdr:colOff>
      <xdr:row>12</xdr:row>
      <xdr:rowOff>117323</xdr:rowOff>
    </xdr:from>
    <xdr:to>
      <xdr:col>18</xdr:col>
      <xdr:colOff>499533</xdr:colOff>
      <xdr:row>17</xdr:row>
      <xdr:rowOff>15725</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6005628" y="2729894"/>
          <a:ext cx="822476" cy="896260"/>
        </a:xfrm>
        <a:prstGeom prst="rect">
          <a:avLst/>
        </a:prstGeom>
      </xdr:spPr>
    </xdr:pic>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453571</xdr:colOff>
      <xdr:row>28</xdr:row>
      <xdr:rowOff>123373</xdr:rowOff>
    </xdr:from>
    <xdr:to>
      <xdr:col>21</xdr:col>
      <xdr:colOff>18142</xdr:colOff>
      <xdr:row>38</xdr:row>
      <xdr:rowOff>163286</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5875000" y="5929087"/>
          <a:ext cx="3193142" cy="203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1g d'acide gras trans pour 100g. L'OMS conseille 2.2g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20</xdr:col>
      <xdr:colOff>851505</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175379</xdr:colOff>
      <xdr:row>39</xdr:row>
      <xdr:rowOff>100389</xdr:rowOff>
    </xdr:from>
    <xdr:to>
      <xdr:col>19</xdr:col>
      <xdr:colOff>395514</xdr:colOff>
      <xdr:row>48</xdr:row>
      <xdr:rowOff>151189</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4689665" y="8101389"/>
          <a:ext cx="2941563" cy="1846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5g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824170</xdr:colOff>
      <xdr:row>50</xdr:row>
      <xdr:rowOff>68699</xdr:rowOff>
    </xdr:from>
    <xdr:to>
      <xdr:col>20</xdr:col>
      <xdr:colOff>434704</xdr:colOff>
      <xdr:row>60</xdr:row>
      <xdr:rowOff>119500</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6245599" y="10264985"/>
          <a:ext cx="2331962" cy="204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8g de calcium pour 100g. On conseille environ 1g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A</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14</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6412385" y="555813"/>
          <a:ext cx="3593851" cy="2358714"/>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444500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4135100" y="647701"/>
          <a:ext cx="3302000" cy="228600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opLeftCell="H33" zoomScale="62" zoomScaleNormal="55" workbookViewId="0">
      <selection activeCell="X52" sqref="X52"/>
    </sheetView>
  </sheetViews>
  <sheetFormatPr baseColWidth="10" defaultColWidth="12.1640625" defaultRowHeight="15" x14ac:dyDescent="0.2"/>
  <cols>
    <col min="1" max="16384" width="12.16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abSelected="1" zoomScale="63" zoomScaleNormal="85" workbookViewId="0">
      <selection activeCell="W29" sqref="W29"/>
    </sheetView>
  </sheetViews>
  <sheetFormatPr baseColWidth="10" defaultColWidth="12" defaultRowHeight="15" x14ac:dyDescent="0.2"/>
  <cols>
    <col min="1" max="16384" width="12" style="2"/>
  </cols>
  <sheetData>
    <row r="7" spans="10:23" x14ac:dyDescent="0.2">
      <c r="Q7" s="34"/>
      <c r="R7" s="34"/>
      <c r="S7" s="34"/>
    </row>
    <row r="8" spans="10:23" ht="33" x14ac:dyDescent="0.2">
      <c r="J8" s="55" t="s">
        <v>27</v>
      </c>
      <c r="K8" s="55"/>
      <c r="L8" s="55"/>
      <c r="Q8" s="34"/>
      <c r="R8" s="34"/>
      <c r="S8" s="34"/>
    </row>
    <row r="9" spans="10:23" x14ac:dyDescent="0.2">
      <c r="Q9" s="34"/>
      <c r="R9" s="34"/>
      <c r="S9" s="34"/>
    </row>
    <row r="16" spans="10:23" ht="26" x14ac:dyDescent="0.2">
      <c r="W16" s="30"/>
    </row>
    <row r="17" spans="21:23" ht="14.5" customHeight="1" x14ac:dyDescent="0.2">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H18" zoomScale="70" zoomScaleNormal="70" workbookViewId="0">
      <selection activeCell="J8" sqref="J8:L8"/>
    </sheetView>
  </sheetViews>
  <sheetFormatPr baseColWidth="10" defaultColWidth="12" defaultRowHeight="15" x14ac:dyDescent="0.2"/>
  <cols>
    <col min="1" max="16384" width="12" style="2"/>
  </cols>
  <sheetData>
    <row r="8" spans="10:12" ht="33" x14ac:dyDescent="0.2">
      <c r="J8" s="33" t="s">
        <v>41</v>
      </c>
      <c r="K8" s="33"/>
      <c r="L8" s="33"/>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22" workbookViewId="0">
      <selection activeCell="A39" sqref="A39"/>
    </sheetView>
  </sheetViews>
  <sheetFormatPr baseColWidth="10" defaultColWidth="11.5" defaultRowHeight="15" x14ac:dyDescent="0.2"/>
  <cols>
    <col min="1" max="1" width="40.33203125" style="1" customWidth="1"/>
    <col min="2" max="2" width="46" style="1" customWidth="1"/>
    <col min="3" max="4" width="11.5" style="1"/>
    <col min="5" max="5" width="22.5" style="1" customWidth="1"/>
    <col min="6" max="6" width="21.5" style="1" customWidth="1"/>
    <col min="7" max="9" width="11.5" style="1"/>
    <col min="10" max="10" width="14.5" style="1" customWidth="1"/>
    <col min="11" max="11" width="13.6640625" style="1" customWidth="1"/>
    <col min="12" max="12" width="13.83203125" style="1" customWidth="1"/>
    <col min="13" max="13" width="15.5" style="1" customWidth="1"/>
    <col min="14" max="16384" width="11.5" style="1"/>
  </cols>
  <sheetData>
    <row r="1" spans="1:13" x14ac:dyDescent="0.2">
      <c r="A1" s="8" t="s">
        <v>11</v>
      </c>
      <c r="B1" s="8">
        <v>20</v>
      </c>
      <c r="D1" s="4" t="s">
        <v>12</v>
      </c>
      <c r="F1" s="42" t="s">
        <v>52</v>
      </c>
      <c r="G1" s="43"/>
      <c r="H1" s="43"/>
      <c r="I1" s="43"/>
      <c r="J1" s="43"/>
      <c r="K1" s="43"/>
      <c r="L1" s="43"/>
      <c r="M1" s="44"/>
    </row>
    <row r="2" spans="1:13" x14ac:dyDescent="0.2">
      <c r="A2" s="8" t="s">
        <v>13</v>
      </c>
      <c r="B2" s="8">
        <v>20</v>
      </c>
      <c r="D2" s="5" t="str">
        <f>INDEX(A14:E15,1,MATCH(MAX(A15:E15),A15:E15,0))</f>
        <v>A</v>
      </c>
      <c r="F2" s="45"/>
      <c r="G2" s="46"/>
      <c r="H2" s="46"/>
      <c r="I2" s="46"/>
      <c r="J2" s="46"/>
      <c r="K2" s="46"/>
      <c r="L2" s="46"/>
      <c r="M2" s="47"/>
    </row>
    <row r="3" spans="1:13" x14ac:dyDescent="0.2">
      <c r="A3" s="8" t="s">
        <v>14</v>
      </c>
      <c r="B3" s="8">
        <v>20</v>
      </c>
      <c r="D3" s="20">
        <f>MAX(A15:E15)</f>
        <v>0.69060794027060801</v>
      </c>
      <c r="E3" s="39" t="s">
        <v>49</v>
      </c>
      <c r="F3" s="40"/>
      <c r="G3" s="41"/>
      <c r="H3" s="8"/>
      <c r="I3" s="8"/>
      <c r="J3" s="8"/>
      <c r="K3" s="8"/>
      <c r="L3" s="8"/>
      <c r="M3" s="8"/>
    </row>
    <row r="4" spans="1:13" x14ac:dyDescent="0.2">
      <c r="A4" s="8" t="s">
        <v>15</v>
      </c>
      <c r="B4" s="8">
        <v>20</v>
      </c>
      <c r="E4" s="8"/>
      <c r="F4" s="8" t="s">
        <v>11</v>
      </c>
      <c r="G4" s="8" t="s">
        <v>13</v>
      </c>
      <c r="H4" s="8" t="s">
        <v>14</v>
      </c>
      <c r="I4" s="8" t="s">
        <v>15</v>
      </c>
      <c r="J4" s="8" t="s">
        <v>16</v>
      </c>
      <c r="K4" s="8" t="s">
        <v>58</v>
      </c>
      <c r="L4" s="8" t="s">
        <v>59</v>
      </c>
      <c r="M4" s="8" t="s">
        <v>60</v>
      </c>
    </row>
    <row r="5" spans="1:13" x14ac:dyDescent="0.2">
      <c r="A5" s="8" t="s">
        <v>16</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2">
      <c r="A6" s="8" t="s">
        <v>17</v>
      </c>
      <c r="B6" s="8">
        <v>100</v>
      </c>
      <c r="E6" s="38" t="s">
        <v>65</v>
      </c>
      <c r="F6" s="38"/>
      <c r="G6" s="38"/>
      <c r="H6" s="7"/>
      <c r="I6" s="7"/>
      <c r="J6" s="7"/>
      <c r="K6" s="8"/>
      <c r="L6" s="8"/>
      <c r="M6" s="8"/>
    </row>
    <row r="7" spans="1:13" x14ac:dyDescent="0.2">
      <c r="B7" s="3"/>
      <c r="E7" s="8" t="str">
        <f>dashboard_producteur!J8</f>
        <v>random test</v>
      </c>
      <c r="F7" s="7">
        <f>IFERROR(INDEX(Historique_producteur!P:P, MATCH($E$7, Historique_producteur!$A:$A, 0)), "Non trouvé")</f>
        <v>1.48148148148148E-2</v>
      </c>
      <c r="G7" s="7">
        <f>IFERROR(INDEX(Historique_producteur!Q:Q, MATCH($E$7, Historique_producteur!$A:$A, 0)), "Non trouvé")</f>
        <v>1.48148148148148E-2</v>
      </c>
      <c r="H7" s="7">
        <f>IFERROR(INDEX(Historique_producteur!R:R, MATCH($E$7, Historique_producteur!$A:$A, 0)), "Non trouvé")</f>
        <v>0.50367465504720399</v>
      </c>
      <c r="I7" s="7">
        <f>IFERROR(INDEX(Historique_producteur!S:S, MATCH($E$7, Historique_producteur!$A:$A, 0)), "Non trouvé")</f>
        <v>0.29262164124909201</v>
      </c>
      <c r="J7" s="7">
        <f>IFERROR(INDEX(Historique_producteur!T:T, MATCH($E$7, Historique_producteur!$A:$A, 0)), "Non trouvé")</f>
        <v>0.17407407407407399</v>
      </c>
      <c r="K7" s="8">
        <f>IFERROR(INDEX(Historique_producteur!E:E, MATCH($E$7, Historique_producteur!$A:$A, 0)), "Non trouvé")</f>
        <v>1</v>
      </c>
      <c r="L7" s="8">
        <f>IFERROR(INDEX(Historique_producteur!D:D,MATCH($E$7,Historique_producteur!$A:$A,0)),"Non trouvé")</f>
        <v>5</v>
      </c>
      <c r="M7" s="8">
        <f>IFERROR(INDEX(Historique_producteur!L:L, MATCH($E$7, Historique_producteur!$A:$A, 0)), "Non trouvé")</f>
        <v>8</v>
      </c>
    </row>
    <row r="8" spans="1:13" x14ac:dyDescent="0.2">
      <c r="B8" s="3"/>
    </row>
    <row r="9" spans="1:13" x14ac:dyDescent="0.2">
      <c r="A9" s="15" t="s">
        <v>18</v>
      </c>
      <c r="B9" s="15">
        <f>IF(D2="A",10,IF(D2="B",30,IF(D2="C",50,IF(D2="D",70,IF(D2="E",90)))))</f>
        <v>10</v>
      </c>
    </row>
    <row r="10" spans="1:13" x14ac:dyDescent="0.2">
      <c r="A10" s="15" t="s">
        <v>19</v>
      </c>
      <c r="B10" s="15">
        <v>1.5</v>
      </c>
    </row>
    <row r="11" spans="1:13" x14ac:dyDescent="0.2">
      <c r="A11" s="15" t="s">
        <v>20</v>
      </c>
      <c r="B11" s="15">
        <f>200-B9-B10</f>
        <v>188.5</v>
      </c>
    </row>
    <row r="14" spans="1:13" x14ac:dyDescent="0.2">
      <c r="A14" s="6" t="s">
        <v>16</v>
      </c>
      <c r="B14" s="6" t="s">
        <v>15</v>
      </c>
      <c r="C14" s="6" t="s">
        <v>14</v>
      </c>
      <c r="D14" s="6" t="s">
        <v>13</v>
      </c>
      <c r="E14" s="6" t="s">
        <v>11</v>
      </c>
    </row>
    <row r="15" spans="1:13" x14ac:dyDescent="0.2">
      <c r="A15" s="16">
        <v>1.6666666666666601E-2</v>
      </c>
      <c r="B15" s="16">
        <v>0</v>
      </c>
      <c r="C15" s="16">
        <v>1.6666666666666601E-2</v>
      </c>
      <c r="D15" s="16">
        <v>0.276058726396058</v>
      </c>
      <c r="E15" s="16">
        <v>0.69060794027060801</v>
      </c>
    </row>
    <row r="16" spans="1:13" ht="16" thickBot="1" x14ac:dyDescent="0.25"/>
    <row r="17" spans="1:8" x14ac:dyDescent="0.2">
      <c r="A17" s="48" t="s">
        <v>28</v>
      </c>
      <c r="B17" s="49"/>
      <c r="C17" s="49"/>
      <c r="D17" s="49"/>
      <c r="E17" s="49"/>
      <c r="F17" s="49"/>
      <c r="G17" s="49"/>
      <c r="H17" s="50"/>
    </row>
    <row r="18" spans="1:8" ht="16" thickBot="1" x14ac:dyDescent="0.25">
      <c r="A18" s="3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Bravo ! Ce produit est excellent pour votre santé.</v>
      </c>
      <c r="B18" s="36"/>
      <c r="C18" s="36"/>
      <c r="D18" s="36"/>
      <c r="E18" s="36"/>
      <c r="F18" s="36"/>
      <c r="G18" s="36"/>
      <c r="H18" s="37"/>
    </row>
    <row r="19" spans="1:8" ht="16" thickBot="1" x14ac:dyDescent="0.25"/>
    <row r="20" spans="1:8" x14ac:dyDescent="0.2">
      <c r="A20" s="51" t="s">
        <v>29</v>
      </c>
      <c r="B20" s="52"/>
      <c r="C20" s="52"/>
      <c r="D20" s="52"/>
      <c r="E20" s="52"/>
      <c r="F20" s="52"/>
      <c r="G20" s="52"/>
      <c r="H20" s="53"/>
    </row>
    <row r="21" spans="1:8" ht="16" thickBot="1" x14ac:dyDescent="0.25">
      <c r="A21" s="35"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6"/>
      <c r="C21" s="36"/>
      <c r="D21" s="36"/>
      <c r="E21" s="36"/>
      <c r="F21" s="36"/>
      <c r="G21" s="36"/>
      <c r="H21" s="37"/>
    </row>
    <row r="22" spans="1:8" ht="16" thickBot="1" x14ac:dyDescent="0.25"/>
    <row r="23" spans="1:8" x14ac:dyDescent="0.2">
      <c r="E23" s="9" t="s">
        <v>30</v>
      </c>
      <c r="F23" s="10" t="s">
        <v>31</v>
      </c>
    </row>
    <row r="24" spans="1:8" x14ac:dyDescent="0.2">
      <c r="E24" s="11" t="s">
        <v>47</v>
      </c>
      <c r="F24" s="12" t="s">
        <v>32</v>
      </c>
    </row>
    <row r="25" spans="1:8" x14ac:dyDescent="0.2">
      <c r="E25" s="11" t="s">
        <v>2</v>
      </c>
      <c r="F25" s="12" t="s">
        <v>47</v>
      </c>
    </row>
    <row r="26" spans="1:8" ht="16" thickBot="1" x14ac:dyDescent="0.25">
      <c r="E26" s="13" t="s">
        <v>48</v>
      </c>
      <c r="F26" s="14" t="s">
        <v>23</v>
      </c>
    </row>
    <row r="28" spans="1:8" x14ac:dyDescent="0.2">
      <c r="E28" s="28" t="s">
        <v>61</v>
      </c>
      <c r="F28" s="29" t="s">
        <v>62</v>
      </c>
    </row>
    <row r="29" spans="1:8" x14ac:dyDescent="0.2">
      <c r="A29" s="27" t="s">
        <v>56</v>
      </c>
      <c r="B29" s="27" t="s">
        <v>57</v>
      </c>
      <c r="E29" s="8">
        <v>5.6</v>
      </c>
      <c r="F29" s="32">
        <v>1</v>
      </c>
    </row>
    <row r="30" spans="1:8" x14ac:dyDescent="0.2">
      <c r="A30" s="7">
        <f>IF(D2="A",81%,IF(D2="B",76%,IF(D2="C",80%,IF(D2="D",86%,IF(D2="E",92%)))))</f>
        <v>0.81</v>
      </c>
      <c r="B30" s="7">
        <f>IF(D2="A",99%,IF(D2="B",99%,IF(D2="C",98%,IF(D2="D",96%,IF(D2="E",98%)))))</f>
        <v>0.99</v>
      </c>
      <c r="E30" s="8">
        <v>0.49</v>
      </c>
      <c r="F30" s="32">
        <v>5</v>
      </c>
    </row>
    <row r="31" spans="1:8" x14ac:dyDescent="0.2">
      <c r="E31" s="8">
        <v>467</v>
      </c>
      <c r="F31" s="8">
        <v>8</v>
      </c>
    </row>
    <row r="33" spans="1:2" x14ac:dyDescent="0.2">
      <c r="A33" s="1" t="s">
        <v>63</v>
      </c>
      <c r="B33" s="1" t="s">
        <v>64</v>
      </c>
    </row>
    <row r="34" spans="1:2" x14ac:dyDescent="0.2">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2">
      <c r="A35" s="16" t="str">
        <f>"Pour la classe " &amp;Traitement!$D$2 &amp; " nous avons une précision de " &amp; TEXT(Traitement!$A$30,"0%")  &amp;"."</f>
        <v>Pour la classe A nous avons une précision de 81%.</v>
      </c>
      <c r="B35" s="16" t="str">
        <f>"Pour la classe " &amp;Traitement!$D$2 &amp; " nous avons une précision de " &amp; TEXT(Traitement!$B$30,"0%")  &amp;"."</f>
        <v>Pour la classe A nous avons une précision de 99%.</v>
      </c>
    </row>
    <row r="36" spans="1:2" x14ac:dyDescent="0.2">
      <c r="A36" s="1" t="str">
        <f>"On compte " &amp;Traitement!$E$29 &amp; "g d'acide gras saturé pour 100g. Pour une alimentation saine, il ne faut pas dépasser 20g par jour !"</f>
        <v>On compte 5,6g d'acide gras saturé pour 100g. Pour une alimentation saine, il ne faut pas dépasser 20g par jour !</v>
      </c>
      <c r="B36" s="1" t="str">
        <f>"Votre produit contient " &amp;Traitement!$F$29 &amp; "g d'acide gras trans pour 100g. L'OMS conseille 2.2g de ce nutriment maximum par jour !"</f>
        <v>Votre produit contient 1g d'acide gras trans pour 100g. L'OMS conseille 2.2g de ce nutriment maximum par jour !</v>
      </c>
    </row>
    <row r="37" spans="1:2" x14ac:dyDescent="0.2">
      <c r="A37" s="1" t="str">
        <f>"L'OMS recommande aux adultes de ne pas consommer plus de 5 g de sel par jour. Votre produit en contient "&amp;Traitement!$E$30 &amp;"g !"</f>
        <v>L'OMS recommande aux adultes de ne pas consommer plus de 5 g de sel par jour. Votre produit en contient 0,49g !</v>
      </c>
      <c r="B37" s="1" t="str">
        <f>"On compte " &amp;Traitement!$F$30 &amp; "g d'acide gras saturé pour 100g. Pour une alimentation saine, il ne faut pas dépasser 20g par jour !"</f>
        <v>On compte 5g d'acide gras saturé pour 100g. Pour une alimentation saine, il ne faut pas dépasser 20g par jour !</v>
      </c>
    </row>
    <row r="38" spans="1:2" x14ac:dyDescent="0.2">
      <c r="A38" s="1" t="str">
        <f>"En moyenne, on conseille d'avoir un apport de 2 400 kcal par jour. Le produit en contient " &amp;Traitement!$E$31 &amp;"kcal !"</f>
        <v>En moyenne, on conseille d'avoir un apport de 2 400 kcal par jour. Le produit en contient 467kcal !</v>
      </c>
      <c r="B38" s="1" t="str">
        <f>"Il y a dans le produit " &amp;Traitement!$F$31 &amp; "g de calcium pour 100g. On conseille environ 1g de celui-ci par jour !"</f>
        <v>Il y a dans le produit 8g de calcium pour 100g. On conseille environ 1g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topLeftCell="G1" zoomScale="85" zoomScaleNormal="85" workbookViewId="0">
      <selection activeCell="P6" sqref="P6:T12"/>
    </sheetView>
  </sheetViews>
  <sheetFormatPr baseColWidth="10" defaultColWidth="11.5" defaultRowHeight="15" x14ac:dyDescent="0.2"/>
  <cols>
    <col min="1" max="1" width="15" style="18" bestFit="1" customWidth="1"/>
    <col min="2" max="2" width="8" style="18" bestFit="1" customWidth="1"/>
    <col min="3" max="3" width="15.83203125" style="18" bestFit="1" customWidth="1"/>
    <col min="4" max="4" width="21.83203125" style="18" bestFit="1" customWidth="1"/>
    <col min="5" max="5" width="26.6640625" style="18" bestFit="1" customWidth="1"/>
    <col min="6" max="6" width="11" style="18" bestFit="1" customWidth="1"/>
    <col min="7" max="7" width="6.1640625" style="18" bestFit="1" customWidth="1"/>
    <col min="8" max="8" width="8.5" style="18" bestFit="1" customWidth="1"/>
    <col min="9" max="9" width="6.5" style="18" bestFit="1" customWidth="1"/>
    <col min="10" max="10" width="10.83203125" style="18" bestFit="1" customWidth="1"/>
    <col min="11" max="11" width="10.5" style="18" bestFit="1" customWidth="1"/>
    <col min="12" max="12" width="8.1640625" style="18" bestFit="1" customWidth="1"/>
    <col min="13" max="13" width="7.83203125" style="18" bestFit="1" customWidth="1"/>
    <col min="14" max="14" width="4.1640625" style="18" bestFit="1" customWidth="1"/>
    <col min="15" max="15" width="18.33203125" style="18" customWidth="1"/>
    <col min="16" max="16" width="5.5" style="22" customWidth="1"/>
    <col min="17" max="19" width="5.1640625" style="22" customWidth="1"/>
    <col min="20" max="20" width="6.1640625" style="22" customWidth="1"/>
    <col min="21" max="16384" width="11.5" style="18"/>
  </cols>
  <sheetData>
    <row r="2" spans="1:20" ht="16" thickBot="1" x14ac:dyDescent="0.25"/>
    <row r="3" spans="1:20" ht="17" thickTop="1" thickBot="1" x14ac:dyDescent="0.25">
      <c r="P3" s="54" t="s">
        <v>34</v>
      </c>
      <c r="Q3" s="54"/>
      <c r="R3" s="54"/>
      <c r="S3" s="54"/>
      <c r="T3" s="54"/>
    </row>
    <row r="4" spans="1:20" ht="17" thickTop="1" thickBot="1" x14ac:dyDescent="0.25">
      <c r="A4" s="23" t="s">
        <v>0</v>
      </c>
      <c r="B4" s="23" t="s">
        <v>3</v>
      </c>
      <c r="C4" s="23" t="s">
        <v>4</v>
      </c>
      <c r="D4" s="23" t="s">
        <v>5</v>
      </c>
      <c r="E4" s="23" t="s">
        <v>21</v>
      </c>
      <c r="F4" s="24" t="s">
        <v>6</v>
      </c>
      <c r="G4" s="24" t="s">
        <v>1</v>
      </c>
      <c r="H4" s="24" t="s">
        <v>25</v>
      </c>
      <c r="I4" s="24" t="s">
        <v>7</v>
      </c>
      <c r="J4" s="24" t="s">
        <v>24</v>
      </c>
      <c r="K4" s="24" t="s">
        <v>8</v>
      </c>
      <c r="L4" s="24" t="s">
        <v>23</v>
      </c>
      <c r="M4" s="24" t="s">
        <v>22</v>
      </c>
      <c r="N4" s="24" t="s">
        <v>9</v>
      </c>
      <c r="O4" s="24" t="s">
        <v>10</v>
      </c>
      <c r="P4" s="25" t="s">
        <v>11</v>
      </c>
      <c r="Q4" s="25" t="s">
        <v>13</v>
      </c>
      <c r="R4" s="25" t="s">
        <v>14</v>
      </c>
      <c r="S4" s="25" t="s">
        <v>15</v>
      </c>
      <c r="T4" s="25" t="s">
        <v>16</v>
      </c>
    </row>
    <row r="5" spans="1:20" ht="16" thickTop="1" x14ac:dyDescent="0.2">
      <c r="A5" s="18" t="s">
        <v>67</v>
      </c>
      <c r="B5" s="18">
        <v>1.5</v>
      </c>
      <c r="C5" s="18">
        <v>3</v>
      </c>
      <c r="D5" s="18">
        <v>5</v>
      </c>
      <c r="E5" s="18">
        <v>6</v>
      </c>
      <c r="F5" s="18">
        <v>5</v>
      </c>
      <c r="G5" s="18">
        <v>1</v>
      </c>
      <c r="H5" s="18">
        <v>56</v>
      </c>
      <c r="I5" s="18">
        <v>5</v>
      </c>
      <c r="J5" s="18">
        <v>42</v>
      </c>
      <c r="K5" s="18">
        <v>5</v>
      </c>
      <c r="L5" s="18">
        <v>2</v>
      </c>
      <c r="M5" s="18">
        <v>2</v>
      </c>
      <c r="N5" s="18">
        <v>6</v>
      </c>
      <c r="O5" s="26" t="s">
        <v>14</v>
      </c>
      <c r="P5" s="22">
        <v>1.48148148148148E-2</v>
      </c>
      <c r="Q5" s="22">
        <v>1.48148148148148E-2</v>
      </c>
      <c r="R5" s="22">
        <v>0.49626724763979602</v>
      </c>
      <c r="S5" s="22">
        <v>0.30373275236020297</v>
      </c>
      <c r="T5" s="22">
        <v>0.17037037037037001</v>
      </c>
    </row>
    <row r="6" spans="1:20" x14ac:dyDescent="0.2">
      <c r="A6" s="18" t="s">
        <v>36</v>
      </c>
      <c r="B6" s="18">
        <v>1.5</v>
      </c>
      <c r="C6" s="18">
        <v>3</v>
      </c>
      <c r="D6" s="18">
        <v>5</v>
      </c>
      <c r="E6" s="18">
        <v>6.44</v>
      </c>
      <c r="F6" s="18">
        <v>5.0439999999999996</v>
      </c>
      <c r="G6" s="18">
        <v>1</v>
      </c>
      <c r="H6" s="18">
        <v>56</v>
      </c>
      <c r="I6" s="18">
        <v>5.0549999999999997</v>
      </c>
      <c r="J6" s="18">
        <v>42</v>
      </c>
      <c r="K6" s="18">
        <v>4</v>
      </c>
      <c r="L6" s="18">
        <v>210</v>
      </c>
      <c r="M6" s="18">
        <v>2</v>
      </c>
      <c r="N6" s="18">
        <v>6</v>
      </c>
      <c r="O6" s="26" t="s">
        <v>14</v>
      </c>
      <c r="P6" s="22">
        <v>1.48148148148148E-2</v>
      </c>
      <c r="Q6" s="22">
        <v>1.48148148148148E-2</v>
      </c>
      <c r="R6" s="22">
        <v>0.49626724763979602</v>
      </c>
      <c r="S6" s="22">
        <v>0.30373275236020297</v>
      </c>
      <c r="T6" s="22">
        <v>0.17037037037037001</v>
      </c>
    </row>
    <row r="7" spans="1:20" x14ac:dyDescent="0.2">
      <c r="A7" s="18" t="s">
        <v>35</v>
      </c>
      <c r="B7" s="18">
        <v>1.5</v>
      </c>
      <c r="C7" s="18">
        <v>3</v>
      </c>
      <c r="D7" s="18">
        <v>5</v>
      </c>
      <c r="E7" s="18">
        <v>6</v>
      </c>
      <c r="F7" s="18">
        <v>5</v>
      </c>
      <c r="G7" s="18">
        <v>1</v>
      </c>
      <c r="H7" s="18">
        <v>56</v>
      </c>
      <c r="I7" s="18">
        <v>5</v>
      </c>
      <c r="J7" s="18">
        <v>42</v>
      </c>
      <c r="K7" s="18">
        <v>5</v>
      </c>
      <c r="L7" s="18">
        <v>2</v>
      </c>
      <c r="M7" s="18">
        <v>2</v>
      </c>
      <c r="N7" s="18">
        <v>6.5</v>
      </c>
      <c r="O7" s="26" t="s">
        <v>14</v>
      </c>
      <c r="P7" s="22">
        <v>1.48148148148148E-2</v>
      </c>
      <c r="Q7" s="22">
        <v>1.48148148148148E-2</v>
      </c>
      <c r="R7" s="22">
        <v>0.49626724763979602</v>
      </c>
      <c r="S7" s="22">
        <v>0.30373275236020297</v>
      </c>
      <c r="T7" s="22">
        <v>0.17037037037037001</v>
      </c>
    </row>
    <row r="8" spans="1:20" x14ac:dyDescent="0.2">
      <c r="A8" s="18" t="s">
        <v>38</v>
      </c>
      <c r="B8" s="18">
        <v>1.5</v>
      </c>
      <c r="C8" s="18">
        <v>53</v>
      </c>
      <c r="D8" s="18">
        <v>5</v>
      </c>
      <c r="E8" s="18">
        <v>6</v>
      </c>
      <c r="F8" s="18">
        <v>5</v>
      </c>
      <c r="G8" s="18">
        <v>1</v>
      </c>
      <c r="H8" s="18">
        <v>56</v>
      </c>
      <c r="I8" s="18">
        <v>5</v>
      </c>
      <c r="J8" s="18">
        <v>42</v>
      </c>
      <c r="K8" s="18">
        <v>5</v>
      </c>
      <c r="L8" s="18">
        <v>2</v>
      </c>
      <c r="M8" s="18">
        <v>2</v>
      </c>
      <c r="N8" s="18">
        <v>6</v>
      </c>
      <c r="O8" s="26" t="s">
        <v>16</v>
      </c>
      <c r="P8" s="22">
        <v>7.4074074074073999E-3</v>
      </c>
      <c r="Q8" s="22">
        <v>7.4074074074073999E-3</v>
      </c>
      <c r="R8" s="22">
        <v>0.34074074074074001</v>
      </c>
      <c r="S8" s="22">
        <v>0.28888888888888797</v>
      </c>
      <c r="T8" s="22">
        <v>0.35555555555555501</v>
      </c>
    </row>
    <row r="9" spans="1:20" x14ac:dyDescent="0.2">
      <c r="A9" s="18" t="s">
        <v>41</v>
      </c>
      <c r="B9" s="18">
        <v>5.9</v>
      </c>
      <c r="C9" s="18">
        <v>2</v>
      </c>
      <c r="D9" s="18">
        <v>5</v>
      </c>
      <c r="E9" s="18">
        <v>1</v>
      </c>
      <c r="F9" s="18">
        <v>23</v>
      </c>
      <c r="G9" s="18">
        <v>2</v>
      </c>
      <c r="H9" s="18">
        <v>61</v>
      </c>
      <c r="I9" s="18">
        <v>5</v>
      </c>
      <c r="J9" s="18">
        <v>28</v>
      </c>
      <c r="K9" s="18">
        <v>45</v>
      </c>
      <c r="L9" s="18">
        <v>8</v>
      </c>
      <c r="M9" s="18">
        <v>5</v>
      </c>
      <c r="N9" s="18">
        <v>2</v>
      </c>
      <c r="O9" s="26" t="s">
        <v>14</v>
      </c>
      <c r="P9" s="22">
        <v>1.48148148148148E-2</v>
      </c>
      <c r="Q9" s="22">
        <v>1.48148148148148E-2</v>
      </c>
      <c r="R9" s="22">
        <v>0.50367465504720399</v>
      </c>
      <c r="S9" s="22">
        <v>0.29262164124909201</v>
      </c>
      <c r="T9" s="22">
        <v>0.17407407407407399</v>
      </c>
    </row>
    <row r="10" spans="1:20" x14ac:dyDescent="0.2">
      <c r="A10" s="18" t="s">
        <v>42</v>
      </c>
      <c r="B10" s="18">
        <v>12.66</v>
      </c>
      <c r="C10" s="18">
        <v>22</v>
      </c>
      <c r="D10" s="18">
        <v>32</v>
      </c>
      <c r="E10" s="18">
        <v>1</v>
      </c>
      <c r="F10" s="18">
        <v>23</v>
      </c>
      <c r="G10" s="18">
        <v>2</v>
      </c>
      <c r="H10" s="18">
        <v>5</v>
      </c>
      <c r="I10" s="18">
        <v>2</v>
      </c>
      <c r="J10" s="18">
        <v>6</v>
      </c>
      <c r="K10" s="18">
        <v>5</v>
      </c>
      <c r="L10" s="18">
        <v>2</v>
      </c>
      <c r="M10" s="18">
        <v>8</v>
      </c>
      <c r="N10" s="18">
        <v>9</v>
      </c>
      <c r="O10" s="26" t="s">
        <v>16</v>
      </c>
      <c r="P10" s="22">
        <v>3.7037037037036999E-3</v>
      </c>
      <c r="Q10" s="22">
        <v>1.1111111111111099E-2</v>
      </c>
      <c r="R10" s="22">
        <v>0.155555555555555</v>
      </c>
      <c r="S10" s="22">
        <v>0.29259259259259202</v>
      </c>
      <c r="T10" s="22">
        <v>0.53703703703703698</v>
      </c>
    </row>
    <row r="11" spans="1:20" x14ac:dyDescent="0.2">
      <c r="A11" s="18" t="s">
        <v>43</v>
      </c>
      <c r="B11" s="18">
        <v>12.7</v>
      </c>
      <c r="C11" s="18">
        <v>22</v>
      </c>
      <c r="D11" s="18">
        <v>32</v>
      </c>
      <c r="E11" s="18">
        <v>1</v>
      </c>
      <c r="F11" s="18">
        <v>23</v>
      </c>
      <c r="G11" s="18">
        <v>2</v>
      </c>
      <c r="H11" s="18">
        <v>5</v>
      </c>
      <c r="I11" s="18">
        <v>2</v>
      </c>
      <c r="J11" s="18">
        <v>6</v>
      </c>
      <c r="K11" s="18">
        <v>5</v>
      </c>
      <c r="L11" s="18">
        <v>2</v>
      </c>
      <c r="M11" s="18">
        <v>8</v>
      </c>
      <c r="N11" s="18">
        <v>9</v>
      </c>
      <c r="O11" s="26" t="s">
        <v>16</v>
      </c>
      <c r="P11" s="22">
        <v>3.7037037037036999E-3</v>
      </c>
      <c r="Q11" s="22">
        <v>1.1111111111111099E-2</v>
      </c>
      <c r="R11" s="22">
        <v>0.155555555555555</v>
      </c>
      <c r="S11" s="22">
        <v>0.29259259259259202</v>
      </c>
      <c r="T11" s="22">
        <v>0.53703703703703698</v>
      </c>
    </row>
    <row r="12" spans="1:20" x14ac:dyDescent="0.2">
      <c r="A12" s="18" t="s">
        <v>42</v>
      </c>
      <c r="B12" s="18">
        <v>12.7</v>
      </c>
      <c r="C12" s="18">
        <v>22</v>
      </c>
      <c r="D12" s="18">
        <v>32</v>
      </c>
      <c r="E12" s="18">
        <v>1</v>
      </c>
      <c r="F12" s="18">
        <v>23</v>
      </c>
      <c r="G12" s="18">
        <v>2</v>
      </c>
      <c r="H12" s="18">
        <v>5</v>
      </c>
      <c r="I12" s="18">
        <v>2</v>
      </c>
      <c r="J12" s="18">
        <v>6</v>
      </c>
      <c r="K12" s="18">
        <v>5</v>
      </c>
      <c r="L12" s="18">
        <v>2</v>
      </c>
      <c r="M12" s="18">
        <v>8</v>
      </c>
      <c r="N12" s="18">
        <v>9</v>
      </c>
      <c r="O12" s="26" t="s">
        <v>16</v>
      </c>
      <c r="P12" s="22">
        <v>3.7037037037036999E-3</v>
      </c>
      <c r="Q12" s="22">
        <v>1.1111111111111099E-2</v>
      </c>
      <c r="R12" s="22">
        <v>0.155555555555555</v>
      </c>
      <c r="S12" s="22">
        <v>0.29259259259259202</v>
      </c>
      <c r="T12" s="22">
        <v>0.53703703703703698</v>
      </c>
    </row>
    <row r="13" spans="1:20" x14ac:dyDescent="0.2">
      <c r="A13" s="18" t="s">
        <v>42</v>
      </c>
      <c r="B13" s="18">
        <v>12.7</v>
      </c>
      <c r="C13" s="18">
        <v>22</v>
      </c>
      <c r="D13" s="18">
        <v>32</v>
      </c>
      <c r="E13" s="18">
        <v>1</v>
      </c>
      <c r="F13" s="18">
        <v>23</v>
      </c>
      <c r="G13" s="18">
        <v>2</v>
      </c>
      <c r="H13" s="18">
        <v>5</v>
      </c>
      <c r="I13" s="18">
        <v>2</v>
      </c>
      <c r="J13" s="18">
        <v>6</v>
      </c>
      <c r="K13" s="18">
        <v>5</v>
      </c>
      <c r="L13" s="18">
        <v>2</v>
      </c>
      <c r="M13" s="18">
        <v>8</v>
      </c>
      <c r="N13" s="18">
        <v>9</v>
      </c>
      <c r="O13" s="26" t="s">
        <v>16</v>
      </c>
      <c r="P13" s="22">
        <v>3.7037037037036999E-3</v>
      </c>
      <c r="Q13" s="22">
        <v>1.1111111111111099E-2</v>
      </c>
      <c r="R13" s="22">
        <v>0.155555555555555</v>
      </c>
      <c r="S13" s="22">
        <v>0.29259259259259202</v>
      </c>
      <c r="T13" s="22">
        <v>0.53703703703703698</v>
      </c>
    </row>
    <row r="14" spans="1:20" x14ac:dyDescent="0.2">
      <c r="A14" s="18" t="s">
        <v>45</v>
      </c>
      <c r="B14" s="18">
        <v>1.8</v>
      </c>
      <c r="C14" s="18">
        <v>2</v>
      </c>
      <c r="D14" s="18">
        <v>5</v>
      </c>
      <c r="E14" s="18">
        <v>1</v>
      </c>
      <c r="F14" s="18">
        <v>25</v>
      </c>
      <c r="G14" s="18">
        <v>3</v>
      </c>
      <c r="H14" s="18">
        <v>59</v>
      </c>
      <c r="I14" s="18">
        <v>2586</v>
      </c>
      <c r="J14" s="18">
        <v>2</v>
      </c>
      <c r="K14" s="18">
        <v>5</v>
      </c>
      <c r="L14" s="18">
        <v>9</v>
      </c>
      <c r="M14" s="18">
        <v>8</v>
      </c>
      <c r="N14" s="18">
        <v>5</v>
      </c>
      <c r="O14" s="26" t="s">
        <v>14</v>
      </c>
      <c r="P14" s="22">
        <v>1.48148148148148E-2</v>
      </c>
      <c r="Q14" s="22">
        <v>1.48148148148148E-2</v>
      </c>
      <c r="R14" s="22">
        <v>0.49626724763979602</v>
      </c>
      <c r="S14" s="22">
        <v>0.29262164124909201</v>
      </c>
      <c r="T14" s="22">
        <v>0.18148148148148099</v>
      </c>
    </row>
    <row r="15" spans="1:20" x14ac:dyDescent="0.2">
      <c r="A15" s="18" t="s">
        <v>55</v>
      </c>
      <c r="B15" s="18">
        <v>150</v>
      </c>
      <c r="C15" s="18">
        <v>4.5999999999999996</v>
      </c>
      <c r="D15" s="18">
        <v>5.8</v>
      </c>
      <c r="E15" s="18">
        <v>2</v>
      </c>
      <c r="F15" s="18">
        <v>66</v>
      </c>
      <c r="G15" s="18">
        <v>3</v>
      </c>
      <c r="H15" s="18">
        <v>2</v>
      </c>
      <c r="I15" s="18">
        <v>26</v>
      </c>
      <c r="J15" s="18">
        <v>32</v>
      </c>
      <c r="K15" s="18">
        <v>26</v>
      </c>
      <c r="L15" s="18">
        <v>2</v>
      </c>
      <c r="M15" s="18">
        <v>5</v>
      </c>
      <c r="N15" s="18">
        <v>5</v>
      </c>
      <c r="O15" s="26" t="s">
        <v>14</v>
      </c>
      <c r="P15" s="22">
        <v>1.48148148148148E-2</v>
      </c>
      <c r="Q15" s="22">
        <v>2.96296296296296E-2</v>
      </c>
      <c r="R15" s="22">
        <v>0.43330428467683302</v>
      </c>
      <c r="S15" s="22">
        <v>0.32595497458242501</v>
      </c>
      <c r="T15" s="22">
        <v>0.196296296296296</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2"/>
  <sheetViews>
    <sheetView zoomScaleNormal="100" workbookViewId="0">
      <selection activeCell="B22" sqref="B22"/>
    </sheetView>
  </sheetViews>
  <sheetFormatPr baseColWidth="10" defaultColWidth="11.5" defaultRowHeight="15" x14ac:dyDescent="0.2"/>
  <cols>
    <col min="1" max="1" width="15.1640625" style="18" customWidth="1"/>
    <col min="2" max="2" width="11.5" style="18"/>
    <col min="3" max="3" width="19.33203125" style="18" customWidth="1"/>
    <col min="4" max="4" width="25" style="18" customWidth="1"/>
    <col min="5" max="8" width="11.5" style="18"/>
    <col min="9" max="9" width="19.33203125" style="18" customWidth="1"/>
    <col min="10" max="10" width="8.33203125" style="22" customWidth="1"/>
    <col min="11" max="11" width="7.83203125" style="22" customWidth="1"/>
    <col min="12" max="12" width="8.5" style="22" customWidth="1"/>
    <col min="13" max="14" width="8" style="22" customWidth="1"/>
    <col min="15" max="16384" width="11.5" style="18"/>
  </cols>
  <sheetData>
    <row r="3" spans="1:14" ht="16" thickBot="1" x14ac:dyDescent="0.25"/>
    <row r="4" spans="1:14" ht="17" thickTop="1" thickBot="1" x14ac:dyDescent="0.25">
      <c r="J4" s="54" t="s">
        <v>34</v>
      </c>
      <c r="K4" s="54"/>
      <c r="L4" s="54"/>
      <c r="M4" s="54"/>
      <c r="N4" s="54"/>
    </row>
    <row r="5" spans="1:14" ht="17" thickTop="1" thickBot="1" x14ac:dyDescent="0.25">
      <c r="A5" s="23" t="s">
        <v>0</v>
      </c>
      <c r="B5" s="23" t="s">
        <v>3</v>
      </c>
      <c r="C5" s="23" t="s">
        <v>4</v>
      </c>
      <c r="D5" s="23" t="s">
        <v>5</v>
      </c>
      <c r="E5" s="23" t="s">
        <v>1</v>
      </c>
      <c r="F5" s="23" t="s">
        <v>25</v>
      </c>
      <c r="G5" s="24" t="s">
        <v>2</v>
      </c>
      <c r="H5" s="24" t="s">
        <v>26</v>
      </c>
      <c r="I5" s="24" t="s">
        <v>10</v>
      </c>
      <c r="J5" s="25" t="s">
        <v>11</v>
      </c>
      <c r="K5" s="25" t="s">
        <v>13</v>
      </c>
      <c r="L5" s="25" t="s">
        <v>14</v>
      </c>
      <c r="M5" s="25" t="s">
        <v>15</v>
      </c>
      <c r="N5" s="25" t="s">
        <v>16</v>
      </c>
    </row>
    <row r="6" spans="1:14" ht="16" thickTop="1" x14ac:dyDescent="0.2">
      <c r="A6" s="18" t="s">
        <v>27</v>
      </c>
      <c r="B6" s="18">
        <v>270</v>
      </c>
      <c r="C6" s="18">
        <v>2.6</v>
      </c>
      <c r="D6" s="18">
        <v>0.8</v>
      </c>
      <c r="E6" s="18">
        <v>0.7</v>
      </c>
      <c r="F6" s="18">
        <v>49</v>
      </c>
      <c r="G6" s="18">
        <v>0.1</v>
      </c>
      <c r="H6" s="18">
        <v>11</v>
      </c>
      <c r="I6" s="26" t="s">
        <v>11</v>
      </c>
      <c r="J6" s="22">
        <v>0.69060794027060801</v>
      </c>
      <c r="K6" s="22">
        <v>0.276058726396058</v>
      </c>
      <c r="L6" s="22">
        <v>1.6666666666666601E-2</v>
      </c>
      <c r="M6" s="22">
        <v>0</v>
      </c>
      <c r="N6" s="22">
        <v>1.6666666666666601E-2</v>
      </c>
    </row>
    <row r="7" spans="1:14" x14ac:dyDescent="0.2">
      <c r="A7" s="18" t="s">
        <v>27</v>
      </c>
      <c r="B7" s="18">
        <v>270</v>
      </c>
      <c r="C7" s="18">
        <v>2.6</v>
      </c>
      <c r="D7" s="18">
        <v>0.8</v>
      </c>
      <c r="E7" s="18">
        <v>0.7</v>
      </c>
      <c r="F7" s="18">
        <v>49</v>
      </c>
      <c r="G7" s="18">
        <v>0.1</v>
      </c>
      <c r="H7" s="18">
        <v>11</v>
      </c>
      <c r="I7" s="26" t="s">
        <v>11</v>
      </c>
      <c r="J7" s="22">
        <v>0.69060794027060801</v>
      </c>
      <c r="K7" s="22">
        <v>0.276058726396058</v>
      </c>
      <c r="L7" s="22">
        <v>1.6666666666666601E-2</v>
      </c>
      <c r="M7" s="22">
        <v>0</v>
      </c>
      <c r="N7" s="22">
        <v>1.6666666666666601E-2</v>
      </c>
    </row>
    <row r="8" spans="1:14" x14ac:dyDescent="0.2">
      <c r="A8" s="18" t="s">
        <v>37</v>
      </c>
      <c r="B8" s="18">
        <v>1.5</v>
      </c>
      <c r="C8" s="18">
        <v>2</v>
      </c>
      <c r="D8" s="18">
        <v>3</v>
      </c>
      <c r="E8" s="18">
        <v>5</v>
      </c>
      <c r="F8" s="18">
        <v>4</v>
      </c>
      <c r="G8" s="18">
        <v>9</v>
      </c>
      <c r="H8" s="18">
        <v>8</v>
      </c>
      <c r="I8" s="26" t="s">
        <v>15</v>
      </c>
      <c r="J8" s="22">
        <v>0.1</v>
      </c>
      <c r="K8" s="22">
        <v>0.2</v>
      </c>
      <c r="L8" s="22">
        <v>0.32500000000000001</v>
      </c>
      <c r="M8" s="22">
        <v>0.375</v>
      </c>
      <c r="N8" s="22">
        <v>0</v>
      </c>
    </row>
    <row r="9" spans="1:14" x14ac:dyDescent="0.2">
      <c r="A9" s="18" t="s">
        <v>33</v>
      </c>
      <c r="B9" s="18">
        <v>1.5</v>
      </c>
      <c r="C9" s="18">
        <v>6</v>
      </c>
      <c r="D9" s="18">
        <v>65</v>
      </c>
      <c r="E9" s="18">
        <v>2</v>
      </c>
      <c r="F9" s="18">
        <v>5</v>
      </c>
      <c r="G9" s="18">
        <v>4</v>
      </c>
      <c r="H9" s="18">
        <v>9</v>
      </c>
      <c r="I9" s="26" t="s">
        <v>15</v>
      </c>
      <c r="J9" s="22">
        <v>2.5000000000000001E-2</v>
      </c>
      <c r="K9" s="22">
        <v>0.116666666666666</v>
      </c>
      <c r="L9" s="22">
        <v>0.241666666666666</v>
      </c>
      <c r="M9" s="22">
        <v>0.45</v>
      </c>
      <c r="N9" s="22">
        <v>0.16666666666666599</v>
      </c>
    </row>
    <row r="10" spans="1:14" x14ac:dyDescent="0.2">
      <c r="A10" s="18" t="s">
        <v>39</v>
      </c>
      <c r="B10" s="18">
        <v>369</v>
      </c>
      <c r="C10" s="18">
        <v>29</v>
      </c>
      <c r="D10" s="18">
        <v>21</v>
      </c>
      <c r="E10" s="18">
        <v>0.5</v>
      </c>
      <c r="F10" s="18">
        <v>0.5</v>
      </c>
      <c r="G10" s="18">
        <v>0.83</v>
      </c>
      <c r="H10" s="18">
        <v>27</v>
      </c>
      <c r="I10" s="26" t="s">
        <v>15</v>
      </c>
      <c r="J10" s="22">
        <v>1.6666666666666601E-2</v>
      </c>
      <c r="K10" s="22">
        <v>7.4999999999999997E-2</v>
      </c>
      <c r="L10" s="22">
        <v>0.266666666666666</v>
      </c>
      <c r="M10" s="22">
        <v>0.59722222222222199</v>
      </c>
      <c r="N10" s="22">
        <v>4.4444444444444398E-2</v>
      </c>
    </row>
    <row r="11" spans="1:14" x14ac:dyDescent="0.2">
      <c r="A11" s="18" t="s">
        <v>40</v>
      </c>
      <c r="B11" s="18">
        <v>467</v>
      </c>
      <c r="C11" s="18">
        <v>17</v>
      </c>
      <c r="D11" s="18">
        <v>5.6</v>
      </c>
      <c r="E11" s="18">
        <v>32</v>
      </c>
      <c r="F11" s="18">
        <v>69</v>
      </c>
      <c r="G11" s="18">
        <v>0.49</v>
      </c>
      <c r="H11" s="18">
        <v>6.3</v>
      </c>
      <c r="I11" s="26" t="s">
        <v>15</v>
      </c>
      <c r="J11" s="22">
        <v>8.3333333333333297E-3</v>
      </c>
      <c r="K11" s="22">
        <v>1.6666666666666601E-2</v>
      </c>
      <c r="L11" s="22">
        <v>0.21666666666666601</v>
      </c>
      <c r="M11" s="22">
        <v>0.65</v>
      </c>
      <c r="N11" s="22">
        <v>0.108333333333333</v>
      </c>
    </row>
    <row r="12" spans="1:14" x14ac:dyDescent="0.2">
      <c r="A12" s="18" t="s">
        <v>27</v>
      </c>
      <c r="B12" s="18">
        <v>270</v>
      </c>
      <c r="C12" s="18">
        <v>2.6</v>
      </c>
      <c r="D12" s="18">
        <v>0.8</v>
      </c>
      <c r="E12" s="18">
        <v>0.7</v>
      </c>
      <c r="F12" s="18">
        <v>49</v>
      </c>
      <c r="G12" s="18">
        <v>0.1</v>
      </c>
      <c r="H12" s="18">
        <v>11</v>
      </c>
      <c r="I12" s="26" t="s">
        <v>11</v>
      </c>
      <c r="J12" s="22">
        <v>0.69060794027060801</v>
      </c>
      <c r="K12" s="22">
        <v>0.276058726396058</v>
      </c>
      <c r="L12" s="22">
        <v>1.6666666666666601E-2</v>
      </c>
      <c r="M12" s="22">
        <v>0</v>
      </c>
      <c r="N12" s="22">
        <v>1.6666666666666601E-2</v>
      </c>
    </row>
    <row r="13" spans="1:14" x14ac:dyDescent="0.2">
      <c r="A13" s="18" t="s">
        <v>27</v>
      </c>
      <c r="B13" s="18">
        <v>270</v>
      </c>
      <c r="C13" s="18">
        <v>2.6</v>
      </c>
      <c r="D13" s="18">
        <v>0.8</v>
      </c>
      <c r="E13" s="18">
        <v>0.7</v>
      </c>
      <c r="F13" s="18">
        <v>49</v>
      </c>
      <c r="G13" s="18">
        <v>0.1</v>
      </c>
      <c r="H13" s="18">
        <v>11</v>
      </c>
      <c r="I13" s="26" t="s">
        <v>11</v>
      </c>
      <c r="J13" s="22">
        <v>0.69060794027060801</v>
      </c>
      <c r="K13" s="22">
        <v>0.276058726396058</v>
      </c>
      <c r="L13" s="22">
        <v>1.6666666666666601E-2</v>
      </c>
      <c r="M13" s="22">
        <v>0</v>
      </c>
      <c r="N13" s="22">
        <v>1.6666666666666601E-2</v>
      </c>
    </row>
    <row r="14" spans="1:14" x14ac:dyDescent="0.2">
      <c r="A14" s="18" t="s">
        <v>44</v>
      </c>
      <c r="B14" s="18">
        <v>1.4</v>
      </c>
      <c r="C14" s="18">
        <v>5</v>
      </c>
      <c r="D14" s="18">
        <v>6</v>
      </c>
      <c r="E14" s="18">
        <v>5</v>
      </c>
      <c r="F14" s="18">
        <v>8</v>
      </c>
      <c r="G14" s="18">
        <v>6.8</v>
      </c>
      <c r="H14" s="18">
        <v>5.4</v>
      </c>
      <c r="I14" s="26" t="s">
        <v>14</v>
      </c>
      <c r="J14" s="22">
        <v>5.83333333333333E-2</v>
      </c>
      <c r="K14" s="22">
        <v>0.116666666666666</v>
      </c>
      <c r="L14" s="22">
        <v>0.483333333333333</v>
      </c>
      <c r="M14" s="22">
        <v>0.31666666666666599</v>
      </c>
      <c r="N14" s="22">
        <v>2.5000000000000001E-2</v>
      </c>
    </row>
    <row r="15" spans="1:14" x14ac:dyDescent="0.2">
      <c r="A15" s="18" t="s">
        <v>46</v>
      </c>
      <c r="B15" s="18">
        <v>60</v>
      </c>
      <c r="C15" s="18">
        <v>0.8</v>
      </c>
      <c r="D15" s="18">
        <v>0.5</v>
      </c>
      <c r="E15" s="18">
        <v>10</v>
      </c>
      <c r="F15" s="18">
        <v>10</v>
      </c>
      <c r="G15" s="18">
        <v>0.1</v>
      </c>
      <c r="H15" s="18">
        <v>3.1</v>
      </c>
      <c r="I15" s="26" t="s">
        <v>13</v>
      </c>
      <c r="J15" s="22">
        <v>0.26950980392156798</v>
      </c>
      <c r="K15" s="22">
        <v>0.564875116713352</v>
      </c>
      <c r="L15" s="22">
        <v>0.16561507936507899</v>
      </c>
      <c r="M15" s="22">
        <v>0</v>
      </c>
      <c r="N15" s="22">
        <v>0</v>
      </c>
    </row>
    <row r="16" spans="1:14" x14ac:dyDescent="0.2">
      <c r="A16" s="18" t="s">
        <v>50</v>
      </c>
      <c r="B16" s="18">
        <v>15</v>
      </c>
      <c r="C16" s="18">
        <v>5</v>
      </c>
      <c r="D16" s="18">
        <v>2</v>
      </c>
      <c r="E16" s="18">
        <v>2</v>
      </c>
      <c r="F16" s="18">
        <v>6</v>
      </c>
      <c r="G16" s="18">
        <v>6</v>
      </c>
      <c r="H16" s="18">
        <v>8</v>
      </c>
      <c r="I16" s="26" t="s">
        <v>15</v>
      </c>
      <c r="J16" s="22">
        <v>0.12673611111111099</v>
      </c>
      <c r="K16" s="22">
        <v>0.18159722222222199</v>
      </c>
      <c r="L16" s="22">
        <v>0.34166666666666601</v>
      </c>
      <c r="M16" s="22">
        <v>0.35</v>
      </c>
      <c r="N16" s="22">
        <v>0</v>
      </c>
    </row>
    <row r="17" spans="1:14" x14ac:dyDescent="0.2">
      <c r="A17" s="18" t="s">
        <v>51</v>
      </c>
      <c r="B17" s="18">
        <v>1</v>
      </c>
      <c r="C17" s="18">
        <v>1</v>
      </c>
      <c r="D17" s="18">
        <v>1</v>
      </c>
      <c r="E17" s="18">
        <v>1</v>
      </c>
      <c r="F17" s="18">
        <v>1</v>
      </c>
      <c r="G17" s="18">
        <v>1</v>
      </c>
      <c r="H17" s="18">
        <v>1</v>
      </c>
      <c r="I17" s="26" t="s">
        <v>13</v>
      </c>
      <c r="J17" s="22">
        <v>0.154734848484848</v>
      </c>
      <c r="K17" s="22">
        <v>0.59867424242424205</v>
      </c>
      <c r="L17" s="22">
        <v>0.246590909090909</v>
      </c>
      <c r="M17" s="22">
        <v>0</v>
      </c>
      <c r="N17" s="22">
        <v>0</v>
      </c>
    </row>
    <row r="18" spans="1:14" x14ac:dyDescent="0.2">
      <c r="A18" s="18" t="s">
        <v>53</v>
      </c>
      <c r="B18" s="18">
        <v>0.5</v>
      </c>
      <c r="C18" s="18">
        <v>50</v>
      </c>
      <c r="D18" s="18">
        <v>1</v>
      </c>
      <c r="E18" s="18">
        <v>6</v>
      </c>
      <c r="F18" s="18">
        <v>3</v>
      </c>
      <c r="G18" s="18">
        <v>2</v>
      </c>
      <c r="H18" s="18">
        <v>5</v>
      </c>
      <c r="I18" s="26">
        <v>8.3333333333333301E-2</v>
      </c>
      <c r="J18" s="22">
        <v>0.125</v>
      </c>
      <c r="K18" s="22">
        <v>0.125</v>
      </c>
      <c r="L18" s="22">
        <v>0.27500000000000002</v>
      </c>
      <c r="M18" s="22">
        <v>0.391666666666666</v>
      </c>
      <c r="N18" s="22">
        <v>8.3333333333333301E-2</v>
      </c>
    </row>
    <row r="19" spans="1:14" x14ac:dyDescent="0.2">
      <c r="A19" s="18" t="s">
        <v>53</v>
      </c>
      <c r="B19" s="18">
        <v>0.5</v>
      </c>
      <c r="C19" s="18">
        <v>50</v>
      </c>
      <c r="D19" s="18">
        <v>1</v>
      </c>
      <c r="E19" s="18">
        <v>6</v>
      </c>
      <c r="F19" s="18">
        <v>3</v>
      </c>
      <c r="G19" s="18">
        <v>2</v>
      </c>
      <c r="H19" s="18">
        <v>5</v>
      </c>
      <c r="I19" s="26" t="s">
        <v>15</v>
      </c>
      <c r="J19" s="22">
        <v>0.125</v>
      </c>
      <c r="K19" s="22">
        <v>0.125</v>
      </c>
      <c r="L19" s="22">
        <v>0.27500000000000002</v>
      </c>
      <c r="M19" s="22">
        <v>0.391666666666666</v>
      </c>
      <c r="N19" s="22">
        <v>8.3333333333333301E-2</v>
      </c>
    </row>
    <row r="20" spans="1:14" x14ac:dyDescent="0.2">
      <c r="A20" s="18" t="s">
        <v>54</v>
      </c>
      <c r="B20" s="18">
        <v>1.5</v>
      </c>
      <c r="C20" s="18">
        <v>2</v>
      </c>
      <c r="D20" s="18">
        <v>3</v>
      </c>
      <c r="E20" s="18">
        <v>5</v>
      </c>
      <c r="F20" s="18">
        <v>4</v>
      </c>
      <c r="G20" s="18">
        <v>9</v>
      </c>
      <c r="H20" s="18">
        <v>8</v>
      </c>
      <c r="I20" s="26" t="s">
        <v>15</v>
      </c>
      <c r="J20" s="22">
        <v>0.1</v>
      </c>
      <c r="K20" s="22">
        <v>0.2</v>
      </c>
      <c r="L20" s="22">
        <v>0.32500000000000001</v>
      </c>
      <c r="M20" s="22">
        <v>0.375</v>
      </c>
      <c r="N20" s="22">
        <v>0</v>
      </c>
    </row>
    <row r="21" spans="1:14" x14ac:dyDescent="0.2">
      <c r="A21" s="18" t="s">
        <v>66</v>
      </c>
      <c r="B21" s="18">
        <v>5</v>
      </c>
      <c r="C21" s="18">
        <v>2</v>
      </c>
      <c r="D21" s="18">
        <v>63</v>
      </c>
      <c r="E21" s="18">
        <v>21</v>
      </c>
      <c r="F21" s="18">
        <v>52</v>
      </c>
      <c r="G21" s="18">
        <v>2</v>
      </c>
      <c r="H21" s="18">
        <v>6</v>
      </c>
      <c r="I21" s="31" t="s">
        <v>15</v>
      </c>
      <c r="J21" s="22">
        <v>1.6666666666666601E-2</v>
      </c>
      <c r="K21" s="22">
        <v>0.1</v>
      </c>
      <c r="L21" s="22">
        <v>0.22500000000000001</v>
      </c>
      <c r="M21" s="22">
        <v>0.46666666666666601</v>
      </c>
      <c r="N21" s="22">
        <v>0.19166666666666601</v>
      </c>
    </row>
    <row r="22" spans="1:14" x14ac:dyDescent="0.2">
      <c r="A22" s="18" t="s">
        <v>68</v>
      </c>
      <c r="B22" s="18">
        <v>5.6</v>
      </c>
      <c r="C22" s="18">
        <v>4.9000000000000004</v>
      </c>
      <c r="D22" s="18">
        <v>5</v>
      </c>
      <c r="E22" s="18">
        <v>3</v>
      </c>
      <c r="F22" s="18">
        <v>6</v>
      </c>
      <c r="G22" s="18">
        <v>5</v>
      </c>
      <c r="H22" s="18">
        <v>2</v>
      </c>
      <c r="I22" s="31" t="s">
        <v>14</v>
      </c>
      <c r="J22" s="22">
        <v>0.05</v>
      </c>
      <c r="K22" s="22">
        <v>0.17499999999999999</v>
      </c>
      <c r="L22" s="22">
        <v>0.46666666666666601</v>
      </c>
      <c r="M22" s="22">
        <v>0.29166666666666602</v>
      </c>
      <c r="N22" s="22">
        <v>1.6666666666666601E-2</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MANON JUPIN</cp:lastModifiedBy>
  <dcterms:created xsi:type="dcterms:W3CDTF">2023-10-14T11:45:31Z</dcterms:created>
  <dcterms:modified xsi:type="dcterms:W3CDTF">2023-12-03T16:24:15Z</dcterms:modified>
</cp:coreProperties>
</file>