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33662\Desktop\Projet_digital\src\interfaces\"/>
    </mc:Choice>
  </mc:AlternateContent>
  <xr:revisionPtr revIDLastSave="0" documentId="13_ncr:1_{D2184FD1-95C7-4104-9D10-CF08C4DDBE92}" xr6:coauthVersionLast="47" xr6:coauthVersionMax="47" xr10:uidLastSave="{00000000-0000-0000-0000-000000000000}"/>
  <bookViews>
    <workbookView xWindow="-108" yWindow="-108" windowWidth="23256" windowHeight="12456" tabRatio="776" xr2:uid="{00000000-000D-0000-FFFF-FFFF00000000}"/>
  </bookViews>
  <sheets>
    <sheet name="Accueil" sheetId="2" r:id="rId1"/>
    <sheet name="dashboard_consommateur" sheetId="6" state="hidden" r:id="rId2"/>
    <sheet name="dashboard_producteur" sheetId="8" state="hidden" r:id="rId3"/>
    <sheet name="Traitement" sheetId="7" state="hidden" r:id="rId4"/>
    <sheet name="Historique_producteur" sheetId="1" state="hidden" r:id="rId5"/>
    <sheet name="Historique_consommateur" sheetId="5" state="hidden" r:id="rId6"/>
  </sheets>
  <functionGroups builtInGroupCount="19"/>
  <definedNames>
    <definedName name="hist_conso">Historique_consommateur!$A$6:$A$137</definedName>
    <definedName name="Histo">Historique_consommateur!$A$6:$A$7</definedName>
    <definedName name="Histo_pro">Historique_producteur!$A$5:$A$184</definedName>
  </definedNames>
  <calcPr calcId="191029"/>
  <customWorkbookViews>
    <customWorkbookView name="essai" guid="{CB064123-FE4B-48BC-92E9-3B14FBF35288}" maximized="1" xWindow="-9" yWindow="-9" windowWidth="1938" windowHeight="1038" tabRatio="776" activeSheetId="8"/>
  </customWorkbookViews>
</workbook>
</file>

<file path=xl/calcChain.xml><?xml version="1.0" encoding="utf-8"?>
<calcChain xmlns="http://schemas.openxmlformats.org/spreadsheetml/2006/main">
  <c r="B36" i="7" l="1"/>
  <c r="A38" i="7"/>
  <c r="B38" i="7"/>
  <c r="B37" i="7"/>
  <c r="A37" i="7"/>
  <c r="A36" i="7"/>
  <c r="E7" i="7"/>
  <c r="G7" i="7" s="1"/>
  <c r="E5" i="7"/>
  <c r="F5" i="7" s="1"/>
  <c r="L5" i="7" l="1"/>
  <c r="M5" i="7"/>
  <c r="M7" i="7"/>
  <c r="J7" i="7"/>
  <c r="J5" i="7"/>
  <c r="K7" i="7"/>
  <c r="K5" i="7"/>
  <c r="L7" i="7"/>
  <c r="F7" i="7"/>
  <c r="I7" i="7"/>
  <c r="H7" i="7"/>
  <c r="G5" i="7"/>
  <c r="H5" i="7"/>
  <c r="I5" i="7"/>
  <c r="D3" i="7" l="1"/>
  <c r="D2" i="7"/>
  <c r="A18" i="7" l="1"/>
  <c r="A34" i="7"/>
  <c r="B34" i="7"/>
  <c r="B30" i="7"/>
  <c r="B35" i="7" s="1"/>
  <c r="A30" i="7"/>
  <c r="A35" i="7" s="1"/>
  <c r="A21" i="7"/>
  <c r="B9" i="7"/>
  <c r="B11" i="7" s="1"/>
</calcChain>
</file>

<file path=xl/sharedStrings.xml><?xml version="1.0" encoding="utf-8"?>
<sst xmlns="http://schemas.openxmlformats.org/spreadsheetml/2006/main" count="92" uniqueCount="54">
  <si>
    <t>Nom du produit</t>
  </si>
  <si>
    <t>Sucre</t>
  </si>
  <si>
    <t>Sel</t>
  </si>
  <si>
    <t>Energie</t>
  </si>
  <si>
    <t>Matières grasses</t>
  </si>
  <si>
    <t>Cholestérol</t>
  </si>
  <si>
    <t>Fibres</t>
  </si>
  <si>
    <t>Fer</t>
  </si>
  <si>
    <t>Résultat Nutri-score</t>
  </si>
  <si>
    <t>A</t>
  </si>
  <si>
    <t>Résultat</t>
  </si>
  <si>
    <t>B</t>
  </si>
  <si>
    <t>C</t>
  </si>
  <si>
    <t>D</t>
  </si>
  <si>
    <t>E</t>
  </si>
  <si>
    <t>Vide</t>
  </si>
  <si>
    <t>Indicateur</t>
  </si>
  <si>
    <t>Curseur</t>
  </si>
  <si>
    <t>Reste</t>
  </si>
  <si>
    <t>Sodium</t>
  </si>
  <si>
    <t>Calcium</t>
  </si>
  <si>
    <t>Glucides</t>
  </si>
  <si>
    <t xml:space="preserve">Protéines </t>
  </si>
  <si>
    <t>pate truffe</t>
  </si>
  <si>
    <t>Commentaire selon le résultat : (consommateur)</t>
  </si>
  <si>
    <t>Commentaire selon le résultat : (producteur)</t>
  </si>
  <si>
    <t>Top 3 (consommateur)</t>
  </si>
  <si>
    <t>Top 3 (producteur)</t>
  </si>
  <si>
    <t>Acide gras trans</t>
  </si>
  <si>
    <t>petit prince</t>
  </si>
  <si>
    <t>Acide gras saturé</t>
  </si>
  <si>
    <t>Énergie</t>
  </si>
  <si>
    <t xml:space="preserve">Dashboard consommateur </t>
  </si>
  <si>
    <t xml:space="preserve">Traitement pour l'historique </t>
  </si>
  <si>
    <t>Top1</t>
  </si>
  <si>
    <t>Top2</t>
  </si>
  <si>
    <t>Top3</t>
  </si>
  <si>
    <t>Valeur Top 3 conso</t>
  </si>
  <si>
    <t>Valeur Top 3 prod</t>
  </si>
  <si>
    <t>TEXTE (Consommateur)</t>
  </si>
  <si>
    <t>TEXTE (Producteur)</t>
  </si>
  <si>
    <t>Dashboard producteur</t>
  </si>
  <si>
    <t>Probabilité associée au résultat</t>
  </si>
  <si>
    <t>Matières grasses saturées</t>
  </si>
  <si>
    <t>Vitamine A</t>
  </si>
  <si>
    <t>Vitamine C</t>
  </si>
  <si>
    <t>Matières grasses transformées</t>
  </si>
  <si>
    <t>Précision (consommateur)</t>
  </si>
  <si>
    <t>Précision(producteur)</t>
  </si>
  <si>
    <t>Soupe mouliné</t>
  </si>
  <si>
    <t xml:space="preserve">Choco snack </t>
  </si>
  <si>
    <t xml:space="preserve">Lait </t>
  </si>
  <si>
    <t>Lait  (modifié)</t>
  </si>
  <si>
    <t>Knacki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</si>
</sst>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
      <sz val="11"/>
      <color rgb="FFFF0000"/>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29">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56">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4" fillId="10" borderId="0" xfId="0" applyFont="1" applyFill="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5" fillId="2" borderId="0" xfId="0" applyFont="1" applyFill="1" applyAlignment="1">
      <alignment horizontal="right" vertical="center"/>
    </xf>
    <xf numFmtId="0" fontId="4" fillId="14" borderId="0" xfId="0" applyFont="1" applyFill="1" applyAlignment="1">
      <alignment horizontal="center"/>
    </xf>
    <xf numFmtId="0" fontId="8" fillId="0" borderId="3" xfId="0" applyFont="1" applyBorder="1" applyAlignment="1">
      <alignment horizontal="center"/>
    </xf>
    <xf numFmtId="0" fontId="0" fillId="2" borderId="0" xfId="0" applyFill="1" applyAlignment="1">
      <alignment horizontal="center"/>
    </xf>
    <xf numFmtId="0" fontId="6" fillId="0" borderId="3" xfId="0" applyFont="1" applyBorder="1" applyAlignment="1">
      <alignment horizontal="center" vertical="center"/>
    </xf>
    <xf numFmtId="0" fontId="7" fillId="12" borderId="3" xfId="0" applyFont="1" applyFill="1" applyBorder="1" applyAlignment="1">
      <alignment horizontal="center" vertic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2" borderId="17" xfId="1" applyFont="1"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9B9A-FA45-820A-19E5537703EF}"/>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9B9A-FA45-820A-19E5537703EF}"/>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9B9A-FA45-820A-19E5537703EF}"/>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9B9A-FA45-820A-19E5537703EF}"/>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9B9A-FA45-820A-19E5537703EF}"/>
              </c:ext>
            </c:extLst>
          </c:dPt>
          <c:dLbls>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dLblPos val="bestFit"/>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3.7037037037036999E-3</c:v>
                </c:pt>
                <c:pt idx="1">
                  <c:v>7.4074074074073999E-3</c:v>
                </c:pt>
                <c:pt idx="2">
                  <c:v>1.00399137899137E-2</c:v>
                </c:pt>
                <c:pt idx="3">
                  <c:v>0.94967370246402305</c:v>
                </c:pt>
                <c:pt idx="4">
                  <c:v>2.91752726349515E-2</c:v>
                </c:pt>
              </c:numCache>
            </c:numRef>
          </c:val>
          <c:extLst>
            <c:ext xmlns:c16="http://schemas.microsoft.com/office/drawing/2014/chart" uri="{C3380CC4-5D6E-409C-BE32-E72D297353CC}">
              <c16:uniqueId val="{0000000A-9B9A-FA45-820A-19E5537703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F314-9F44-8389-BE5149C896BC}"/>
              </c:ext>
            </c:extLst>
          </c:dPt>
          <c:dPt>
            <c:idx val="1"/>
            <c:bubble3D val="0"/>
            <c:spPr>
              <a:solidFill>
                <a:srgbClr val="92D050"/>
              </a:solidFill>
              <a:ln w="19050">
                <a:noFill/>
              </a:ln>
              <a:effectLst/>
            </c:spPr>
            <c:extLst>
              <c:ext xmlns:c16="http://schemas.microsoft.com/office/drawing/2014/chart" uri="{C3380CC4-5D6E-409C-BE32-E72D297353CC}">
                <c16:uniqueId val="{00000003-F314-9F44-8389-BE5149C896BC}"/>
              </c:ext>
            </c:extLst>
          </c:dPt>
          <c:dPt>
            <c:idx val="2"/>
            <c:bubble3D val="0"/>
            <c:spPr>
              <a:solidFill>
                <a:srgbClr val="FFFF00"/>
              </a:solidFill>
              <a:ln w="19050">
                <a:noFill/>
              </a:ln>
              <a:effectLst/>
            </c:spPr>
            <c:extLst>
              <c:ext xmlns:c16="http://schemas.microsoft.com/office/drawing/2014/chart" uri="{C3380CC4-5D6E-409C-BE32-E72D297353CC}">
                <c16:uniqueId val="{00000005-F314-9F44-8389-BE5149C896BC}"/>
              </c:ext>
            </c:extLst>
          </c:dPt>
          <c:dPt>
            <c:idx val="3"/>
            <c:bubble3D val="0"/>
            <c:spPr>
              <a:solidFill>
                <a:srgbClr val="FFC000"/>
              </a:solidFill>
              <a:ln w="19050">
                <a:noFill/>
              </a:ln>
              <a:effectLst/>
            </c:spPr>
            <c:extLst>
              <c:ext xmlns:c16="http://schemas.microsoft.com/office/drawing/2014/chart" uri="{C3380CC4-5D6E-409C-BE32-E72D297353CC}">
                <c16:uniqueId val="{00000007-F314-9F44-8389-BE5149C896BC}"/>
              </c:ext>
            </c:extLst>
          </c:dPt>
          <c:dPt>
            <c:idx val="4"/>
            <c:bubble3D val="0"/>
            <c:spPr>
              <a:solidFill>
                <a:srgbClr val="FF0000"/>
              </a:solidFill>
              <a:ln w="19050" cap="sq">
                <a:noFill/>
              </a:ln>
              <a:effectLst/>
            </c:spPr>
            <c:extLst>
              <c:ext xmlns:c16="http://schemas.microsoft.com/office/drawing/2014/chart" uri="{C3380CC4-5D6E-409C-BE32-E72D297353CC}">
                <c16:uniqueId val="{00000009-F314-9F44-8389-BE5149C896BC}"/>
              </c:ext>
            </c:extLst>
          </c:dPt>
          <c:dPt>
            <c:idx val="5"/>
            <c:bubble3D val="0"/>
            <c:spPr>
              <a:noFill/>
              <a:ln w="19050">
                <a:noFill/>
              </a:ln>
              <a:effectLst/>
            </c:spPr>
            <c:extLst>
              <c:ext xmlns:c16="http://schemas.microsoft.com/office/drawing/2014/chart" uri="{C3380CC4-5D6E-409C-BE32-E72D297353CC}">
                <c16:uniqueId val="{0000000B-F314-9F44-8389-BE5149C896BC}"/>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F314-9F44-8389-BE5149C896BC}"/>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F314-9F44-8389-BE5149C896BC}"/>
              </c:ext>
            </c:extLst>
          </c:dPt>
          <c:dPt>
            <c:idx val="1"/>
            <c:bubble3D val="0"/>
            <c:spPr>
              <a:solidFill>
                <a:schemeClr val="tx1"/>
              </a:solidFill>
              <a:ln w="25400">
                <a:noFill/>
              </a:ln>
              <a:effectLst/>
            </c:spPr>
            <c:extLst>
              <c:ext xmlns:c16="http://schemas.microsoft.com/office/drawing/2014/chart" uri="{C3380CC4-5D6E-409C-BE32-E72D297353CC}">
                <c16:uniqueId val="{00000010-F314-9F44-8389-BE5149C896BC}"/>
              </c:ext>
            </c:extLst>
          </c:dPt>
          <c:dPt>
            <c:idx val="2"/>
            <c:bubble3D val="0"/>
            <c:spPr>
              <a:noFill/>
              <a:ln w="19050">
                <a:noFill/>
              </a:ln>
              <a:effectLst/>
            </c:spPr>
            <c:extLst>
              <c:ext xmlns:c16="http://schemas.microsoft.com/office/drawing/2014/chart" uri="{C3380CC4-5D6E-409C-BE32-E72D297353CC}">
                <c16:uniqueId val="{00000012-F314-9F44-8389-BE5149C896BC}"/>
              </c:ext>
            </c:extLst>
          </c:dPt>
          <c:val>
            <c:numRef>
              <c:f>Traitement!$B$9:$B$11</c:f>
              <c:numCache>
                <c:formatCode>General</c:formatCode>
                <c:ptCount val="3"/>
                <c:pt idx="0">
                  <c:v>30</c:v>
                </c:pt>
                <c:pt idx="1">
                  <c:v>1.5</c:v>
                </c:pt>
                <c:pt idx="2">
                  <c:v>168.5</c:v>
                </c:pt>
              </c:numCache>
            </c:numRef>
          </c:val>
          <c:extLst>
            <c:ext xmlns:c16="http://schemas.microsoft.com/office/drawing/2014/chart" uri="{C3380CC4-5D6E-409C-BE32-E72D297353CC}">
              <c16:uniqueId val="{00000013-F314-9F44-8389-BE5149C896B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30</c:v>
                </c:pt>
                <c:pt idx="1">
                  <c:v>1.5</c:v>
                </c:pt>
                <c:pt idx="2">
                  <c:v>168.5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3.7037037037036999E-3</c:v>
                </c:pt>
                <c:pt idx="1">
                  <c:v>7.4074074074073999E-3</c:v>
                </c:pt>
                <c:pt idx="2">
                  <c:v>1.00399137899137E-2</c:v>
                </c:pt>
                <c:pt idx="3">
                  <c:v>0.94967370246402305</c:v>
                </c:pt>
                <c:pt idx="4">
                  <c:v>2.91752726349515E-2</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image" Target="../media/image20.png"/><Relationship Id="rId3" Type="http://schemas.openxmlformats.org/officeDocument/2006/relationships/image" Target="../media/image4.svg"/><Relationship Id="rId7" Type="http://schemas.openxmlformats.org/officeDocument/2006/relationships/chart" Target="../charts/chart2.xml"/><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3.png"/><Relationship Id="rId16" Type="http://schemas.openxmlformats.org/officeDocument/2006/relationships/image" Target="../media/image18.png"/><Relationship Id="rId1" Type="http://schemas.openxmlformats.org/officeDocument/2006/relationships/image" Target="../media/image7.png"/><Relationship Id="rId6" Type="http://schemas.openxmlformats.org/officeDocument/2006/relationships/chart" Target="../charts/chart1.xml"/><Relationship Id="rId11" Type="http://schemas.openxmlformats.org/officeDocument/2006/relationships/image" Target="../media/image13.svg"/><Relationship Id="rId5" Type="http://schemas.openxmlformats.org/officeDocument/2006/relationships/image" Target="../media/image9.svg"/><Relationship Id="rId15" Type="http://schemas.openxmlformats.org/officeDocument/2006/relationships/image" Target="../media/image17.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8.png"/><Relationship Id="rId9" Type="http://schemas.openxmlformats.org/officeDocument/2006/relationships/image" Target="../media/image11.svg"/><Relationship Id="rId1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6.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3.svg"/><Relationship Id="rId12" Type="http://schemas.openxmlformats.org/officeDocument/2006/relationships/image" Target="../media/image22.png"/><Relationship Id="rId17" Type="http://schemas.openxmlformats.org/officeDocument/2006/relationships/image" Target="../media/image24.png"/><Relationship Id="rId2" Type="http://schemas.openxmlformats.org/officeDocument/2006/relationships/chart" Target="../charts/chart4.xml"/><Relationship Id="rId16" Type="http://schemas.openxmlformats.org/officeDocument/2006/relationships/image" Target="../media/image15.svg"/><Relationship Id="rId1" Type="http://schemas.openxmlformats.org/officeDocument/2006/relationships/chart" Target="../charts/chart3.xml"/><Relationship Id="rId6" Type="http://schemas.openxmlformats.org/officeDocument/2006/relationships/image" Target="../media/image12.png"/><Relationship Id="rId11" Type="http://schemas.openxmlformats.org/officeDocument/2006/relationships/image" Target="../media/image4.svg"/><Relationship Id="rId5" Type="http://schemas.openxmlformats.org/officeDocument/2006/relationships/image" Target="../media/image11.svg"/><Relationship Id="rId15" Type="http://schemas.openxmlformats.org/officeDocument/2006/relationships/image" Target="../media/image14.png"/><Relationship Id="rId10" Type="http://schemas.openxmlformats.org/officeDocument/2006/relationships/image" Target="../media/image3.png"/><Relationship Id="rId19" Type="http://schemas.openxmlformats.org/officeDocument/2006/relationships/image" Target="../media/image21.png"/><Relationship Id="rId4" Type="http://schemas.openxmlformats.org/officeDocument/2006/relationships/image" Target="../media/image10.png"/><Relationship Id="rId9" Type="http://schemas.openxmlformats.org/officeDocument/2006/relationships/image" Target="../media/image9.svg"/><Relationship Id="rId14" Type="http://schemas.openxmlformats.org/officeDocument/2006/relationships/image" Target="../media/image23.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761381"/>
          <a:ext cx="3413380" cy="1184768"/>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 calcul pour les consommateurs est légèrement moins précis que celui pour les producteurs : 98% pour les producteurs et 83% pour les consommateurs</a:t>
          </a:r>
          <a:r>
            <a:rPr lang="fr-FR" sz="1600" baseline="0"/>
            <a:t>.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105520</xdr:rowOff>
    </xdr:from>
    <xdr:to>
      <xdr:col>20</xdr:col>
      <xdr:colOff>466795</xdr:colOff>
      <xdr:row>63</xdr:row>
      <xdr:rowOff>90865</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3132771" y="10773520"/>
          <a:ext cx="4098024" cy="1318845"/>
          <a:chOff x="5981700" y="7010300"/>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414506" y="7010300"/>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7696575" y="10766713"/>
          <a:ext cx="4246417" cy="1263074"/>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21</xdr:col>
      <xdr:colOff>816077</xdr:colOff>
      <xdr:row>66</xdr:row>
      <xdr:rowOff>45411</xdr:rowOff>
    </xdr:from>
    <xdr:to>
      <xdr:col>25</xdr:col>
      <xdr:colOff>423696</xdr:colOff>
      <xdr:row>73</xdr:row>
      <xdr:rowOff>30755</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18366658" y="12212830"/>
          <a:ext cx="2950586"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426065</xdr:colOff>
      <xdr:row>40</xdr:row>
      <xdr:rowOff>184353</xdr:rowOff>
    </xdr:from>
    <xdr:to>
      <xdr:col>1</xdr:col>
      <xdr:colOff>548968</xdr:colOff>
      <xdr:row>46</xdr:row>
      <xdr:rowOff>122901</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26065" y="7558547"/>
          <a:ext cx="958645" cy="1044677"/>
        </a:xfrm>
        <a:prstGeom prst="rect">
          <a:avLst/>
        </a:prstGeom>
      </xdr:spPr>
    </xdr:pic>
    <xdr:clientData/>
  </xdr:twoCellAnchor>
  <xdr:twoCellAnchor>
    <xdr:from>
      <xdr:col>1</xdr:col>
      <xdr:colOff>643194</xdr:colOff>
      <xdr:row>42</xdr:row>
      <xdr:rowOff>40968</xdr:rowOff>
    </xdr:from>
    <xdr:to>
      <xdr:col>16</xdr:col>
      <xdr:colOff>499806</xdr:colOff>
      <xdr:row>52</xdr:row>
      <xdr:rowOff>20484</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478936" y="7783871"/>
          <a:ext cx="12392741" cy="1823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 g de votre produit ! Sinon le calcul sera faussé.</a:t>
          </a:r>
          <a:endParaRPr lang="fr-FR" sz="2200">
            <a:solidFill>
              <a:srgbClr val="FF0000"/>
            </a:solidFill>
            <a:latin typeface="Nordique Inline" panose="020F0502020204030204" pitchFamily="34" charset="0"/>
            <a:cs typeface="Nordique Inline"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524933</xdr:colOff>
      <xdr:row>54</xdr:row>
      <xdr:rowOff>135467</xdr:rowOff>
    </xdr:from>
    <xdr:to>
      <xdr:col>16</xdr:col>
      <xdr:colOff>9675</xdr:colOff>
      <xdr:row>62</xdr:row>
      <xdr:rowOff>60476</xdr:rowOff>
    </xdr:to>
    <xdr:sp macro="" textlink="">
      <xdr:nvSpPr>
        <xdr:cNvPr id="37" name="Rectangle 36">
          <a:extLst>
            <a:ext uri="{FF2B5EF4-FFF2-40B4-BE49-F238E27FC236}">
              <a16:creationId xmlns:a16="http://schemas.microsoft.com/office/drawing/2014/main" id="{043E1D48-CAFD-FB4C-A357-62211721BAA0}"/>
            </a:ext>
          </a:extLst>
        </xdr:cNvPr>
        <xdr:cNvSpPr/>
      </xdr:nvSpPr>
      <xdr:spPr>
        <a:xfrm>
          <a:off x="524933" y="10583334"/>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10</xdr:col>
      <xdr:colOff>108858</xdr:colOff>
      <xdr:row>33</xdr:row>
      <xdr:rowOff>76197</xdr:rowOff>
    </xdr:from>
    <xdr:to>
      <xdr:col>16</xdr:col>
      <xdr:colOff>143930</xdr:colOff>
      <xdr:row>61</xdr:row>
      <xdr:rowOff>101601</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8300358" y="6724647"/>
          <a:ext cx="4949972" cy="5359404"/>
          <a:chOff x="55357" y="4648199"/>
          <a:chExt cx="4981602" cy="3416541"/>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199"/>
            <a:ext cx="4884559" cy="3416541"/>
            <a:chOff x="622301" y="215899"/>
            <a:chExt cx="5561885" cy="5522853"/>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899"/>
              <a:ext cx="5422900" cy="4114801"/>
              <a:chOff x="6311902" y="50799"/>
              <a:chExt cx="11125200" cy="4127502"/>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799"/>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546330" y="1361129"/>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436420"/>
              <a:ext cx="647498" cy="192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637424" y="2474252"/>
              <a:ext cx="1136499"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82273" y="1618793"/>
              <a:ext cx="3098800" cy="304940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963028" y="280534"/>
              <a:ext cx="4221158" cy="1014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2000">
                  <a:solidFill>
                    <a:sysClr val="windowText" lastClr="000000"/>
                  </a:solidFill>
                  <a:latin typeface="Nordique Inline" panose="020F0502020204030204" pitchFamily="34" charset="0"/>
                  <a:cs typeface="Nordique Inline" panose="020F0502020204030204" pitchFamily="34" charset="0"/>
                </a:rPr>
                <a:t>Top 3</a:t>
              </a:r>
              <a:r>
                <a:rPr lang="fr-FR" sz="20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20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55357" y="4979008"/>
            <a:ext cx="1384300" cy="931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9</xdr:col>
      <xdr:colOff>517383</xdr:colOff>
      <xdr:row>54</xdr:row>
      <xdr:rowOff>174493</xdr:rowOff>
    </xdr:from>
    <xdr:to>
      <xdr:col>14</xdr:col>
      <xdr:colOff>406399</xdr:colOff>
      <xdr:row>62</xdr:row>
      <xdr:rowOff>13854</xdr:rowOff>
    </xdr:to>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7874147" y="10288311"/>
          <a:ext cx="3976107" cy="128023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xdr:from>
      <xdr:col>10</xdr:col>
      <xdr:colOff>258717</xdr:colOff>
      <xdr:row>56</xdr:row>
      <xdr:rowOff>101547</xdr:rowOff>
    </xdr:from>
    <xdr:to>
      <xdr:col>13</xdr:col>
      <xdr:colOff>842359</xdr:colOff>
      <xdr:row>59</xdr:row>
      <xdr:rowOff>144683</xdr:rowOff>
    </xdr:to>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9402717" y="10921947"/>
          <a:ext cx="3326842" cy="601936"/>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xdr:from>
      <xdr:col>2</xdr:col>
      <xdr:colOff>669636</xdr:colOff>
      <xdr:row>54</xdr:row>
      <xdr:rowOff>175492</xdr:rowOff>
    </xdr:from>
    <xdr:to>
      <xdr:col>7</xdr:col>
      <xdr:colOff>762000</xdr:colOff>
      <xdr:row>62</xdr:row>
      <xdr:rowOff>33867</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2324265" y="10538692"/>
          <a:ext cx="4228935" cy="133883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editAs="oneCell">
    <xdr:from>
      <xdr:col>10</xdr:col>
      <xdr:colOff>238030</xdr:colOff>
      <xdr:row>44</xdr:row>
      <xdr:rowOff>53397</xdr:rowOff>
    </xdr:from>
    <xdr:to>
      <xdr:col>11</xdr:col>
      <xdr:colOff>562143</xdr:colOff>
      <xdr:row>50</xdr:row>
      <xdr:rowOff>49657</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12212" y="8366124"/>
          <a:ext cx="1136451" cy="1081995"/>
        </a:xfrm>
        <a:prstGeom prst="rect">
          <a:avLst/>
        </a:prstGeom>
      </xdr:spPr>
    </xdr:pic>
    <xdr:clientData/>
  </xdr:twoCellAnchor>
  <xdr:twoCellAnchor>
    <xdr:from>
      <xdr:col>16</xdr:col>
      <xdr:colOff>160867</xdr:colOff>
      <xdr:row>21</xdr:row>
      <xdr:rowOff>118534</xdr:rowOff>
    </xdr:from>
    <xdr:to>
      <xdr:col>21</xdr:col>
      <xdr:colOff>226664</xdr:colOff>
      <xdr:row>62</xdr:row>
      <xdr:rowOff>73051</xdr:rowOff>
    </xdr:to>
    <xdr:grpSp>
      <xdr:nvGrpSpPr>
        <xdr:cNvPr id="14" name="Groupe 13">
          <a:extLst>
            <a:ext uri="{FF2B5EF4-FFF2-40B4-BE49-F238E27FC236}">
              <a16:creationId xmlns:a16="http://schemas.microsoft.com/office/drawing/2014/main" id="{96659016-0A5B-804D-A090-D348706D80E8}"/>
            </a:ext>
          </a:extLst>
        </xdr:cNvPr>
        <xdr:cNvGrpSpPr/>
      </xdr:nvGrpSpPr>
      <xdr:grpSpPr>
        <a:xfrm>
          <a:off x="13267267" y="4480984"/>
          <a:ext cx="4161547" cy="7765017"/>
          <a:chOff x="14750361" y="4008915"/>
          <a:chExt cx="3167350" cy="1897351"/>
        </a:xfrm>
      </xdr:grpSpPr>
      <xdr:sp macro="" textlink="">
        <xdr:nvSpPr>
          <xdr:cNvPr id="15" name="Rectangle 14">
            <a:extLst>
              <a:ext uri="{FF2B5EF4-FFF2-40B4-BE49-F238E27FC236}">
                <a16:creationId xmlns:a16="http://schemas.microsoft.com/office/drawing/2014/main" id="{F760FC43-DC2A-E04B-D700-7787E9AE4CD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D6FAA069-5508-29D5-79BC-94A0BAD2442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130628</xdr:colOff>
      <xdr:row>22</xdr:row>
      <xdr:rowOff>16933</xdr:rowOff>
    </xdr:from>
    <xdr:to>
      <xdr:col>20</xdr:col>
      <xdr:colOff>110838</xdr:colOff>
      <xdr:row>26</xdr:row>
      <xdr:rowOff>143387</xdr:rowOff>
    </xdr:to>
    <xdr:sp macro="" textlink="">
      <xdr:nvSpPr>
        <xdr:cNvPr id="17" name="ZoneTexte 16">
          <a:extLst>
            <a:ext uri="{FF2B5EF4-FFF2-40B4-BE49-F238E27FC236}">
              <a16:creationId xmlns:a16="http://schemas.microsoft.com/office/drawing/2014/main" id="{B8957519-2256-9B45-848D-5A317969AFC5}"/>
            </a:ext>
          </a:extLst>
        </xdr:cNvPr>
        <xdr:cNvSpPr txBox="1"/>
      </xdr:nvSpPr>
      <xdr:spPr>
        <a:xfrm>
          <a:off x="14194971" y="4458304"/>
          <a:ext cx="2462153" cy="866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0</xdr:col>
      <xdr:colOff>423332</xdr:colOff>
      <xdr:row>33</xdr:row>
      <xdr:rowOff>50801</xdr:rowOff>
    </xdr:from>
    <xdr:to>
      <xdr:col>10</xdr:col>
      <xdr:colOff>117323</xdr:colOff>
      <xdr:row>54</xdr:row>
      <xdr:rowOff>91002</xdr:rowOff>
    </xdr:to>
    <xdr:grpSp>
      <xdr:nvGrpSpPr>
        <xdr:cNvPr id="18" name="Groupe 17">
          <a:extLst>
            <a:ext uri="{FF2B5EF4-FFF2-40B4-BE49-F238E27FC236}">
              <a16:creationId xmlns:a16="http://schemas.microsoft.com/office/drawing/2014/main" id="{9EA35D59-5DDD-2C49-9BEF-E521B8CC9D3F}"/>
            </a:ext>
          </a:extLst>
        </xdr:cNvPr>
        <xdr:cNvGrpSpPr/>
      </xdr:nvGrpSpPr>
      <xdr:grpSpPr>
        <a:xfrm>
          <a:off x="423332" y="6699251"/>
          <a:ext cx="7885491" cy="4040701"/>
          <a:chOff x="4847654" y="4676962"/>
          <a:chExt cx="8214841" cy="3924302"/>
        </a:xfrm>
      </xdr:grpSpPr>
      <xdr:grpSp>
        <xdr:nvGrpSpPr>
          <xdr:cNvPr id="21" name="Groupe 20">
            <a:extLst>
              <a:ext uri="{FF2B5EF4-FFF2-40B4-BE49-F238E27FC236}">
                <a16:creationId xmlns:a16="http://schemas.microsoft.com/office/drawing/2014/main" id="{9B7E5DEA-117B-DDFE-4D24-BA3144EFE8E1}"/>
              </a:ext>
            </a:extLst>
          </xdr:cNvPr>
          <xdr:cNvGrpSpPr/>
        </xdr:nvGrpSpPr>
        <xdr:grpSpPr>
          <a:xfrm>
            <a:off x="4947195" y="4676962"/>
            <a:ext cx="8115300" cy="3924302"/>
            <a:chOff x="6199477" y="54334"/>
            <a:chExt cx="11125198" cy="4127500"/>
          </a:xfrm>
        </xdr:grpSpPr>
        <xdr:sp macro="" textlink="">
          <xdr:nvSpPr>
            <xdr:cNvPr id="23" name="Rectangle 22">
              <a:extLst>
                <a:ext uri="{FF2B5EF4-FFF2-40B4-BE49-F238E27FC236}">
                  <a16:creationId xmlns:a16="http://schemas.microsoft.com/office/drawing/2014/main" id="{0AD53B6C-7A2F-2DCF-EAC4-B38679C4A04C}"/>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24" name="ZoneTexte 23">
              <a:extLst>
                <a:ext uri="{FF2B5EF4-FFF2-40B4-BE49-F238E27FC236}">
                  <a16:creationId xmlns:a16="http://schemas.microsoft.com/office/drawing/2014/main" id="{CF21AACE-AACB-5D79-2A03-C39194084A66}"/>
                </a:ext>
              </a:extLst>
            </xdr:cNvPr>
            <xdr:cNvSpPr txBox="1"/>
          </xdr:nvSpPr>
          <xdr:spPr>
            <a:xfrm>
              <a:off x="14003358" y="1116012"/>
              <a:ext cx="3276353"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95% de chance d'appartenir à la classe B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25" name="Rectangle 24">
              <a:extLst>
                <a:ext uri="{FF2B5EF4-FFF2-40B4-BE49-F238E27FC236}">
                  <a16:creationId xmlns:a16="http://schemas.microsoft.com/office/drawing/2014/main" id="{E4502A58-8D1D-2767-7F7F-D2A94690FCD6}"/>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0" name="ZoneTexte 19">
            <a:extLst>
              <a:ext uri="{FF2B5EF4-FFF2-40B4-BE49-F238E27FC236}">
                <a16:creationId xmlns:a16="http://schemas.microsoft.com/office/drawing/2014/main" id="{DDB2A9E0-9295-8028-06C0-3175C44FD639}"/>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2</xdr:col>
      <xdr:colOff>433917</xdr:colOff>
      <xdr:row>34</xdr:row>
      <xdr:rowOff>29630</xdr:rowOff>
    </xdr:from>
    <xdr:to>
      <xdr:col>6</xdr:col>
      <xdr:colOff>504261</xdr:colOff>
      <xdr:row>53</xdr:row>
      <xdr:rowOff>65937</xdr:rowOff>
    </xdr:to>
    <xdr:graphicFrame macro="">
      <xdr:nvGraphicFramePr>
        <xdr:cNvPr id="26" name="Graphique 25">
          <a:extLst>
            <a:ext uri="{FF2B5EF4-FFF2-40B4-BE49-F238E27FC236}">
              <a16:creationId xmlns:a16="http://schemas.microsoft.com/office/drawing/2014/main" id="{414AC3C3-1624-3540-AE36-DF44497EA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457200</xdr:colOff>
      <xdr:row>7</xdr:row>
      <xdr:rowOff>62734</xdr:rowOff>
    </xdr:from>
    <xdr:to>
      <xdr:col>16</xdr:col>
      <xdr:colOff>21771</xdr:colOff>
      <xdr:row>38</xdr:row>
      <xdr:rowOff>101599</xdr:rowOff>
    </xdr:to>
    <xdr:grpSp>
      <xdr:nvGrpSpPr>
        <xdr:cNvPr id="36" name="Groupe 35">
          <a:extLst>
            <a:ext uri="{FF2B5EF4-FFF2-40B4-BE49-F238E27FC236}">
              <a16:creationId xmlns:a16="http://schemas.microsoft.com/office/drawing/2014/main" id="{43636D91-5219-CA08-433E-ECB080D074C5}"/>
            </a:ext>
          </a:extLst>
        </xdr:cNvPr>
        <xdr:cNvGrpSpPr/>
      </xdr:nvGrpSpPr>
      <xdr:grpSpPr>
        <a:xfrm>
          <a:off x="457200" y="1396234"/>
          <a:ext cx="12670971" cy="6306315"/>
          <a:chOff x="474134" y="1366601"/>
          <a:chExt cx="14132240" cy="6202598"/>
        </a:xfrm>
      </xdr:grpSpPr>
      <xdr:grpSp>
        <xdr:nvGrpSpPr>
          <xdr:cNvPr id="27" name="Groupe 26">
            <a:extLst>
              <a:ext uri="{FF2B5EF4-FFF2-40B4-BE49-F238E27FC236}">
                <a16:creationId xmlns:a16="http://schemas.microsoft.com/office/drawing/2014/main" id="{739AF821-FA9A-BC4C-96D9-E5A198A91773}"/>
              </a:ext>
            </a:extLst>
          </xdr:cNvPr>
          <xdr:cNvGrpSpPr/>
        </xdr:nvGrpSpPr>
        <xdr:grpSpPr>
          <a:xfrm>
            <a:off x="474134" y="2077803"/>
            <a:ext cx="14132240" cy="4433661"/>
            <a:chOff x="72918" y="838200"/>
            <a:chExt cx="13084281" cy="3632200"/>
          </a:xfrm>
        </xdr:grpSpPr>
        <xdr:grpSp>
          <xdr:nvGrpSpPr>
            <xdr:cNvPr id="28" name="Groupe 27">
              <a:extLst>
                <a:ext uri="{FF2B5EF4-FFF2-40B4-BE49-F238E27FC236}">
                  <a16:creationId xmlns:a16="http://schemas.microsoft.com/office/drawing/2014/main" id="{232BD29C-324B-53ED-68F1-34379EE287ED}"/>
                </a:ext>
              </a:extLst>
            </xdr:cNvPr>
            <xdr:cNvGrpSpPr/>
          </xdr:nvGrpSpPr>
          <xdr:grpSpPr>
            <a:xfrm>
              <a:off x="139700" y="838200"/>
              <a:ext cx="13017499" cy="3632200"/>
              <a:chOff x="6311900" y="50800"/>
              <a:chExt cx="11125199" cy="4127500"/>
            </a:xfrm>
          </xdr:grpSpPr>
          <xdr:sp macro="" textlink="">
            <xdr:nvSpPr>
              <xdr:cNvPr id="30" name="Rectangle 29">
                <a:extLst>
                  <a:ext uri="{FF2B5EF4-FFF2-40B4-BE49-F238E27FC236}">
                    <a16:creationId xmlns:a16="http://schemas.microsoft.com/office/drawing/2014/main" id="{633BB805-F49D-F6A9-031B-CA868B651A5E}"/>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B36F36A-74B5-AAAA-357C-EE36592442E9}"/>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ZoneTexte 28">
              <a:extLst>
                <a:ext uri="{FF2B5EF4-FFF2-40B4-BE49-F238E27FC236}">
                  <a16:creationId xmlns:a16="http://schemas.microsoft.com/office/drawing/2014/main" id="{70E3602B-05F5-6237-1DCA-F48EC33121A1}"/>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graphicFrame macro="">
        <xdr:nvGraphicFramePr>
          <xdr:cNvPr id="34" name="Graphique 1">
            <a:extLst>
              <a:ext uri="{FF2B5EF4-FFF2-40B4-BE49-F238E27FC236}">
                <a16:creationId xmlns:a16="http://schemas.microsoft.com/office/drawing/2014/main" id="{E18C024F-D4D6-7C41-8E0D-690E8A41805F}"/>
              </a:ext>
            </a:extLst>
          </xdr:cNvPr>
          <xdr:cNvGraphicFramePr>
            <a:graphicFrameLocks/>
          </xdr:cNvGraphicFramePr>
        </xdr:nvGraphicFramePr>
        <xdr:xfrm>
          <a:off x="1325033" y="1366601"/>
          <a:ext cx="10833100" cy="6202598"/>
        </xdr:xfrm>
        <a:graphic>
          <a:graphicData uri="http://schemas.openxmlformats.org/drawingml/2006/chart">
            <c:chart xmlns:c="http://schemas.openxmlformats.org/drawingml/2006/chart" xmlns:r="http://schemas.openxmlformats.org/officeDocument/2006/relationships" r:id="rId7"/>
          </a:graphicData>
        </a:graphic>
      </xdr:graphicFrame>
      <xdr:sp macro="" textlink="Traitement!$A$18">
        <xdr:nvSpPr>
          <xdr:cNvPr id="35" name="ZoneTexte 34">
            <a:extLst>
              <a:ext uri="{FF2B5EF4-FFF2-40B4-BE49-F238E27FC236}">
                <a16:creationId xmlns:a16="http://schemas.microsoft.com/office/drawing/2014/main" id="{B157B524-58DC-AF40-8547-139CFBA0C61A}"/>
              </a:ext>
            </a:extLst>
          </xdr:cNvPr>
          <xdr:cNvSpPr txBox="1"/>
        </xdr:nvSpPr>
        <xdr:spPr>
          <a:xfrm>
            <a:off x="7878232" y="3026068"/>
            <a:ext cx="6296044" cy="250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Bon choix ! C'est une option raisonnable pour votre santé.</a:t>
            </a:fld>
            <a:endParaRPr lang="en-US" sz="2600">
              <a:latin typeface="Nordique Inline" panose="00000500000000000000" pitchFamily="2" charset="0"/>
            </a:endParaRPr>
          </a:p>
        </xdr:txBody>
      </xdr:sp>
    </xdr:grpSp>
    <xdr:clientData/>
  </xdr:twoCellAnchor>
  <xdr:twoCellAnchor>
    <xdr:from>
      <xdr:col>16</xdr:col>
      <xdr:colOff>89285</xdr:colOff>
      <xdr:row>9</xdr:row>
      <xdr:rowOff>152400</xdr:rowOff>
    </xdr:from>
    <xdr:to>
      <xdr:col>21</xdr:col>
      <xdr:colOff>241867</xdr:colOff>
      <xdr:row>21</xdr:row>
      <xdr:rowOff>33867</xdr:rowOff>
    </xdr:to>
    <xdr:grpSp>
      <xdr:nvGrpSpPr>
        <xdr:cNvPr id="39" name="Groupe 38">
          <a:extLst>
            <a:ext uri="{FF2B5EF4-FFF2-40B4-BE49-F238E27FC236}">
              <a16:creationId xmlns:a16="http://schemas.microsoft.com/office/drawing/2014/main" id="{C8D846AD-9255-72F9-7341-09865ACCD76D}"/>
            </a:ext>
          </a:extLst>
        </xdr:cNvPr>
        <xdr:cNvGrpSpPr/>
      </xdr:nvGrpSpPr>
      <xdr:grpSpPr>
        <a:xfrm>
          <a:off x="13195685" y="2095500"/>
          <a:ext cx="4248332" cy="2300817"/>
          <a:chOff x="14613136" y="1981811"/>
          <a:chExt cx="3861131" cy="1926526"/>
        </a:xfrm>
      </xdr:grpSpPr>
      <xdr:grpSp>
        <xdr:nvGrpSpPr>
          <xdr:cNvPr id="41" name="Groupe 40">
            <a:extLst>
              <a:ext uri="{FF2B5EF4-FFF2-40B4-BE49-F238E27FC236}">
                <a16:creationId xmlns:a16="http://schemas.microsoft.com/office/drawing/2014/main" id="{41B184E8-0508-8C98-E5E4-35732C1CB670}"/>
              </a:ext>
            </a:extLst>
          </xdr:cNvPr>
          <xdr:cNvGrpSpPr/>
        </xdr:nvGrpSpPr>
        <xdr:grpSpPr>
          <a:xfrm>
            <a:off x="14676303" y="1981811"/>
            <a:ext cx="3797964" cy="1926526"/>
            <a:chOff x="14676303" y="1981811"/>
            <a:chExt cx="3797964" cy="1926526"/>
          </a:xfrm>
        </xdr:grpSpPr>
        <xdr:sp macro="" textlink="">
          <xdr:nvSpPr>
            <xdr:cNvPr id="43" name="Rectangle 42">
              <a:extLst>
                <a:ext uri="{FF2B5EF4-FFF2-40B4-BE49-F238E27FC236}">
                  <a16:creationId xmlns:a16="http://schemas.microsoft.com/office/drawing/2014/main" id="{3B1AE672-97A3-6738-B6CE-A1D5A860D113}"/>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5F678A57-F426-DCAE-628D-9BC99FE20651}"/>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2" name="ZoneTexte 41">
            <a:extLst>
              <a:ext uri="{FF2B5EF4-FFF2-40B4-BE49-F238E27FC236}">
                <a16:creationId xmlns:a16="http://schemas.microsoft.com/office/drawing/2014/main" id="{95833ECB-902D-7EEB-12E7-91AE7E9B80DC}"/>
              </a:ext>
            </a:extLst>
          </xdr:cNvPr>
          <xdr:cNvSpPr txBox="1"/>
        </xdr:nvSpPr>
        <xdr:spPr>
          <a:xfrm>
            <a:off x="14613136" y="2577602"/>
            <a:ext cx="1202099" cy="816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clientData/>
  </xdr:twoCellAnchor>
  <xdr:twoCellAnchor>
    <xdr:from>
      <xdr:col>17</xdr:col>
      <xdr:colOff>554417</xdr:colOff>
      <xdr:row>12</xdr:row>
      <xdr:rowOff>125506</xdr:rowOff>
    </xdr:from>
    <xdr:to>
      <xdr:col>19</xdr:col>
      <xdr:colOff>797859</xdr:colOff>
      <xdr:row>21</xdr:row>
      <xdr:rowOff>134471</xdr:rowOff>
    </xdr:to>
    <xdr:sp macro="" textlink="Traitement!A35">
      <xdr:nvSpPr>
        <xdr:cNvPr id="45" name="ZoneTexte 44">
          <a:extLst>
            <a:ext uri="{FF2B5EF4-FFF2-40B4-BE49-F238E27FC236}">
              <a16:creationId xmlns:a16="http://schemas.microsoft.com/office/drawing/2014/main" id="{31C49D5C-7CC1-5342-97B2-B80DE87FBC0D}"/>
            </a:ext>
          </a:extLst>
        </xdr:cNvPr>
        <xdr:cNvSpPr txBox="1"/>
      </xdr:nvSpPr>
      <xdr:spPr>
        <a:xfrm>
          <a:off x="14575217" y="2510118"/>
          <a:ext cx="1892948" cy="17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B nous avons une erreur de 24%.</a:t>
          </a:fld>
          <a:endParaRPr lang="fr-FR" sz="2000">
            <a:latin typeface="Nordique Inline" panose="020F0502020204030204" pitchFamily="34" charset="0"/>
            <a:cs typeface="Nordique Inline" panose="020F0502020204030204" pitchFamily="34" charset="0"/>
          </a:endParaRPr>
        </a:p>
      </xdr:txBody>
    </xdr:sp>
    <xdr:clientData/>
  </xdr:twoCellAnchor>
  <xdr:twoCellAnchor editAs="oneCell">
    <xdr:from>
      <xdr:col>5</xdr:col>
      <xdr:colOff>253771</xdr:colOff>
      <xdr:row>37</xdr:row>
      <xdr:rowOff>31127</xdr:rowOff>
    </xdr:from>
    <xdr:to>
      <xdr:col>7</xdr:col>
      <xdr:colOff>217928</xdr:colOff>
      <xdr:row>49</xdr:row>
      <xdr:rowOff>154077</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3839293" flipV="1">
          <a:off x="4540635" y="7597596"/>
          <a:ext cx="2358150" cy="1787877"/>
        </a:xfrm>
        <a:prstGeom prst="rect">
          <a:avLst/>
        </a:prstGeom>
      </xdr:spPr>
    </xdr:pic>
    <xdr:clientData/>
  </xdr:twoCellAnchor>
  <xdr:twoCellAnchor editAs="oneCell">
    <xdr:from>
      <xdr:col>1</xdr:col>
      <xdr:colOff>694760</xdr:colOff>
      <xdr:row>37</xdr:row>
      <xdr:rowOff>105392</xdr:rowOff>
    </xdr:from>
    <xdr:to>
      <xdr:col>3</xdr:col>
      <xdr:colOff>425423</xdr:colOff>
      <xdr:row>50</xdr:row>
      <xdr:rowOff>41462</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8793481">
          <a:off x="1210758" y="7785127"/>
          <a:ext cx="2358807" cy="1562003"/>
        </a:xfrm>
        <a:prstGeom prst="rect">
          <a:avLst/>
        </a:prstGeom>
      </xdr:spPr>
    </xdr:pic>
    <xdr:clientData/>
  </xdr:twoCellAnchor>
  <xdr:twoCellAnchor>
    <xdr:from>
      <xdr:col>3</xdr:col>
      <xdr:colOff>209949</xdr:colOff>
      <xdr:row>55</xdr:row>
      <xdr:rowOff>32341</xdr:rowOff>
    </xdr:from>
    <xdr:to>
      <xdr:col>7</xdr:col>
      <xdr:colOff>476251</xdr:colOff>
      <xdr:row>59</xdr:row>
      <xdr:rowOff>162022</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2686449" y="10874966"/>
          <a:ext cx="3568302" cy="891681"/>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Historique</a:t>
          </a:r>
          <a:r>
            <a:rPr lang="en-US" sz="2800" b="1" baseline="0">
              <a:solidFill>
                <a:srgbClr val="1F1347"/>
              </a:solidFill>
              <a:latin typeface="Nordique Inline" panose="020F0502020204030204" pitchFamily="34" charset="0"/>
              <a:cs typeface="Nordique Inline" panose="020F0502020204030204" pitchFamily="34" charset="0"/>
            </a:rPr>
            <a:t> Consommateur </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541866</xdr:colOff>
      <xdr:row>5</xdr:row>
      <xdr:rowOff>152400</xdr:rowOff>
    </xdr:from>
    <xdr:to>
      <xdr:col>13</xdr:col>
      <xdr:colOff>416077</xdr:colOff>
      <xdr:row>8</xdr:row>
      <xdr:rowOff>161708</xdr:rowOff>
    </xdr:to>
    <xdr:pic macro="[0]!CopierValeurCONSO">
      <xdr:nvPicPr>
        <xdr:cNvPr id="47" name="Graphique 46">
          <a:extLst>
            <a:ext uri="{FF2B5EF4-FFF2-40B4-BE49-F238E27FC236}">
              <a16:creationId xmlns:a16="http://schemas.microsoft.com/office/drawing/2014/main" id="{FA7D2758-23E2-3148-9C87-F5A7631626D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514666" y="1083733"/>
          <a:ext cx="788611" cy="810255"/>
        </a:xfrm>
        <a:prstGeom prst="rect">
          <a:avLst/>
        </a:prstGeom>
      </xdr:spPr>
    </xdr:pic>
    <xdr:clientData/>
  </xdr:twoCellAnchor>
  <xdr:twoCellAnchor>
    <xdr:from>
      <xdr:col>17</xdr:col>
      <xdr:colOff>785383</xdr:colOff>
      <xdr:row>29</xdr:row>
      <xdr:rowOff>20963</xdr:rowOff>
    </xdr:from>
    <xdr:to>
      <xdr:col>21</xdr:col>
      <xdr:colOff>201587</xdr:colOff>
      <xdr:row>39</xdr:row>
      <xdr:rowOff>141110</xdr:rowOff>
    </xdr:to>
    <xdr:sp macro="" textlink="Traitement!A36">
      <xdr:nvSpPr>
        <xdr:cNvPr id="48" name="ZoneTexte 47">
          <a:extLst>
            <a:ext uri="{FF2B5EF4-FFF2-40B4-BE49-F238E27FC236}">
              <a16:creationId xmlns:a16="http://schemas.microsoft.com/office/drawing/2014/main" id="{F3BE378F-7259-5DBA-4C34-2FDBDBFC87BD}"/>
            </a:ext>
          </a:extLst>
        </xdr:cNvPr>
        <xdr:cNvSpPr txBox="1"/>
      </xdr:nvSpPr>
      <xdr:spPr>
        <a:xfrm>
          <a:off x="16206812" y="5665407"/>
          <a:ext cx="3044775" cy="19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61628A-1399-D84D-8E6E-C54F1F421A55}"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16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16</xdr:col>
      <xdr:colOff>457200</xdr:colOff>
      <xdr:row>30</xdr:row>
      <xdr:rowOff>101600</xdr:rowOff>
    </xdr:from>
    <xdr:to>
      <xdr:col>17</xdr:col>
      <xdr:colOff>574463</xdr:colOff>
      <xdr:row>36</xdr:row>
      <xdr:rowOff>11853</xdr:rowOff>
    </xdr:to>
    <xdr:pic>
      <xdr:nvPicPr>
        <xdr:cNvPr id="49" name="Image 48">
          <a:extLst>
            <a:ext uri="{FF2B5EF4-FFF2-40B4-BE49-F238E27FC236}">
              <a16:creationId xmlns:a16="http://schemas.microsoft.com/office/drawing/2014/main" id="{4DB41137-ECB3-1D40-822D-79C2645CCA9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5087600" y="6079067"/>
          <a:ext cx="1032933" cy="1032933"/>
        </a:xfrm>
        <a:prstGeom prst="rect">
          <a:avLst/>
        </a:prstGeom>
      </xdr:spPr>
    </xdr:pic>
    <xdr:clientData/>
  </xdr:twoCellAnchor>
  <xdr:twoCellAnchor>
    <xdr:from>
      <xdr:col>16</xdr:col>
      <xdr:colOff>186266</xdr:colOff>
      <xdr:row>39</xdr:row>
      <xdr:rowOff>50800</xdr:rowOff>
    </xdr:from>
    <xdr:to>
      <xdr:col>21</xdr:col>
      <xdr:colOff>228598</xdr:colOff>
      <xdr:row>39</xdr:row>
      <xdr:rowOff>54429</xdr:rowOff>
    </xdr:to>
    <xdr:cxnSp macro="">
      <xdr:nvCxnSpPr>
        <xdr:cNvPr id="50" name="Connecteur droit 49">
          <a:extLst>
            <a:ext uri="{FF2B5EF4-FFF2-40B4-BE49-F238E27FC236}">
              <a16:creationId xmlns:a16="http://schemas.microsoft.com/office/drawing/2014/main" id="{B8A55E6A-4ECC-8842-A00A-281EFBA7E5A8}"/>
            </a:ext>
          </a:extLst>
        </xdr:cNvPr>
        <xdr:cNvCxnSpPr/>
      </xdr:nvCxnSpPr>
      <xdr:spPr>
        <a:xfrm>
          <a:off x="14816666" y="7704667"/>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186266</xdr:colOff>
      <xdr:row>50</xdr:row>
      <xdr:rowOff>131435</xdr:rowOff>
    </xdr:from>
    <xdr:to>
      <xdr:col>21</xdr:col>
      <xdr:colOff>228598</xdr:colOff>
      <xdr:row>50</xdr:row>
      <xdr:rowOff>135064</xdr:rowOff>
    </xdr:to>
    <xdr:cxnSp macro="">
      <xdr:nvCxnSpPr>
        <xdr:cNvPr id="51" name="Connecteur droit 50">
          <a:extLst>
            <a:ext uri="{FF2B5EF4-FFF2-40B4-BE49-F238E27FC236}">
              <a16:creationId xmlns:a16="http://schemas.microsoft.com/office/drawing/2014/main" id="{AA67E30D-24E6-884C-A2F9-FBE8C38D05E5}"/>
            </a:ext>
          </a:extLst>
        </xdr:cNvPr>
        <xdr:cNvCxnSpPr/>
      </xdr:nvCxnSpPr>
      <xdr:spPr>
        <a:xfrm>
          <a:off x="14700552" y="9585879"/>
          <a:ext cx="4578046"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290946</xdr:colOff>
      <xdr:row>40</xdr:row>
      <xdr:rowOff>55419</xdr:rowOff>
    </xdr:from>
    <xdr:to>
      <xdr:col>19</xdr:col>
      <xdr:colOff>775454</xdr:colOff>
      <xdr:row>53</xdr:row>
      <xdr:rowOff>145241</xdr:rowOff>
    </xdr:to>
    <xdr:sp macro="" textlink="Traitement!A37">
      <xdr:nvSpPr>
        <xdr:cNvPr id="52" name="ZoneTexte 51">
          <a:extLst>
            <a:ext uri="{FF2B5EF4-FFF2-40B4-BE49-F238E27FC236}">
              <a16:creationId xmlns:a16="http://schemas.microsoft.com/office/drawing/2014/main" id="{50FE951A-0A62-BA3E-C7E0-89A65CB9984A}"/>
            </a:ext>
          </a:extLst>
        </xdr:cNvPr>
        <xdr:cNvSpPr txBox="1"/>
      </xdr:nvSpPr>
      <xdr:spPr>
        <a:xfrm>
          <a:off x="13369637" y="7647710"/>
          <a:ext cx="2936762" cy="2431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5A71C-9937-8249-A9A9-D85680C0D921}" type="TxLink">
            <a:rPr lang="en-US" sz="1800" b="0" i="0" u="none" strike="noStrike">
              <a:solidFill>
                <a:srgbClr val="000000"/>
              </a:solidFill>
              <a:latin typeface="Nordique Inline" panose="020F0502020204030204" pitchFamily="34" charset="0"/>
              <a:cs typeface="Nordique Inline" panose="020F0502020204030204" pitchFamily="34" charset="0"/>
            </a:rPr>
            <a:pPr/>
            <a:t>L'OMS recommande aux adultes de ne pas consommer plus de 5 g de sel par jour. Votre produit en contient 0,43 g pour 100 g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863862</xdr:colOff>
      <xdr:row>41</xdr:row>
      <xdr:rowOff>143857</xdr:rowOff>
    </xdr:from>
    <xdr:to>
      <xdr:col>21</xdr:col>
      <xdr:colOff>183075</xdr:colOff>
      <xdr:row>47</xdr:row>
      <xdr:rowOff>151849</xdr:rowOff>
    </xdr:to>
    <xdr:pic>
      <xdr:nvPicPr>
        <xdr:cNvPr id="54" name="Image 53">
          <a:extLst>
            <a:ext uri="{FF2B5EF4-FFF2-40B4-BE49-F238E27FC236}">
              <a16:creationId xmlns:a16="http://schemas.microsoft.com/office/drawing/2014/main" id="{201CA4EA-D9FC-943B-F2BD-D0B540B740E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8174514" y="8412661"/>
          <a:ext cx="1138847" cy="1167558"/>
        </a:xfrm>
        <a:prstGeom prst="rect">
          <a:avLst/>
        </a:prstGeom>
      </xdr:spPr>
    </xdr:pic>
    <xdr:clientData/>
  </xdr:twoCellAnchor>
  <xdr:twoCellAnchor editAs="oneCell">
    <xdr:from>
      <xdr:col>16</xdr:col>
      <xdr:colOff>443492</xdr:colOff>
      <xdr:row>53</xdr:row>
      <xdr:rowOff>0</xdr:rowOff>
    </xdr:from>
    <xdr:to>
      <xdr:col>17</xdr:col>
      <xdr:colOff>685396</xdr:colOff>
      <xdr:row>59</xdr:row>
      <xdr:rowOff>65555</xdr:rowOff>
    </xdr:to>
    <xdr:pic>
      <xdr:nvPicPr>
        <xdr:cNvPr id="56" name="Image 55">
          <a:extLst>
            <a:ext uri="{FF2B5EF4-FFF2-40B4-BE49-F238E27FC236}">
              <a16:creationId xmlns:a16="http://schemas.microsoft.com/office/drawing/2014/main" id="{7FFE66F3-3F06-DE76-A0DA-D4F9D3F7488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957778" y="9998730"/>
          <a:ext cx="1149047" cy="1149047"/>
        </a:xfrm>
        <a:prstGeom prst="rect">
          <a:avLst/>
        </a:prstGeom>
      </xdr:spPr>
    </xdr:pic>
    <xdr:clientData/>
  </xdr:twoCellAnchor>
  <xdr:twoCellAnchor>
    <xdr:from>
      <xdr:col>17</xdr:col>
      <xdr:colOff>675353</xdr:colOff>
      <xdr:row>52</xdr:row>
      <xdr:rowOff>124691</xdr:rowOff>
    </xdr:from>
    <xdr:to>
      <xdr:col>21</xdr:col>
      <xdr:colOff>221672</xdr:colOff>
      <xdr:row>66</xdr:row>
      <xdr:rowOff>54173</xdr:rowOff>
    </xdr:to>
    <xdr:sp macro="" textlink="Traitement!A38">
      <xdr:nvSpPr>
        <xdr:cNvPr id="57" name="ZoneTexte 56">
          <a:extLst>
            <a:ext uri="{FF2B5EF4-FFF2-40B4-BE49-F238E27FC236}">
              <a16:creationId xmlns:a16="http://schemas.microsoft.com/office/drawing/2014/main" id="{7D81131D-9CBF-EB85-EAE6-B2F26C088A58}"/>
            </a:ext>
          </a:extLst>
        </xdr:cNvPr>
        <xdr:cNvSpPr txBox="1"/>
      </xdr:nvSpPr>
      <xdr:spPr>
        <a:xfrm>
          <a:off x="14571462" y="9878291"/>
          <a:ext cx="2815992" cy="2451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43693A-27F9-3B40-9AD2-141764EA3C37}" type="TxLink">
            <a:rPr lang="en-US" sz="1800" b="0" i="0" u="none" strike="noStrike">
              <a:solidFill>
                <a:srgbClr val="000000"/>
              </a:solidFill>
              <a:latin typeface="Nordique Inline" panose="020F0502020204030204" pitchFamily="34" charset="0"/>
              <a:cs typeface="Nordique Inline" panose="020F0502020204030204" pitchFamily="34" charset="0"/>
            </a:rPr>
            <a:pPr/>
            <a:t>En moyenne, on conseille d'avoir un apport de 2 400 kcal par jour. Pour 100 g, le produit en contient 496 kcal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665020</xdr:colOff>
      <xdr:row>13</xdr:row>
      <xdr:rowOff>13856</xdr:rowOff>
    </xdr:from>
    <xdr:to>
      <xdr:col>21</xdr:col>
      <xdr:colOff>182650</xdr:colOff>
      <xdr:row>18</xdr:row>
      <xdr:rowOff>110837</xdr:rowOff>
    </xdr:to>
    <xdr:pic>
      <xdr:nvPicPr>
        <xdr:cNvPr id="6" name="Image 5">
          <a:extLst>
            <a:ext uri="{FF2B5EF4-FFF2-40B4-BE49-F238E27FC236}">
              <a16:creationId xmlns:a16="http://schemas.microsoft.com/office/drawing/2014/main" id="{5A40CE38-BD72-BA39-CD22-F3AA3119E2F4}"/>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95965" y="2590801"/>
          <a:ext cx="1149927" cy="1149927"/>
        </a:xfrm>
        <a:prstGeom prst="rect">
          <a:avLst/>
        </a:prstGeom>
      </xdr:spPr>
    </xdr:pic>
    <xdr:clientData/>
  </xdr:twoCellAnchor>
  <xdr:twoCellAnchor>
    <xdr:from>
      <xdr:col>13</xdr:col>
      <xdr:colOff>471056</xdr:colOff>
      <xdr:row>4</xdr:row>
      <xdr:rowOff>27709</xdr:rowOff>
    </xdr:from>
    <xdr:to>
      <xdr:col>15</xdr:col>
      <xdr:colOff>27706</xdr:colOff>
      <xdr:row>7</xdr:row>
      <xdr:rowOff>138542</xdr:rowOff>
    </xdr:to>
    <xdr:cxnSp macro="">
      <xdr:nvCxnSpPr>
        <xdr:cNvPr id="3" name="Connecteur : en arc 2">
          <a:extLst>
            <a:ext uri="{FF2B5EF4-FFF2-40B4-BE49-F238E27FC236}">
              <a16:creationId xmlns:a16="http://schemas.microsoft.com/office/drawing/2014/main" id="{05CD7FA9-F65F-4FB0-A248-C4D6B2CC3C65}"/>
            </a:ext>
          </a:extLst>
        </xdr:cNvPr>
        <xdr:cNvCxnSpPr/>
      </xdr:nvCxnSpPr>
      <xdr:spPr>
        <a:xfrm rot="10800000" flipV="1">
          <a:off x="11097492" y="748145"/>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761996</xdr:colOff>
      <xdr:row>1</xdr:row>
      <xdr:rowOff>152400</xdr:rowOff>
    </xdr:from>
    <xdr:to>
      <xdr:col>19</xdr:col>
      <xdr:colOff>731747</xdr:colOff>
      <xdr:row>8</xdr:row>
      <xdr:rowOff>122151</xdr:rowOff>
    </xdr:to>
    <xdr:pic>
      <xdr:nvPicPr>
        <xdr:cNvPr id="5" name="Image 4">
          <a:extLst>
            <a:ext uri="{FF2B5EF4-FFF2-40B4-BE49-F238E27FC236}">
              <a16:creationId xmlns:a16="http://schemas.microsoft.com/office/drawing/2014/main" id="{685E5AEC-24FD-48BE-B18D-577E9EE964FA}"/>
            </a:ext>
          </a:extLst>
        </xdr:cNvPr>
        <xdr:cNvPicPr>
          <a:picLocks noChangeAspect="1"/>
        </xdr:cNvPicPr>
      </xdr:nvPicPr>
      <xdr:blipFill>
        <a:blip xmlns:r="http://schemas.openxmlformats.org/officeDocument/2006/relationships" r:embed="rId18"/>
        <a:stretch>
          <a:fillRect/>
        </a:stretch>
      </xdr:blipFill>
      <xdr:spPr>
        <a:xfrm>
          <a:off x="12205851" y="332509"/>
          <a:ext cx="4059381" cy="1468582"/>
        </a:xfrm>
        <a:prstGeom prst="rect">
          <a:avLst/>
        </a:prstGeom>
      </xdr:spPr>
    </xdr:pic>
    <xdr:clientData/>
  </xdr:twoCellAnchor>
  <xdr:twoCellAnchor>
    <xdr:from>
      <xdr:col>14</xdr:col>
      <xdr:colOff>817412</xdr:colOff>
      <xdr:row>2</xdr:row>
      <xdr:rowOff>27710</xdr:rowOff>
    </xdr:from>
    <xdr:to>
      <xdr:col>18</xdr:col>
      <xdr:colOff>429488</xdr:colOff>
      <xdr:row>7</xdr:row>
      <xdr:rowOff>387927</xdr:rowOff>
    </xdr:to>
    <xdr:sp macro="" textlink="">
      <xdr:nvSpPr>
        <xdr:cNvPr id="7" name="ZoneTexte 6">
          <a:extLst>
            <a:ext uri="{FF2B5EF4-FFF2-40B4-BE49-F238E27FC236}">
              <a16:creationId xmlns:a16="http://schemas.microsoft.com/office/drawing/2014/main" id="{9307AC01-C50E-4559-B0BA-B074E9575E63}"/>
            </a:ext>
          </a:extLst>
        </xdr:cNvPr>
        <xdr:cNvSpPr txBox="1"/>
      </xdr:nvSpPr>
      <xdr:spPr>
        <a:xfrm>
          <a:off x="12261267" y="387928"/>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484908</xdr:colOff>
      <xdr:row>3</xdr:row>
      <xdr:rowOff>27712</xdr:rowOff>
    </xdr:from>
    <xdr:to>
      <xdr:col>19</xdr:col>
      <xdr:colOff>559259</xdr:colOff>
      <xdr:row>7</xdr:row>
      <xdr:rowOff>193964</xdr:rowOff>
    </xdr:to>
    <xdr:pic>
      <xdr:nvPicPr>
        <xdr:cNvPr id="8" name="Image 7">
          <a:extLst>
            <a:ext uri="{FF2B5EF4-FFF2-40B4-BE49-F238E27FC236}">
              <a16:creationId xmlns:a16="http://schemas.microsoft.com/office/drawing/2014/main" id="{0CA61BD8-B48F-4E89-9817-B236999A1EF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98435" y="568039"/>
          <a:ext cx="886689" cy="886689"/>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0.38793</cdr:x>
      <cdr:y>0.60032</cdr:y>
    </cdr:from>
    <cdr:to>
      <cdr:x>0.47307</cdr:x>
      <cdr:y>0.75741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801788" y="3689426"/>
          <a:ext cx="834382" cy="9654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3000" b="0" i="0" u="none" strike="noStrike">
              <a:solidFill>
                <a:srgbClr val="000000"/>
              </a:solidFill>
              <a:latin typeface="Nordique Inline" panose="00000500000000000000" pitchFamily="2" charset="0"/>
              <a:ea typeface="Calibri"/>
              <a:cs typeface="Arial" panose="020B0604020202020204" pitchFamily="34" charset="0"/>
            </a:rPr>
            <a:pPr/>
            <a:t>B</a:t>
          </a:fld>
          <a:endParaRPr lang="fr-FR" sz="3000">
            <a:solidFill>
              <a:srgbClr val="002060"/>
            </a:solidFill>
            <a:latin typeface="Nordique Inline" panose="00000500000000000000" pitchFamily="2" charset="0"/>
            <a:cs typeface="Arial" panose="020B0604020202020204" pitchFamily="34" charset="0"/>
          </a:endParaRPr>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94463</xdr:colOff>
      <xdr:row>7</xdr:row>
      <xdr:rowOff>294449</xdr:rowOff>
    </xdr:from>
    <xdr:to>
      <xdr:col>15</xdr:col>
      <xdr:colOff>619560</xdr:colOff>
      <xdr:row>39</xdr:row>
      <xdr:rowOff>181429</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94463" y="1627949"/>
          <a:ext cx="12812347" cy="6211580"/>
          <a:chOff x="72918" y="398380"/>
          <a:chExt cx="13084281" cy="5317623"/>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398380"/>
            <a:ext cx="13017499" cy="5317623"/>
            <a:chOff x="6311900" y="-448995"/>
            <a:chExt cx="11125199" cy="6042753"/>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064119" y="-448995"/>
            <a:ext cx="8863490" cy="6042753"/>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 Votre produit offre une bonne qualité nutritionnelle. Cela plaira à vos clients.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clientData/>
  </xdr:twoCellAnchor>
  <xdr:twoCellAnchor>
    <xdr:from>
      <xdr:col>0</xdr:col>
      <xdr:colOff>36286</xdr:colOff>
      <xdr:row>32</xdr:row>
      <xdr:rowOff>119975</xdr:rowOff>
    </xdr:from>
    <xdr:to>
      <xdr:col>9</xdr:col>
      <xdr:colOff>709991</xdr:colOff>
      <xdr:row>52</xdr:row>
      <xdr:rowOff>108858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36286" y="6444575"/>
          <a:ext cx="8046055" cy="3798883"/>
          <a:chOff x="4847654" y="4676962"/>
          <a:chExt cx="8214841" cy="3952615"/>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4947195" y="4676962"/>
            <a:ext cx="8115300" cy="3952615"/>
            <a:chOff x="6567777" y="4804134"/>
            <a:chExt cx="11125198" cy="4157279"/>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567777" y="4804134"/>
              <a:ext cx="11125198" cy="4127500"/>
              <a:chOff x="6199477" y="54334"/>
              <a:chExt cx="11125198" cy="4127500"/>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95% de chance d'appartenir à la classe B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011961" y="5278112"/>
            <a:ext cx="6025251" cy="368330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9</xdr:col>
      <xdr:colOff>666997</xdr:colOff>
      <xdr:row>32</xdr:row>
      <xdr:rowOff>125336</xdr:rowOff>
    </xdr:from>
    <xdr:to>
      <xdr:col>16</xdr:col>
      <xdr:colOff>440805</xdr:colOff>
      <xdr:row>62</xdr:row>
      <xdr:rowOff>84449</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8039347" y="6449936"/>
          <a:ext cx="5507858" cy="5674113"/>
          <a:chOff x="12540" y="4709578"/>
          <a:chExt cx="5556064" cy="3849974"/>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47065" y="4709578"/>
            <a:ext cx="5421539" cy="3849974"/>
            <a:chOff x="616225" y="315118"/>
            <a:chExt cx="6173327" cy="6223501"/>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16225" y="315118"/>
              <a:ext cx="5447745" cy="4114801"/>
              <a:chOff x="6299439" y="150324"/>
              <a:chExt cx="11176170" cy="4127502"/>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50408" y="150324"/>
                <a:ext cx="11125201" cy="412750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299439" y="163304"/>
                <a:ext cx="2732995"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27798" y="1719330"/>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471277" y="2182535"/>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664088" y="2820832"/>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2061837"/>
              <a:ext cx="3098800" cy="316328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948862" y="414873"/>
              <a:ext cx="4073540" cy="88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solidFill>
                    <a:sysClr val="windowText" lastClr="000000"/>
                  </a:solidFill>
                  <a:latin typeface="Nordique Inline" panose="020F0502020204030204" pitchFamily="34" charset="0"/>
                  <a:cs typeface="Nordique Inline" panose="020F0502020204030204" pitchFamily="34" charset="0"/>
                </a:rPr>
                <a:t>Top 3</a:t>
              </a:r>
              <a:r>
                <a:rPr lang="fr-FR" sz="18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8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12540" y="4972260"/>
            <a:ext cx="1460660" cy="126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4</xdr:col>
      <xdr:colOff>767380</xdr:colOff>
      <xdr:row>36</xdr:row>
      <xdr:rowOff>17387</xdr:rowOff>
    </xdr:from>
    <xdr:to>
      <xdr:col>6</xdr:col>
      <xdr:colOff>726456</xdr:colOff>
      <xdr:row>48</xdr:row>
      <xdr:rowOff>148755</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4020154" y="7795470"/>
          <a:ext cx="2524955" cy="1773362"/>
        </a:xfrm>
        <a:prstGeom prst="rect">
          <a:avLst/>
        </a:prstGeom>
      </xdr:spPr>
    </xdr:pic>
    <xdr:clientData/>
  </xdr:twoCellAnchor>
  <xdr:twoCellAnchor editAs="oneCell">
    <xdr:from>
      <xdr:col>1</xdr:col>
      <xdr:colOff>300457</xdr:colOff>
      <xdr:row>37</xdr:row>
      <xdr:rowOff>21052</xdr:rowOff>
    </xdr:from>
    <xdr:to>
      <xdr:col>3</xdr:col>
      <xdr:colOff>40917</xdr:colOff>
      <xdr:row>49</xdr:row>
      <xdr:rowOff>142310</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728820" y="8101689"/>
          <a:ext cx="2512305" cy="1554746"/>
        </a:xfrm>
        <a:prstGeom prst="rect">
          <a:avLst/>
        </a:prstGeom>
      </xdr:spPr>
    </xdr:pic>
    <xdr:clientData/>
  </xdr:twoCellAnchor>
  <xdr:twoCellAnchor editAs="oneCell">
    <xdr:from>
      <xdr:col>10</xdr:col>
      <xdr:colOff>38121</xdr:colOff>
      <xdr:row>43</xdr:row>
      <xdr:rowOff>105157</xdr:rowOff>
    </xdr:from>
    <xdr:to>
      <xdr:col>11</xdr:col>
      <xdr:colOff>271240</xdr:colOff>
      <xdr:row>49</xdr:row>
      <xdr:rowOff>138441</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212303" y="8085375"/>
          <a:ext cx="1053077" cy="1108859"/>
        </a:xfrm>
        <a:prstGeom prst="rect">
          <a:avLst/>
        </a:prstGeom>
      </xdr:spPr>
    </xdr:pic>
    <xdr:clientData/>
  </xdr:twoCellAnchor>
  <xdr:twoCellAnchor>
    <xdr:from>
      <xdr:col>0</xdr:col>
      <xdr:colOff>145144</xdr:colOff>
      <xdr:row>52</xdr:row>
      <xdr:rowOff>145143</xdr:rowOff>
    </xdr:from>
    <xdr:to>
      <xdr:col>15</xdr:col>
      <xdr:colOff>653143</xdr:colOff>
      <xdr:row>59</xdr:row>
      <xdr:rowOff>163285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45144" y="10740572"/>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9</xdr:col>
      <xdr:colOff>417285</xdr:colOff>
      <xdr:row>53</xdr:row>
      <xdr:rowOff>23193</xdr:rowOff>
    </xdr:from>
    <xdr:to>
      <xdr:col>14</xdr:col>
      <xdr:colOff>589955</xdr:colOff>
      <xdr:row>59</xdr:row>
      <xdr:rowOff>108856</xdr:rowOff>
    </xdr:to>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8581571" y="10818193"/>
          <a:ext cx="4708384" cy="12830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10</xdr:col>
      <xdr:colOff>39480</xdr:colOff>
      <xdr:row>54</xdr:row>
      <xdr:rowOff>98777</xdr:rowOff>
    </xdr:from>
    <xdr:to>
      <xdr:col>14</xdr:col>
      <xdr:colOff>208955</xdr:colOff>
      <xdr:row>59</xdr:row>
      <xdr:rowOff>108872</xdr:rowOff>
    </xdr:to>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9110909" y="11093348"/>
          <a:ext cx="3798046" cy="1007953"/>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2</xdr:col>
      <xdr:colOff>163285</xdr:colOff>
      <xdr:row>52</xdr:row>
      <xdr:rowOff>181428</xdr:rowOff>
    </xdr:from>
    <xdr:to>
      <xdr:col>7</xdr:col>
      <xdr:colOff>308428</xdr:colOff>
      <xdr:row>59</xdr:row>
      <xdr:rowOff>127000</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1801585" y="10316028"/>
          <a:ext cx="4240893" cy="1279072"/>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194931" y="9164685"/>
            <a:ext cx="3207754"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3000" b="1">
                <a:solidFill>
                  <a:srgbClr val="1F1347"/>
                </a:solidFill>
                <a:latin typeface="Nordique Inline" panose="020F0502020204030204" pitchFamily="34" charset="0"/>
                <a:cs typeface="Nordique Inline" panose="020F0502020204030204" pitchFamily="34" charset="0"/>
              </a:rPr>
              <a:t>Historique</a:t>
            </a:r>
            <a:r>
              <a:rPr lang="en-US" sz="3000" b="1" baseline="0">
                <a:solidFill>
                  <a:srgbClr val="1F1347"/>
                </a:solidFill>
                <a:latin typeface="Nordique Inline" panose="020F0502020204030204" pitchFamily="34" charset="0"/>
                <a:cs typeface="Nordique Inline" panose="020F0502020204030204" pitchFamily="34" charset="0"/>
              </a:rPr>
              <a:t> Producteur</a:t>
            </a:r>
            <a:endParaRPr lang="en-US" sz="30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24915</xdr:colOff>
      <xdr:row>21</xdr:row>
      <xdr:rowOff>55161</xdr:rowOff>
    </xdr:from>
    <xdr:to>
      <xdr:col>21</xdr:col>
      <xdr:colOff>152400</xdr:colOff>
      <xdr:row>59</xdr:row>
      <xdr:rowOff>163285</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3131315" y="4284261"/>
          <a:ext cx="4223235" cy="7347124"/>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108857</xdr:colOff>
      <xdr:row>21</xdr:row>
      <xdr:rowOff>101539</xdr:rowOff>
    </xdr:from>
    <xdr:to>
      <xdr:col>20</xdr:col>
      <xdr:colOff>50568</xdr:colOff>
      <xdr:row>26</xdr:row>
      <xdr:rowOff>59870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4173200" y="4216339"/>
          <a:ext cx="2423654" cy="883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15</xdr:col>
      <xdr:colOff>746169</xdr:colOff>
      <xdr:row>10</xdr:row>
      <xdr:rowOff>26011</xdr:rowOff>
    </xdr:from>
    <xdr:to>
      <xdr:col>21</xdr:col>
      <xdr:colOff>152400</xdr:colOff>
      <xdr:row>20</xdr:row>
      <xdr:rowOff>163286</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3033419" y="2159611"/>
          <a:ext cx="4321131" cy="2042275"/>
          <a:chOff x="14587748" y="1981811"/>
          <a:chExt cx="3886519" cy="1926526"/>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87748" y="1981811"/>
            <a:ext cx="3886519" cy="1926526"/>
            <a:chOff x="14587748" y="1981811"/>
            <a:chExt cx="3886519"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87748" y="2579077"/>
              <a:ext cx="1202099" cy="864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5715307" y="2460443"/>
            <a:ext cx="1738123" cy="14106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B nous avons une erreur de 1%.</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16</xdr:col>
      <xdr:colOff>117324</xdr:colOff>
      <xdr:row>29</xdr:row>
      <xdr:rowOff>47170</xdr:rowOff>
    </xdr:from>
    <xdr:to>
      <xdr:col>17</xdr:col>
      <xdr:colOff>221464</xdr:colOff>
      <xdr:row>34</xdr:row>
      <xdr:rowOff>149799</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631610" y="6052456"/>
          <a:ext cx="1008743" cy="1099216"/>
        </a:xfrm>
        <a:prstGeom prst="rect">
          <a:avLst/>
        </a:prstGeom>
      </xdr:spPr>
    </xdr:pic>
    <xdr:clientData/>
  </xdr:twoCellAnchor>
  <xdr:twoCellAnchor>
    <xdr:from>
      <xdr:col>17</xdr:col>
      <xdr:colOff>328879</xdr:colOff>
      <xdr:row>28</xdr:row>
      <xdr:rowOff>96982</xdr:rowOff>
    </xdr:from>
    <xdr:to>
      <xdr:col>21</xdr:col>
      <xdr:colOff>193963</xdr:colOff>
      <xdr:row>39</xdr:row>
      <xdr:rowOff>66305</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4224988" y="5375564"/>
          <a:ext cx="3134757" cy="195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0 g d'acide gras transformé pour 100 g. L'OMS conseille 2.2 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18143</xdr:colOff>
      <xdr:row>49</xdr:row>
      <xdr:rowOff>18143</xdr:rowOff>
    </xdr:from>
    <xdr:to>
      <xdr:col>21</xdr:col>
      <xdr:colOff>90714</xdr:colOff>
      <xdr:row>49</xdr:row>
      <xdr:rowOff>36286</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flipV="1">
          <a:off x="14532429" y="10014857"/>
          <a:ext cx="4608285" cy="18143"/>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732972</xdr:colOff>
      <xdr:row>39</xdr:row>
      <xdr:rowOff>117322</xdr:rowOff>
    </xdr:from>
    <xdr:to>
      <xdr:col>21</xdr:col>
      <xdr:colOff>3607</xdr:colOff>
      <xdr:row>45</xdr:row>
      <xdr:rowOff>35195</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968686" y="8118322"/>
          <a:ext cx="1025676" cy="1112762"/>
        </a:xfrm>
        <a:prstGeom prst="rect">
          <a:avLst/>
        </a:prstGeom>
      </xdr:spPr>
    </xdr:pic>
    <xdr:clientData/>
  </xdr:twoCellAnchor>
  <xdr:twoCellAnchor>
    <xdr:from>
      <xdr:col>16</xdr:col>
      <xdr:colOff>175378</xdr:colOff>
      <xdr:row>39</xdr:row>
      <xdr:rowOff>55418</xdr:rowOff>
    </xdr:from>
    <xdr:to>
      <xdr:col>19</xdr:col>
      <xdr:colOff>748145</xdr:colOff>
      <xdr:row>49</xdr:row>
      <xdr:rowOff>95771</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3254069" y="7315200"/>
          <a:ext cx="3025021" cy="18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0,3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12096</xdr:colOff>
      <xdr:row>36</xdr:row>
      <xdr:rowOff>177799</xdr:rowOff>
    </xdr:from>
    <xdr:to>
      <xdr:col>21</xdr:col>
      <xdr:colOff>90714</xdr:colOff>
      <xdr:row>36</xdr:row>
      <xdr:rowOff>181428</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526382" y="7580085"/>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416077</xdr:colOff>
      <xdr:row>51</xdr:row>
      <xdr:rowOff>120952</xdr:rowOff>
    </xdr:from>
    <xdr:to>
      <xdr:col>17</xdr:col>
      <xdr:colOff>640020</xdr:colOff>
      <xdr:row>57</xdr:row>
      <xdr:rowOff>142966</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4930363" y="10516809"/>
          <a:ext cx="1127276" cy="1214363"/>
        </a:xfrm>
        <a:prstGeom prst="rect">
          <a:avLst/>
        </a:prstGeom>
      </xdr:spPr>
    </xdr:pic>
    <xdr:clientData/>
  </xdr:twoCellAnchor>
  <xdr:twoCellAnchor>
    <xdr:from>
      <xdr:col>17</xdr:col>
      <xdr:colOff>651165</xdr:colOff>
      <xdr:row>51</xdr:row>
      <xdr:rowOff>41564</xdr:rowOff>
    </xdr:from>
    <xdr:to>
      <xdr:col>21</xdr:col>
      <xdr:colOff>180110</xdr:colOff>
      <xdr:row>61</xdr:row>
      <xdr:rowOff>36373</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4547274" y="9462655"/>
          <a:ext cx="2798618" cy="179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0,252045 g de calcium pour 100 g. On conseille environ 1 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375074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463866" y="1016001"/>
          <a:ext cx="795868" cy="795868"/>
        </a:xfrm>
        <a:prstGeom prst="rect">
          <a:avLst/>
        </a:prstGeom>
      </xdr:spPr>
    </xdr:pic>
    <xdr:clientData/>
  </xdr:twoCellAnchor>
  <xdr:twoCellAnchor editAs="oneCell">
    <xdr:from>
      <xdr:col>19</xdr:col>
      <xdr:colOff>623457</xdr:colOff>
      <xdr:row>12</xdr:row>
      <xdr:rowOff>152404</xdr:rowOff>
    </xdr:from>
    <xdr:to>
      <xdr:col>21</xdr:col>
      <xdr:colOff>110837</xdr:colOff>
      <xdr:row>19</xdr:row>
      <xdr:rowOff>10047</xdr:rowOff>
    </xdr:to>
    <xdr:pic>
      <xdr:nvPicPr>
        <xdr:cNvPr id="5" name="Image 4">
          <a:extLst>
            <a:ext uri="{FF2B5EF4-FFF2-40B4-BE49-F238E27FC236}">
              <a16:creationId xmlns:a16="http://schemas.microsoft.com/office/drawing/2014/main" id="{722AF743-FE99-A440-B911-2B3F7DD398E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54402" y="2549240"/>
          <a:ext cx="1122217" cy="1122217"/>
        </a:xfrm>
        <a:prstGeom prst="rect">
          <a:avLst/>
        </a:prstGeom>
      </xdr:spPr>
    </xdr:pic>
    <xdr:clientData/>
  </xdr:twoCellAnchor>
  <xdr:twoCellAnchor>
    <xdr:from>
      <xdr:col>13</xdr:col>
      <xdr:colOff>443351</xdr:colOff>
      <xdr:row>3</xdr:row>
      <xdr:rowOff>166254</xdr:rowOff>
    </xdr:from>
    <xdr:to>
      <xdr:col>15</xdr:col>
      <xdr:colOff>1</xdr:colOff>
      <xdr:row>7</xdr:row>
      <xdr:rowOff>96978</xdr:rowOff>
    </xdr:to>
    <xdr:cxnSp macro="">
      <xdr:nvCxnSpPr>
        <xdr:cNvPr id="25" name="Connecteur : en arc 24">
          <a:extLst>
            <a:ext uri="{FF2B5EF4-FFF2-40B4-BE49-F238E27FC236}">
              <a16:creationId xmlns:a16="http://schemas.microsoft.com/office/drawing/2014/main" id="{C78EF843-3806-E91A-986E-0960DCE1D48B}"/>
            </a:ext>
          </a:extLst>
        </xdr:cNvPr>
        <xdr:cNvCxnSpPr/>
      </xdr:nvCxnSpPr>
      <xdr:spPr>
        <a:xfrm rot="10800000" flipV="1">
          <a:off x="11069787" y="706581"/>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734291</xdr:colOff>
      <xdr:row>1</xdr:row>
      <xdr:rowOff>110836</xdr:rowOff>
    </xdr:from>
    <xdr:to>
      <xdr:col>19</xdr:col>
      <xdr:colOff>711662</xdr:colOff>
      <xdr:row>8</xdr:row>
      <xdr:rowOff>80587</xdr:rowOff>
    </xdr:to>
    <xdr:pic>
      <xdr:nvPicPr>
        <xdr:cNvPr id="9248" name="Image 9247">
          <a:extLst>
            <a:ext uri="{FF2B5EF4-FFF2-40B4-BE49-F238E27FC236}">
              <a16:creationId xmlns:a16="http://schemas.microsoft.com/office/drawing/2014/main" id="{36478AC7-5E93-97C9-CA39-C7411F97029C}"/>
            </a:ext>
          </a:extLst>
        </xdr:cNvPr>
        <xdr:cNvPicPr>
          <a:picLocks noChangeAspect="1"/>
        </xdr:cNvPicPr>
      </xdr:nvPicPr>
      <xdr:blipFill>
        <a:blip xmlns:r="http://schemas.openxmlformats.org/officeDocument/2006/relationships" r:embed="rId18"/>
        <a:stretch>
          <a:fillRect/>
        </a:stretch>
      </xdr:blipFill>
      <xdr:spPr>
        <a:xfrm>
          <a:off x="12178146" y="290945"/>
          <a:ext cx="4059381" cy="1468582"/>
        </a:xfrm>
        <a:prstGeom prst="rect">
          <a:avLst/>
        </a:prstGeom>
      </xdr:spPr>
    </xdr:pic>
    <xdr:clientData/>
  </xdr:twoCellAnchor>
  <xdr:twoCellAnchor>
    <xdr:from>
      <xdr:col>14</xdr:col>
      <xdr:colOff>789707</xdr:colOff>
      <xdr:row>1</xdr:row>
      <xdr:rowOff>166255</xdr:rowOff>
    </xdr:from>
    <xdr:to>
      <xdr:col>18</xdr:col>
      <xdr:colOff>401783</xdr:colOff>
      <xdr:row>7</xdr:row>
      <xdr:rowOff>346363</xdr:rowOff>
    </xdr:to>
    <xdr:sp macro="" textlink="">
      <xdr:nvSpPr>
        <xdr:cNvPr id="9271" name="ZoneTexte 9270">
          <a:extLst>
            <a:ext uri="{FF2B5EF4-FFF2-40B4-BE49-F238E27FC236}">
              <a16:creationId xmlns:a16="http://schemas.microsoft.com/office/drawing/2014/main" id="{00F4EC84-45DB-409D-933F-10EA784E4B02}"/>
            </a:ext>
          </a:extLst>
        </xdr:cNvPr>
        <xdr:cNvSpPr txBox="1"/>
      </xdr:nvSpPr>
      <xdr:spPr>
        <a:xfrm>
          <a:off x="12233562" y="346364"/>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457203</xdr:colOff>
      <xdr:row>2</xdr:row>
      <xdr:rowOff>166257</xdr:rowOff>
    </xdr:from>
    <xdr:to>
      <xdr:col>19</xdr:col>
      <xdr:colOff>529014</xdr:colOff>
      <xdr:row>7</xdr:row>
      <xdr:rowOff>152400</xdr:rowOff>
    </xdr:to>
    <xdr:pic>
      <xdr:nvPicPr>
        <xdr:cNvPr id="18" name="Image 17">
          <a:extLst>
            <a:ext uri="{FF2B5EF4-FFF2-40B4-BE49-F238E27FC236}">
              <a16:creationId xmlns:a16="http://schemas.microsoft.com/office/drawing/2014/main" id="{62FC79B6-1A9E-FC4A-7DC7-AA5338284B8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70730" y="526475"/>
          <a:ext cx="886689" cy="886689"/>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0.38859</cdr:x>
      <cdr:y>0.5983</cdr:y>
    </cdr:from>
    <cdr:to>
      <cdr:x>0.50541</cdr:x>
      <cdr:y>0.75241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984016" y="3612155"/>
          <a:ext cx="1197710" cy="930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3000" b="0" i="0" u="none" strike="noStrike">
              <a:solidFill>
                <a:srgbClr val="000000"/>
              </a:solidFill>
              <a:latin typeface="Nordique Inline" panose="00000500000000000000" pitchFamily="2" charset="0"/>
              <a:ea typeface="Calibri"/>
              <a:cs typeface="Calibri"/>
            </a:rPr>
            <a:pPr/>
            <a:t>B</a:t>
          </a:fld>
          <a:endParaRPr lang="fr-FR" sz="30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152401</xdr:rowOff>
    </xdr:from>
    <xdr:to>
      <xdr:col>25</xdr:col>
      <xdr:colOff>424544</xdr:colOff>
      <xdr:row>13</xdr:row>
      <xdr:rowOff>76200</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4834810" y="533401"/>
          <a:ext cx="3649134" cy="1992085"/>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647699</xdr:colOff>
      <xdr:row>3</xdr:row>
      <xdr:rowOff>63501</xdr:rowOff>
    </xdr:from>
    <xdr:to>
      <xdr:col>19</xdr:col>
      <xdr:colOff>107576</xdr:colOff>
      <xdr:row>13</xdr:row>
      <xdr:rowOff>71717</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2812805" y="610348"/>
          <a:ext cx="3404347" cy="1845981"/>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168382"/>
                <a:ext cx="2432148" cy="81819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166253"/>
              <a:ext cx="1904818"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4</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1889014" cy="735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abSelected="1" topLeftCell="A10" zoomScale="40" zoomScaleNormal="40" workbookViewId="0">
      <selection activeCell="AF39" sqref="AF39"/>
    </sheetView>
  </sheetViews>
  <sheetFormatPr baseColWidth="10" defaultColWidth="12.109375" defaultRowHeight="14.4" x14ac:dyDescent="0.3"/>
  <cols>
    <col min="1" max="16384" width="12.109375" style="2"/>
  </cols>
  <sheetData/>
  <customSheetViews>
    <customSheetView guid="{CB064123-FE4B-48BC-92E9-3B14FBF35288}" scale="40" topLeftCell="A16">
      <selection activeCell="Z51" sqref="Z51"/>
      <pageMargins left="0.7" right="0.7" top="0.75" bottom="0.75" header="0.3" footer="0.3"/>
      <pageSetup paperSize="9" orientation="portrait" r:id="rId1"/>
    </customSheetView>
  </customSheetView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zoomScale="40" zoomScaleNormal="40" workbookViewId="0">
      <selection activeCell="J8" sqref="J8:L8"/>
    </sheetView>
  </sheetViews>
  <sheetFormatPr baseColWidth="10" defaultColWidth="12" defaultRowHeight="14.4" x14ac:dyDescent="0.3"/>
  <cols>
    <col min="1" max="16384" width="12" style="2"/>
  </cols>
  <sheetData>
    <row r="7" spans="10:23" x14ac:dyDescent="0.3">
      <c r="Q7" s="33"/>
      <c r="R7" s="33"/>
      <c r="S7" s="33"/>
    </row>
    <row r="8" spans="10:23" ht="32.4" x14ac:dyDescent="0.3">
      <c r="J8" s="34" t="s">
        <v>50</v>
      </c>
      <c r="K8" s="34"/>
      <c r="L8" s="34"/>
      <c r="Q8" s="33"/>
      <c r="R8" s="33"/>
      <c r="S8" s="33"/>
    </row>
    <row r="9" spans="10:23" x14ac:dyDescent="0.3">
      <c r="Q9" s="33"/>
      <c r="R9" s="33"/>
      <c r="S9" s="33"/>
    </row>
    <row r="16" spans="10:23" ht="25.8" x14ac:dyDescent="0.3">
      <c r="W16" s="30"/>
    </row>
    <row r="17" spans="21:23" ht="14.4" customHeight="1" x14ac:dyDescent="0.3">
      <c r="U17" s="17"/>
      <c r="V17" s="17"/>
      <c r="W17" s="17"/>
    </row>
  </sheetData>
  <customSheetViews>
    <customSheetView guid="{CB064123-FE4B-48BC-92E9-3B14FBF35288}" scale="40" state="hidden" topLeftCell="A3">
      <selection activeCell="L65" sqref="L65"/>
      <pageMargins left="0.7" right="0.7" top="0.75" bottom="0.75" header="0.3" footer="0.3"/>
    </customSheetView>
  </customSheetViews>
  <mergeCells count="2">
    <mergeCell ref="Q7:S9"/>
    <mergeCell ref="J8:L8"/>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A9F9989-A5C0-4E7F-BC6C-C344CBCEAAEE}">
          <x14:formula1>
            <xm:f>Historique_consommateur!$A$6:$A$484</xm:f>
          </x14:formula1>
          <xm:sqref>J8:L8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zoomScale="40" zoomScaleNormal="40" workbookViewId="0">
      <selection activeCell="J8" sqref="J8:L8"/>
    </sheetView>
  </sheetViews>
  <sheetFormatPr baseColWidth="10" defaultColWidth="12" defaultRowHeight="14.4" x14ac:dyDescent="0.3"/>
  <cols>
    <col min="1" max="16384" width="12" style="2"/>
  </cols>
  <sheetData>
    <row r="8" spans="10:12" ht="32.4" x14ac:dyDescent="0.3">
      <c r="J8" s="35" t="s">
        <v>49</v>
      </c>
      <c r="K8" s="35"/>
      <c r="L8" s="35"/>
    </row>
  </sheetData>
  <customSheetViews>
    <customSheetView guid="{CB064123-FE4B-48BC-92E9-3B14FBF35288}" scale="40" showPageBreaks="1" topLeftCell="A2">
      <selection activeCell="AA22" sqref="AA22"/>
      <pageMargins left="0.25" right="0.25" top="0.75" bottom="0.75" header="0.3" footer="0.3"/>
      <pageSetup paperSize="9" orientation="portrait" r:id="rId1"/>
    </customSheetView>
  </customSheetViews>
  <mergeCells count="1">
    <mergeCell ref="J8:L8"/>
  </mergeCells>
  <dataValidations count="1">
    <dataValidation type="list" allowBlank="1" showInputMessage="1" showErrorMessage="1" sqref="J8:L8" xr:uid="{832E5316-F68A-44DB-AF2F-190943A16602}">
      <formula1>Histo_pro</formula1>
    </dataValidation>
  </dataValidations>
  <pageMargins left="0.25" right="0.25"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zoomScale="85" zoomScaleNormal="85" workbookViewId="0">
      <selection activeCell="A36" sqref="A36"/>
    </sheetView>
  </sheetViews>
  <sheetFormatPr baseColWidth="10" defaultColWidth="11.44140625" defaultRowHeight="14.4" x14ac:dyDescent="0.3"/>
  <cols>
    <col min="1" max="1" width="40.44140625" style="1" customWidth="1"/>
    <col min="2" max="2" width="46" style="1" customWidth="1"/>
    <col min="3" max="4" width="11.44140625" style="1"/>
    <col min="5" max="5" width="22.44140625" style="1" customWidth="1"/>
    <col min="6" max="6" width="21.44140625" style="1" customWidth="1"/>
    <col min="7" max="9" width="11.44140625" style="1"/>
    <col min="10" max="10" width="14.44140625" style="1" customWidth="1"/>
    <col min="11" max="11" width="13.5546875" style="1" customWidth="1"/>
    <col min="12" max="12" width="13.88671875" style="1" customWidth="1"/>
    <col min="13" max="13" width="15.44140625" style="1" customWidth="1"/>
    <col min="14" max="16384" width="11.44140625" style="1"/>
  </cols>
  <sheetData>
    <row r="1" spans="1:13" x14ac:dyDescent="0.3">
      <c r="A1" s="8" t="s">
        <v>9</v>
      </c>
      <c r="B1" s="8">
        <v>20</v>
      </c>
      <c r="D1" s="4" t="s">
        <v>10</v>
      </c>
      <c r="F1" s="43" t="s">
        <v>33</v>
      </c>
      <c r="G1" s="44"/>
      <c r="H1" s="44"/>
      <c r="I1" s="44"/>
      <c r="J1" s="44"/>
      <c r="K1" s="44"/>
      <c r="L1" s="44"/>
      <c r="M1" s="45"/>
    </row>
    <row r="2" spans="1:13" x14ac:dyDescent="0.3">
      <c r="A2" s="8" t="s">
        <v>11</v>
      </c>
      <c r="B2" s="8">
        <v>20</v>
      </c>
      <c r="D2" s="5" t="str">
        <f>INDEX(A14:E15,1,MATCH(MAX(A15:E15),A15:E15,0))</f>
        <v>B</v>
      </c>
      <c r="F2" s="46"/>
      <c r="G2" s="47"/>
      <c r="H2" s="47"/>
      <c r="I2" s="47"/>
      <c r="J2" s="47"/>
      <c r="K2" s="47"/>
      <c r="L2" s="47"/>
      <c r="M2" s="48"/>
    </row>
    <row r="3" spans="1:13" x14ac:dyDescent="0.3">
      <c r="A3" s="8" t="s">
        <v>12</v>
      </c>
      <c r="B3" s="8">
        <v>20</v>
      </c>
      <c r="D3" s="20">
        <f>MAX(A15:E15)</f>
        <v>0.94967370246402305</v>
      </c>
      <c r="E3" s="40" t="s">
        <v>32</v>
      </c>
      <c r="F3" s="41"/>
      <c r="G3" s="42"/>
      <c r="H3" s="8"/>
      <c r="I3" s="8"/>
      <c r="J3" s="8"/>
      <c r="K3" s="8"/>
      <c r="L3" s="8"/>
      <c r="M3" s="8"/>
    </row>
    <row r="4" spans="1:13" x14ac:dyDescent="0.3">
      <c r="A4" s="8" t="s">
        <v>13</v>
      </c>
      <c r="B4" s="8">
        <v>20</v>
      </c>
      <c r="E4" s="8"/>
      <c r="F4" s="8" t="s">
        <v>9</v>
      </c>
      <c r="G4" s="8" t="s">
        <v>11</v>
      </c>
      <c r="H4" s="8" t="s">
        <v>12</v>
      </c>
      <c r="I4" s="8" t="s">
        <v>13</v>
      </c>
      <c r="J4" s="8" t="s">
        <v>14</v>
      </c>
      <c r="K4" s="8" t="s">
        <v>34</v>
      </c>
      <c r="L4" s="8" t="s">
        <v>35</v>
      </c>
      <c r="M4" s="8" t="s">
        <v>36</v>
      </c>
    </row>
    <row r="5" spans="1:13" x14ac:dyDescent="0.3">
      <c r="A5" s="8" t="s">
        <v>14</v>
      </c>
      <c r="B5" s="8">
        <v>20</v>
      </c>
      <c r="E5" s="8" t="str">
        <f>dashboard_consommateur!J8</f>
        <v xml:space="preserve">Choco snack </v>
      </c>
      <c r="F5" s="21" t="str">
        <f>IFERROR(INDEX(Historique_consommateur!J:J, MATCH($E$5, Historique_consommateur!$A:$A, 0)), "Non trouvé")</f>
        <v>Non trouvé</v>
      </c>
      <c r="G5" s="19" t="str">
        <f>IFERROR(INDEX(Historique_consommateur!K:K, MATCH($E$5, Historique_consommateur!$A:$A, 0)), "Non trouvé")</f>
        <v>Non trouvé</v>
      </c>
      <c r="H5" s="7" t="str">
        <f>IFERROR(INDEX(Historique_consommateur!L:L, MATCH($E$5, Historique_consommateur!$A:$A, 0)), "Non trouvé")</f>
        <v>Non trouvé</v>
      </c>
      <c r="I5" s="7" t="str">
        <f>IFERROR(INDEX(Historique_consommateur!M:M, MATCH($E$5, Historique_consommateur!$A:$A, 0)), "Non trouvé")</f>
        <v>Non trouvé</v>
      </c>
      <c r="J5" s="7" t="str">
        <f>IFERROR(INDEX(Historique_consommateur!N:N, MATCH($E$5, Historique_consommateur!$A:$A, 0)), "Non trouvé")</f>
        <v>Non trouvé</v>
      </c>
      <c r="K5" s="8" t="str">
        <f>IFERROR(INDEX(Historique_consommateur!D:D, MATCH($E$5, Historique_consommateur!$A:$A, 0)), "Non trouvé")</f>
        <v>Non trouvé</v>
      </c>
      <c r="L5" s="8" t="str">
        <f>IFERROR(INDEX(Historique_consommateur!G:G, MATCH($E$5, Historique_consommateur!$A:$A, 0)), "Non trouvé")</f>
        <v>Non trouvé</v>
      </c>
      <c r="M5" s="8" t="str">
        <f>IFERROR(INDEX(Historique_consommateur!B:B, MATCH($E$5, Historique_consommateur!$A:$A, 0)), "Non trouvé")</f>
        <v>Non trouvé</v>
      </c>
    </row>
    <row r="6" spans="1:13" x14ac:dyDescent="0.3">
      <c r="A6" s="8" t="s">
        <v>15</v>
      </c>
      <c r="B6" s="8">
        <v>100</v>
      </c>
      <c r="E6" s="39" t="s">
        <v>41</v>
      </c>
      <c r="F6" s="39"/>
      <c r="G6" s="39"/>
      <c r="H6" s="7"/>
      <c r="I6" s="7"/>
      <c r="J6" s="7"/>
      <c r="K6" s="8"/>
      <c r="L6" s="8"/>
      <c r="M6" s="8"/>
    </row>
    <row r="7" spans="1:13" x14ac:dyDescent="0.3">
      <c r="B7" s="3"/>
      <c r="E7" s="8" t="str">
        <f>dashboard_producteur!J8</f>
        <v>Soupe mouliné</v>
      </c>
      <c r="F7" s="7">
        <f>IFERROR(INDEX(Historique_producteur!P:P, MATCH($E$7, Historique_producteur!$A:$A, 0)), "Non trouvé")</f>
        <v>2.91752726349515E-2</v>
      </c>
      <c r="G7" s="7">
        <f>IFERROR(INDEX(Historique_producteur!Q:Q, MATCH($E$7, Historique_producteur!$A:$A, 0)), "Non trouvé")</f>
        <v>0.94967370246402305</v>
      </c>
      <c r="H7" s="7">
        <f>IFERROR(INDEX(Historique_producteur!R:R, MATCH($E$7, Historique_producteur!$A:$A, 0)), "Non trouvé")</f>
        <v>1.00399137899137E-2</v>
      </c>
      <c r="I7" s="7">
        <f>IFERROR(INDEX(Historique_producteur!S:S, MATCH($E$7, Historique_producteur!$A:$A, 0)), "Non trouvé")</f>
        <v>7.4074074074073999E-3</v>
      </c>
      <c r="J7" s="7">
        <f>IFERROR(INDEX(Historique_producteur!T:T, MATCH($E$7, Historique_producteur!$A:$A, 0)), "Non trouvé")</f>
        <v>3.7037037037036999E-3</v>
      </c>
      <c r="K7" s="8">
        <f>IFERROR(INDEX(Historique_producteur!E:E, MATCH($E$7, Historique_producteur!$A:$A, 0)), "Non trouvé")</f>
        <v>0</v>
      </c>
      <c r="L7" s="8">
        <f>IFERROR(INDEX(Historique_producteur!D:D,MATCH($E$7,Historique_producteur!$A:$A,0)),"Non trouvé")</f>
        <v>0.3</v>
      </c>
      <c r="M7" s="8">
        <f>IFERROR(INDEX(Historique_producteur!L:L, MATCH($E$7, Historique_producteur!$A:$A, 0)), "Non trouvé")</f>
        <v>0.25204500000000002</v>
      </c>
    </row>
    <row r="8" spans="1:13" x14ac:dyDescent="0.3">
      <c r="B8" s="3"/>
    </row>
    <row r="9" spans="1:13" x14ac:dyDescent="0.3">
      <c r="A9" s="15" t="s">
        <v>16</v>
      </c>
      <c r="B9" s="15">
        <f>IF(D2="A",10,IF(D2="B",30,IF(D2="C",50,IF(D2="D",70,IF(D2="E",90)))))</f>
        <v>30</v>
      </c>
    </row>
    <row r="10" spans="1:13" x14ac:dyDescent="0.3">
      <c r="A10" s="15" t="s">
        <v>17</v>
      </c>
      <c r="B10" s="15">
        <v>1.5</v>
      </c>
    </row>
    <row r="11" spans="1:13" x14ac:dyDescent="0.3">
      <c r="A11" s="15" t="s">
        <v>18</v>
      </c>
      <c r="B11" s="15">
        <f>200-B9-B10</f>
        <v>168.5</v>
      </c>
    </row>
    <row r="14" spans="1:13" x14ac:dyDescent="0.3">
      <c r="A14" s="6" t="s">
        <v>14</v>
      </c>
      <c r="B14" s="6" t="s">
        <v>13</v>
      </c>
      <c r="C14" s="6" t="s">
        <v>12</v>
      </c>
      <c r="D14" s="6" t="s">
        <v>11</v>
      </c>
      <c r="E14" s="6" t="s">
        <v>9</v>
      </c>
    </row>
    <row r="15" spans="1:13" x14ac:dyDescent="0.3">
      <c r="A15" s="16">
        <v>3.7037037037036999E-3</v>
      </c>
      <c r="B15" s="16">
        <v>7.4074074074073999E-3</v>
      </c>
      <c r="C15" s="16">
        <v>1.00399137899137E-2</v>
      </c>
      <c r="D15" s="16">
        <v>0.94967370246402305</v>
      </c>
      <c r="E15" s="16">
        <v>2.91752726349515E-2</v>
      </c>
    </row>
    <row r="16" spans="1:13" ht="15" thickBot="1" x14ac:dyDescent="0.35"/>
    <row r="17" spans="1:8" x14ac:dyDescent="0.3">
      <c r="A17" s="49" t="s">
        <v>24</v>
      </c>
      <c r="B17" s="50"/>
      <c r="C17" s="50"/>
      <c r="D17" s="50"/>
      <c r="E17" s="50"/>
      <c r="F17" s="50"/>
      <c r="G17" s="50"/>
      <c r="H17" s="51"/>
    </row>
    <row r="18" spans="1:8" ht="15" thickBot="1" x14ac:dyDescent="0.35">
      <c r="A18" s="36" t="str">
        <f>IF(D2="A","Bravo ! Ce produit est excellent pour votre santé.",IF(D2="B","Bon choix ! C'est une option raisonnable pour votre santé.",IF(D2="C","C'est correct, mais il y a de meilleures options pour votre santé.",IF(D2="D","Soyez vigilant ! Ce produit est à consommer avec modération.",IF(D2="E","Attention, ce produit a une faible qualité nutritionnelle. À consommer occasionellement.")))))</f>
        <v>Bon choix ! C'est une option raisonnable pour votre santé.</v>
      </c>
      <c r="B18" s="37"/>
      <c r="C18" s="37"/>
      <c r="D18" s="37"/>
      <c r="E18" s="37"/>
      <c r="F18" s="37"/>
      <c r="G18" s="37"/>
      <c r="H18" s="38"/>
    </row>
    <row r="19" spans="1:8" ht="15" thickBot="1" x14ac:dyDescent="0.35"/>
    <row r="20" spans="1:8" x14ac:dyDescent="0.3">
      <c r="A20" s="52" t="s">
        <v>25</v>
      </c>
      <c r="B20" s="53"/>
      <c r="C20" s="53"/>
      <c r="D20" s="53"/>
      <c r="E20" s="53"/>
      <c r="F20" s="53"/>
      <c r="G20" s="53"/>
      <c r="H20" s="54"/>
    </row>
    <row r="21" spans="1:8" ht="15" thickBot="1" x14ac:dyDescent="0.35">
      <c r="A21" s="36"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 xml:space="preserve"> Votre produit offre une bonne qualité nutritionnelle. Cela plaira à vos clients.</v>
      </c>
      <c r="B21" s="37"/>
      <c r="C21" s="37"/>
      <c r="D21" s="37"/>
      <c r="E21" s="37"/>
      <c r="F21" s="37"/>
      <c r="G21" s="37"/>
      <c r="H21" s="38"/>
    </row>
    <row r="22" spans="1:8" ht="15" thickBot="1" x14ac:dyDescent="0.35"/>
    <row r="23" spans="1:8" x14ac:dyDescent="0.3">
      <c r="E23" s="9" t="s">
        <v>26</v>
      </c>
      <c r="F23" s="10" t="s">
        <v>27</v>
      </c>
    </row>
    <row r="24" spans="1:8" x14ac:dyDescent="0.3">
      <c r="E24" s="11" t="s">
        <v>30</v>
      </c>
      <c r="F24" s="12" t="s">
        <v>28</v>
      </c>
    </row>
    <row r="25" spans="1:8" x14ac:dyDescent="0.3">
      <c r="E25" s="11" t="s">
        <v>2</v>
      </c>
      <c r="F25" s="12" t="s">
        <v>30</v>
      </c>
    </row>
    <row r="26" spans="1:8" ht="15" thickBot="1" x14ac:dyDescent="0.35">
      <c r="E26" s="13" t="s">
        <v>31</v>
      </c>
      <c r="F26" s="14" t="s">
        <v>20</v>
      </c>
    </row>
    <row r="28" spans="1:8" x14ac:dyDescent="0.3">
      <c r="E28" s="28" t="s">
        <v>37</v>
      </c>
      <c r="F28" s="29" t="s">
        <v>38</v>
      </c>
    </row>
    <row r="29" spans="1:8" x14ac:dyDescent="0.3">
      <c r="A29" s="27" t="s">
        <v>47</v>
      </c>
      <c r="B29" s="27" t="s">
        <v>48</v>
      </c>
      <c r="E29" s="8">
        <v>16</v>
      </c>
      <c r="F29" s="32">
        <v>0</v>
      </c>
    </row>
    <row r="30" spans="1:8" x14ac:dyDescent="0.3">
      <c r="A30" s="7">
        <f>IF(D2="A",81%,IF(D2="B",76%,IF(D2="C",80%,IF(D2="D",86%,IF(D2="E",92%)))))</f>
        <v>0.76</v>
      </c>
      <c r="B30" s="7">
        <f>IF(D2="A",99%,IF(D2="B",99%,IF(D2="C",98%,IF(D2="D",96%,IF(D2="E",98%)))))</f>
        <v>0.99</v>
      </c>
      <c r="E30" s="8">
        <v>0.43</v>
      </c>
      <c r="F30" s="32">
        <v>0.3</v>
      </c>
    </row>
    <row r="31" spans="1:8" x14ac:dyDescent="0.3">
      <c r="E31" s="8">
        <v>496</v>
      </c>
      <c r="F31" s="8">
        <v>0.25204500000000002</v>
      </c>
    </row>
    <row r="33" spans="1:2" x14ac:dyDescent="0.3">
      <c r="A33" s="1" t="s">
        <v>39</v>
      </c>
      <c r="B33" s="1" t="s">
        <v>40</v>
      </c>
    </row>
    <row r="34" spans="1:2" x14ac:dyDescent="0.3">
      <c r="A34" s="16" t="str">
        <f>"Votre produit a " &amp; TEXT(Traitement!$D$3,"0%") &amp; " de chance d'appartenir à la classe " &amp;Traitement!$D$2 &amp;" !"</f>
        <v>Votre produit a 95% de chance d'appartenir à la classe B !</v>
      </c>
      <c r="B34" s="16" t="str">
        <f>"Votre produit a " &amp; TEXT(Traitement!$D$3,"0%") &amp; " de chance d'appartenir à la classe " &amp;Traitement!$D$2 &amp;" !"</f>
        <v>Votre produit a 95% de chance d'appartenir à la classe B !</v>
      </c>
    </row>
    <row r="35" spans="1:2" x14ac:dyDescent="0.3">
      <c r="A35" s="16" t="str">
        <f>"Pour la classe " &amp;Traitement!$D$2 &amp; " nous avons une erreur de " &amp; TEXT(1-Traitement!$A$30,"0%")  &amp;"."</f>
        <v>Pour la classe B nous avons une erreur de 24%.</v>
      </c>
      <c r="B35" s="16" t="str">
        <f>"Pour la classe " &amp;Traitement!$D$2 &amp; " nous avons une erreur de " &amp; TEXT(1-Traitement!$B$30,"0%")  &amp;"."</f>
        <v>Pour la classe B nous avons une erreur de 1%.</v>
      </c>
    </row>
    <row r="36" spans="1:2" x14ac:dyDescent="0.3">
      <c r="A36" s="1" t="str">
        <f>"On compte " &amp;Traitement!$E$29 &amp; " g d'acide gras saturé pour 100 g. Pour une alimentation saine, il ne faut pas dépasser 20 g par jour !"</f>
        <v>On compte 16 g d'acide gras saturé pour 100 g. Pour une alimentation saine, il ne faut pas dépasser 20 g par jour !</v>
      </c>
      <c r="B36" s="1" t="str">
        <f>"Votre produit contient " &amp;Traitement!$F$29 &amp; " g d'acide gras transformé pour 100 g. L'OMS conseille 2.2 g de ce nutriment maximum par jour !"</f>
        <v>Votre produit contient 0 g d'acide gras transformé pour 100 g. L'OMS conseille 2.2 g de ce nutriment maximum par jour !</v>
      </c>
    </row>
    <row r="37" spans="1:2" x14ac:dyDescent="0.3">
      <c r="A37" s="1" t="str">
        <f>"L'OMS recommande aux adultes de ne pas consommer plus de 5 g de sel par jour. Votre produit en contient "&amp;Traitement!$E$30 &amp;" g pour 100 g !"</f>
        <v>L'OMS recommande aux adultes de ne pas consommer plus de 5 g de sel par jour. Votre produit en contient 0,43 g pour 100 g !</v>
      </c>
      <c r="B37" s="1" t="str">
        <f>"On compte " &amp;Traitement!$F$30 &amp; " g d'acide gras saturé pour 100 g. Pour une alimentation saine, il ne faut pas dépasser 20 g par jour !"</f>
        <v>On compte 0,3 g d'acide gras saturé pour 100 g. Pour une alimentation saine, il ne faut pas dépasser 20 g par jour !</v>
      </c>
    </row>
    <row r="38" spans="1:2" x14ac:dyDescent="0.3">
      <c r="A38" s="1" t="str">
        <f>"En moyenne, on conseille d'avoir un apport de 2 400 kcal par jour. Pour 100 g, le produit en contient " &amp;Traitement!$E$31 &amp;" kcal !"</f>
        <v>En moyenne, on conseille d'avoir un apport de 2 400 kcal par jour. Pour 100 g, le produit en contient 496 kcal !</v>
      </c>
      <c r="B38" s="1" t="str">
        <f>"Il y a dans le produit " &amp;Traitement!$F$31 &amp; " g de calcium pour 100 g. On conseille environ 1 g de celui-ci par jour !"</f>
        <v>Il y a dans le produit 0,252045 g de calcium pour 100 g. On conseille environ 1 g de celui-ci par jour !</v>
      </c>
    </row>
  </sheetData>
  <customSheetViews>
    <customSheetView guid="{CB064123-FE4B-48BC-92E9-3B14FBF35288}" scale="85">
      <selection activeCell="A36" sqref="A36"/>
      <pageMargins left="0.7" right="0.7" top="0.75" bottom="0.75" header="0.3" footer="0.3"/>
    </customSheetView>
  </customSheetViews>
  <mergeCells count="7">
    <mergeCell ref="A21:H21"/>
    <mergeCell ref="E6:G6"/>
    <mergeCell ref="E3:G3"/>
    <mergeCell ref="F1:M2"/>
    <mergeCell ref="A17:H17"/>
    <mergeCell ref="A18:H18"/>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6"/>
  <sheetViews>
    <sheetView zoomScale="70" zoomScaleNormal="70" workbookViewId="0">
      <selection activeCell="Y22" sqref="Y22"/>
    </sheetView>
  </sheetViews>
  <sheetFormatPr baseColWidth="10" defaultColWidth="11.44140625" defaultRowHeight="14.4" x14ac:dyDescent="0.3"/>
  <cols>
    <col min="1" max="1" width="15" style="18" bestFit="1" customWidth="1"/>
    <col min="2" max="2" width="8" style="18" bestFit="1" customWidth="1"/>
    <col min="3" max="3" width="15.88671875" style="18" bestFit="1" customWidth="1"/>
    <col min="4" max="4" width="21.88671875" style="18" bestFit="1" customWidth="1"/>
    <col min="5" max="5" width="26.5546875" style="18" bestFit="1" customWidth="1"/>
    <col min="6" max="6" width="11" style="18" bestFit="1" customWidth="1"/>
    <col min="7" max="7" width="6.109375" style="18" bestFit="1" customWidth="1"/>
    <col min="8" max="8" width="8.44140625" style="18" bestFit="1" customWidth="1"/>
    <col min="9" max="9" width="6.44140625" style="18" bestFit="1" customWidth="1"/>
    <col min="10" max="10" width="10.88671875" style="18" bestFit="1" customWidth="1"/>
    <col min="11" max="11" width="10.44140625" style="18" bestFit="1" customWidth="1"/>
    <col min="12" max="12" width="8.109375" style="18" bestFit="1" customWidth="1"/>
    <col min="13" max="13" width="7.88671875" style="18" bestFit="1" customWidth="1"/>
    <col min="14" max="14" width="4.109375" style="18" bestFit="1" customWidth="1"/>
    <col min="15" max="15" width="18.44140625" style="18" customWidth="1"/>
    <col min="16" max="16" width="5.44140625" style="22" customWidth="1"/>
    <col min="17" max="19" width="5.109375" style="22" customWidth="1"/>
    <col min="20" max="20" width="6.109375" style="22" customWidth="1"/>
    <col min="21" max="16384" width="11.44140625" style="18"/>
  </cols>
  <sheetData>
    <row r="2" spans="1:20" ht="15" thickBot="1" x14ac:dyDescent="0.35"/>
    <row r="3" spans="1:20" ht="15.6" thickTop="1" thickBot="1" x14ac:dyDescent="0.35">
      <c r="P3" s="55" t="s">
        <v>42</v>
      </c>
      <c r="Q3" s="55"/>
      <c r="R3" s="55"/>
      <c r="S3" s="55"/>
      <c r="T3" s="55"/>
    </row>
    <row r="4" spans="1:20" ht="15.6" thickTop="1" thickBot="1" x14ac:dyDescent="0.35">
      <c r="A4" s="23" t="s">
        <v>0</v>
      </c>
      <c r="B4" s="23" t="s">
        <v>3</v>
      </c>
      <c r="C4" s="23" t="s">
        <v>4</v>
      </c>
      <c r="D4" s="23" t="s">
        <v>43</v>
      </c>
      <c r="E4" s="23" t="s">
        <v>46</v>
      </c>
      <c r="F4" s="24" t="s">
        <v>5</v>
      </c>
      <c r="G4" s="24" t="s">
        <v>1</v>
      </c>
      <c r="H4" s="24" t="s">
        <v>21</v>
      </c>
      <c r="I4" s="24" t="s">
        <v>6</v>
      </c>
      <c r="J4" s="24" t="s">
        <v>44</v>
      </c>
      <c r="K4" s="24" t="s">
        <v>45</v>
      </c>
      <c r="L4" s="24" t="s">
        <v>20</v>
      </c>
      <c r="M4" s="24" t="s">
        <v>19</v>
      </c>
      <c r="N4" s="24" t="s">
        <v>7</v>
      </c>
      <c r="O4" s="24" t="s">
        <v>8</v>
      </c>
      <c r="P4" s="25" t="s">
        <v>9</v>
      </c>
      <c r="Q4" s="25" t="s">
        <v>11</v>
      </c>
      <c r="R4" s="25" t="s">
        <v>12</v>
      </c>
      <c r="S4" s="25" t="s">
        <v>13</v>
      </c>
      <c r="T4" s="25" t="s">
        <v>14</v>
      </c>
    </row>
    <row r="5" spans="1:20" ht="15" thickTop="1" x14ac:dyDescent="0.3">
      <c r="A5" s="18" t="s">
        <v>53</v>
      </c>
      <c r="B5" s="18">
        <v>884</v>
      </c>
      <c r="C5" s="18">
        <v>17</v>
      </c>
      <c r="D5" s="18">
        <v>3.5</v>
      </c>
      <c r="E5" s="18">
        <v>0.48252200000000001</v>
      </c>
      <c r="F5" s="18">
        <v>1.4450000000000001E-3</v>
      </c>
      <c r="G5" s="18">
        <v>1.5</v>
      </c>
      <c r="H5" s="18">
        <v>1.5</v>
      </c>
      <c r="I5" s="18">
        <v>1</v>
      </c>
      <c r="J5" s="18">
        <v>4.4000000000000002E-4</v>
      </c>
      <c r="K5" s="18">
        <v>6.3636999999999999E-2</v>
      </c>
      <c r="L5" s="18">
        <v>0.66839999999999999</v>
      </c>
      <c r="M5" s="18">
        <v>0.56000000000000005</v>
      </c>
      <c r="N5" s="18">
        <v>7.7840000000000001E-3</v>
      </c>
      <c r="O5" s="31" t="s">
        <v>12</v>
      </c>
      <c r="P5" s="22">
        <v>0</v>
      </c>
      <c r="Q5" s="22">
        <v>3.1679790331223201E-2</v>
      </c>
      <c r="R5" s="22">
        <v>0.701941096523089</v>
      </c>
      <c r="S5" s="22">
        <v>0.20697272313225901</v>
      </c>
      <c r="T5" s="22">
        <v>5.94063900134277E-2</v>
      </c>
    </row>
    <row r="6" spans="1:20" x14ac:dyDescent="0.3">
      <c r="A6" s="18" t="s">
        <v>49</v>
      </c>
      <c r="B6" s="18">
        <v>128</v>
      </c>
      <c r="C6" s="18">
        <v>0.9</v>
      </c>
      <c r="D6" s="18">
        <v>0.3</v>
      </c>
      <c r="E6" s="18">
        <v>0</v>
      </c>
      <c r="F6" s="18">
        <v>1.5107000000000001E-2</v>
      </c>
      <c r="G6" s="18">
        <v>1.1000000000000001</v>
      </c>
      <c r="H6" s="18">
        <v>4.4000000000000004</v>
      </c>
      <c r="I6" s="18">
        <v>1.1000000000000001</v>
      </c>
      <c r="J6" s="18">
        <v>2.8600000000000001E-4</v>
      </c>
      <c r="K6" s="18">
        <v>3.3390999999999997E-2</v>
      </c>
      <c r="L6" s="18">
        <v>0.25204500000000002</v>
      </c>
      <c r="M6" s="18">
        <v>0.30299999999999999</v>
      </c>
      <c r="N6" s="18">
        <v>4.4559999999999999E-3</v>
      </c>
      <c r="O6" s="31" t="s">
        <v>11</v>
      </c>
      <c r="P6" s="22">
        <v>2.91752726349515E-2</v>
      </c>
      <c r="Q6" s="22">
        <v>0.94967370246402305</v>
      </c>
      <c r="R6" s="22">
        <v>1.00399137899137E-2</v>
      </c>
      <c r="S6" s="22">
        <v>7.4074074074073999E-3</v>
      </c>
      <c r="T6" s="22">
        <v>3.7037037037036999E-3</v>
      </c>
    </row>
  </sheetData>
  <customSheetViews>
    <customSheetView guid="{CB064123-FE4B-48BC-92E9-3B14FBF35288}" scale="70" state="hidden">
      <selection activeCell="K23" sqref="K23"/>
      <pageMargins left="0.7" right="0.7" top="0.75" bottom="0.75" header="0.3" footer="0.3"/>
      <pageSetup paperSize="9" orientation="portrait" r:id="rId1"/>
    </customSheetView>
  </customSheetViews>
  <mergeCells count="1">
    <mergeCell ref="P3:T3"/>
  </mergeCells>
  <phoneticPr fontId="1" type="noConversion"/>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9"/>
  <sheetViews>
    <sheetView zoomScale="85" zoomScaleNormal="85" workbookViewId="0">
      <selection activeCell="M21" sqref="M21"/>
    </sheetView>
  </sheetViews>
  <sheetFormatPr baseColWidth="10" defaultColWidth="11.44140625" defaultRowHeight="14.4" x14ac:dyDescent="0.3"/>
  <cols>
    <col min="1" max="1" width="15.109375" style="18" customWidth="1"/>
    <col min="2" max="2" width="11.44140625" style="18"/>
    <col min="3" max="3" width="19.44140625" style="18" customWidth="1"/>
    <col min="4" max="4" width="25" style="18" customWidth="1"/>
    <col min="5" max="8" width="11.44140625" style="18"/>
    <col min="9" max="9" width="19.44140625" style="18" customWidth="1"/>
    <col min="10" max="10" width="8.44140625" style="22" customWidth="1"/>
    <col min="11" max="11" width="7.88671875" style="22" customWidth="1"/>
    <col min="12" max="12" width="8.44140625" style="22" customWidth="1"/>
    <col min="13" max="14" width="8" style="22" customWidth="1"/>
    <col min="15" max="16384" width="11.44140625" style="18"/>
  </cols>
  <sheetData>
    <row r="3" spans="1:14" ht="15" thickBot="1" x14ac:dyDescent="0.35"/>
    <row r="4" spans="1:14" ht="15.6" thickTop="1" thickBot="1" x14ac:dyDescent="0.35">
      <c r="J4" s="55" t="s">
        <v>42</v>
      </c>
      <c r="K4" s="55"/>
      <c r="L4" s="55"/>
      <c r="M4" s="55"/>
      <c r="N4" s="55"/>
    </row>
    <row r="5" spans="1:14" ht="15.6" thickTop="1" thickBot="1" x14ac:dyDescent="0.35">
      <c r="A5" s="23" t="s">
        <v>0</v>
      </c>
      <c r="B5" s="23" t="s">
        <v>3</v>
      </c>
      <c r="C5" s="23" t="s">
        <v>4</v>
      </c>
      <c r="D5" s="23" t="s">
        <v>43</v>
      </c>
      <c r="E5" s="23" t="s">
        <v>1</v>
      </c>
      <c r="F5" s="23" t="s">
        <v>21</v>
      </c>
      <c r="G5" s="24" t="s">
        <v>2</v>
      </c>
      <c r="H5" s="24" t="s">
        <v>22</v>
      </c>
      <c r="I5" s="24" t="s">
        <v>8</v>
      </c>
      <c r="J5" s="25" t="s">
        <v>9</v>
      </c>
      <c r="K5" s="25" t="s">
        <v>11</v>
      </c>
      <c r="L5" s="25" t="s">
        <v>12</v>
      </c>
      <c r="M5" s="25" t="s">
        <v>13</v>
      </c>
      <c r="N5" s="25" t="s">
        <v>14</v>
      </c>
    </row>
    <row r="6" spans="1:14" ht="15" thickTop="1" x14ac:dyDescent="0.3">
      <c r="A6" s="18" t="s">
        <v>23</v>
      </c>
      <c r="B6" s="18">
        <v>270</v>
      </c>
      <c r="C6" s="18">
        <v>2.6</v>
      </c>
      <c r="D6" s="18">
        <v>0.8</v>
      </c>
      <c r="E6" s="18">
        <v>0.7</v>
      </c>
      <c r="F6" s="18">
        <v>49</v>
      </c>
      <c r="G6" s="18">
        <v>0.1</v>
      </c>
      <c r="H6" s="18">
        <v>11</v>
      </c>
      <c r="I6" s="26" t="s">
        <v>9</v>
      </c>
      <c r="J6" s="22">
        <v>0.69060794027060801</v>
      </c>
      <c r="K6" s="22">
        <v>0.276058726396058</v>
      </c>
      <c r="L6" s="22">
        <v>1.6666666666666601E-2</v>
      </c>
      <c r="M6" s="22">
        <v>0</v>
      </c>
      <c r="N6" s="22">
        <v>1.6666666666666601E-2</v>
      </c>
    </row>
    <row r="7" spans="1:14" x14ac:dyDescent="0.3">
      <c r="A7" s="18" t="s">
        <v>29</v>
      </c>
      <c r="B7" s="18">
        <v>467</v>
      </c>
      <c r="C7" s="18">
        <v>17</v>
      </c>
      <c r="D7" s="18">
        <v>5.6</v>
      </c>
      <c r="E7" s="18">
        <v>32</v>
      </c>
      <c r="F7" s="18">
        <v>69</v>
      </c>
      <c r="G7" s="18">
        <v>0.49</v>
      </c>
      <c r="H7" s="18">
        <v>6.3</v>
      </c>
      <c r="I7" s="26" t="s">
        <v>13</v>
      </c>
      <c r="J7" s="22">
        <v>8.3333333333333297E-3</v>
      </c>
      <c r="K7" s="22">
        <v>1.6666666666666601E-2</v>
      </c>
      <c r="L7" s="22">
        <v>0.21666666666666601</v>
      </c>
      <c r="M7" s="22">
        <v>0.65</v>
      </c>
      <c r="N7" s="22">
        <v>0.108333333333333</v>
      </c>
    </row>
    <row r="8" spans="1:14" x14ac:dyDescent="0.3">
      <c r="A8" s="18" t="s">
        <v>51</v>
      </c>
      <c r="B8" s="18">
        <v>34</v>
      </c>
      <c r="C8" s="18">
        <v>0.5</v>
      </c>
      <c r="D8" s="18">
        <v>0</v>
      </c>
      <c r="E8" s="18">
        <v>4.8</v>
      </c>
      <c r="F8" s="18">
        <v>4.8</v>
      </c>
      <c r="G8" s="18">
        <v>0.09</v>
      </c>
      <c r="H8" s="18">
        <v>3.3</v>
      </c>
      <c r="I8" s="31" t="s">
        <v>9</v>
      </c>
      <c r="J8" s="22">
        <v>0.61515227216833501</v>
      </c>
      <c r="K8" s="22">
        <v>0.209052422110615</v>
      </c>
      <c r="L8" s="22">
        <v>0.17579530572104801</v>
      </c>
      <c r="M8" s="22">
        <v>0</v>
      </c>
      <c r="N8" s="22">
        <v>0</v>
      </c>
    </row>
    <row r="9" spans="1:14" x14ac:dyDescent="0.3">
      <c r="A9" s="18" t="s">
        <v>52</v>
      </c>
      <c r="B9" s="18">
        <v>34</v>
      </c>
      <c r="C9" s="18">
        <v>0.5</v>
      </c>
      <c r="D9" s="18">
        <v>0</v>
      </c>
      <c r="E9" s="18">
        <v>4.8</v>
      </c>
      <c r="F9" s="18">
        <v>4.8</v>
      </c>
      <c r="G9" s="18">
        <v>0.09</v>
      </c>
      <c r="H9" s="18">
        <v>3.3</v>
      </c>
      <c r="I9" s="31" t="s">
        <v>9</v>
      </c>
      <c r="J9" s="22">
        <v>0.61515227216833501</v>
      </c>
      <c r="K9" s="22">
        <v>0.209052422110615</v>
      </c>
      <c r="L9" s="22">
        <v>0.17579530572104801</v>
      </c>
      <c r="M9" s="22">
        <v>0</v>
      </c>
      <c r="N9" s="22">
        <v>0</v>
      </c>
    </row>
  </sheetData>
  <customSheetViews>
    <customSheetView guid="{CB064123-FE4B-48BC-92E9-3B14FBF35288}" scale="130" state="hidden" topLeftCell="A4">
      <selection activeCell="A6" sqref="A6:A13"/>
      <pageMargins left="0.7" right="0.7" top="0.75" bottom="0.75" header="0.3" footer="0.3"/>
    </customSheetView>
  </customSheetViews>
  <mergeCells count="1">
    <mergeCell ref="J4:N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3</vt:i4>
      </vt:variant>
    </vt:vector>
  </HeadingPairs>
  <TitlesOfParts>
    <vt:vector size="9" baseType="lpstr">
      <vt:lpstr>Accueil</vt:lpstr>
      <vt:lpstr>dashboard_consommateur</vt:lpstr>
      <vt:lpstr>dashboard_producteur</vt:lpstr>
      <vt:lpstr>Traitement</vt:lpstr>
      <vt:lpstr>Historique_producteur</vt:lpstr>
      <vt:lpstr>Historique_consommateur</vt:lpstr>
      <vt:lpstr>hist_conso</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Léo Gabet</cp:lastModifiedBy>
  <dcterms:created xsi:type="dcterms:W3CDTF">2023-10-14T11:45:31Z</dcterms:created>
  <dcterms:modified xsi:type="dcterms:W3CDTF">2023-12-11T15:34:41Z</dcterms:modified>
</cp:coreProperties>
</file>