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A83EED0D-523E-4DF7-936D-DCAB7F90279F}" xr6:coauthVersionLast="47" xr6:coauthVersionMax="47" xr10:uidLastSave="{00000000-0000-0000-0000-000000000000}"/>
  <bookViews>
    <workbookView xWindow="-108" yWindow="-108" windowWidth="23256" windowHeight="12456" tabRatio="776" activeTab="1" xr2:uid="{00000000-000D-0000-FFFF-FFFF00000000}"/>
  </bookViews>
  <sheets>
    <sheet name="Accueil" sheetId="2" r:id="rId1"/>
    <sheet name="dashboard_consommateur" sheetId="6" r:id="rId2"/>
    <sheet name="dashboard_producteur" sheetId="8" state="hidden" r:id="rId3"/>
    <sheet name="Traitement" sheetId="7" r:id="rId4"/>
    <sheet name="Historique_producteur" sheetId="1" r:id="rId5"/>
    <sheet name="Historique_consommateur" sheetId="5" state="hidden" r:id="rId6"/>
  </sheets>
  <functionGroups builtInGroupCount="19"/>
  <definedNames>
    <definedName name="Histo">Historique_consommateur!$A$6:$A$50</definedName>
    <definedName name="Histo_pro">Historique_producteur!$A$5:$A$202</definedName>
  </definedNames>
  <calcPr calcId="191029"/>
</workbook>
</file>

<file path=xl/calcChain.xml><?xml version="1.0" encoding="utf-8"?>
<calcChain xmlns="http://schemas.openxmlformats.org/spreadsheetml/2006/main">
  <c r="A38" i="7" l="1"/>
  <c r="B38" i="7"/>
  <c r="B37" i="7"/>
  <c r="A37" i="7"/>
  <c r="B36" i="7"/>
  <c r="A36" i="7"/>
  <c r="E7" i="7"/>
  <c r="G7" i="7" s="1"/>
  <c r="E5" i="7"/>
  <c r="F5" i="7" s="1"/>
  <c r="L5" i="7" l="1"/>
  <c r="M5" i="7"/>
  <c r="M7" i="7"/>
  <c r="J7" i="7"/>
  <c r="J5" i="7"/>
  <c r="K7" i="7"/>
  <c r="K5" i="7"/>
  <c r="L7" i="7"/>
  <c r="F7" i="7"/>
  <c r="I7" i="7"/>
  <c r="H7" i="7"/>
  <c r="G5" i="7"/>
  <c r="H5" i="7"/>
  <c r="I5" i="7"/>
  <c r="D3" i="7" l="1"/>
  <c r="D2" i="7"/>
  <c r="A34" i="7" l="1"/>
  <c r="B34" i="7"/>
  <c r="B30" i="7"/>
  <c r="B35" i="7" s="1"/>
  <c r="A30" i="7"/>
  <c r="A35" i="7" s="1"/>
  <c r="A18" i="7"/>
  <c r="A21" i="7"/>
  <c r="B9" i="7"/>
  <c r="B11" i="7" s="1"/>
</calcChain>
</file>

<file path=xl/sharedStrings.xml><?xml version="1.0" encoding="utf-8"?>
<sst xmlns="http://schemas.openxmlformats.org/spreadsheetml/2006/main" count="140" uniqueCount="70">
  <si>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</si>
  <si>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</si>
  <si>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</si>
  <si>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</si>
  <si>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</si>
  <si>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</si>
  <si>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</si>
  <si>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</si>
  <si>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</si>
  <si>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</si>
  <si>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</si>
  <si>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</si>
  <si>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</si>
  <si>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</si>
  <si>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</si>
  <si>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</si>
  <si>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</si>
  <si>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</si>
  <si>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</si>
  <si>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</si>
  <si>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</si>
  <si>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</si>
  <si>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</si>
  <si>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</si>
  <si>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</si>
  <si>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</si>
  <si>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</si>
  <si>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</si>
  <si>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</si>
  <si>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</si>
  <si>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</si>
  <si>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</si>
  <si>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</si>
  <si>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</si>
  <si>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</si>
  <si>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</si>
  <si>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</si>
  <si>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</si>
  <si>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</si>
  <si>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</si>
  <si>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</si>
  <si>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</si>
  <si>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</si>
  <si>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</si>
  <si>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</si>
  <si>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</si>
  <si>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</si>
  <si>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</si>
  <si>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</si>
  <si>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</si>
  <si>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</si>
  <si>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</si>
  <si>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</si>
  <si>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</si>
  <si>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</si>
  <si>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</si>
  <si>
    <t>Erreur (consommateur)</t>
  </si>
  <si>
    <t>Erreur(producteur)</t>
  </si>
  <si>
    <t>Top1</t>
  </si>
  <si>
    <t>Top2</t>
  </si>
  <si>
    <t>Top3</t>
  </si>
  <si>
    <t>Valeur Top 3 conso</t>
  </si>
  <si>
    <t>Valeur Top 3 prod</t>
  </si>
  <si>
    <t>TEXTE (Consommateur)</t>
  </si>
  <si>
    <t>TEXTE (Producteur)</t>
  </si>
  <si>
    <t>Dashboard producteur</t>
  </si>
  <si>
    <t>testhist</t>
  </si>
  <si>
    <t>carambar</t>
  </si>
  <si>
    <t>graou</t>
  </si>
  <si>
    <t>tjrs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</si>
</sst>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3.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0.png"/><Relationship Id="rId17" Type="http://schemas.openxmlformats.org/officeDocument/2006/relationships/image" Target="../media/image22.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1.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372761"/>
          <a:ext cx="3382900" cy="113904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a:t>
          </a:r>
          <a:r>
            <a:rPr lang="fr-FR" sz="16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018471" y="10346800"/>
          <a:ext cx="4059924" cy="126550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536555" y="10339993"/>
          <a:ext cx="4208317" cy="120973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283040" y="6407724"/>
          <a:ext cx="4939581" cy="5068459"/>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537124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50800</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8746983" y="10622360"/>
          <a:ext cx="4461016" cy="1366440"/>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251884</xdr:colOff>
      <xdr:row>47</xdr:row>
      <xdr:rowOff>136523</xdr:rowOff>
    </xdr:from>
    <xdr:to>
      <xdr:col>11</xdr:col>
      <xdr:colOff>570917</xdr:colOff>
      <xdr:row>53</xdr:row>
      <xdr:rowOff>137864</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395884" y="9280523"/>
          <a:ext cx="1233433" cy="1118941"/>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39558" y="4288752"/>
          <a:ext cx="4152888" cy="7338990"/>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382328"/>
          <a:ext cx="7868173" cy="3822492"/>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23498"/>
          <a:ext cx="12643262" cy="6010174"/>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Bravo ! Ce produit est excellent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67976" y="2008909"/>
          <a:ext cx="4239673" cy="2195176"/>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 de Précision</a:t>
            </a:r>
          </a:p>
        </xdr:txBody>
      </xdr:sp>
    </xdr:grpSp>
    <xdr:clientData/>
  </xdr:twoCellAnchor>
  <xdr:twoCellAnchor>
    <xdr:from>
      <xdr:col>17</xdr:col>
      <xdr:colOff>490918</xdr:colOff>
      <xdr:row>11</xdr:row>
      <xdr:rowOff>27709</xdr:rowOff>
    </xdr:from>
    <xdr:to>
      <xdr:col>19</xdr:col>
      <xdr:colOff>692727</xdr:colOff>
      <xdr:row>20</xdr:row>
      <xdr:rowOff>124691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387027" y="2244436"/>
          <a:ext cx="1836645" cy="1870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précision de 19%.</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54</xdr:row>
      <xdr:rowOff>156801</xdr:rowOff>
    </xdr:from>
    <xdr:to>
      <xdr:col>7</xdr:col>
      <xdr:colOff>694266</xdr:colOff>
      <xdr:row>59</xdr:row>
      <xdr:rowOff>98522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425809" y="10270619"/>
          <a:ext cx="3990384" cy="842267"/>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0,8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0,1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744626</xdr:colOff>
      <xdr:row>52</xdr:row>
      <xdr:rowOff>55418</xdr:rowOff>
    </xdr:from>
    <xdr:to>
      <xdr:col>21</xdr:col>
      <xdr:colOff>138545</xdr:colOff>
      <xdr:row>65</xdr:row>
      <xdr:rowOff>165009</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640735" y="9809018"/>
          <a:ext cx="26635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270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609600</xdr:colOff>
      <xdr:row>13</xdr:row>
      <xdr:rowOff>13856</xdr:rowOff>
    </xdr:from>
    <xdr:to>
      <xdr:col>21</xdr:col>
      <xdr:colOff>124690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40545" y="2590801"/>
          <a:ext cx="1149927" cy="1149927"/>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A</a:t>
          </a:fld>
          <a:endParaRPr lang="fr-FR" sz="30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574609"/>
          <a:ext cx="12869497" cy="596774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Avec votre produit noté A, vous répondez aux attentes croissantes des consommateurs pour des aliments sains et équilibrés.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200735"/>
          <a:ext cx="8080345" cy="36464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653142</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59782" y="6206096"/>
          <a:ext cx="5548383" cy="5445513"/>
          <a:chOff x="-1467" y="4709578"/>
          <a:chExt cx="5570071"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3"/>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467" y="5290564"/>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9</xdr:col>
      <xdr:colOff>813975</xdr:colOff>
      <xdr:row>45</xdr:row>
      <xdr:rowOff>119012</xdr:rowOff>
    </xdr:from>
    <xdr:to>
      <xdr:col>11</xdr:col>
      <xdr:colOff>232216</xdr:colOff>
      <xdr:row>51</xdr:row>
      <xdr:rowOff>147216</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978261" y="9317441"/>
          <a:ext cx="1232526" cy="1225632"/>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9205" y="9919788"/>
          <a:ext cx="4259943" cy="122573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92275" y="4124241"/>
          <a:ext cx="4242285" cy="705756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90569" y="2083411"/>
          <a:ext cx="4343991" cy="19660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 de précision</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35724" y="2162511"/>
            <a:ext cx="1738123" cy="162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précision de 1%.</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1 g d'acide gras trans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5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18</xdr:col>
      <xdr:colOff>6750</xdr:colOff>
      <xdr:row>50</xdr:row>
      <xdr:rowOff>124691</xdr:rowOff>
    </xdr:from>
    <xdr:to>
      <xdr:col>21</xdr:col>
      <xdr:colOff>166254</xdr:colOff>
      <xdr:row>60</xdr:row>
      <xdr:rowOff>119500</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720277" y="9365673"/>
          <a:ext cx="2611759"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9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13857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706582</xdr:colOff>
      <xdr:row>8</xdr:row>
      <xdr:rowOff>83127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526474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A</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13</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04714" y="519954"/>
          <a:ext cx="3223311" cy="2000126"/>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647700</xdr:colOff>
      <xdr:row>15</xdr:row>
      <xdr:rowOff>1</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755880" y="619761"/>
          <a:ext cx="3139440" cy="2169160"/>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opLeftCell="A31" zoomScale="62" zoomScaleNormal="55" workbookViewId="0">
      <selection activeCell="Y22" sqref="Y22"/>
    </sheetView>
  </sheetViews>
  <sheetFormatPr baseColWidth="10" defaultColWidth="12.109375" defaultRowHeight="14.4" x14ac:dyDescent="0.3"/>
  <cols>
    <col min="1" max="16384" width="12.10937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abSelected="1" zoomScale="55" zoomScaleNormal="55" workbookViewId="0">
      <selection activeCell="R5" sqref="R5"/>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27</v>
      </c>
      <c r="K8" s="34"/>
      <c r="L8" s="34"/>
      <c r="Q8" s="33"/>
      <c r="R8" s="33"/>
      <c r="S8" s="33"/>
    </row>
    <row r="9" spans="10:23" x14ac:dyDescent="0.3">
      <c r="Q9" s="33"/>
      <c r="R9" s="33"/>
      <c r="S9" s="33"/>
    </row>
    <row r="16" spans="10:23" ht="25.8" x14ac:dyDescent="0.3">
      <c r="W16" s="30"/>
    </row>
    <row r="17" spans="21:23" ht="14.55" customHeight="1" x14ac:dyDescent="0.3">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55" zoomScaleNormal="55" workbookViewId="0">
      <selection activeCell="W11" sqref="W11"/>
    </sheetView>
  </sheetViews>
  <sheetFormatPr baseColWidth="10" defaultColWidth="12" defaultRowHeight="14.4" x14ac:dyDescent="0.3"/>
  <cols>
    <col min="1" max="16384" width="12" style="2"/>
  </cols>
  <sheetData>
    <row r="8" spans="10:12" ht="32.4" x14ac:dyDescent="0.3">
      <c r="J8" s="35" t="s">
        <v>45</v>
      </c>
      <c r="K8" s="35"/>
      <c r="L8" s="35"/>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topLeftCell="A16" workbookViewId="0">
      <selection activeCell="A36" sqref="A36"/>
    </sheetView>
  </sheetViews>
  <sheetFormatPr baseColWidth="10" defaultColWidth="11.44140625" defaultRowHeight="14.4" x14ac:dyDescent="0.3"/>
  <cols>
    <col min="1" max="1" width="40.332031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6640625" style="1" customWidth="1"/>
    <col min="12" max="12" width="13.77734375" style="1" customWidth="1"/>
    <col min="13" max="13" width="15.44140625" style="1" customWidth="1"/>
    <col min="14" max="16384" width="11.44140625" style="1"/>
  </cols>
  <sheetData>
    <row r="1" spans="1:13" x14ac:dyDescent="0.3">
      <c r="A1" s="8" t="s">
        <v>11</v>
      </c>
      <c r="B1" s="8">
        <v>20</v>
      </c>
      <c r="D1" s="4" t="s">
        <v>12</v>
      </c>
      <c r="F1" s="43" t="s">
        <v>52</v>
      </c>
      <c r="G1" s="44"/>
      <c r="H1" s="44"/>
      <c r="I1" s="44"/>
      <c r="J1" s="44"/>
      <c r="K1" s="44"/>
      <c r="L1" s="44"/>
      <c r="M1" s="45"/>
    </row>
    <row r="2" spans="1:13" x14ac:dyDescent="0.3">
      <c r="A2" s="8" t="s">
        <v>13</v>
      </c>
      <c r="B2" s="8">
        <v>20</v>
      </c>
      <c r="D2" s="5" t="str">
        <f>INDEX(A14:E15,1,MATCH(MAX(A15:E15),A15:E15,0))</f>
        <v>A</v>
      </c>
      <c r="F2" s="46"/>
      <c r="G2" s="47"/>
      <c r="H2" s="47"/>
      <c r="I2" s="47"/>
      <c r="J2" s="47"/>
      <c r="K2" s="47"/>
      <c r="L2" s="47"/>
      <c r="M2" s="48"/>
    </row>
    <row r="3" spans="1:13" x14ac:dyDescent="0.3">
      <c r="A3" s="8" t="s">
        <v>14</v>
      </c>
      <c r="B3" s="8">
        <v>20</v>
      </c>
      <c r="D3" s="20">
        <f>MAX(A15:E15)</f>
        <v>0.69060794027060801</v>
      </c>
      <c r="E3" s="40" t="s">
        <v>49</v>
      </c>
      <c r="F3" s="41"/>
      <c r="G3" s="42"/>
      <c r="H3" s="8"/>
      <c r="I3" s="8"/>
      <c r="J3" s="8"/>
      <c r="K3" s="8"/>
      <c r="L3" s="8"/>
      <c r="M3" s="8"/>
    </row>
    <row r="4" spans="1:13" x14ac:dyDescent="0.3">
      <c r="A4" s="8" t="s">
        <v>15</v>
      </c>
      <c r="B4" s="8">
        <v>20</v>
      </c>
      <c r="E4" s="8"/>
      <c r="F4" s="8" t="s">
        <v>11</v>
      </c>
      <c r="G4" s="8" t="s">
        <v>13</v>
      </c>
      <c r="H4" s="8" t="s">
        <v>14</v>
      </c>
      <c r="I4" s="8" t="s">
        <v>15</v>
      </c>
      <c r="J4" s="8" t="s">
        <v>16</v>
      </c>
      <c r="K4" s="8" t="s">
        <v>58</v>
      </c>
      <c r="L4" s="8" t="s">
        <v>59</v>
      </c>
      <c r="M4" s="8" t="s">
        <v>60</v>
      </c>
    </row>
    <row r="5" spans="1:13" x14ac:dyDescent="0.3">
      <c r="A5" s="8" t="s">
        <v>16</v>
      </c>
      <c r="B5" s="8">
        <v>20</v>
      </c>
      <c r="E5" s="8" t="str">
        <f>dashboard_consommateur!J8</f>
        <v>pate truffe</v>
      </c>
      <c r="F5" s="21">
        <f>IFERROR(INDEX(Historique_consommateur!J:J, MATCH($E$5, Historique_consommateur!$A:$A, 0)), "Non trouvé")</f>
        <v>0.69060794027060801</v>
      </c>
      <c r="G5" s="19">
        <f>IFERROR(INDEX(Historique_consommateur!K:K, MATCH($E$5, Historique_consommateur!$A:$A, 0)), "Non trouvé")</f>
        <v>0.276058726396058</v>
      </c>
      <c r="H5" s="7">
        <f>IFERROR(INDEX(Historique_consommateur!L:L, MATCH($E$5, Historique_consommateur!$A:$A, 0)), "Non trouvé")</f>
        <v>1.6666666666666601E-2</v>
      </c>
      <c r="I5" s="7">
        <f>IFERROR(INDEX(Historique_consommateur!M:M, MATCH($E$5, Historique_consommateur!$A:$A, 0)), "Non trouvé")</f>
        <v>0</v>
      </c>
      <c r="J5" s="7">
        <f>IFERROR(INDEX(Historique_consommateur!N:N, MATCH($E$5, Historique_consommateur!$A:$A, 0)), "Non trouvé")</f>
        <v>1.6666666666666601E-2</v>
      </c>
      <c r="K5" s="8">
        <f>IFERROR(INDEX(Historique_consommateur!D:D, MATCH($E$5, Historique_consommateur!$A:$A, 0)), "Non trouvé")</f>
        <v>0.8</v>
      </c>
      <c r="L5" s="8">
        <f>IFERROR(INDEX(Historique_consommateur!G:G, MATCH($E$5, Historique_consommateur!$A:$A, 0)), "Non trouvé")</f>
        <v>0.1</v>
      </c>
      <c r="M5" s="8">
        <f>IFERROR(INDEX(Historique_consommateur!B:B, MATCH($E$5, Historique_consommateur!$A:$A, 0)), "Non trouvé")</f>
        <v>270</v>
      </c>
    </row>
    <row r="6" spans="1:13" x14ac:dyDescent="0.3">
      <c r="A6" s="8" t="s">
        <v>17</v>
      </c>
      <c r="B6" s="8">
        <v>100</v>
      </c>
      <c r="E6" s="39" t="s">
        <v>65</v>
      </c>
      <c r="F6" s="39"/>
      <c r="G6" s="39"/>
      <c r="H6" s="7"/>
      <c r="I6" s="7"/>
      <c r="J6" s="7"/>
      <c r="K6" s="8"/>
      <c r="L6" s="8"/>
      <c r="M6" s="8"/>
    </row>
    <row r="7" spans="1:13" x14ac:dyDescent="0.3">
      <c r="B7" s="3"/>
      <c r="E7" s="8" t="str">
        <f>dashboard_producteur!J8</f>
        <v>testprod</v>
      </c>
      <c r="F7" s="7">
        <f>IFERROR(INDEX(Historique_producteur!P:P, MATCH($E$7, Historique_producteur!$A:$A, 0)), "Non trouvé")</f>
        <v>1.48148148148148E-2</v>
      </c>
      <c r="G7" s="7">
        <f>IFERROR(INDEX(Historique_producteur!Q:Q, MATCH($E$7, Historique_producteur!$A:$A, 0)), "Non trouvé")</f>
        <v>1.48148148148148E-2</v>
      </c>
      <c r="H7" s="7">
        <f>IFERROR(INDEX(Historique_producteur!R:R, MATCH($E$7, Historique_producteur!$A:$A, 0)), "Non trouvé")</f>
        <v>0.49626724763979602</v>
      </c>
      <c r="I7" s="7">
        <f>IFERROR(INDEX(Historique_producteur!S:S, MATCH($E$7, Historique_producteur!$A:$A, 0)), "Non trouvé")</f>
        <v>0.29262164124909201</v>
      </c>
      <c r="J7" s="7">
        <f>IFERROR(INDEX(Historique_producteur!T:T, MATCH($E$7, Historique_producteur!$A:$A, 0)), "Non trouvé")</f>
        <v>0.18148148148148099</v>
      </c>
      <c r="K7" s="8">
        <f>IFERROR(INDEX(Historique_producteur!E:E, MATCH($E$7, Historique_producteur!$A:$A, 0)), "Non trouvé")</f>
        <v>1</v>
      </c>
      <c r="L7" s="8">
        <f>IFERROR(INDEX(Historique_producteur!D:D,MATCH($E$7,Historique_producteur!$A:$A,0)),"Non trouvé")</f>
        <v>5</v>
      </c>
      <c r="M7" s="8">
        <f>IFERROR(INDEX(Historique_producteur!L:L, MATCH($E$7, Historique_producteur!$A:$A, 0)), "Non trouvé")</f>
        <v>9</v>
      </c>
    </row>
    <row r="8" spans="1:13" x14ac:dyDescent="0.3">
      <c r="B8" s="3"/>
    </row>
    <row r="9" spans="1:13" x14ac:dyDescent="0.3">
      <c r="A9" s="15" t="s">
        <v>18</v>
      </c>
      <c r="B9" s="15">
        <f>IF(D2="A",10,IF(D2="B",30,IF(D2="C",50,IF(D2="D",70,IF(D2="E",90)))))</f>
        <v>10</v>
      </c>
    </row>
    <row r="10" spans="1:13" x14ac:dyDescent="0.3">
      <c r="A10" s="15" t="s">
        <v>19</v>
      </c>
      <c r="B10" s="15">
        <v>1.5</v>
      </c>
    </row>
    <row r="11" spans="1:13" x14ac:dyDescent="0.3">
      <c r="A11" s="15" t="s">
        <v>20</v>
      </c>
      <c r="B11" s="15">
        <f>200-B9-B10</f>
        <v>188.5</v>
      </c>
    </row>
    <row r="14" spans="1:13" x14ac:dyDescent="0.3">
      <c r="A14" s="6" t="s">
        <v>16</v>
      </c>
      <c r="B14" s="6" t="s">
        <v>15</v>
      </c>
      <c r="C14" s="6" t="s">
        <v>14</v>
      </c>
      <c r="D14" s="6" t="s">
        <v>13</v>
      </c>
      <c r="E14" s="6" t="s">
        <v>11</v>
      </c>
    </row>
    <row r="15" spans="1:13" x14ac:dyDescent="0.3">
      <c r="A15" s="16">
        <v>1.6666666666666601E-2</v>
      </c>
      <c r="B15" s="16">
        <v>0</v>
      </c>
      <c r="C15" s="16">
        <v>1.6666666666666601E-2</v>
      </c>
      <c r="D15" s="16">
        <v>0.276058726396058</v>
      </c>
      <c r="E15" s="16">
        <v>0.69060794027060801</v>
      </c>
    </row>
    <row r="16" spans="1:13" ht="15" thickBot="1" x14ac:dyDescent="0.35"/>
    <row r="17" spans="1:8" x14ac:dyDescent="0.3">
      <c r="A17" s="49" t="s">
        <v>28</v>
      </c>
      <c r="B17" s="50"/>
      <c r="C17" s="50"/>
      <c r="D17" s="50"/>
      <c r="E17" s="50"/>
      <c r="F17" s="50"/>
      <c r="G17" s="50"/>
      <c r="H17" s="51"/>
    </row>
    <row r="18" spans="1:8" ht="15" thickBot="1" x14ac:dyDescent="0.35">
      <c r="A18" s="36"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Bravo ! Ce produit est excellent pour votre santé.</v>
      </c>
      <c r="B18" s="37"/>
      <c r="C18" s="37"/>
      <c r="D18" s="37"/>
      <c r="E18" s="37"/>
      <c r="F18" s="37"/>
      <c r="G18" s="37"/>
      <c r="H18" s="38"/>
    </row>
    <row r="19" spans="1:8" ht="15" thickBot="1" x14ac:dyDescent="0.35"/>
    <row r="20" spans="1:8" x14ac:dyDescent="0.3">
      <c r="A20" s="52" t="s">
        <v>29</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Avec votre produit noté A, vous répondez aux attentes croissantes des consommateurs pour des aliments sains et équilibrés.</v>
      </c>
      <c r="B21" s="37"/>
      <c r="C21" s="37"/>
      <c r="D21" s="37"/>
      <c r="E21" s="37"/>
      <c r="F21" s="37"/>
      <c r="G21" s="37"/>
      <c r="H21" s="38"/>
    </row>
    <row r="22" spans="1:8" ht="15" thickBot="1" x14ac:dyDescent="0.35"/>
    <row r="23" spans="1:8" x14ac:dyDescent="0.3">
      <c r="E23" s="9" t="s">
        <v>30</v>
      </c>
      <c r="F23" s="10" t="s">
        <v>31</v>
      </c>
    </row>
    <row r="24" spans="1:8" x14ac:dyDescent="0.3">
      <c r="E24" s="11" t="s">
        <v>47</v>
      </c>
      <c r="F24" s="12" t="s">
        <v>32</v>
      </c>
    </row>
    <row r="25" spans="1:8" x14ac:dyDescent="0.3">
      <c r="E25" s="11" t="s">
        <v>2</v>
      </c>
      <c r="F25" s="12" t="s">
        <v>47</v>
      </c>
    </row>
    <row r="26" spans="1:8" ht="15" thickBot="1" x14ac:dyDescent="0.35">
      <c r="E26" s="13" t="s">
        <v>48</v>
      </c>
      <c r="F26" s="14" t="s">
        <v>23</v>
      </c>
    </row>
    <row r="28" spans="1:8" x14ac:dyDescent="0.3">
      <c r="E28" s="28" t="s">
        <v>61</v>
      </c>
      <c r="F28" s="29" t="s">
        <v>62</v>
      </c>
    </row>
    <row r="29" spans="1:8" x14ac:dyDescent="0.3">
      <c r="A29" s="27" t="s">
        <v>56</v>
      </c>
      <c r="B29" s="27" t="s">
        <v>57</v>
      </c>
      <c r="E29" s="8">
        <v>0.8</v>
      </c>
      <c r="F29" s="32">
        <v>1</v>
      </c>
    </row>
    <row r="30" spans="1:8" x14ac:dyDescent="0.3">
      <c r="A30" s="7">
        <f>IF(D2="A",81%,IF(D2="B",76%,IF(D2="C",80%,IF(D2="D",86%,IF(D2="E",92%)))))</f>
        <v>0.81</v>
      </c>
      <c r="B30" s="7">
        <f>IF(D2="A",99%,IF(D2="B",99%,IF(D2="C",98%,IF(D2="D",96%,IF(D2="E",98%)))))</f>
        <v>0.99</v>
      </c>
      <c r="E30" s="8">
        <v>0.1</v>
      </c>
      <c r="F30" s="32">
        <v>5</v>
      </c>
    </row>
    <row r="31" spans="1:8" x14ac:dyDescent="0.3">
      <c r="E31" s="8">
        <v>270</v>
      </c>
      <c r="F31" s="8">
        <v>9</v>
      </c>
    </row>
    <row r="33" spans="1:2" x14ac:dyDescent="0.3">
      <c r="A33" s="1" t="s">
        <v>63</v>
      </c>
      <c r="B33" s="1" t="s">
        <v>64</v>
      </c>
    </row>
    <row r="34" spans="1:2" x14ac:dyDescent="0.3">
      <c r="A34" s="16" t="str">
        <f>"Votre produit a " &amp; TEXT(Traitement!$D$3,"0%") &amp; " de chance d'appartenir à la classe " &amp;Traitement!$D$2 &amp;" !"</f>
        <v>Votre produit a 69% de chance d'appartenir à la classe A !</v>
      </c>
      <c r="B34" s="16" t="str">
        <f>"Votre produit a " &amp; TEXT(Traitement!$D$3,"0%") &amp; " de chance d'appartenir à la classe " &amp;Traitement!$D$2 &amp;" !"</f>
        <v>Votre produit a 69% de chance d'appartenir à la classe A !</v>
      </c>
    </row>
    <row r="35" spans="1:2" x14ac:dyDescent="0.3">
      <c r="A35" s="16" t="str">
        <f>"Pour la classe " &amp;Traitement!$D$2 &amp; " nous avons une erreur de précision de " &amp; TEXT(1-Traitement!$A$30,"0%")  &amp;"."</f>
        <v>Pour la classe A nous avons une erreur de précision de 19%.</v>
      </c>
      <c r="B35" s="16" t="str">
        <f>"Pour la classe " &amp;Traitement!$D$2 &amp; " nous avons une erreur de précision de " &amp; TEXT(1-Traitement!$B$30,"0%")  &amp;"."</f>
        <v>Pour la classe A nous avons une erreur de précision de 1%.</v>
      </c>
    </row>
    <row r="36" spans="1:2" x14ac:dyDescent="0.3">
      <c r="A36" s="1" t="str">
        <f>"On compte " &amp;Traitement!$E$29 &amp; " g d'acide gras saturé pour 100 g. Pour une alimentation saine, il ne faut pas dépasser 20 g par jour !"</f>
        <v>On compte 0,8 g d'acide gras saturé pour 100 g. Pour une alimentation saine, il ne faut pas dépasser 20 g par jour !</v>
      </c>
      <c r="B36" s="1" t="str">
        <f>"Votre produit contient " &amp;Traitement!$F$29 &amp; " g d'acide gras trans pour 100 g. L'OMS conseille 2.2 g de ce nutriment maximum par jour !"</f>
        <v>Votre produit contient 1 g d'acide gras trans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0,1 g pour 100 g !</v>
      </c>
      <c r="B37" s="1" t="str">
        <f>"On compte " &amp;Traitement!$F$30 &amp; " g d'acide gras saturé pour 100 g. Pour une alimentation saine, il ne faut pas dépasser 20 g par jour !"</f>
        <v>On compte 5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270 kcal !</v>
      </c>
      <c r="B38" s="1" t="str">
        <f>"Il y a dans le produit " &amp;Traitement!$F$31 &amp; " g de calcium pour 100 g. On conseille environ 1 g de celui-ci par jour !"</f>
        <v>Il y a dans le produit 9 g de calcium pour 100 g. On conseille environ 1 g de celui-ci par jour !</v>
      </c>
    </row>
  </sheetData>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6"/>
  <sheetViews>
    <sheetView zoomScale="85" zoomScaleNormal="85" workbookViewId="0">
      <selection activeCell="A5" sqref="A5:XFD5"/>
    </sheetView>
  </sheetViews>
  <sheetFormatPr baseColWidth="10" defaultColWidth="11.44140625" defaultRowHeight="14.4" x14ac:dyDescent="0.3"/>
  <cols>
    <col min="1" max="1" width="15" style="18" bestFit="1" customWidth="1"/>
    <col min="2" max="2" width="8" style="18" bestFit="1" customWidth="1"/>
    <col min="3" max="3" width="15.77734375" style="18" bestFit="1" customWidth="1"/>
    <col min="4" max="4" width="21.77734375" style="18" bestFit="1" customWidth="1"/>
    <col min="5" max="5" width="26.664062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77734375" style="18" bestFit="1" customWidth="1"/>
    <col min="11" max="11" width="10.44140625" style="18" bestFit="1" customWidth="1"/>
    <col min="12" max="12" width="8.109375" style="18" bestFit="1" customWidth="1"/>
    <col min="13" max="13" width="7.77734375" style="18" bestFit="1" customWidth="1"/>
    <col min="14" max="14" width="4.109375" style="18" bestFit="1" customWidth="1"/>
    <col min="15" max="15" width="18.332031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34</v>
      </c>
      <c r="Q3" s="55"/>
      <c r="R3" s="55"/>
      <c r="S3" s="55"/>
      <c r="T3" s="55"/>
    </row>
    <row r="4" spans="1:20" ht="15.6" thickTop="1" thickBot="1" x14ac:dyDescent="0.35">
      <c r="A4" s="23" t="s">
        <v>0</v>
      </c>
      <c r="B4" s="23" t="s">
        <v>3</v>
      </c>
      <c r="C4" s="23" t="s">
        <v>4</v>
      </c>
      <c r="D4" s="23" t="s">
        <v>5</v>
      </c>
      <c r="E4" s="23" t="s">
        <v>21</v>
      </c>
      <c r="F4" s="24" t="s">
        <v>6</v>
      </c>
      <c r="G4" s="24" t="s">
        <v>1</v>
      </c>
      <c r="H4" s="24" t="s">
        <v>25</v>
      </c>
      <c r="I4" s="24" t="s">
        <v>7</v>
      </c>
      <c r="J4" s="24" t="s">
        <v>24</v>
      </c>
      <c r="K4" s="24" t="s">
        <v>8</v>
      </c>
      <c r="L4" s="24" t="s">
        <v>23</v>
      </c>
      <c r="M4" s="24" t="s">
        <v>22</v>
      </c>
      <c r="N4" s="24" t="s">
        <v>9</v>
      </c>
      <c r="O4" s="24" t="s">
        <v>10</v>
      </c>
      <c r="P4" s="25" t="s">
        <v>11</v>
      </c>
      <c r="Q4" s="25" t="s">
        <v>13</v>
      </c>
      <c r="R4" s="25" t="s">
        <v>14</v>
      </c>
      <c r="S4" s="25" t="s">
        <v>15</v>
      </c>
      <c r="T4" s="25" t="s">
        <v>16</v>
      </c>
    </row>
    <row r="5" spans="1:20" ht="15" thickTop="1" x14ac:dyDescent="0.3">
      <c r="A5" s="18" t="s">
        <v>36</v>
      </c>
      <c r="B5" s="18">
        <v>1.5</v>
      </c>
      <c r="C5" s="18">
        <v>3</v>
      </c>
      <c r="D5" s="18">
        <v>5</v>
      </c>
      <c r="E5" s="18">
        <v>6.44</v>
      </c>
      <c r="F5" s="18">
        <v>5.0439999999999996</v>
      </c>
      <c r="G5" s="18">
        <v>1</v>
      </c>
      <c r="H5" s="18">
        <v>56</v>
      </c>
      <c r="I5" s="18">
        <v>5.0549999999999997</v>
      </c>
      <c r="J5" s="18">
        <v>42</v>
      </c>
      <c r="K5" s="18">
        <v>4</v>
      </c>
      <c r="L5" s="18">
        <v>210</v>
      </c>
      <c r="M5" s="18">
        <v>2</v>
      </c>
      <c r="N5" s="18">
        <v>6</v>
      </c>
      <c r="O5" s="26" t="s">
        <v>14</v>
      </c>
      <c r="P5" s="22">
        <v>1.48148148148148E-2</v>
      </c>
      <c r="Q5" s="22">
        <v>1.48148148148148E-2</v>
      </c>
      <c r="R5" s="22">
        <v>0.49626724763979602</v>
      </c>
      <c r="S5" s="22">
        <v>0.30373275236020297</v>
      </c>
      <c r="T5" s="22">
        <v>0.17037037037037001</v>
      </c>
    </row>
    <row r="6" spans="1:20" x14ac:dyDescent="0.3">
      <c r="A6" s="18" t="s">
        <v>35</v>
      </c>
      <c r="B6" s="18">
        <v>1.5</v>
      </c>
      <c r="C6" s="18">
        <v>3</v>
      </c>
      <c r="D6" s="18">
        <v>5</v>
      </c>
      <c r="E6" s="18">
        <v>6</v>
      </c>
      <c r="F6" s="18">
        <v>5</v>
      </c>
      <c r="G6" s="18">
        <v>1</v>
      </c>
      <c r="H6" s="18">
        <v>56</v>
      </c>
      <c r="I6" s="18">
        <v>5</v>
      </c>
      <c r="J6" s="18">
        <v>42</v>
      </c>
      <c r="K6" s="18">
        <v>5</v>
      </c>
      <c r="L6" s="18">
        <v>2</v>
      </c>
      <c r="M6" s="18">
        <v>2</v>
      </c>
      <c r="N6" s="18">
        <v>6.5</v>
      </c>
      <c r="O6" s="26" t="s">
        <v>14</v>
      </c>
      <c r="P6" s="22">
        <v>1.48148148148148E-2</v>
      </c>
      <c r="Q6" s="22">
        <v>1.48148148148148E-2</v>
      </c>
      <c r="R6" s="22">
        <v>0.49626724763979602</v>
      </c>
      <c r="S6" s="22">
        <v>0.30373275236020297</v>
      </c>
      <c r="T6" s="22">
        <v>0.17037037037037001</v>
      </c>
    </row>
    <row r="7" spans="1:20" x14ac:dyDescent="0.3">
      <c r="A7" s="18" t="s">
        <v>38</v>
      </c>
      <c r="B7" s="18">
        <v>1.5</v>
      </c>
      <c r="C7" s="18">
        <v>53</v>
      </c>
      <c r="D7" s="18">
        <v>5</v>
      </c>
      <c r="E7" s="18">
        <v>6</v>
      </c>
      <c r="F7" s="18">
        <v>5</v>
      </c>
      <c r="G7" s="18">
        <v>1</v>
      </c>
      <c r="H7" s="18">
        <v>56</v>
      </c>
      <c r="I7" s="18">
        <v>5</v>
      </c>
      <c r="J7" s="18">
        <v>42</v>
      </c>
      <c r="K7" s="18">
        <v>5</v>
      </c>
      <c r="L7" s="18">
        <v>2</v>
      </c>
      <c r="M7" s="18">
        <v>2</v>
      </c>
      <c r="N7" s="18">
        <v>6</v>
      </c>
      <c r="O7" s="26" t="s">
        <v>16</v>
      </c>
      <c r="P7" s="22">
        <v>7.4074074074073999E-3</v>
      </c>
      <c r="Q7" s="22">
        <v>7.4074074074073999E-3</v>
      </c>
      <c r="R7" s="22">
        <v>0.34074074074074001</v>
      </c>
      <c r="S7" s="22">
        <v>0.28888888888888797</v>
      </c>
      <c r="T7" s="22">
        <v>0.35555555555555501</v>
      </c>
    </row>
    <row r="8" spans="1:20" x14ac:dyDescent="0.3">
      <c r="A8" s="18" t="s">
        <v>41</v>
      </c>
      <c r="B8" s="18">
        <v>5.9</v>
      </c>
      <c r="C8" s="18">
        <v>2</v>
      </c>
      <c r="D8" s="18">
        <v>5</v>
      </c>
      <c r="E8" s="18">
        <v>1</v>
      </c>
      <c r="F8" s="18">
        <v>23</v>
      </c>
      <c r="G8" s="18">
        <v>2</v>
      </c>
      <c r="H8" s="18">
        <v>61</v>
      </c>
      <c r="I8" s="18">
        <v>5</v>
      </c>
      <c r="J8" s="18">
        <v>28</v>
      </c>
      <c r="K8" s="18">
        <v>45</v>
      </c>
      <c r="L8" s="18">
        <v>8</v>
      </c>
      <c r="M8" s="18">
        <v>5</v>
      </c>
      <c r="N8" s="18">
        <v>2</v>
      </c>
      <c r="O8" s="26" t="s">
        <v>14</v>
      </c>
      <c r="P8" s="22">
        <v>1.48148148148148E-2</v>
      </c>
      <c r="Q8" s="22">
        <v>1.48148148148148E-2</v>
      </c>
      <c r="R8" s="22">
        <v>0.50367465504720399</v>
      </c>
      <c r="S8" s="22">
        <v>0.29262164124909201</v>
      </c>
      <c r="T8" s="22">
        <v>0.17407407407407399</v>
      </c>
    </row>
    <row r="9" spans="1:20" x14ac:dyDescent="0.3">
      <c r="A9" s="18" t="s">
        <v>42</v>
      </c>
      <c r="B9" s="18">
        <v>12.66</v>
      </c>
      <c r="C9" s="18">
        <v>22</v>
      </c>
      <c r="D9" s="18">
        <v>32</v>
      </c>
      <c r="E9" s="18">
        <v>1</v>
      </c>
      <c r="F9" s="18">
        <v>23</v>
      </c>
      <c r="G9" s="18">
        <v>2</v>
      </c>
      <c r="H9" s="18">
        <v>5</v>
      </c>
      <c r="I9" s="18">
        <v>2</v>
      </c>
      <c r="J9" s="18">
        <v>6</v>
      </c>
      <c r="K9" s="18">
        <v>5</v>
      </c>
      <c r="L9" s="18">
        <v>2</v>
      </c>
      <c r="M9" s="18">
        <v>8</v>
      </c>
      <c r="N9" s="18">
        <v>9</v>
      </c>
      <c r="O9" s="26" t="s">
        <v>16</v>
      </c>
      <c r="P9" s="22">
        <v>3.7037037037036999E-3</v>
      </c>
      <c r="Q9" s="22">
        <v>1.1111111111111099E-2</v>
      </c>
      <c r="R9" s="22">
        <v>0.155555555555555</v>
      </c>
      <c r="S9" s="22">
        <v>0.29259259259259202</v>
      </c>
      <c r="T9" s="22">
        <v>0.53703703703703698</v>
      </c>
    </row>
    <row r="10" spans="1:20" x14ac:dyDescent="0.3">
      <c r="A10" s="18" t="s">
        <v>43</v>
      </c>
      <c r="B10" s="18">
        <v>12.7</v>
      </c>
      <c r="C10" s="18">
        <v>22</v>
      </c>
      <c r="D10" s="18">
        <v>32</v>
      </c>
      <c r="E10" s="18">
        <v>1</v>
      </c>
      <c r="F10" s="18">
        <v>23</v>
      </c>
      <c r="G10" s="18">
        <v>2</v>
      </c>
      <c r="H10" s="18">
        <v>5</v>
      </c>
      <c r="I10" s="18">
        <v>2</v>
      </c>
      <c r="J10" s="18">
        <v>6</v>
      </c>
      <c r="K10" s="18">
        <v>5</v>
      </c>
      <c r="L10" s="18">
        <v>2</v>
      </c>
      <c r="M10" s="18">
        <v>8</v>
      </c>
      <c r="N10" s="18">
        <v>9</v>
      </c>
      <c r="O10" s="26" t="s">
        <v>16</v>
      </c>
      <c r="P10" s="22">
        <v>3.7037037037036999E-3</v>
      </c>
      <c r="Q10" s="22">
        <v>1.1111111111111099E-2</v>
      </c>
      <c r="R10" s="22">
        <v>0.155555555555555</v>
      </c>
      <c r="S10" s="22">
        <v>0.29259259259259202</v>
      </c>
      <c r="T10" s="22">
        <v>0.53703703703703698</v>
      </c>
    </row>
    <row r="11" spans="1:20" x14ac:dyDescent="0.3">
      <c r="A11" s="18" t="s">
        <v>42</v>
      </c>
      <c r="B11" s="18">
        <v>12.7</v>
      </c>
      <c r="C11" s="18">
        <v>22</v>
      </c>
      <c r="D11" s="18">
        <v>32</v>
      </c>
      <c r="E11" s="18">
        <v>1</v>
      </c>
      <c r="F11" s="18">
        <v>23</v>
      </c>
      <c r="G11" s="18">
        <v>2</v>
      </c>
      <c r="H11" s="18">
        <v>5</v>
      </c>
      <c r="I11" s="18">
        <v>2</v>
      </c>
      <c r="J11" s="18">
        <v>6</v>
      </c>
      <c r="K11" s="18">
        <v>5</v>
      </c>
      <c r="L11" s="18">
        <v>2</v>
      </c>
      <c r="M11" s="18">
        <v>8</v>
      </c>
      <c r="N11" s="18">
        <v>9</v>
      </c>
      <c r="O11" s="26" t="s">
        <v>16</v>
      </c>
      <c r="P11" s="22">
        <v>3.7037037037036999E-3</v>
      </c>
      <c r="Q11" s="22">
        <v>1.1111111111111099E-2</v>
      </c>
      <c r="R11" s="22">
        <v>0.155555555555555</v>
      </c>
      <c r="S11" s="22">
        <v>0.29259259259259202</v>
      </c>
      <c r="T11" s="22">
        <v>0.53703703703703698</v>
      </c>
    </row>
    <row r="12" spans="1:20" x14ac:dyDescent="0.3">
      <c r="A12" s="18" t="s">
        <v>42</v>
      </c>
      <c r="B12" s="18">
        <v>12.7</v>
      </c>
      <c r="C12" s="18">
        <v>22</v>
      </c>
      <c r="D12" s="18">
        <v>32</v>
      </c>
      <c r="E12" s="18">
        <v>1</v>
      </c>
      <c r="F12" s="18">
        <v>23</v>
      </c>
      <c r="G12" s="18">
        <v>2</v>
      </c>
      <c r="H12" s="18">
        <v>5</v>
      </c>
      <c r="I12" s="18">
        <v>2</v>
      </c>
      <c r="J12" s="18">
        <v>6</v>
      </c>
      <c r="K12" s="18">
        <v>5</v>
      </c>
      <c r="L12" s="18">
        <v>2</v>
      </c>
      <c r="M12" s="18">
        <v>8</v>
      </c>
      <c r="N12" s="18">
        <v>9</v>
      </c>
      <c r="O12" s="26" t="s">
        <v>16</v>
      </c>
      <c r="P12" s="22">
        <v>3.7037037037036999E-3</v>
      </c>
      <c r="Q12" s="22">
        <v>1.1111111111111099E-2</v>
      </c>
      <c r="R12" s="22">
        <v>0.155555555555555</v>
      </c>
      <c r="S12" s="22">
        <v>0.29259259259259202</v>
      </c>
      <c r="T12" s="22">
        <v>0.53703703703703698</v>
      </c>
    </row>
    <row r="13" spans="1:20" x14ac:dyDescent="0.3">
      <c r="A13" s="18" t="s">
        <v>45</v>
      </c>
      <c r="B13" s="18">
        <v>1.8</v>
      </c>
      <c r="C13" s="18">
        <v>2</v>
      </c>
      <c r="D13" s="18">
        <v>5</v>
      </c>
      <c r="E13" s="18">
        <v>1</v>
      </c>
      <c r="F13" s="18">
        <v>25</v>
      </c>
      <c r="G13" s="18">
        <v>3</v>
      </c>
      <c r="H13" s="18">
        <v>59</v>
      </c>
      <c r="I13" s="18">
        <v>2586</v>
      </c>
      <c r="J13" s="18">
        <v>2</v>
      </c>
      <c r="K13" s="18">
        <v>5</v>
      </c>
      <c r="L13" s="18">
        <v>9</v>
      </c>
      <c r="M13" s="18">
        <v>8</v>
      </c>
      <c r="N13" s="18">
        <v>5</v>
      </c>
      <c r="O13" s="26" t="s">
        <v>14</v>
      </c>
      <c r="P13" s="22">
        <v>1.48148148148148E-2</v>
      </c>
      <c r="Q13" s="22">
        <v>1.48148148148148E-2</v>
      </c>
      <c r="R13" s="22">
        <v>0.49626724763979602</v>
      </c>
      <c r="S13" s="22">
        <v>0.29262164124909201</v>
      </c>
      <c r="T13" s="22">
        <v>0.18148148148148099</v>
      </c>
    </row>
    <row r="14" spans="1:20" x14ac:dyDescent="0.3">
      <c r="A14" s="18" t="s">
        <v>55</v>
      </c>
      <c r="B14" s="18">
        <v>150</v>
      </c>
      <c r="C14" s="18">
        <v>4.5999999999999996</v>
      </c>
      <c r="D14" s="18">
        <v>5.8</v>
      </c>
      <c r="E14" s="18">
        <v>2</v>
      </c>
      <c r="F14" s="18">
        <v>66</v>
      </c>
      <c r="G14" s="18">
        <v>3</v>
      </c>
      <c r="H14" s="18">
        <v>2</v>
      </c>
      <c r="I14" s="18">
        <v>26</v>
      </c>
      <c r="J14" s="18">
        <v>32</v>
      </c>
      <c r="K14" s="18">
        <v>26</v>
      </c>
      <c r="L14" s="18">
        <v>2</v>
      </c>
      <c r="M14" s="18">
        <v>5</v>
      </c>
      <c r="N14" s="18">
        <v>5</v>
      </c>
      <c r="O14" s="26" t="s">
        <v>14</v>
      </c>
      <c r="P14" s="22">
        <v>1.48148148148148E-2</v>
      </c>
      <c r="Q14" s="22">
        <v>2.96296296296296E-2</v>
      </c>
      <c r="R14" s="22">
        <v>0.43330428467683302</v>
      </c>
      <c r="S14" s="22">
        <v>0.32595497458242501</v>
      </c>
      <c r="T14" s="22">
        <v>0.196296296296296</v>
      </c>
    </row>
    <row r="15" spans="1:20" x14ac:dyDescent="0.3">
      <c r="A15" s="18" t="s">
        <v>69</v>
      </c>
      <c r="B15" s="18">
        <v>1</v>
      </c>
      <c r="C15" s="18">
        <v>2</v>
      </c>
      <c r="D15" s="18">
        <v>3</v>
      </c>
      <c r="E15" s="18">
        <v>2</v>
      </c>
      <c r="F15" s="18">
        <v>5</v>
      </c>
      <c r="G15" s="18">
        <v>56</v>
      </c>
      <c r="H15" s="18">
        <v>4</v>
      </c>
      <c r="I15" s="18">
        <v>6</v>
      </c>
      <c r="J15" s="18">
        <v>8</v>
      </c>
      <c r="K15" s="18">
        <v>7</v>
      </c>
      <c r="L15" s="18">
        <v>12</v>
      </c>
      <c r="M15" s="18">
        <v>9</v>
      </c>
      <c r="N15" s="18">
        <v>120</v>
      </c>
      <c r="O15" s="31" t="s">
        <v>14</v>
      </c>
      <c r="P15" s="22">
        <v>1.1111111111111099E-2</v>
      </c>
      <c r="Q15" s="22">
        <v>1.85185185185185E-2</v>
      </c>
      <c r="R15" s="22">
        <v>0.4</v>
      </c>
      <c r="S15" s="22">
        <v>0.30740740740740702</v>
      </c>
      <c r="T15" s="22">
        <v>0.26296296296296201</v>
      </c>
    </row>
    <row r="16" spans="1:20" x14ac:dyDescent="0.3">
      <c r="A16" s="18" t="s">
        <v>35</v>
      </c>
      <c r="B16" s="18">
        <v>1.5</v>
      </c>
      <c r="C16" s="18">
        <v>3</v>
      </c>
      <c r="D16" s="18">
        <v>5</v>
      </c>
      <c r="E16" s="18">
        <v>6</v>
      </c>
      <c r="F16" s="18">
        <v>5</v>
      </c>
      <c r="G16" s="18">
        <v>1</v>
      </c>
      <c r="H16" s="18">
        <v>56</v>
      </c>
      <c r="I16" s="18">
        <v>5</v>
      </c>
      <c r="J16" s="18">
        <v>42</v>
      </c>
      <c r="K16" s="18">
        <v>5</v>
      </c>
      <c r="L16" s="18">
        <v>2</v>
      </c>
      <c r="M16" s="18">
        <v>2</v>
      </c>
      <c r="N16" s="18">
        <v>6.5</v>
      </c>
      <c r="O16" s="31" t="s">
        <v>14</v>
      </c>
      <c r="P16" s="22">
        <v>1.48148148148148E-2</v>
      </c>
      <c r="Q16" s="22">
        <v>1.48148148148148E-2</v>
      </c>
      <c r="R16" s="22">
        <v>0.49626724763979602</v>
      </c>
      <c r="S16" s="22">
        <v>0.30373275236020297</v>
      </c>
      <c r="T16" s="22">
        <v>0.17037037037037001</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3"/>
  <sheetViews>
    <sheetView zoomScaleNormal="100" workbookViewId="0">
      <selection activeCell="C27" sqref="C27"/>
    </sheetView>
  </sheetViews>
  <sheetFormatPr baseColWidth="10" defaultColWidth="11.44140625" defaultRowHeight="14.4" x14ac:dyDescent="0.3"/>
  <cols>
    <col min="1" max="1" width="15.109375" style="18" customWidth="1"/>
    <col min="2" max="2" width="11.44140625" style="18"/>
    <col min="3" max="3" width="19.33203125" style="18" customWidth="1"/>
    <col min="4" max="4" width="25" style="18" customWidth="1"/>
    <col min="5" max="8" width="11.44140625" style="18"/>
    <col min="9" max="9" width="19.33203125" style="18" customWidth="1"/>
    <col min="10" max="10" width="8.33203125" style="22" customWidth="1"/>
    <col min="11" max="11" width="7.777343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34</v>
      </c>
      <c r="K4" s="55"/>
      <c r="L4" s="55"/>
      <c r="M4" s="55"/>
      <c r="N4" s="55"/>
    </row>
    <row r="5" spans="1:14" ht="15.6" thickTop="1" thickBot="1" x14ac:dyDescent="0.35">
      <c r="A5" s="23" t="s">
        <v>0</v>
      </c>
      <c r="B5" s="23" t="s">
        <v>3</v>
      </c>
      <c r="C5" s="23" t="s">
        <v>4</v>
      </c>
      <c r="D5" s="23" t="s">
        <v>5</v>
      </c>
      <c r="E5" s="23" t="s">
        <v>1</v>
      </c>
      <c r="F5" s="23" t="s">
        <v>25</v>
      </c>
      <c r="G5" s="24" t="s">
        <v>2</v>
      </c>
      <c r="H5" s="24" t="s">
        <v>26</v>
      </c>
      <c r="I5" s="24" t="s">
        <v>10</v>
      </c>
      <c r="J5" s="25" t="s">
        <v>11</v>
      </c>
      <c r="K5" s="25" t="s">
        <v>13</v>
      </c>
      <c r="L5" s="25" t="s">
        <v>14</v>
      </c>
      <c r="M5" s="25" t="s">
        <v>15</v>
      </c>
      <c r="N5" s="25" t="s">
        <v>16</v>
      </c>
    </row>
    <row r="6" spans="1:14" ht="15" thickTop="1" x14ac:dyDescent="0.3">
      <c r="A6" s="18" t="s">
        <v>27</v>
      </c>
      <c r="B6" s="18">
        <v>270</v>
      </c>
      <c r="C6" s="18">
        <v>2.6</v>
      </c>
      <c r="D6" s="18">
        <v>0.8</v>
      </c>
      <c r="E6" s="18">
        <v>0.7</v>
      </c>
      <c r="F6" s="18">
        <v>49</v>
      </c>
      <c r="G6" s="18">
        <v>0.1</v>
      </c>
      <c r="H6" s="18">
        <v>11</v>
      </c>
      <c r="I6" s="26" t="s">
        <v>11</v>
      </c>
      <c r="J6" s="22">
        <v>0.69060794027060801</v>
      </c>
      <c r="K6" s="22">
        <v>0.276058726396058</v>
      </c>
      <c r="L6" s="22">
        <v>1.6666666666666601E-2</v>
      </c>
      <c r="M6" s="22">
        <v>0</v>
      </c>
      <c r="N6" s="22">
        <v>1.6666666666666601E-2</v>
      </c>
    </row>
    <row r="7" spans="1:14" x14ac:dyDescent="0.3">
      <c r="A7" s="18" t="s">
        <v>27</v>
      </c>
      <c r="B7" s="18">
        <v>270</v>
      </c>
      <c r="C7" s="18">
        <v>2.6</v>
      </c>
      <c r="D7" s="18">
        <v>0.8</v>
      </c>
      <c r="E7" s="18">
        <v>0.7</v>
      </c>
      <c r="F7" s="18">
        <v>49</v>
      </c>
      <c r="G7" s="18">
        <v>0.1</v>
      </c>
      <c r="H7" s="18">
        <v>11</v>
      </c>
      <c r="I7" s="26" t="s">
        <v>11</v>
      </c>
      <c r="J7" s="22">
        <v>0.69060794027060801</v>
      </c>
      <c r="K7" s="22">
        <v>0.276058726396058</v>
      </c>
      <c r="L7" s="22">
        <v>1.6666666666666601E-2</v>
      </c>
      <c r="M7" s="22">
        <v>0</v>
      </c>
      <c r="N7" s="22">
        <v>1.6666666666666601E-2</v>
      </c>
    </row>
    <row r="8" spans="1:14" x14ac:dyDescent="0.3">
      <c r="A8" s="18" t="s">
        <v>37</v>
      </c>
      <c r="B8" s="18">
        <v>1.5</v>
      </c>
      <c r="C8" s="18">
        <v>2</v>
      </c>
      <c r="D8" s="18">
        <v>3</v>
      </c>
      <c r="E8" s="18">
        <v>5</v>
      </c>
      <c r="F8" s="18">
        <v>4</v>
      </c>
      <c r="G8" s="18">
        <v>9</v>
      </c>
      <c r="H8" s="18">
        <v>8</v>
      </c>
      <c r="I8" s="26" t="s">
        <v>15</v>
      </c>
      <c r="J8" s="22">
        <v>0.1</v>
      </c>
      <c r="K8" s="22">
        <v>0.2</v>
      </c>
      <c r="L8" s="22">
        <v>0.32500000000000001</v>
      </c>
      <c r="M8" s="22">
        <v>0.375</v>
      </c>
      <c r="N8" s="22">
        <v>0</v>
      </c>
    </row>
    <row r="9" spans="1:14" x14ac:dyDescent="0.3">
      <c r="A9" s="18" t="s">
        <v>33</v>
      </c>
      <c r="B9" s="18">
        <v>1.5</v>
      </c>
      <c r="C9" s="18">
        <v>6</v>
      </c>
      <c r="D9" s="18">
        <v>65</v>
      </c>
      <c r="E9" s="18">
        <v>2</v>
      </c>
      <c r="F9" s="18">
        <v>5</v>
      </c>
      <c r="G9" s="18">
        <v>4</v>
      </c>
      <c r="H9" s="18">
        <v>9</v>
      </c>
      <c r="I9" s="26" t="s">
        <v>15</v>
      </c>
      <c r="J9" s="22">
        <v>2.5000000000000001E-2</v>
      </c>
      <c r="K9" s="22">
        <v>0.116666666666666</v>
      </c>
      <c r="L9" s="22">
        <v>0.241666666666666</v>
      </c>
      <c r="M9" s="22">
        <v>0.45</v>
      </c>
      <c r="N9" s="22">
        <v>0.16666666666666599</v>
      </c>
    </row>
    <row r="10" spans="1:14" x14ac:dyDescent="0.3">
      <c r="A10" s="18" t="s">
        <v>39</v>
      </c>
      <c r="B10" s="18">
        <v>369</v>
      </c>
      <c r="C10" s="18">
        <v>29</v>
      </c>
      <c r="D10" s="18">
        <v>21</v>
      </c>
      <c r="E10" s="18">
        <v>0.5</v>
      </c>
      <c r="F10" s="18">
        <v>0.5</v>
      </c>
      <c r="G10" s="18">
        <v>0.83</v>
      </c>
      <c r="H10" s="18">
        <v>27</v>
      </c>
      <c r="I10" s="26" t="s">
        <v>15</v>
      </c>
      <c r="J10" s="22">
        <v>1.6666666666666601E-2</v>
      </c>
      <c r="K10" s="22">
        <v>7.4999999999999997E-2</v>
      </c>
      <c r="L10" s="22">
        <v>0.266666666666666</v>
      </c>
      <c r="M10" s="22">
        <v>0.59722222222222199</v>
      </c>
      <c r="N10" s="22">
        <v>4.4444444444444398E-2</v>
      </c>
    </row>
    <row r="11" spans="1:14" x14ac:dyDescent="0.3">
      <c r="A11" s="18" t="s">
        <v>40</v>
      </c>
      <c r="B11" s="18">
        <v>467</v>
      </c>
      <c r="C11" s="18">
        <v>17</v>
      </c>
      <c r="D11" s="18">
        <v>5.6</v>
      </c>
      <c r="E11" s="18">
        <v>32</v>
      </c>
      <c r="F11" s="18">
        <v>69</v>
      </c>
      <c r="G11" s="18">
        <v>0.49</v>
      </c>
      <c r="H11" s="18">
        <v>6.3</v>
      </c>
      <c r="I11" s="26" t="s">
        <v>15</v>
      </c>
      <c r="J11" s="22">
        <v>8.3333333333333297E-3</v>
      </c>
      <c r="K11" s="22">
        <v>1.6666666666666601E-2</v>
      </c>
      <c r="L11" s="22">
        <v>0.21666666666666601</v>
      </c>
      <c r="M11" s="22">
        <v>0.65</v>
      </c>
      <c r="N11" s="22">
        <v>0.108333333333333</v>
      </c>
    </row>
    <row r="12" spans="1:14" x14ac:dyDescent="0.3">
      <c r="A12" s="18" t="s">
        <v>27</v>
      </c>
      <c r="B12" s="18">
        <v>270</v>
      </c>
      <c r="C12" s="18">
        <v>2.6</v>
      </c>
      <c r="D12" s="18">
        <v>0.8</v>
      </c>
      <c r="E12" s="18">
        <v>0.7</v>
      </c>
      <c r="F12" s="18">
        <v>49</v>
      </c>
      <c r="G12" s="18">
        <v>0.1</v>
      </c>
      <c r="H12" s="18">
        <v>11</v>
      </c>
      <c r="I12" s="26" t="s">
        <v>11</v>
      </c>
      <c r="J12" s="22">
        <v>0.69060794027060801</v>
      </c>
      <c r="K12" s="22">
        <v>0.276058726396058</v>
      </c>
      <c r="L12" s="22">
        <v>1.6666666666666601E-2</v>
      </c>
      <c r="M12" s="22">
        <v>0</v>
      </c>
      <c r="N12" s="22">
        <v>1.6666666666666601E-2</v>
      </c>
    </row>
    <row r="13" spans="1:14" x14ac:dyDescent="0.3">
      <c r="A13" s="18" t="s">
        <v>27</v>
      </c>
      <c r="B13" s="18">
        <v>270</v>
      </c>
      <c r="C13" s="18">
        <v>2.6</v>
      </c>
      <c r="D13" s="18">
        <v>0.8</v>
      </c>
      <c r="E13" s="18">
        <v>0.7</v>
      </c>
      <c r="F13" s="18">
        <v>49</v>
      </c>
      <c r="G13" s="18">
        <v>0.1</v>
      </c>
      <c r="H13" s="18">
        <v>11</v>
      </c>
      <c r="I13" s="26" t="s">
        <v>11</v>
      </c>
      <c r="J13" s="22">
        <v>0.69060794027060801</v>
      </c>
      <c r="K13" s="22">
        <v>0.276058726396058</v>
      </c>
      <c r="L13" s="22">
        <v>1.6666666666666601E-2</v>
      </c>
      <c r="M13" s="22">
        <v>0</v>
      </c>
      <c r="N13" s="22">
        <v>1.6666666666666601E-2</v>
      </c>
    </row>
    <row r="14" spans="1:14" x14ac:dyDescent="0.3">
      <c r="A14" s="18" t="s">
        <v>44</v>
      </c>
      <c r="B14" s="18">
        <v>1.4</v>
      </c>
      <c r="C14" s="18">
        <v>5</v>
      </c>
      <c r="D14" s="18">
        <v>6</v>
      </c>
      <c r="E14" s="18">
        <v>5</v>
      </c>
      <c r="F14" s="18">
        <v>8</v>
      </c>
      <c r="G14" s="18">
        <v>6.8</v>
      </c>
      <c r="H14" s="18">
        <v>5.4</v>
      </c>
      <c r="I14" s="26" t="s">
        <v>14</v>
      </c>
      <c r="J14" s="22">
        <v>5.83333333333333E-2</v>
      </c>
      <c r="K14" s="22">
        <v>0.116666666666666</v>
      </c>
      <c r="L14" s="22">
        <v>0.483333333333333</v>
      </c>
      <c r="M14" s="22">
        <v>0.31666666666666599</v>
      </c>
      <c r="N14" s="22">
        <v>2.5000000000000001E-2</v>
      </c>
    </row>
    <row r="15" spans="1:14" x14ac:dyDescent="0.3">
      <c r="A15" s="18" t="s">
        <v>46</v>
      </c>
      <c r="B15" s="18">
        <v>60</v>
      </c>
      <c r="C15" s="18">
        <v>0.8</v>
      </c>
      <c r="D15" s="18">
        <v>0.5</v>
      </c>
      <c r="E15" s="18">
        <v>10</v>
      </c>
      <c r="F15" s="18">
        <v>10</v>
      </c>
      <c r="G15" s="18">
        <v>0.1</v>
      </c>
      <c r="H15" s="18">
        <v>3.1</v>
      </c>
      <c r="I15" s="26" t="s">
        <v>13</v>
      </c>
      <c r="J15" s="22">
        <v>0.26950980392156798</v>
      </c>
      <c r="K15" s="22">
        <v>0.564875116713352</v>
      </c>
      <c r="L15" s="22">
        <v>0.16561507936507899</v>
      </c>
      <c r="M15" s="22">
        <v>0</v>
      </c>
      <c r="N15" s="22">
        <v>0</v>
      </c>
    </row>
    <row r="16" spans="1:14" x14ac:dyDescent="0.3">
      <c r="A16" s="18" t="s">
        <v>50</v>
      </c>
      <c r="B16" s="18">
        <v>15</v>
      </c>
      <c r="C16" s="18">
        <v>5</v>
      </c>
      <c r="D16" s="18">
        <v>2</v>
      </c>
      <c r="E16" s="18">
        <v>2</v>
      </c>
      <c r="F16" s="18">
        <v>6</v>
      </c>
      <c r="G16" s="18">
        <v>6</v>
      </c>
      <c r="H16" s="18">
        <v>8</v>
      </c>
      <c r="I16" s="26" t="s">
        <v>15</v>
      </c>
      <c r="J16" s="22">
        <v>0.12673611111111099</v>
      </c>
      <c r="K16" s="22">
        <v>0.18159722222222199</v>
      </c>
      <c r="L16" s="22">
        <v>0.34166666666666601</v>
      </c>
      <c r="M16" s="22">
        <v>0.35</v>
      </c>
      <c r="N16" s="22">
        <v>0</v>
      </c>
    </row>
    <row r="17" spans="1:14" x14ac:dyDescent="0.3">
      <c r="A17" s="18" t="s">
        <v>51</v>
      </c>
      <c r="B17" s="18">
        <v>1</v>
      </c>
      <c r="C17" s="18">
        <v>1</v>
      </c>
      <c r="D17" s="18">
        <v>1</v>
      </c>
      <c r="E17" s="18">
        <v>1</v>
      </c>
      <c r="F17" s="18">
        <v>1</v>
      </c>
      <c r="G17" s="18">
        <v>1</v>
      </c>
      <c r="H17" s="18">
        <v>1</v>
      </c>
      <c r="I17" s="26" t="s">
        <v>13</v>
      </c>
      <c r="J17" s="22">
        <v>0.154734848484848</v>
      </c>
      <c r="K17" s="22">
        <v>0.59867424242424205</v>
      </c>
      <c r="L17" s="22">
        <v>0.246590909090909</v>
      </c>
      <c r="M17" s="22">
        <v>0</v>
      </c>
      <c r="N17" s="22">
        <v>0</v>
      </c>
    </row>
    <row r="18" spans="1:14" x14ac:dyDescent="0.3">
      <c r="A18" s="18" t="s">
        <v>53</v>
      </c>
      <c r="B18" s="18">
        <v>0.5</v>
      </c>
      <c r="C18" s="18">
        <v>50</v>
      </c>
      <c r="D18" s="18">
        <v>1</v>
      </c>
      <c r="E18" s="18">
        <v>6</v>
      </c>
      <c r="F18" s="18">
        <v>3</v>
      </c>
      <c r="G18" s="18">
        <v>2</v>
      </c>
      <c r="H18" s="18">
        <v>5</v>
      </c>
      <c r="I18" s="26" t="s">
        <v>15</v>
      </c>
      <c r="J18" s="22">
        <v>0.125</v>
      </c>
      <c r="K18" s="22">
        <v>0.125</v>
      </c>
      <c r="L18" s="22">
        <v>0.27500000000000002</v>
      </c>
      <c r="M18" s="22">
        <v>0.391666666666666</v>
      </c>
      <c r="N18" s="22">
        <v>8.3333333333333301E-2</v>
      </c>
    </row>
    <row r="19" spans="1:14" x14ac:dyDescent="0.3">
      <c r="A19" s="18" t="s">
        <v>54</v>
      </c>
      <c r="B19" s="18">
        <v>1.5</v>
      </c>
      <c r="C19" s="18">
        <v>2</v>
      </c>
      <c r="D19" s="18">
        <v>3</v>
      </c>
      <c r="E19" s="18">
        <v>5</v>
      </c>
      <c r="F19" s="18">
        <v>4</v>
      </c>
      <c r="G19" s="18">
        <v>9</v>
      </c>
      <c r="H19" s="18">
        <v>8</v>
      </c>
      <c r="I19" s="26" t="s">
        <v>15</v>
      </c>
      <c r="J19" s="22">
        <v>0.1</v>
      </c>
      <c r="K19" s="22">
        <v>0.2</v>
      </c>
      <c r="L19" s="22">
        <v>0.32500000000000001</v>
      </c>
      <c r="M19" s="22">
        <v>0.375</v>
      </c>
      <c r="N19" s="22">
        <v>0</v>
      </c>
    </row>
    <row r="20" spans="1:14" x14ac:dyDescent="0.3">
      <c r="A20" s="18" t="s">
        <v>66</v>
      </c>
      <c r="B20" s="18">
        <v>5</v>
      </c>
      <c r="C20" s="18">
        <v>2</v>
      </c>
      <c r="D20" s="18">
        <v>63</v>
      </c>
      <c r="E20" s="18">
        <v>21</v>
      </c>
      <c r="F20" s="18">
        <v>52</v>
      </c>
      <c r="G20" s="18">
        <v>2</v>
      </c>
      <c r="H20" s="18">
        <v>6</v>
      </c>
      <c r="I20" s="31" t="s">
        <v>15</v>
      </c>
      <c r="J20" s="22">
        <v>1.6666666666666601E-2</v>
      </c>
      <c r="K20" s="22">
        <v>0.1</v>
      </c>
      <c r="L20" s="22">
        <v>0.22500000000000001</v>
      </c>
      <c r="M20" s="22">
        <v>0.46666666666666601</v>
      </c>
      <c r="N20" s="22">
        <v>0.19166666666666601</v>
      </c>
    </row>
    <row r="21" spans="1:14" x14ac:dyDescent="0.3">
      <c r="A21" s="18" t="s">
        <v>67</v>
      </c>
      <c r="B21" s="18">
        <v>5.6</v>
      </c>
      <c r="C21" s="18">
        <v>4.9000000000000004</v>
      </c>
      <c r="D21" s="18">
        <v>5</v>
      </c>
      <c r="E21" s="18">
        <v>3</v>
      </c>
      <c r="F21" s="18">
        <v>6</v>
      </c>
      <c r="G21" s="18">
        <v>5</v>
      </c>
      <c r="H21" s="18">
        <v>2</v>
      </c>
      <c r="I21" s="31" t="s">
        <v>14</v>
      </c>
      <c r="J21" s="22">
        <v>0.05</v>
      </c>
      <c r="K21" s="22">
        <v>0.17499999999999999</v>
      </c>
      <c r="L21" s="22">
        <v>0.46666666666666601</v>
      </c>
      <c r="M21" s="22">
        <v>0.29166666666666602</v>
      </c>
      <c r="N21" s="22">
        <v>1.6666666666666601E-2</v>
      </c>
    </row>
    <row r="22" spans="1:14" x14ac:dyDescent="0.3">
      <c r="A22" s="18" t="s">
        <v>68</v>
      </c>
      <c r="B22" s="18">
        <v>9.5</v>
      </c>
      <c r="C22" s="18">
        <v>5.8</v>
      </c>
      <c r="D22" s="18">
        <v>6</v>
      </c>
      <c r="E22" s="18">
        <v>25</v>
      </c>
      <c r="F22" s="18">
        <v>3</v>
      </c>
      <c r="G22" s="18">
        <v>4</v>
      </c>
      <c r="H22" s="18">
        <v>2</v>
      </c>
      <c r="I22" s="31" t="s">
        <v>15</v>
      </c>
      <c r="J22" s="22">
        <v>3.3333333333333298E-2</v>
      </c>
      <c r="K22" s="22">
        <v>7.4999999999999997E-2</v>
      </c>
      <c r="L22" s="22">
        <v>0.25</v>
      </c>
      <c r="M22" s="22">
        <v>0.55833333333333302</v>
      </c>
      <c r="N22" s="22">
        <v>8.3333333333333301E-2</v>
      </c>
    </row>
    <row r="23" spans="1:14" x14ac:dyDescent="0.3">
      <c r="A23" s="18" t="s">
        <v>27</v>
      </c>
      <c r="B23" s="18">
        <v>270</v>
      </c>
      <c r="C23" s="18">
        <v>2.6</v>
      </c>
      <c r="D23" s="18">
        <v>0.8</v>
      </c>
      <c r="E23" s="18">
        <v>0.7</v>
      </c>
      <c r="F23" s="18">
        <v>49</v>
      </c>
      <c r="G23" s="18">
        <v>0.1</v>
      </c>
      <c r="H23" s="18">
        <v>11</v>
      </c>
      <c r="I23" s="31" t="s">
        <v>11</v>
      </c>
      <c r="J23" s="22">
        <v>0.69060794027060801</v>
      </c>
      <c r="K23" s="22">
        <v>0.276058726396058</v>
      </c>
      <c r="L23" s="22">
        <v>1.6666666666666601E-2</v>
      </c>
      <c r="M23" s="22">
        <v>0</v>
      </c>
      <c r="N23" s="22">
        <v>1.6666666666666601E-2</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2023-12-05T09:17:04Z</dcterms:modified>
</cp:coreProperties>
</file>