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a\Downloads\"/>
    </mc:Choice>
  </mc:AlternateContent>
  <xr:revisionPtr revIDLastSave="0" documentId="13_ncr:1_{1169F05C-A363-4636-A539-BA04FEBFFCC8}" xr6:coauthVersionLast="47" xr6:coauthVersionMax="47" xr10:uidLastSave="{00000000-0000-0000-0000-000000000000}"/>
  <bookViews>
    <workbookView xWindow="-110" yWindow="-110" windowWidth="19420" windowHeight="10300" tabRatio="776" xr2:uid="{00000000-000D-0000-FFFF-FFFF00000000}"/>
  </bookViews>
  <sheets>
    <sheet name="Accueil" sheetId="2" r:id="rId1"/>
    <sheet name="dashboard_consommateur" sheetId="6" r:id="rId2"/>
    <sheet name="dashboard_producteur" sheetId="8" r:id="rId3"/>
    <sheet name="Traitement" sheetId="7" r:id="rId4"/>
    <sheet name="Historique_producteur" sheetId="1" r:id="rId5"/>
    <sheet name="Historique_consommateur" sheetId="5" r:id="rId6"/>
  </sheets>
  <functionGroups builtInGroupCount="19"/>
  <definedNames>
    <definedName name="Histo">Historique_consommateur!$A$6:$A$11</definedName>
    <definedName name="Histo_pro">Historique_producteur!$A$5:$A$202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6" i="7" l="1"/>
  <c r="B35" i="7"/>
  <c r="A35" i="7"/>
  <c r="A18" i="7"/>
  <c r="A38" i="7"/>
  <c r="B38" i="7"/>
  <c r="B37" i="7"/>
  <c r="A37" i="7"/>
  <c r="A36" i="7"/>
  <c r="E7" i="7"/>
  <c r="G7" i="7" s="1"/>
  <c r="E5" i="7"/>
  <c r="F5" i="7" s="1"/>
  <c r="L5" i="7" l="1"/>
  <c r="M5" i="7"/>
  <c r="M7" i="7"/>
  <c r="J7" i="7"/>
  <c r="J5" i="7"/>
  <c r="K7" i="7"/>
  <c r="K5" i="7"/>
  <c r="L7" i="7"/>
  <c r="F7" i="7"/>
  <c r="I7" i="7"/>
  <c r="H7" i="7"/>
  <c r="G5" i="7"/>
  <c r="H5" i="7"/>
  <c r="I5" i="7"/>
  <c r="D3" i="7" l="1"/>
  <c r="D2" i="7"/>
  <c r="A34" i="7" l="1"/>
  <c r="B34" i="7"/>
  <c r="B30" i="7"/>
  <c r="A30" i="7"/>
  <c r="A21" i="7"/>
  <c r="B9" i="7"/>
  <c r="B11" i="7" s="1"/>
</calcChain>
</file>

<file path=xl/sharedStrings.xml><?xml version="1.0" encoding="utf-8"?>
<sst xmlns="http://schemas.openxmlformats.org/spreadsheetml/2006/main" count="122" uniqueCount="63">
  <si>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</si>
  <si>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</si>
  <si>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</si>
  <si>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</si>
  <si>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</si>
  <si>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</si>
  <si>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</si>
  <si>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</si>
  <si>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</si>
  <si>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</si>
  <si>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</si>
  <si>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</si>
  <si>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</si>
  <si>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</si>
  <si>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</si>
  <si>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</si>
  <si>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</si>
  <si>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</si>
  <si>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</si>
  <si>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</si>
  <si>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</si>
  <si>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</si>
  <si>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</si>
  <si>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</si>
  <si>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</si>
  <si>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</si>
  <si>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</si>
  <si>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</si>
  <si>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</si>
  <si>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</si>
  <si>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produit-1</t>
  </si>
  <si>
    <t>produit-2</t>
  </si>
  <si>
    <t xml:space="preserve">test conso </t>
  </si>
  <si>
    <t>produit-3</t>
  </si>
  <si>
    <t xml:space="preserve">gruyère </t>
  </si>
  <si>
    <t>petit prince</t>
  </si>
  <si>
    <t>random test</t>
  </si>
  <si>
    <t>gateau</t>
  </si>
  <si>
    <t>gateau1</t>
  </si>
  <si>
    <t>testprod</t>
  </si>
  <si>
    <t>Acide gras saturé</t>
  </si>
  <si>
    <t>Énergie</t>
  </si>
  <si>
    <t xml:space="preserve">Dashboard consommateur </t>
  </si>
  <si>
    <t xml:space="preserve">Traitement pour l'historique </t>
  </si>
  <si>
    <t xml:space="preserve">test de la nuit </t>
  </si>
  <si>
    <t>Top1</t>
  </si>
  <si>
    <t>Top2</t>
  </si>
  <si>
    <t>Top3</t>
  </si>
  <si>
    <t>Valeur Top 3 conso</t>
  </si>
  <si>
    <t>Valeur Top 3 prod</t>
  </si>
  <si>
    <t>TEXTE (Consommateur)</t>
  </si>
  <si>
    <t>TEXTE (Producteur)</t>
  </si>
  <si>
    <t>Dashboard producteur</t>
  </si>
  <si>
    <t>tjrs</t>
  </si>
  <si>
    <t xml:space="preserve">kk </t>
  </si>
  <si>
    <t xml:space="preserve">test product </t>
  </si>
  <si>
    <t>Probabilité associée au résultat</t>
  </si>
  <si>
    <t>Matières grasses saturées</t>
  </si>
  <si>
    <t>Vitamine A</t>
  </si>
  <si>
    <t>Vitamine C</t>
  </si>
  <si>
    <t>Matières grasses transformées</t>
  </si>
  <si>
    <t>Précision (consommateur)</t>
  </si>
  <si>
    <t>Précision(producteur)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</si>
</sst>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0.49629629629629601</c:v>
                </c:pt>
                <c:pt idx="1">
                  <c:v>0.28518518518518499</c:v>
                </c:pt>
                <c:pt idx="2">
                  <c:v>0.203703703703703</c:v>
                </c:pt>
                <c:pt idx="3">
                  <c:v>7.4074074074073999E-3</c:v>
                </c:pt>
                <c:pt idx="4">
                  <c:v>7.4074074074073999E-3</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90</c:v>
                </c:pt>
                <c:pt idx="1">
                  <c:v>1.5</c:v>
                </c:pt>
                <c:pt idx="2">
                  <c:v>108.5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90</c:v>
                </c:pt>
                <c:pt idx="1">
                  <c:v>1.5</c:v>
                </c:pt>
                <c:pt idx="2">
                  <c:v>108.5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0.49629629629629601</c:v>
                </c:pt>
                <c:pt idx="1">
                  <c:v>0.28518518518518499</c:v>
                </c:pt>
                <c:pt idx="2">
                  <c:v>0.203703703703703</c:v>
                </c:pt>
                <c:pt idx="3">
                  <c:v>7.4074074074073999E-3</c:v>
                </c:pt>
                <c:pt idx="4">
                  <c:v>7.4074074074073999E-3</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761381"/>
          <a:ext cx="3426080" cy="118476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180396" y="10773520"/>
          <a:ext cx="4113899" cy="131884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763250" y="10766713"/>
          <a:ext cx="4262292" cy="126307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426065</xdr:colOff>
      <xdr:row>40</xdr:row>
      <xdr:rowOff>184353</xdr:rowOff>
    </xdr:from>
    <xdr:to>
      <xdr:col>1</xdr:col>
      <xdr:colOff>548968</xdr:colOff>
      <xdr:row>46</xdr:row>
      <xdr:rowOff>122901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26065" y="7558547"/>
          <a:ext cx="958645" cy="1044677"/>
        </a:xfrm>
        <a:prstGeom prst="rect">
          <a:avLst/>
        </a:prstGeom>
      </xdr:spPr>
    </xdr:pic>
    <xdr:clientData/>
  </xdr:twoCellAnchor>
  <xdr:twoCellAnchor>
    <xdr:from>
      <xdr:col>1</xdr:col>
      <xdr:colOff>643194</xdr:colOff>
      <xdr:row>42</xdr:row>
      <xdr:rowOff>40968</xdr:rowOff>
    </xdr:from>
    <xdr:to>
      <xdr:col>16</xdr:col>
      <xdr:colOff>499806</xdr:colOff>
      <xdr:row>52</xdr:row>
      <xdr:rowOff>20484</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478936" y="7783871"/>
          <a:ext cx="12392741"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522608" y="6727822"/>
          <a:ext cx="5083322" cy="535940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557063</xdr:colOff>
      <xdr:row>50</xdr:row>
      <xdr:rowOff>54737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622867" y="4484159"/>
          <a:ext cx="4272672" cy="776501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702426"/>
          <a:ext cx="8107741" cy="40407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50% de chance d'appartenir à la classe E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6234"/>
          <a:ext cx="13026571" cy="6309490"/>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Attention, ce produit a une faible qualité nutritionnelle. À consommer occasionellement.</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551285" y="2089150"/>
          <a:ext cx="4359457" cy="2310342"/>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554418</xdr:colOff>
      <xdr:row>12</xdr:row>
      <xdr:rowOff>170584</xdr:rowOff>
    </xdr:from>
    <xdr:to>
      <xdr:col>19</xdr:col>
      <xdr:colOff>756227</xdr:colOff>
      <xdr:row>19</xdr:row>
      <xdr:rowOff>63500</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857793" y="2678834"/>
          <a:ext cx="1884559" cy="1369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E nous avons une erreur de 8%.</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212848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427963</xdr:colOff>
      <xdr:row>50</xdr:row>
      <xdr:rowOff>42732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2</xdr:col>
      <xdr:colOff>790973</xdr:colOff>
      <xdr:row>54</xdr:row>
      <xdr:rowOff>156801</xdr:rowOff>
    </xdr:from>
    <xdr:to>
      <xdr:col>7</xdr:col>
      <xdr:colOff>694266</xdr:colOff>
      <xdr:row>59</xdr:row>
      <xdr:rowOff>98522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425809" y="10270619"/>
          <a:ext cx="3990384" cy="842267"/>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166788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575733</xdr:colOff>
      <xdr:row>36</xdr:row>
      <xdr:rowOff>16933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9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180535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60475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1,5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180110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734287</xdr:colOff>
      <xdr:row>8</xdr:row>
      <xdr:rowOff>124691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554179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E</a:t>
          </a:fld>
          <a:endParaRPr lang="fr-FR" sz="30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27949"/>
          <a:ext cx="13145722" cy="620523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Il est crucial d'envisager des changements pour mieux répondre aux attentes des consommateurs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38225"/>
          <a:ext cx="8246080"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50% de chance d'appartenir à la classe E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239372" y="6443586"/>
          <a:ext cx="5663433"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147485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138500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273780</xdr:colOff>
      <xdr:row>49</xdr:row>
      <xdr:rowOff>133361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46035" y="10309678"/>
          <a:ext cx="4352018"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486915" y="4277911"/>
          <a:ext cx="4334360" cy="734712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366794" y="2153261"/>
          <a:ext cx="445448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49575" y="2462016"/>
            <a:ext cx="1738123" cy="106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E nous avons une erreur de 2%.</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218924</xdr:colOff>
      <xdr:row>34</xdr:row>
      <xdr:rowOff>148529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5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32655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14,5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636210</xdr:colOff>
      <xdr:row>57</xdr:row>
      <xdr:rowOff>137886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0,5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372534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13857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706582</xdr:colOff>
      <xdr:row>8</xdr:row>
      <xdr:rowOff>83127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526474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E</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24</xdr:col>
      <xdr:colOff>762001</xdr:colOff>
      <xdr:row>13</xdr:row>
      <xdr:rowOff>135468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5072481" y="524330"/>
          <a:ext cx="3260877" cy="2024138"/>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762000</xdr:colOff>
      <xdr:row>13</xdr:row>
      <xdr:rowOff>0</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984843" y="616858"/>
          <a:ext cx="3307443" cy="1796142"/>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889014" cy="73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topLeftCell="A25" zoomScale="40" zoomScaleNormal="40" workbookViewId="0">
      <selection activeCell="Z51" sqref="Z51"/>
    </sheetView>
  </sheetViews>
  <sheetFormatPr baseColWidth="10" defaultColWidth="12.08984375" defaultRowHeight="14.5" x14ac:dyDescent="0.35"/>
  <cols>
    <col min="1" max="16384" width="12.08984375" style="2"/>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zoomScale="40" zoomScaleNormal="40" workbookViewId="0">
      <selection activeCell="J8" sqref="J8:L8"/>
    </sheetView>
  </sheetViews>
  <sheetFormatPr baseColWidth="10" defaultColWidth="12" defaultRowHeight="14.5" x14ac:dyDescent="0.35"/>
  <cols>
    <col min="1" max="16384" width="12" style="2"/>
  </cols>
  <sheetData>
    <row r="7" spans="10:23" x14ac:dyDescent="0.35">
      <c r="Q7" s="33"/>
      <c r="R7" s="33"/>
      <c r="S7" s="33"/>
    </row>
    <row r="8" spans="10:23" ht="32" x14ac:dyDescent="0.35">
      <c r="J8" s="34" t="s">
        <v>32</v>
      </c>
      <c r="K8" s="34"/>
      <c r="L8" s="34"/>
      <c r="Q8" s="33"/>
      <c r="R8" s="33"/>
      <c r="S8" s="33"/>
    </row>
    <row r="9" spans="10:23" x14ac:dyDescent="0.35">
      <c r="Q9" s="33"/>
      <c r="R9" s="33"/>
      <c r="S9" s="33"/>
    </row>
    <row r="16" spans="10:23" ht="26" x14ac:dyDescent="0.35">
      <c r="W16" s="30"/>
    </row>
    <row r="17" spans="21:23" ht="14.5" customHeight="1" x14ac:dyDescent="0.35">
      <c r="U17" s="17"/>
      <c r="V17" s="17"/>
      <c r="W17" s="17"/>
    </row>
  </sheetData>
  <mergeCells count="2">
    <mergeCell ref="Q7:S9"/>
    <mergeCell ref="J8:L8"/>
  </mergeCells>
  <dataValidations count="1">
    <dataValidation type="list" allowBlank="1" showInputMessage="1" showErrorMessage="1" sqref="J8:L8" xr:uid="{0A9F9989-A5C0-4E7F-BC6C-C344CBCEAAEE}">
      <formula1>Histo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topLeftCell="A17" zoomScale="40" zoomScaleNormal="40" workbookViewId="0">
      <selection activeCell="J8" sqref="J8:L8"/>
    </sheetView>
  </sheetViews>
  <sheetFormatPr baseColWidth="10" defaultColWidth="12" defaultRowHeight="14.5" x14ac:dyDescent="0.35"/>
  <cols>
    <col min="1" max="16384" width="12" style="2"/>
  </cols>
  <sheetData>
    <row r="8" spans="10:12" ht="32" x14ac:dyDescent="0.35">
      <c r="J8" s="35" t="s">
        <v>55</v>
      </c>
      <c r="K8" s="35"/>
      <c r="L8" s="35"/>
    </row>
  </sheetData>
  <mergeCells count="1">
    <mergeCell ref="J8:L8"/>
  </mergeCells>
  <dataValidations count="1">
    <dataValidation type="list" allowBlank="1" showInputMessage="1" showErrorMessage="1" sqref="J8:L8" xr:uid="{832E5316-F68A-44DB-AF2F-190943A16602}">
      <formula1>Histo_pro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topLeftCell="A24" workbookViewId="0">
      <selection activeCell="A40" sqref="A40"/>
    </sheetView>
  </sheetViews>
  <sheetFormatPr baseColWidth="10" defaultColWidth="11.453125" defaultRowHeight="14.5" x14ac:dyDescent="0.35"/>
  <cols>
    <col min="1" max="1" width="40.36328125" style="1" customWidth="1"/>
    <col min="2" max="2" width="46" style="1" customWidth="1"/>
    <col min="3" max="4" width="11.453125" style="1"/>
    <col min="5" max="5" width="22.453125" style="1" customWidth="1"/>
    <col min="6" max="6" width="21.453125" style="1" customWidth="1"/>
    <col min="7" max="9" width="11.453125" style="1"/>
    <col min="10" max="10" width="14.453125" style="1" customWidth="1"/>
    <col min="11" max="11" width="13.6328125" style="1" customWidth="1"/>
    <col min="12" max="12" width="13.81640625" style="1" customWidth="1"/>
    <col min="13" max="13" width="15.453125" style="1" customWidth="1"/>
    <col min="14" max="16384" width="11.453125" style="1"/>
  </cols>
  <sheetData>
    <row r="1" spans="1:13" x14ac:dyDescent="0.35">
      <c r="A1" s="8" t="s">
        <v>9</v>
      </c>
      <c r="B1" s="8">
        <v>20</v>
      </c>
      <c r="D1" s="4" t="s">
        <v>10</v>
      </c>
      <c r="F1" s="43" t="s">
        <v>43</v>
      </c>
      <c r="G1" s="44"/>
      <c r="H1" s="44"/>
      <c r="I1" s="44"/>
      <c r="J1" s="44"/>
      <c r="K1" s="44"/>
      <c r="L1" s="44"/>
      <c r="M1" s="45"/>
    </row>
    <row r="2" spans="1:13" x14ac:dyDescent="0.35">
      <c r="A2" s="8" t="s">
        <v>11</v>
      </c>
      <c r="B2" s="8">
        <v>20</v>
      </c>
      <c r="D2" s="5" t="str">
        <f>INDEX(A14:E15,1,MATCH(MAX(A15:E15),A15:E15,0))</f>
        <v>E</v>
      </c>
      <c r="F2" s="46"/>
      <c r="G2" s="47"/>
      <c r="H2" s="47"/>
      <c r="I2" s="47"/>
      <c r="J2" s="47"/>
      <c r="K2" s="47"/>
      <c r="L2" s="47"/>
      <c r="M2" s="48"/>
    </row>
    <row r="3" spans="1:13" x14ac:dyDescent="0.35">
      <c r="A3" s="8" t="s">
        <v>12</v>
      </c>
      <c r="B3" s="8">
        <v>20</v>
      </c>
      <c r="D3" s="20">
        <f>MAX(A15:E15)</f>
        <v>0.49629629629629601</v>
      </c>
      <c r="E3" s="40" t="s">
        <v>42</v>
      </c>
      <c r="F3" s="41"/>
      <c r="G3" s="42"/>
      <c r="H3" s="8"/>
      <c r="I3" s="8"/>
      <c r="J3" s="8"/>
      <c r="K3" s="8"/>
      <c r="L3" s="8"/>
      <c r="M3" s="8"/>
    </row>
    <row r="4" spans="1:13" x14ac:dyDescent="0.35">
      <c r="A4" s="8" t="s">
        <v>13</v>
      </c>
      <c r="B4" s="8">
        <v>20</v>
      </c>
      <c r="E4" s="8"/>
      <c r="F4" s="8" t="s">
        <v>9</v>
      </c>
      <c r="G4" s="8" t="s">
        <v>11</v>
      </c>
      <c r="H4" s="8" t="s">
        <v>12</v>
      </c>
      <c r="I4" s="8" t="s">
        <v>13</v>
      </c>
      <c r="J4" s="8" t="s">
        <v>14</v>
      </c>
      <c r="K4" s="8" t="s">
        <v>45</v>
      </c>
      <c r="L4" s="8" t="s">
        <v>46</v>
      </c>
      <c r="M4" s="8" t="s">
        <v>47</v>
      </c>
    </row>
    <row r="5" spans="1:13" x14ac:dyDescent="0.35">
      <c r="A5" s="8" t="s">
        <v>14</v>
      </c>
      <c r="B5" s="8">
        <v>20</v>
      </c>
      <c r="E5" s="8" t="str">
        <f>dashboard_consommateur!J8</f>
        <v xml:space="preserve">test conso </v>
      </c>
      <c r="F5" s="21">
        <f>IFERROR(INDEX(Historique_consommateur!J:J, MATCH($E$5, Historique_consommateur!$A:$A, 0)), "Non trouvé")</f>
        <v>0.1</v>
      </c>
      <c r="G5" s="19">
        <f>IFERROR(INDEX(Historique_consommateur!K:K, MATCH($E$5, Historique_consommateur!$A:$A, 0)), "Non trouvé")</f>
        <v>0.2</v>
      </c>
      <c r="H5" s="7">
        <f>IFERROR(INDEX(Historique_consommateur!L:L, MATCH($E$5, Historique_consommateur!$A:$A, 0)), "Non trouvé")</f>
        <v>0.32500000000000001</v>
      </c>
      <c r="I5" s="7">
        <f>IFERROR(INDEX(Historique_consommateur!M:M, MATCH($E$5, Historique_consommateur!$A:$A, 0)), "Non trouvé")</f>
        <v>0.375</v>
      </c>
      <c r="J5" s="7">
        <f>IFERROR(INDEX(Historique_consommateur!N:N, MATCH($E$5, Historique_consommateur!$A:$A, 0)), "Non trouvé")</f>
        <v>0</v>
      </c>
      <c r="K5" s="8">
        <f>IFERROR(INDEX(Historique_consommateur!D:D, MATCH($E$5, Historique_consommateur!$A:$A, 0)), "Non trouvé")</f>
        <v>3</v>
      </c>
      <c r="L5" s="8">
        <f>IFERROR(INDEX(Historique_consommateur!G:G, MATCH($E$5, Historique_consommateur!$A:$A, 0)), "Non trouvé")</f>
        <v>9</v>
      </c>
      <c r="M5" s="8">
        <f>IFERROR(INDEX(Historique_consommateur!B:B, MATCH($E$5, Historique_consommateur!$A:$A, 0)), "Non trouvé")</f>
        <v>1.5</v>
      </c>
    </row>
    <row r="6" spans="1:13" x14ac:dyDescent="0.35">
      <c r="A6" s="8" t="s">
        <v>15</v>
      </c>
      <c r="B6" s="8">
        <v>100</v>
      </c>
      <c r="E6" s="39" t="s">
        <v>52</v>
      </c>
      <c r="F6" s="39"/>
      <c r="G6" s="39"/>
      <c r="H6" s="7"/>
      <c r="I6" s="7"/>
      <c r="J6" s="7"/>
      <c r="K6" s="8"/>
      <c r="L6" s="8"/>
      <c r="M6" s="8"/>
    </row>
    <row r="7" spans="1:13" x14ac:dyDescent="0.35">
      <c r="B7" s="3"/>
      <c r="E7" s="8" t="str">
        <f>dashboard_producteur!J8</f>
        <v xml:space="preserve">test product </v>
      </c>
      <c r="F7" s="7">
        <f>IFERROR(INDEX(Historique_producteur!P:P, MATCH($E$7, Historique_producteur!$A:$A, 0)), "Non trouvé")</f>
        <v>7.4074074074073999E-3</v>
      </c>
      <c r="G7" s="7">
        <f>IFERROR(INDEX(Historique_producteur!Q:Q, MATCH($E$7, Historique_producteur!$A:$A, 0)), "Non trouvé")</f>
        <v>7.4074074074073999E-3</v>
      </c>
      <c r="H7" s="7">
        <f>IFERROR(INDEX(Historique_producteur!R:R, MATCH($E$7, Historique_producteur!$A:$A, 0)), "Non trouvé")</f>
        <v>0.203703703703703</v>
      </c>
      <c r="I7" s="7">
        <f>IFERROR(INDEX(Historique_producteur!S:S, MATCH($E$7, Historique_producteur!$A:$A, 0)), "Non trouvé")</f>
        <v>0.28518518518518499</v>
      </c>
      <c r="J7" s="7">
        <f>IFERROR(INDEX(Historique_producteur!T:T, MATCH($E$7, Historique_producteur!$A:$A, 0)), "Non trouvé")</f>
        <v>0.49629629629629601</v>
      </c>
      <c r="K7" s="8">
        <f>IFERROR(INDEX(Historique_producteur!E:E, MATCH($E$7, Historique_producteur!$A:$A, 0)), "Non trouvé")</f>
        <v>5</v>
      </c>
      <c r="L7" s="8">
        <f>IFERROR(INDEX(Historique_producteur!D:D,MATCH($E$7,Historique_producteur!$A:$A,0)),"Non trouvé")</f>
        <v>14.5</v>
      </c>
      <c r="M7" s="8">
        <f>IFERROR(INDEX(Historique_producteur!L:L, MATCH($E$7, Historique_producteur!$A:$A, 0)), "Non trouvé")</f>
        <v>0.5</v>
      </c>
    </row>
    <row r="8" spans="1:13" x14ac:dyDescent="0.35">
      <c r="B8" s="3"/>
    </row>
    <row r="9" spans="1:13" x14ac:dyDescent="0.35">
      <c r="A9" s="15" t="s">
        <v>16</v>
      </c>
      <c r="B9" s="15">
        <f>IF(D2="A",10,IF(D2="B",30,IF(D2="C",50,IF(D2="D",70,IF(D2="E",90)))))</f>
        <v>90</v>
      </c>
    </row>
    <row r="10" spans="1:13" x14ac:dyDescent="0.35">
      <c r="A10" s="15" t="s">
        <v>17</v>
      </c>
      <c r="B10" s="15">
        <v>1.5</v>
      </c>
    </row>
    <row r="11" spans="1:13" x14ac:dyDescent="0.35">
      <c r="A11" s="15" t="s">
        <v>18</v>
      </c>
      <c r="B11" s="15">
        <f>200-B9-B10</f>
        <v>108.5</v>
      </c>
    </row>
    <row r="14" spans="1:13" x14ac:dyDescent="0.35">
      <c r="A14" s="6" t="s">
        <v>14</v>
      </c>
      <c r="B14" s="6" t="s">
        <v>13</v>
      </c>
      <c r="C14" s="6" t="s">
        <v>12</v>
      </c>
      <c r="D14" s="6" t="s">
        <v>11</v>
      </c>
      <c r="E14" s="6" t="s">
        <v>9</v>
      </c>
    </row>
    <row r="15" spans="1:13" x14ac:dyDescent="0.35">
      <c r="A15" s="16">
        <v>0.49629629629629601</v>
      </c>
      <c r="B15" s="16">
        <v>0.28518518518518499</v>
      </c>
      <c r="C15" s="16">
        <v>0.203703703703703</v>
      </c>
      <c r="D15" s="16">
        <v>7.4074074074073999E-3</v>
      </c>
      <c r="E15" s="16">
        <v>7.4074074074073999E-3</v>
      </c>
    </row>
    <row r="16" spans="1:13" ht="15" thickBot="1" x14ac:dyDescent="0.4"/>
    <row r="17" spans="1:8" x14ac:dyDescent="0.35">
      <c r="A17" s="49" t="s">
        <v>24</v>
      </c>
      <c r="B17" s="50"/>
      <c r="C17" s="50"/>
      <c r="D17" s="50"/>
      <c r="E17" s="50"/>
      <c r="F17" s="50"/>
      <c r="G17" s="50"/>
      <c r="H17" s="51"/>
    </row>
    <row r="18" spans="1:8" ht="15" thickBot="1" x14ac:dyDescent="0.4">
      <c r="A18" s="36"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Attention, ce produit a une faible qualité nutritionnelle. À consommer occasionellement.</v>
      </c>
      <c r="B18" s="37"/>
      <c r="C18" s="37"/>
      <c r="D18" s="37"/>
      <c r="E18" s="37"/>
      <c r="F18" s="37"/>
      <c r="G18" s="37"/>
      <c r="H18" s="38"/>
    </row>
    <row r="19" spans="1:8" ht="15" thickBot="1" x14ac:dyDescent="0.4"/>
    <row r="20" spans="1:8" x14ac:dyDescent="0.35">
      <c r="A20" s="52" t="s">
        <v>25</v>
      </c>
      <c r="B20" s="53"/>
      <c r="C20" s="53"/>
      <c r="D20" s="53"/>
      <c r="E20" s="53"/>
      <c r="F20" s="53"/>
      <c r="G20" s="53"/>
      <c r="H20" s="54"/>
    </row>
    <row r="21" spans="1:8" ht="15" thickBot="1" x14ac:dyDescent="0.4">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Il est crucial d'envisager des changements pour mieux répondre aux attentes des consommateurs</v>
      </c>
      <c r="B21" s="37"/>
      <c r="C21" s="37"/>
      <c r="D21" s="37"/>
      <c r="E21" s="37"/>
      <c r="F21" s="37"/>
      <c r="G21" s="37"/>
      <c r="H21" s="38"/>
    </row>
    <row r="22" spans="1:8" ht="15" thickBot="1" x14ac:dyDescent="0.4"/>
    <row r="23" spans="1:8" x14ac:dyDescent="0.35">
      <c r="E23" s="9" t="s">
        <v>26</v>
      </c>
      <c r="F23" s="10" t="s">
        <v>27</v>
      </c>
    </row>
    <row r="24" spans="1:8" x14ac:dyDescent="0.35">
      <c r="E24" s="11" t="s">
        <v>40</v>
      </c>
      <c r="F24" s="12" t="s">
        <v>28</v>
      </c>
    </row>
    <row r="25" spans="1:8" x14ac:dyDescent="0.35">
      <c r="E25" s="11" t="s">
        <v>2</v>
      </c>
      <c r="F25" s="12" t="s">
        <v>40</v>
      </c>
    </row>
    <row r="26" spans="1:8" ht="15" thickBot="1" x14ac:dyDescent="0.4">
      <c r="E26" s="13" t="s">
        <v>41</v>
      </c>
      <c r="F26" s="14" t="s">
        <v>20</v>
      </c>
    </row>
    <row r="28" spans="1:8" x14ac:dyDescent="0.35">
      <c r="E28" s="28" t="s">
        <v>48</v>
      </c>
      <c r="F28" s="29" t="s">
        <v>49</v>
      </c>
    </row>
    <row r="29" spans="1:8" x14ac:dyDescent="0.35">
      <c r="A29" s="27" t="s">
        <v>61</v>
      </c>
      <c r="B29" s="27" t="s">
        <v>62</v>
      </c>
      <c r="E29" s="8">
        <v>3</v>
      </c>
      <c r="F29" s="32">
        <v>5</v>
      </c>
    </row>
    <row r="30" spans="1:8" x14ac:dyDescent="0.35">
      <c r="A30" s="7">
        <f>IF(D2="A",81%,IF(D2="B",76%,IF(D2="C",80%,IF(D2="D",86%,IF(D2="E",92%)))))</f>
        <v>0.92</v>
      </c>
      <c r="B30" s="7">
        <f>IF(D2="A",99%,IF(D2="B",99%,IF(D2="C",98%,IF(D2="D",96%,IF(D2="E",98%)))))</f>
        <v>0.98</v>
      </c>
      <c r="E30" s="8">
        <v>9</v>
      </c>
      <c r="F30" s="32">
        <v>14.5</v>
      </c>
    </row>
    <row r="31" spans="1:8" x14ac:dyDescent="0.35">
      <c r="E31" s="8">
        <v>1.5</v>
      </c>
      <c r="F31" s="8">
        <v>0.5</v>
      </c>
    </row>
    <row r="33" spans="1:2" x14ac:dyDescent="0.35">
      <c r="A33" s="1" t="s">
        <v>50</v>
      </c>
      <c r="B33" s="1" t="s">
        <v>51</v>
      </c>
    </row>
    <row r="34" spans="1:2" x14ac:dyDescent="0.35">
      <c r="A34" s="16" t="str">
        <f>"Votre produit a " &amp; TEXT(Traitement!$D$3,"0%") &amp; " de chance d'appartenir à la classe " &amp;Traitement!$D$2 &amp;" !"</f>
        <v>Votre produit a 50% de chance d'appartenir à la classe E !</v>
      </c>
      <c r="B34" s="16" t="str">
        <f>"Votre produit a " &amp; TEXT(Traitement!$D$3,"0%") &amp; " de chance d'appartenir à la classe " &amp;Traitement!$D$2 &amp;" !"</f>
        <v>Votre produit a 50% de chance d'appartenir à la classe E !</v>
      </c>
    </row>
    <row r="35" spans="1:2" x14ac:dyDescent="0.35">
      <c r="A35" s="16" t="str">
        <f>"Pour la classe " &amp;Traitement!$D$2 &amp; " nous avons une erreur de " &amp; TEXT(1-Traitement!$A$30,"0%")  &amp;"."</f>
        <v>Pour la classe E nous avons une erreur de 8%.</v>
      </c>
      <c r="B35" s="16" t="str">
        <f>"Pour la classe " &amp;Traitement!$D$2 &amp; " nous avons une erreur de " &amp; TEXT(1-Traitement!$B$30,"0%")  &amp;"."</f>
        <v>Pour la classe E nous avons une erreur de 2%.</v>
      </c>
    </row>
    <row r="36" spans="1:2" x14ac:dyDescent="0.35">
      <c r="A36" s="1" t="str">
        <f>"On compte " &amp;Traitement!$E$29 &amp; " g d'acide gras saturé pour 100 g. Pour une alimentation saine, il ne faut pas dépasser 20 g par jour !"</f>
        <v>On compte 3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5 g d'acide gras transformé pour 100 g. L'OMS conseille 2.2 g de ce nutriment maximum par jour !</v>
      </c>
    </row>
    <row r="37" spans="1:2" x14ac:dyDescent="0.35">
      <c r="A37" s="1" t="str">
        <f>"L'OMS recommande aux adultes de ne pas consommer plus de 5 g de sel par jour. Votre produit en contient "&amp;Traitement!$E$30 &amp;" g pour 100 g !"</f>
        <v>L'OMS recommande aux adultes de ne pas consommer plus de 5 g de sel par jour. Votre produit en contient 9 g pour 100 g !</v>
      </c>
      <c r="B37" s="1" t="str">
        <f>"On compte " &amp;Traitement!$F$30 &amp; " g d'acide gras saturé pour 100 g. Pour une alimentation saine, il ne faut pas dépasser 20 g par jour !"</f>
        <v>On compte 14,5 g d'acide gras saturé pour 100 g. Pour une alimentation saine, il ne faut pas dépasser 20 g par jour !</v>
      </c>
    </row>
    <row r="38" spans="1:2" x14ac:dyDescent="0.35">
      <c r="A38" s="1" t="str">
        <f>"En moyenne, on conseille d'avoir un apport de 2 400 kcal par jour. Pour 100 g, le produit en contient " &amp;Traitement!$E$31 &amp;" kcal !"</f>
        <v>En moyenne, on conseille d'avoir un apport de 2 400 kcal par jour. Pour 100 g, le produit en contient 1,5 kcal !</v>
      </c>
      <c r="B38" s="1" t="str">
        <f>"Il y a dans le produit " &amp;Traitement!$F$31 &amp; " g de calcium pour 100 g. On conseille environ 1 g de celui-ci par jour !"</f>
        <v>Il y a dans le produit 0,5 g de calcium pour 100 g. On conseille environ 1 g de celui-ci par jour !</v>
      </c>
    </row>
  </sheetData>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9"/>
  <sheetViews>
    <sheetView zoomScale="70" zoomScaleNormal="70" workbookViewId="0">
      <selection activeCell="E5" sqref="E5"/>
    </sheetView>
  </sheetViews>
  <sheetFormatPr baseColWidth="10" defaultColWidth="11.453125" defaultRowHeight="14.5" x14ac:dyDescent="0.35"/>
  <cols>
    <col min="1" max="1" width="15" style="18" bestFit="1" customWidth="1"/>
    <col min="2" max="2" width="8" style="18" bestFit="1" customWidth="1"/>
    <col min="3" max="3" width="15.81640625" style="18" bestFit="1" customWidth="1"/>
    <col min="4" max="4" width="21.81640625" style="18" bestFit="1" customWidth="1"/>
    <col min="5" max="5" width="26.6328125" style="18" bestFit="1" customWidth="1"/>
    <col min="6" max="6" width="11" style="18" bestFit="1" customWidth="1"/>
    <col min="7" max="7" width="6.08984375" style="18" bestFit="1" customWidth="1"/>
    <col min="8" max="8" width="8.453125" style="18" bestFit="1" customWidth="1"/>
    <col min="9" max="9" width="6.453125" style="18" bestFit="1" customWidth="1"/>
    <col min="10" max="10" width="10.81640625" style="18" bestFit="1" customWidth="1"/>
    <col min="11" max="11" width="10.453125" style="18" bestFit="1" customWidth="1"/>
    <col min="12" max="12" width="8.08984375" style="18" bestFit="1" customWidth="1"/>
    <col min="13" max="13" width="7.81640625" style="18" bestFit="1" customWidth="1"/>
    <col min="14" max="14" width="4.08984375" style="18" bestFit="1" customWidth="1"/>
    <col min="15" max="15" width="18.36328125" style="18" customWidth="1"/>
    <col min="16" max="16" width="5.453125" style="22" customWidth="1"/>
    <col min="17" max="19" width="5.08984375" style="22" customWidth="1"/>
    <col min="20" max="20" width="6.08984375" style="22" customWidth="1"/>
    <col min="21" max="16384" width="11.453125" style="18"/>
  </cols>
  <sheetData>
    <row r="2" spans="1:20" ht="15" thickBot="1" x14ac:dyDescent="0.4"/>
    <row r="3" spans="1:20" ht="15.5" thickTop="1" thickBot="1" x14ac:dyDescent="0.4">
      <c r="P3" s="55" t="s">
        <v>56</v>
      </c>
      <c r="Q3" s="55"/>
      <c r="R3" s="55"/>
      <c r="S3" s="55"/>
      <c r="T3" s="55"/>
    </row>
    <row r="4" spans="1:20" ht="15.5" thickTop="1" thickBot="1" x14ac:dyDescent="0.4">
      <c r="A4" s="23" t="s">
        <v>0</v>
      </c>
      <c r="B4" s="23" t="s">
        <v>3</v>
      </c>
      <c r="C4" s="23" t="s">
        <v>4</v>
      </c>
      <c r="D4" s="23" t="s">
        <v>57</v>
      </c>
      <c r="E4" s="23" t="s">
        <v>60</v>
      </c>
      <c r="F4" s="24" t="s">
        <v>5</v>
      </c>
      <c r="G4" s="24" t="s">
        <v>1</v>
      </c>
      <c r="H4" s="24" t="s">
        <v>21</v>
      </c>
      <c r="I4" s="24" t="s">
        <v>6</v>
      </c>
      <c r="J4" s="24" t="s">
        <v>58</v>
      </c>
      <c r="K4" s="24" t="s">
        <v>59</v>
      </c>
      <c r="L4" s="24" t="s">
        <v>20</v>
      </c>
      <c r="M4" s="24" t="s">
        <v>19</v>
      </c>
      <c r="N4" s="24" t="s">
        <v>7</v>
      </c>
      <c r="O4" s="24" t="s">
        <v>8</v>
      </c>
      <c r="P4" s="25" t="s">
        <v>9</v>
      </c>
      <c r="Q4" s="25" t="s">
        <v>11</v>
      </c>
      <c r="R4" s="25" t="s">
        <v>12</v>
      </c>
      <c r="S4" s="25" t="s">
        <v>13</v>
      </c>
      <c r="T4" s="25" t="s">
        <v>14</v>
      </c>
    </row>
    <row r="5" spans="1:20" ht="15" thickTop="1" x14ac:dyDescent="0.35">
      <c r="A5" s="18" t="s">
        <v>31</v>
      </c>
      <c r="B5" s="18">
        <v>1.5</v>
      </c>
      <c r="C5" s="18">
        <v>3</v>
      </c>
      <c r="D5" s="18">
        <v>5</v>
      </c>
      <c r="E5" s="18">
        <v>6.44</v>
      </c>
      <c r="F5" s="18">
        <v>5.0439999999999996</v>
      </c>
      <c r="G5" s="18">
        <v>1</v>
      </c>
      <c r="H5" s="18">
        <v>56</v>
      </c>
      <c r="I5" s="18">
        <v>5.0549999999999997</v>
      </c>
      <c r="J5" s="18">
        <v>42</v>
      </c>
      <c r="K5" s="18">
        <v>4</v>
      </c>
      <c r="L5" s="18">
        <v>210</v>
      </c>
      <c r="M5" s="18">
        <v>2</v>
      </c>
      <c r="N5" s="18">
        <v>6</v>
      </c>
      <c r="O5" s="26" t="s">
        <v>12</v>
      </c>
      <c r="P5" s="22">
        <v>1.48148148148148E-2</v>
      </c>
      <c r="Q5" s="22">
        <v>1.48148148148148E-2</v>
      </c>
      <c r="R5" s="22">
        <v>0.49626724763979602</v>
      </c>
      <c r="S5" s="22">
        <v>0.30373275236020297</v>
      </c>
      <c r="T5" s="22">
        <v>0.17037037037037001</v>
      </c>
    </row>
    <row r="6" spans="1:20" x14ac:dyDescent="0.35">
      <c r="A6" s="18" t="s">
        <v>30</v>
      </c>
      <c r="B6" s="18">
        <v>1.5</v>
      </c>
      <c r="C6" s="18">
        <v>3</v>
      </c>
      <c r="D6" s="18">
        <v>5</v>
      </c>
      <c r="E6" s="18">
        <v>6</v>
      </c>
      <c r="F6" s="18">
        <v>5</v>
      </c>
      <c r="G6" s="18">
        <v>1</v>
      </c>
      <c r="H6" s="18">
        <v>56</v>
      </c>
      <c r="I6" s="18">
        <v>5</v>
      </c>
      <c r="J6" s="18">
        <v>42</v>
      </c>
      <c r="K6" s="18">
        <v>5</v>
      </c>
      <c r="L6" s="18">
        <v>2</v>
      </c>
      <c r="M6" s="18">
        <v>2</v>
      </c>
      <c r="N6" s="18">
        <v>6.5</v>
      </c>
      <c r="O6" s="26" t="s">
        <v>12</v>
      </c>
      <c r="P6" s="22">
        <v>1.48148148148148E-2</v>
      </c>
      <c r="Q6" s="22">
        <v>1.48148148148148E-2</v>
      </c>
      <c r="R6" s="22">
        <v>0.49626724763979602</v>
      </c>
      <c r="S6" s="22">
        <v>0.30373275236020297</v>
      </c>
      <c r="T6" s="22">
        <v>0.17037037037037001</v>
      </c>
    </row>
    <row r="7" spans="1:20" x14ac:dyDescent="0.35">
      <c r="A7" s="18" t="s">
        <v>33</v>
      </c>
      <c r="B7" s="18">
        <v>1.5</v>
      </c>
      <c r="C7" s="18">
        <v>53</v>
      </c>
      <c r="D7" s="18">
        <v>5</v>
      </c>
      <c r="E7" s="18">
        <v>6</v>
      </c>
      <c r="F7" s="18">
        <v>5</v>
      </c>
      <c r="G7" s="18">
        <v>1</v>
      </c>
      <c r="H7" s="18">
        <v>56</v>
      </c>
      <c r="I7" s="18">
        <v>5</v>
      </c>
      <c r="J7" s="18">
        <v>42</v>
      </c>
      <c r="K7" s="18">
        <v>5</v>
      </c>
      <c r="L7" s="18">
        <v>2</v>
      </c>
      <c r="M7" s="18">
        <v>2</v>
      </c>
      <c r="N7" s="18">
        <v>6</v>
      </c>
      <c r="O7" s="26" t="s">
        <v>14</v>
      </c>
      <c r="P7" s="22">
        <v>7.4074074074073999E-3</v>
      </c>
      <c r="Q7" s="22">
        <v>7.4074074074073999E-3</v>
      </c>
      <c r="R7" s="22">
        <v>0.34074074074074001</v>
      </c>
      <c r="S7" s="22">
        <v>0.28888888888888797</v>
      </c>
      <c r="T7" s="22">
        <v>0.35555555555555501</v>
      </c>
    </row>
    <row r="8" spans="1:20" x14ac:dyDescent="0.35">
      <c r="A8" s="18" t="s">
        <v>36</v>
      </c>
      <c r="B8" s="18">
        <v>5.9</v>
      </c>
      <c r="C8" s="18">
        <v>2</v>
      </c>
      <c r="D8" s="18">
        <v>5</v>
      </c>
      <c r="E8" s="18">
        <v>1</v>
      </c>
      <c r="F8" s="18">
        <v>23</v>
      </c>
      <c r="G8" s="18">
        <v>2</v>
      </c>
      <c r="H8" s="18">
        <v>61</v>
      </c>
      <c r="I8" s="18">
        <v>5</v>
      </c>
      <c r="J8" s="18">
        <v>28</v>
      </c>
      <c r="K8" s="18">
        <v>45</v>
      </c>
      <c r="L8" s="18">
        <v>8</v>
      </c>
      <c r="M8" s="18">
        <v>5</v>
      </c>
      <c r="N8" s="18">
        <v>2</v>
      </c>
      <c r="O8" s="26" t="s">
        <v>12</v>
      </c>
      <c r="P8" s="22">
        <v>1.48148148148148E-2</v>
      </c>
      <c r="Q8" s="22">
        <v>1.48148148148148E-2</v>
      </c>
      <c r="R8" s="22">
        <v>0.50367465504720399</v>
      </c>
      <c r="S8" s="22">
        <v>0.29262164124909201</v>
      </c>
      <c r="T8" s="22">
        <v>0.17407407407407399</v>
      </c>
    </row>
    <row r="9" spans="1:20" x14ac:dyDescent="0.35">
      <c r="A9" s="18" t="s">
        <v>37</v>
      </c>
      <c r="B9" s="18">
        <v>12.66</v>
      </c>
      <c r="C9" s="18">
        <v>22</v>
      </c>
      <c r="D9" s="18">
        <v>32</v>
      </c>
      <c r="E9" s="18">
        <v>1</v>
      </c>
      <c r="F9" s="18">
        <v>23</v>
      </c>
      <c r="G9" s="18">
        <v>2</v>
      </c>
      <c r="H9" s="18">
        <v>5</v>
      </c>
      <c r="I9" s="18">
        <v>2</v>
      </c>
      <c r="J9" s="18">
        <v>6</v>
      </c>
      <c r="K9" s="18">
        <v>5</v>
      </c>
      <c r="L9" s="18">
        <v>2</v>
      </c>
      <c r="M9" s="18">
        <v>8</v>
      </c>
      <c r="N9" s="18">
        <v>9</v>
      </c>
      <c r="O9" s="26" t="s">
        <v>14</v>
      </c>
      <c r="P9" s="22">
        <v>3.7037037037036999E-3</v>
      </c>
      <c r="Q9" s="22">
        <v>1.1111111111111099E-2</v>
      </c>
      <c r="R9" s="22">
        <v>0.155555555555555</v>
      </c>
      <c r="S9" s="22">
        <v>0.29259259259259202</v>
      </c>
      <c r="T9" s="22">
        <v>0.53703703703703698</v>
      </c>
    </row>
    <row r="10" spans="1:20" x14ac:dyDescent="0.35">
      <c r="A10" s="18" t="s">
        <v>38</v>
      </c>
      <c r="B10" s="18">
        <v>12.7</v>
      </c>
      <c r="C10" s="18">
        <v>22</v>
      </c>
      <c r="D10" s="18">
        <v>32</v>
      </c>
      <c r="E10" s="18">
        <v>1</v>
      </c>
      <c r="F10" s="18">
        <v>23</v>
      </c>
      <c r="G10" s="18">
        <v>2</v>
      </c>
      <c r="H10" s="18">
        <v>5</v>
      </c>
      <c r="I10" s="18">
        <v>2</v>
      </c>
      <c r="J10" s="18">
        <v>6</v>
      </c>
      <c r="K10" s="18">
        <v>5</v>
      </c>
      <c r="L10" s="18">
        <v>2</v>
      </c>
      <c r="M10" s="18">
        <v>8</v>
      </c>
      <c r="N10" s="18">
        <v>9</v>
      </c>
      <c r="O10" s="26" t="s">
        <v>14</v>
      </c>
      <c r="P10" s="22">
        <v>3.7037037037036999E-3</v>
      </c>
      <c r="Q10" s="22">
        <v>1.1111111111111099E-2</v>
      </c>
      <c r="R10" s="22">
        <v>0.155555555555555</v>
      </c>
      <c r="S10" s="22">
        <v>0.29259259259259202</v>
      </c>
      <c r="T10" s="22">
        <v>0.53703703703703698</v>
      </c>
    </row>
    <row r="11" spans="1:20" x14ac:dyDescent="0.35">
      <c r="A11" s="18" t="s">
        <v>37</v>
      </c>
      <c r="B11" s="18">
        <v>12.7</v>
      </c>
      <c r="C11" s="18">
        <v>22</v>
      </c>
      <c r="D11" s="18">
        <v>32</v>
      </c>
      <c r="E11" s="18">
        <v>1</v>
      </c>
      <c r="F11" s="18">
        <v>23</v>
      </c>
      <c r="G11" s="18">
        <v>2</v>
      </c>
      <c r="H11" s="18">
        <v>5</v>
      </c>
      <c r="I11" s="18">
        <v>2</v>
      </c>
      <c r="J11" s="18">
        <v>6</v>
      </c>
      <c r="K11" s="18">
        <v>5</v>
      </c>
      <c r="L11" s="18">
        <v>2</v>
      </c>
      <c r="M11" s="18">
        <v>8</v>
      </c>
      <c r="N11" s="18">
        <v>9</v>
      </c>
      <c r="O11" s="26" t="s">
        <v>14</v>
      </c>
      <c r="P11" s="22">
        <v>3.7037037037036999E-3</v>
      </c>
      <c r="Q11" s="22">
        <v>1.1111111111111099E-2</v>
      </c>
      <c r="R11" s="22">
        <v>0.155555555555555</v>
      </c>
      <c r="S11" s="22">
        <v>0.29259259259259202</v>
      </c>
      <c r="T11" s="22">
        <v>0.53703703703703698</v>
      </c>
    </row>
    <row r="12" spans="1:20" x14ac:dyDescent="0.35">
      <c r="A12" s="18" t="s">
        <v>37</v>
      </c>
      <c r="B12" s="18">
        <v>12.7</v>
      </c>
      <c r="C12" s="18">
        <v>22</v>
      </c>
      <c r="D12" s="18">
        <v>32</v>
      </c>
      <c r="E12" s="18">
        <v>1</v>
      </c>
      <c r="F12" s="18">
        <v>23</v>
      </c>
      <c r="G12" s="18">
        <v>2</v>
      </c>
      <c r="H12" s="18">
        <v>5</v>
      </c>
      <c r="I12" s="18">
        <v>2</v>
      </c>
      <c r="J12" s="18">
        <v>6</v>
      </c>
      <c r="K12" s="18">
        <v>5</v>
      </c>
      <c r="L12" s="18">
        <v>2</v>
      </c>
      <c r="M12" s="18">
        <v>8</v>
      </c>
      <c r="N12" s="18">
        <v>9</v>
      </c>
      <c r="O12" s="26" t="s">
        <v>14</v>
      </c>
      <c r="P12" s="22">
        <v>3.7037037037036999E-3</v>
      </c>
      <c r="Q12" s="22">
        <v>1.1111111111111099E-2</v>
      </c>
      <c r="R12" s="22">
        <v>0.155555555555555</v>
      </c>
      <c r="S12" s="22">
        <v>0.29259259259259202</v>
      </c>
      <c r="T12" s="22">
        <v>0.53703703703703698</v>
      </c>
    </row>
    <row r="13" spans="1:20" x14ac:dyDescent="0.35">
      <c r="A13" s="18" t="s">
        <v>39</v>
      </c>
      <c r="B13" s="18">
        <v>1.8</v>
      </c>
      <c r="C13" s="18">
        <v>2</v>
      </c>
      <c r="D13" s="18">
        <v>5</v>
      </c>
      <c r="E13" s="18">
        <v>1</v>
      </c>
      <c r="F13" s="18">
        <v>25</v>
      </c>
      <c r="G13" s="18">
        <v>3</v>
      </c>
      <c r="H13" s="18">
        <v>59</v>
      </c>
      <c r="I13" s="18">
        <v>2586</v>
      </c>
      <c r="J13" s="18">
        <v>2</v>
      </c>
      <c r="K13" s="18">
        <v>5</v>
      </c>
      <c r="L13" s="18">
        <v>9</v>
      </c>
      <c r="M13" s="18">
        <v>8</v>
      </c>
      <c r="N13" s="18">
        <v>5</v>
      </c>
      <c r="O13" s="26" t="s">
        <v>12</v>
      </c>
      <c r="P13" s="22">
        <v>1.48148148148148E-2</v>
      </c>
      <c r="Q13" s="22">
        <v>1.48148148148148E-2</v>
      </c>
      <c r="R13" s="22">
        <v>0.49626724763979602</v>
      </c>
      <c r="S13" s="22">
        <v>0.29262164124909201</v>
      </c>
      <c r="T13" s="22">
        <v>0.18148148148148099</v>
      </c>
    </row>
    <row r="14" spans="1:20" x14ac:dyDescent="0.35">
      <c r="A14" s="18" t="s">
        <v>44</v>
      </c>
      <c r="B14" s="18">
        <v>150</v>
      </c>
      <c r="C14" s="18">
        <v>4.5999999999999996</v>
      </c>
      <c r="D14" s="18">
        <v>5.8</v>
      </c>
      <c r="E14" s="18">
        <v>2</v>
      </c>
      <c r="F14" s="18">
        <v>66</v>
      </c>
      <c r="G14" s="18">
        <v>3</v>
      </c>
      <c r="H14" s="18">
        <v>2</v>
      </c>
      <c r="I14" s="18">
        <v>26</v>
      </c>
      <c r="J14" s="18">
        <v>32</v>
      </c>
      <c r="K14" s="18">
        <v>26</v>
      </c>
      <c r="L14" s="18">
        <v>2</v>
      </c>
      <c r="M14" s="18">
        <v>5</v>
      </c>
      <c r="N14" s="18">
        <v>5</v>
      </c>
      <c r="O14" s="26" t="s">
        <v>12</v>
      </c>
      <c r="P14" s="22">
        <v>1.48148148148148E-2</v>
      </c>
      <c r="Q14" s="22">
        <v>2.96296296296296E-2</v>
      </c>
      <c r="R14" s="22">
        <v>0.43330428467683302</v>
      </c>
      <c r="S14" s="22">
        <v>0.32595497458242501</v>
      </c>
      <c r="T14" s="22">
        <v>0.196296296296296</v>
      </c>
    </row>
    <row r="15" spans="1:20" x14ac:dyDescent="0.35">
      <c r="A15" s="18" t="s">
        <v>53</v>
      </c>
      <c r="B15" s="18">
        <v>1</v>
      </c>
      <c r="C15" s="18">
        <v>2</v>
      </c>
      <c r="D15" s="18">
        <v>3</v>
      </c>
      <c r="E15" s="18">
        <v>2</v>
      </c>
      <c r="F15" s="18">
        <v>5</v>
      </c>
      <c r="G15" s="18">
        <v>56</v>
      </c>
      <c r="H15" s="18">
        <v>4</v>
      </c>
      <c r="I15" s="18">
        <v>6</v>
      </c>
      <c r="J15" s="18">
        <v>8</v>
      </c>
      <c r="K15" s="18">
        <v>7</v>
      </c>
      <c r="L15" s="18">
        <v>12</v>
      </c>
      <c r="M15" s="18">
        <v>9</v>
      </c>
      <c r="N15" s="18">
        <v>120</v>
      </c>
      <c r="O15" s="31" t="s">
        <v>12</v>
      </c>
      <c r="P15" s="22">
        <v>1.1111111111111099E-2</v>
      </c>
      <c r="Q15" s="22">
        <v>1.85185185185185E-2</v>
      </c>
      <c r="R15" s="22">
        <v>0.4</v>
      </c>
      <c r="S15" s="22">
        <v>0.30740740740740702</v>
      </c>
      <c r="T15" s="22">
        <v>0.26296296296296201</v>
      </c>
    </row>
    <row r="16" spans="1:20" x14ac:dyDescent="0.35">
      <c r="A16" s="18" t="s">
        <v>30</v>
      </c>
      <c r="B16" s="18">
        <v>1.5</v>
      </c>
      <c r="C16" s="18">
        <v>3</v>
      </c>
      <c r="D16" s="18">
        <v>5</v>
      </c>
      <c r="E16" s="18">
        <v>6</v>
      </c>
      <c r="F16" s="18">
        <v>5</v>
      </c>
      <c r="G16" s="18">
        <v>1</v>
      </c>
      <c r="H16" s="18">
        <v>56</v>
      </c>
      <c r="I16" s="18">
        <v>5</v>
      </c>
      <c r="J16" s="18">
        <v>42</v>
      </c>
      <c r="K16" s="18">
        <v>5</v>
      </c>
      <c r="L16" s="18">
        <v>2</v>
      </c>
      <c r="M16" s="18">
        <v>2</v>
      </c>
      <c r="N16" s="18">
        <v>6.5</v>
      </c>
      <c r="O16" s="31" t="s">
        <v>12</v>
      </c>
      <c r="P16" s="22">
        <v>1.48148148148148E-2</v>
      </c>
      <c r="Q16" s="22">
        <v>1.48148148148148E-2</v>
      </c>
      <c r="R16" s="22">
        <v>0.49626724763979602</v>
      </c>
      <c r="S16" s="22">
        <v>0.30373275236020297</v>
      </c>
      <c r="T16" s="22">
        <v>0.17037037037037001</v>
      </c>
    </row>
    <row r="17" spans="1:20" x14ac:dyDescent="0.35">
      <c r="A17" s="18" t="s">
        <v>36</v>
      </c>
      <c r="B17" s="18">
        <v>5.9</v>
      </c>
      <c r="C17" s="18">
        <v>2</v>
      </c>
      <c r="D17" s="18">
        <v>5</v>
      </c>
      <c r="E17" s="18">
        <v>1</v>
      </c>
      <c r="F17" s="18">
        <v>23</v>
      </c>
      <c r="G17" s="18">
        <v>2</v>
      </c>
      <c r="H17" s="18">
        <v>61</v>
      </c>
      <c r="I17" s="18">
        <v>5</v>
      </c>
      <c r="J17" s="18">
        <v>28</v>
      </c>
      <c r="K17" s="18">
        <v>45</v>
      </c>
      <c r="L17" s="18">
        <v>8</v>
      </c>
      <c r="M17" s="18">
        <v>5</v>
      </c>
      <c r="N17" s="18">
        <v>2</v>
      </c>
      <c r="O17" s="31" t="s">
        <v>12</v>
      </c>
      <c r="P17" s="22">
        <v>1.48148148148148E-2</v>
      </c>
      <c r="Q17" s="22">
        <v>1.48148148148148E-2</v>
      </c>
      <c r="R17" s="22">
        <v>0.50367465504720399</v>
      </c>
      <c r="S17" s="22">
        <v>0.29262164124909201</v>
      </c>
      <c r="T17" s="22">
        <v>0.17407407407407399</v>
      </c>
    </row>
    <row r="18" spans="1:20" x14ac:dyDescent="0.35">
      <c r="A18" s="18" t="s">
        <v>54</v>
      </c>
      <c r="B18" s="18">
        <v>1</v>
      </c>
      <c r="C18" s="18">
        <v>1</v>
      </c>
      <c r="D18" s="18">
        <v>1</v>
      </c>
      <c r="E18" s="18">
        <v>3</v>
      </c>
      <c r="F18" s="18">
        <v>3</v>
      </c>
      <c r="G18" s="18">
        <v>11</v>
      </c>
      <c r="H18" s="18">
        <v>1</v>
      </c>
      <c r="I18" s="18">
        <v>3</v>
      </c>
      <c r="J18" s="18">
        <v>3</v>
      </c>
      <c r="K18" s="18">
        <v>3</v>
      </c>
      <c r="L18" s="18">
        <v>3</v>
      </c>
      <c r="M18" s="18">
        <v>3</v>
      </c>
      <c r="N18" s="18">
        <v>3</v>
      </c>
      <c r="O18" s="31" t="s">
        <v>12</v>
      </c>
      <c r="P18" s="22">
        <v>1.48148148148148E-2</v>
      </c>
      <c r="Q18" s="22">
        <v>1.85185185185185E-2</v>
      </c>
      <c r="R18" s="22">
        <v>0.48888888888888798</v>
      </c>
      <c r="S18" s="22">
        <v>0.35185185185185103</v>
      </c>
      <c r="T18" s="22">
        <v>0.125925925925925</v>
      </c>
    </row>
    <row r="19" spans="1:20" x14ac:dyDescent="0.35">
      <c r="A19" s="18" t="s">
        <v>55</v>
      </c>
      <c r="B19" s="18">
        <v>15</v>
      </c>
      <c r="C19" s="18">
        <v>16.600000000000001</v>
      </c>
      <c r="D19" s="18">
        <v>14.5</v>
      </c>
      <c r="E19" s="18">
        <v>5</v>
      </c>
      <c r="F19" s="18">
        <v>9</v>
      </c>
      <c r="G19" s="18">
        <v>4</v>
      </c>
      <c r="H19" s="18">
        <v>3</v>
      </c>
      <c r="I19" s="18">
        <v>85</v>
      </c>
      <c r="J19" s="18">
        <v>22</v>
      </c>
      <c r="K19" s="18">
        <v>3</v>
      </c>
      <c r="L19" s="18">
        <v>0.5</v>
      </c>
      <c r="M19" s="18">
        <v>45</v>
      </c>
      <c r="N19" s="18">
        <v>65</v>
      </c>
      <c r="O19" s="31" t="s">
        <v>14</v>
      </c>
      <c r="P19" s="22">
        <v>7.4074074074073999E-3</v>
      </c>
      <c r="Q19" s="22">
        <v>7.4074074074073999E-3</v>
      </c>
      <c r="R19" s="22">
        <v>0.203703703703703</v>
      </c>
      <c r="S19" s="22">
        <v>0.28518518518518499</v>
      </c>
      <c r="T19" s="22">
        <v>0.49629629629629601</v>
      </c>
    </row>
  </sheetData>
  <mergeCells count="1">
    <mergeCell ref="P3:T3"/>
  </mergeCells>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11"/>
  <sheetViews>
    <sheetView zoomScale="70" zoomScaleNormal="70" workbookViewId="0">
      <selection activeCell="D18" sqref="D18"/>
    </sheetView>
  </sheetViews>
  <sheetFormatPr baseColWidth="10" defaultColWidth="11.453125" defaultRowHeight="14.5" x14ac:dyDescent="0.35"/>
  <cols>
    <col min="1" max="1" width="15.08984375" style="18" customWidth="1"/>
    <col min="2" max="2" width="11.453125" style="18"/>
    <col min="3" max="3" width="19.36328125" style="18" customWidth="1"/>
    <col min="4" max="4" width="25" style="18" customWidth="1"/>
    <col min="5" max="8" width="11.453125" style="18"/>
    <col min="9" max="9" width="19.36328125" style="18" customWidth="1"/>
    <col min="10" max="10" width="8.36328125" style="22" customWidth="1"/>
    <col min="11" max="11" width="7.81640625" style="22" customWidth="1"/>
    <col min="12" max="12" width="8.453125" style="22" customWidth="1"/>
    <col min="13" max="14" width="8" style="22" customWidth="1"/>
    <col min="15" max="16384" width="11.453125" style="18"/>
  </cols>
  <sheetData>
    <row r="3" spans="1:14" ht="15" thickBot="1" x14ac:dyDescent="0.4"/>
    <row r="4" spans="1:14" ht="15.5" thickTop="1" thickBot="1" x14ac:dyDescent="0.4">
      <c r="J4" s="55" t="s">
        <v>56</v>
      </c>
      <c r="K4" s="55"/>
      <c r="L4" s="55"/>
      <c r="M4" s="55"/>
      <c r="N4" s="55"/>
    </row>
    <row r="5" spans="1:14" ht="15.5" thickTop="1" thickBot="1" x14ac:dyDescent="0.4">
      <c r="A5" s="23" t="s">
        <v>0</v>
      </c>
      <c r="B5" s="23" t="s">
        <v>3</v>
      </c>
      <c r="C5" s="23" t="s">
        <v>4</v>
      </c>
      <c r="D5" s="23" t="s">
        <v>57</v>
      </c>
      <c r="E5" s="23" t="s">
        <v>1</v>
      </c>
      <c r="F5" s="23" t="s">
        <v>21</v>
      </c>
      <c r="G5" s="24" t="s">
        <v>2</v>
      </c>
      <c r="H5" s="24" t="s">
        <v>22</v>
      </c>
      <c r="I5" s="24" t="s">
        <v>8</v>
      </c>
      <c r="J5" s="25" t="s">
        <v>9</v>
      </c>
      <c r="K5" s="25" t="s">
        <v>11</v>
      </c>
      <c r="L5" s="25" t="s">
        <v>12</v>
      </c>
      <c r="M5" s="25" t="s">
        <v>13</v>
      </c>
      <c r="N5" s="25" t="s">
        <v>14</v>
      </c>
    </row>
    <row r="6" spans="1:14" ht="15" thickTop="1" x14ac:dyDescent="0.35">
      <c r="A6" s="18" t="s">
        <v>23</v>
      </c>
      <c r="B6" s="18">
        <v>270</v>
      </c>
      <c r="C6" s="18">
        <v>2.6</v>
      </c>
      <c r="D6" s="18">
        <v>0.8</v>
      </c>
      <c r="E6" s="18">
        <v>0.7</v>
      </c>
      <c r="F6" s="18">
        <v>49</v>
      </c>
      <c r="G6" s="18">
        <v>0.1</v>
      </c>
      <c r="H6" s="18">
        <v>11</v>
      </c>
      <c r="I6" s="26" t="s">
        <v>9</v>
      </c>
      <c r="J6" s="22">
        <v>0.69060794027060801</v>
      </c>
      <c r="K6" s="22">
        <v>0.276058726396058</v>
      </c>
      <c r="L6" s="22">
        <v>1.6666666666666601E-2</v>
      </c>
      <c r="M6" s="22">
        <v>0</v>
      </c>
      <c r="N6" s="22">
        <v>1.6666666666666601E-2</v>
      </c>
    </row>
    <row r="7" spans="1:14" x14ac:dyDescent="0.35">
      <c r="A7" s="18" t="s">
        <v>23</v>
      </c>
      <c r="B7" s="18">
        <v>270</v>
      </c>
      <c r="C7" s="18">
        <v>2.6</v>
      </c>
      <c r="D7" s="18">
        <v>0.8</v>
      </c>
      <c r="E7" s="18">
        <v>0.7</v>
      </c>
      <c r="F7" s="18">
        <v>49</v>
      </c>
      <c r="G7" s="18">
        <v>0.1</v>
      </c>
      <c r="H7" s="18">
        <v>11</v>
      </c>
      <c r="I7" s="26" t="s">
        <v>9</v>
      </c>
      <c r="J7" s="22">
        <v>0.69060794027060801</v>
      </c>
      <c r="K7" s="22">
        <v>0.276058726396058</v>
      </c>
      <c r="L7" s="22">
        <v>1.6666666666666601E-2</v>
      </c>
      <c r="M7" s="22">
        <v>0</v>
      </c>
      <c r="N7" s="22">
        <v>1.6666666666666601E-2</v>
      </c>
    </row>
    <row r="8" spans="1:14" x14ac:dyDescent="0.35">
      <c r="A8" s="18" t="s">
        <v>32</v>
      </c>
      <c r="B8" s="18">
        <v>1.5</v>
      </c>
      <c r="C8" s="18">
        <v>2</v>
      </c>
      <c r="D8" s="18">
        <v>3</v>
      </c>
      <c r="E8" s="18">
        <v>5</v>
      </c>
      <c r="F8" s="18">
        <v>4</v>
      </c>
      <c r="G8" s="18">
        <v>9</v>
      </c>
      <c r="H8" s="18">
        <v>8</v>
      </c>
      <c r="I8" s="26" t="s">
        <v>13</v>
      </c>
      <c r="J8" s="22">
        <v>0.1</v>
      </c>
      <c r="K8" s="22">
        <v>0.2</v>
      </c>
      <c r="L8" s="22">
        <v>0.32500000000000001</v>
      </c>
      <c r="M8" s="22">
        <v>0.375</v>
      </c>
      <c r="N8" s="22">
        <v>0</v>
      </c>
    </row>
    <row r="9" spans="1:14" x14ac:dyDescent="0.35">
      <c r="A9" s="18" t="s">
        <v>29</v>
      </c>
      <c r="B9" s="18">
        <v>1.5</v>
      </c>
      <c r="C9" s="18">
        <v>6</v>
      </c>
      <c r="D9" s="18">
        <v>65</v>
      </c>
      <c r="E9" s="18">
        <v>2</v>
      </c>
      <c r="F9" s="18">
        <v>5</v>
      </c>
      <c r="G9" s="18">
        <v>4</v>
      </c>
      <c r="H9" s="18">
        <v>9</v>
      </c>
      <c r="I9" s="26" t="s">
        <v>13</v>
      </c>
      <c r="J9" s="22">
        <v>2.5000000000000001E-2</v>
      </c>
      <c r="K9" s="22">
        <v>0.116666666666666</v>
      </c>
      <c r="L9" s="22">
        <v>0.241666666666666</v>
      </c>
      <c r="M9" s="22">
        <v>0.45</v>
      </c>
      <c r="N9" s="22">
        <v>0.16666666666666599</v>
      </c>
    </row>
    <row r="10" spans="1:14" x14ac:dyDescent="0.35">
      <c r="A10" s="18" t="s">
        <v>34</v>
      </c>
      <c r="B10" s="18">
        <v>369</v>
      </c>
      <c r="C10" s="18">
        <v>29</v>
      </c>
      <c r="D10" s="18">
        <v>21</v>
      </c>
      <c r="E10" s="18">
        <v>0.5</v>
      </c>
      <c r="F10" s="18">
        <v>0.5</v>
      </c>
      <c r="G10" s="18">
        <v>0.83</v>
      </c>
      <c r="H10" s="18">
        <v>27</v>
      </c>
      <c r="I10" s="26" t="s">
        <v>13</v>
      </c>
      <c r="J10" s="22">
        <v>1.6666666666666601E-2</v>
      </c>
      <c r="K10" s="22">
        <v>7.4999999999999997E-2</v>
      </c>
      <c r="L10" s="22">
        <v>0.266666666666666</v>
      </c>
      <c r="M10" s="22">
        <v>0.59722222222222199</v>
      </c>
      <c r="N10" s="22">
        <v>4.4444444444444398E-2</v>
      </c>
    </row>
    <row r="11" spans="1:14" x14ac:dyDescent="0.35">
      <c r="A11" s="18" t="s">
        <v>35</v>
      </c>
      <c r="B11" s="18">
        <v>467</v>
      </c>
      <c r="C11" s="18">
        <v>17</v>
      </c>
      <c r="D11" s="18">
        <v>5.6</v>
      </c>
      <c r="E11" s="18">
        <v>32</v>
      </c>
      <c r="F11" s="18">
        <v>69</v>
      </c>
      <c r="G11" s="18">
        <v>0.49</v>
      </c>
      <c r="H11" s="18">
        <v>6.3</v>
      </c>
      <c r="I11" s="26" t="s">
        <v>13</v>
      </c>
      <c r="J11" s="22">
        <v>8.3333333333333297E-3</v>
      </c>
      <c r="K11" s="22">
        <v>1.6666666666666601E-2</v>
      </c>
      <c r="L11" s="22">
        <v>0.21666666666666601</v>
      </c>
      <c r="M11" s="22">
        <v>0.65</v>
      </c>
      <c r="N11" s="22">
        <v>0.108333333333333</v>
      </c>
    </row>
  </sheetData>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Accueil</vt:lpstr>
      <vt:lpstr>dashboard_consommateur</vt:lpstr>
      <vt:lpstr>dashboard_producteur</vt:lpstr>
      <vt:lpstr>Traitement</vt:lpstr>
      <vt:lpstr>Historique_producteur</vt:lpstr>
      <vt:lpstr>Historique_consommateur</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Alfex 2.0</cp:lastModifiedBy>
  <dcterms:created xsi:type="dcterms:W3CDTF">2023-10-14T11:45:31Z</dcterms:created>
  <dcterms:modified xsi:type="dcterms:W3CDTF">2023-12-05T16:20:55Z</dcterms:modified>
</cp:coreProperties>
</file>