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es Donnees\GitHub2025\JeuNiayes2040\data\"/>
    </mc:Choice>
  </mc:AlternateContent>
  <xr:revisionPtr revIDLastSave="0" documentId="13_ncr:1_{A06F78B5-6696-48F4-9012-49F741E84E92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ata_jeux_092021" sheetId="1" r:id="rId1"/>
    <sheet name="Feuille 1" sheetId="2" r:id="rId2"/>
  </sheets>
  <definedNames>
    <definedName name="_xlnm._FilterDatabase" localSheetId="0" hidden="1">data_jeux_092021!$I$2:$I$992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  <c r="M9" i="1"/>
  <c r="M8" i="1"/>
  <c r="M7" i="1"/>
  <c r="M6" i="1"/>
  <c r="M13" i="1"/>
  <c r="M12" i="1"/>
  <c r="M11" i="1"/>
  <c r="M10" i="1"/>
  <c r="M17" i="1"/>
  <c r="M16" i="1"/>
  <c r="M15" i="1"/>
  <c r="M14" i="1"/>
  <c r="M21" i="1"/>
  <c r="M20" i="1"/>
  <c r="M19" i="1"/>
  <c r="M18" i="1"/>
  <c r="M25" i="1"/>
  <c r="M24" i="1"/>
  <c r="M23" i="1"/>
  <c r="M22" i="1"/>
  <c r="M29" i="1"/>
  <c r="M28" i="1"/>
  <c r="M27" i="1"/>
  <c r="M26" i="1"/>
  <c r="M33" i="1"/>
  <c r="M32" i="1"/>
  <c r="M31" i="1"/>
  <c r="M30" i="1"/>
  <c r="M36" i="1"/>
  <c r="M35" i="1"/>
  <c r="M34" i="1"/>
  <c r="M41" i="1"/>
  <c r="M40" i="1"/>
  <c r="M39" i="1"/>
  <c r="M38" i="1"/>
  <c r="M45" i="1"/>
  <c r="M44" i="1"/>
  <c r="M43" i="1"/>
  <c r="M42" i="1"/>
  <c r="M49" i="1"/>
  <c r="M48" i="1"/>
  <c r="M47" i="1"/>
  <c r="M46" i="1"/>
  <c r="M53" i="1"/>
  <c r="G53" i="1"/>
  <c r="M52" i="1"/>
  <c r="G52" i="1"/>
  <c r="M51" i="1"/>
  <c r="G51" i="1"/>
  <c r="M50" i="1"/>
  <c r="G50" i="1"/>
  <c r="M57" i="1"/>
  <c r="G57" i="1"/>
  <c r="M56" i="1"/>
  <c r="G56" i="1"/>
  <c r="G55" i="1"/>
  <c r="M54" i="1"/>
  <c r="G54" i="1"/>
  <c r="M61" i="1"/>
  <c r="M60" i="1"/>
  <c r="M59" i="1"/>
  <c r="M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87" authorId="0" shapeId="0" xr:uid="{00000000-0006-0000-0000-000001000000}">
      <text>
        <r>
          <rPr>
            <sz val="10"/>
            <color rgb="FF000000"/>
            <rFont val="Arial"/>
            <scheme val="minor"/>
          </rPr>
          <t>Danger
	-Etienne DELAY</t>
        </r>
      </text>
    </comment>
  </commentList>
</comments>
</file>

<file path=xl/sharedStrings.xml><?xml version="1.0" encoding="utf-8"?>
<sst xmlns="http://schemas.openxmlformats.org/spreadsheetml/2006/main" count="229" uniqueCount="107">
  <si>
    <t>Annee</t>
  </si>
  <si>
    <t>Joueurs</t>
  </si>
  <si>
    <t>Lieu</t>
  </si>
  <si>
    <t>ID partie</t>
  </si>
  <si>
    <t>Consommation_eau</t>
  </si>
  <si>
    <t>Capital_final</t>
  </si>
  <si>
    <t>bénéfices</t>
  </si>
  <si>
    <t>enchainement</t>
  </si>
  <si>
    <t>Pluie_annee2</t>
  </si>
  <si>
    <t>Pluie_annee3</t>
  </si>
  <si>
    <t>capital_initial</t>
  </si>
  <si>
    <t>parcelles_initiales</t>
  </si>
  <si>
    <t>strat_culture</t>
  </si>
  <si>
    <t>strat_parcelle</t>
  </si>
  <si>
    <t>strat_gag</t>
  </si>
  <si>
    <t>strat_lance</t>
  </si>
  <si>
    <t>stratSeau</t>
  </si>
  <si>
    <t>puits_profmax</t>
  </si>
  <si>
    <t>agrandissement (=achat-vente)</t>
  </si>
  <si>
    <t>empechement</t>
  </si>
  <si>
    <t>strat_priorite</t>
  </si>
  <si>
    <t>strat_compromis</t>
  </si>
  <si>
    <t>strat_partie_collectif</t>
  </si>
  <si>
    <t>Seydou FAYE</t>
  </si>
  <si>
    <t>Mont Rolland</t>
  </si>
  <si>
    <t>Maty GUEYE</t>
  </si>
  <si>
    <t>Yoro BA</t>
  </si>
  <si>
    <t>Modou MBENGUE</t>
  </si>
  <si>
    <t>Ramatoulaye SY</t>
  </si>
  <si>
    <t>DGPRE</t>
  </si>
  <si>
    <t>Mouhamadou SY</t>
  </si>
  <si>
    <t>Abdoulaye DIEME</t>
  </si>
  <si>
    <t>Ndèye Fatou Ndiaye BALDE</t>
  </si>
  <si>
    <t>Djiby NDONGO/Mansour KA</t>
  </si>
  <si>
    <t>Mboro</t>
  </si>
  <si>
    <t>Habib THIOUNE/Bineta BA</t>
  </si>
  <si>
    <t>Mbène DIOP/Ousseynou Sow</t>
  </si>
  <si>
    <t>Ablaye SOW/Abdoulaye DIOP</t>
  </si>
  <si>
    <t>Ablaye Sow</t>
  </si>
  <si>
    <t>Habib tioun</t>
  </si>
  <si>
    <t>mben Diop</t>
  </si>
  <si>
    <t>Hassan Dieye</t>
  </si>
  <si>
    <t>Ousseynou SOW</t>
  </si>
  <si>
    <t>Bineta BA</t>
  </si>
  <si>
    <t>Mamadou SARR</t>
  </si>
  <si>
    <t>Djiby NDONGO</t>
  </si>
  <si>
    <t>Modou Mbengue</t>
  </si>
  <si>
    <t>Maty Guèye</t>
  </si>
  <si>
    <t>Seydou Faye</t>
  </si>
  <si>
    <t>Samba Matar</t>
  </si>
  <si>
    <t>abdoul diouf</t>
  </si>
  <si>
    <t>jean-Baptiste Faye</t>
  </si>
  <si>
    <t>Abdoulaye</t>
  </si>
  <si>
    <t>samba faye</t>
  </si>
  <si>
    <t>Abdoulaye Ciss</t>
  </si>
  <si>
    <t>Yoro ba</t>
  </si>
  <si>
    <t>Samba FAYE</t>
  </si>
  <si>
    <t>Abdoulaye CISS</t>
  </si>
  <si>
    <t>Awa guèye</t>
  </si>
  <si>
    <t>Kayar</t>
  </si>
  <si>
    <t>mor Diaye</t>
  </si>
  <si>
    <t>Marama Ba</t>
  </si>
  <si>
    <t>Mame thiro Gueye</t>
  </si>
  <si>
    <t>Ababacar Laye NDIAYE</t>
  </si>
  <si>
    <t>Massamba CISS</t>
  </si>
  <si>
    <t>Moussa FALL</t>
  </si>
  <si>
    <t>Modou MBAYE</t>
  </si>
  <si>
    <t>Ababacare Laye NDIAYE</t>
  </si>
  <si>
    <t>Moussa BA</t>
  </si>
  <si>
    <t>Ibou BEYE</t>
  </si>
  <si>
    <t>Coumba Sarr/Sokhna Gueye</t>
  </si>
  <si>
    <t>Mbissao</t>
  </si>
  <si>
    <t>Amy Sow/Yaye Mbaye Gueye</t>
  </si>
  <si>
    <t>Fama Ndiaye/Ndèye Kandji</t>
  </si>
  <si>
    <t>Sokhna Diop/Ndèye Gueye</t>
  </si>
  <si>
    <t>Assane/Meleye</t>
  </si>
  <si>
    <t>Mbaye/Djiby</t>
  </si>
  <si>
    <t>Khady/Assane</t>
  </si>
  <si>
    <t>Mbaye/Ndeye</t>
  </si>
  <si>
    <t>Birane Diop - modou Gueye</t>
  </si>
  <si>
    <t>Ndeye Anta Gueye- Moussa Guèye</t>
  </si>
  <si>
    <t>Fama Ndiaye- Alioune Ndiaye</t>
  </si>
  <si>
    <t>Ibrahima Diouf - Ousmane Dia</t>
  </si>
  <si>
    <t>Mariama/Mbaye</t>
  </si>
  <si>
    <t>Awa/Gora</t>
  </si>
  <si>
    <t>Khady/Gothé</t>
  </si>
  <si>
    <t>Coumba/Mory</t>
  </si>
  <si>
    <t>Pape seck- gor mack ndiaye</t>
  </si>
  <si>
    <t>Mor seck - modou DIA</t>
  </si>
  <si>
    <t>Mbaye Ndiaye -Matar Ndiaye</t>
  </si>
  <si>
    <t>Gora gueye -Ahmet thiam</t>
  </si>
  <si>
    <t>Mademba Gueye- NgoUDA Ndiaye</t>
  </si>
  <si>
    <t>Malatyr BA-Fall Guèye</t>
  </si>
  <si>
    <t>Modou Ndiaye- Alhassane Ndiaye</t>
  </si>
  <si>
    <t>Modou Diaw- Babacar Yally</t>
  </si>
  <si>
    <t>Malick/Mbaye</t>
  </si>
  <si>
    <t>Babacar/Tiné</t>
  </si>
  <si>
    <t>Oumar/Maguette</t>
  </si>
  <si>
    <t>Codou/Ablaye</t>
  </si>
  <si>
    <t>Ndèye Gueye/Mame Thioro Gueye</t>
  </si>
  <si>
    <t>Mariama Bâ/Coumba Sarr</t>
  </si>
  <si>
    <t>Yaye Mbaye Gueye/Ndèye Kandji</t>
  </si>
  <si>
    <t>Kène Thiombane/Kiné Gueye</t>
  </si>
  <si>
    <t>Aïda Beye/Mame Fatou Dieng</t>
  </si>
  <si>
    <t>Mame Thioro Gueye/Maty Gning</t>
  </si>
  <si>
    <t>Amy Seck/Kène Thiombane</t>
  </si>
  <si>
    <t>Nogaye Gueye/Soda Faye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</si>
</sst>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0"/>
      <color rgb="FF000000"/>
      <name val="Calibri"/>
    </font>
    <font>
      <b/>
      <sz val="11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BF1DE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980000"/>
      </patternFill>
    </fill>
    <fill>
      <patternFill patternType="solid">
        <fgColor theme="0"/>
        <bgColor rgb="FF85200C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66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10" fontId="1" fillId="0" borderId="0" xfId="0" applyNumberFormat="1" applyFont="1" applyAlignment="1"/>
    <xf numFmtId="10" fontId="1" fillId="0" borderId="0" xfId="0" applyNumberFormat="1" applyFont="1"/>
    <xf numFmtId="0" fontId="0" fillId="3" borderId="0" xfId="0" applyFont="1" applyFill="1" applyAlignment="1"/>
    <xf numFmtId="0" fontId="1" fillId="3" borderId="0" xfId="0" applyFont="1" applyFill="1" applyBorder="1" applyAlignment="1"/>
    <xf numFmtId="10" fontId="1" fillId="3" borderId="0" xfId="0" applyNumberFormat="1" applyFont="1" applyFill="1" applyBorder="1" applyAlignment="1"/>
    <xf numFmtId="0" fontId="2" fillId="3" borderId="0" xfId="0" applyFont="1" applyFill="1" applyBorder="1" applyAlignment="1"/>
    <xf numFmtId="0" fontId="0" fillId="3" borderId="0" xfId="0" applyFont="1" applyFill="1" applyBorder="1" applyAlignment="1"/>
    <xf numFmtId="3" fontId="3" fillId="4" borderId="0" xfId="0" applyNumberFormat="1" applyFont="1" applyFill="1" applyBorder="1" applyAlignment="1">
      <alignment horizontal="right"/>
    </xf>
    <xf numFmtId="4" fontId="1" fillId="3" borderId="0" xfId="0" applyNumberFormat="1" applyFont="1" applyFill="1" applyBorder="1"/>
    <xf numFmtId="0" fontId="4" fillId="3" borderId="0" xfId="0" applyFont="1" applyFill="1" applyBorder="1" applyAlignment="1"/>
    <xf numFmtId="0" fontId="5" fillId="3" borderId="0" xfId="0" applyFont="1" applyFill="1" applyBorder="1" applyAlignment="1"/>
    <xf numFmtId="4" fontId="1" fillId="3" borderId="0" xfId="0" applyNumberFormat="1" applyFont="1" applyFill="1" applyBorder="1" applyAlignment="1"/>
    <xf numFmtId="4" fontId="1" fillId="5" borderId="0" xfId="0" applyNumberFormat="1" applyFont="1" applyFill="1" applyBorder="1" applyAlignment="1"/>
    <xf numFmtId="0" fontId="1" fillId="6" borderId="0" xfId="0" applyFont="1" applyFill="1" applyBorder="1" applyAlignment="1"/>
    <xf numFmtId="3" fontId="1" fillId="6" borderId="0" xfId="0" applyNumberFormat="1" applyFont="1" applyFill="1" applyBorder="1"/>
    <xf numFmtId="4" fontId="1" fillId="6" borderId="0" xfId="0" applyNumberFormat="1" applyFont="1" applyFill="1" applyBorder="1"/>
    <xf numFmtId="3" fontId="3" fillId="6" borderId="0" xfId="0" applyNumberFormat="1" applyFont="1" applyFill="1" applyBorder="1" applyAlignment="1">
      <alignment horizontal="right"/>
    </xf>
    <xf numFmtId="0" fontId="3" fillId="4" borderId="0" xfId="0" applyFont="1" applyFill="1" applyBorder="1" applyAlignment="1">
      <alignment wrapText="1"/>
    </xf>
    <xf numFmtId="0" fontId="1" fillId="7" borderId="0" xfId="0" applyFont="1" applyFill="1" applyBorder="1" applyAlignment="1"/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center"/>
    </xf>
    <xf numFmtId="0" fontId="1" fillId="8" borderId="0" xfId="0" applyFont="1" applyFill="1" applyBorder="1" applyAlignment="1"/>
    <xf numFmtId="0" fontId="2" fillId="4" borderId="0" xfId="0" applyFont="1" applyFill="1" applyBorder="1" applyAlignment="1"/>
    <xf numFmtId="0" fontId="5" fillId="9" borderId="0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1" fillId="10" borderId="0" xfId="0" applyFont="1" applyFill="1" applyBorder="1" applyAlignment="1"/>
    <xf numFmtId="0" fontId="2" fillId="10" borderId="0" xfId="0" applyFont="1" applyFill="1" applyBorder="1" applyAlignment="1"/>
    <xf numFmtId="0" fontId="2" fillId="10" borderId="0" xfId="0" applyFont="1" applyFill="1" applyBorder="1" applyAlignment="1">
      <alignment horizontal="right"/>
    </xf>
    <xf numFmtId="0" fontId="5" fillId="10" borderId="0" xfId="0" applyFont="1" applyFill="1" applyBorder="1" applyAlignment="1">
      <alignment horizontal="right"/>
    </xf>
    <xf numFmtId="0" fontId="1" fillId="11" borderId="0" xfId="0" applyFont="1" applyFill="1" applyBorder="1" applyAlignment="1"/>
    <xf numFmtId="0" fontId="1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2" fillId="5" borderId="0" xfId="0" applyFont="1" applyFill="1" applyBorder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92"/>
  <sheetViews>
    <sheetView tabSelected="1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U1" sqref="U1:AH1048576"/>
    </sheetView>
  </sheetViews>
  <sheetFormatPr baseColWidth="10" defaultColWidth="12.5703125" defaultRowHeight="15.75" customHeight="1" x14ac:dyDescent="0.2"/>
  <cols>
    <col min="1" max="2" width="25.42578125" customWidth="1"/>
    <col min="4" max="4" width="10.5703125" customWidth="1"/>
    <col min="5" max="5" width="19.7109375" customWidth="1"/>
    <col min="6" max="6" width="17.5703125" customWidth="1"/>
    <col min="9" max="9" width="17.42578125" customWidth="1"/>
    <col min="11" max="11" width="12.5703125" style="4"/>
    <col min="12" max="12" width="13.7109375" style="4" customWidth="1"/>
    <col min="13" max="13" width="14.42578125" customWidth="1"/>
    <col min="16" max="18" width="11.42578125" customWidth="1"/>
    <col min="19" max="19" width="31.5703125" customWidth="1"/>
    <col min="20" max="20" width="11.42578125" customWidth="1"/>
  </cols>
  <sheetData>
    <row r="1" spans="1:20" ht="1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5" t="s">
        <v>13</v>
      </c>
      <c r="O1" s="6" t="s">
        <v>14</v>
      </c>
      <c r="P1" s="5" t="s">
        <v>15</v>
      </c>
      <c r="Q1" s="5" t="s">
        <v>16</v>
      </c>
      <c r="R1" s="5" t="s">
        <v>17</v>
      </c>
      <c r="S1" s="7" t="s">
        <v>18</v>
      </c>
      <c r="T1" s="5" t="s">
        <v>19</v>
      </c>
    </row>
    <row r="2" spans="1:20" ht="15.75" customHeight="1" x14ac:dyDescent="0.2">
      <c r="A2" s="5">
        <v>2021</v>
      </c>
      <c r="B2" s="5" t="s">
        <v>66</v>
      </c>
      <c r="C2" s="5" t="s">
        <v>59</v>
      </c>
      <c r="D2" s="5">
        <v>1</v>
      </c>
      <c r="E2" s="5">
        <v>71</v>
      </c>
      <c r="F2" s="5">
        <v>63</v>
      </c>
      <c r="G2" s="5">
        <v>52</v>
      </c>
      <c r="H2" s="5">
        <v>1</v>
      </c>
      <c r="I2" s="5">
        <v>10</v>
      </c>
      <c r="J2" s="5">
        <v>1.5</v>
      </c>
      <c r="K2" s="5">
        <v>11</v>
      </c>
      <c r="L2" s="5">
        <v>3</v>
      </c>
      <c r="M2" s="10">
        <f>4/9</f>
        <v>0.44444444444444442</v>
      </c>
      <c r="N2" s="5">
        <v>9</v>
      </c>
      <c r="O2" s="5">
        <v>3</v>
      </c>
      <c r="P2" s="5">
        <v>2</v>
      </c>
      <c r="Q2" s="5">
        <v>5</v>
      </c>
      <c r="R2" s="5">
        <v>15</v>
      </c>
      <c r="S2" s="5">
        <v>-1</v>
      </c>
      <c r="T2" s="5">
        <v>0</v>
      </c>
    </row>
    <row r="3" spans="1:20" ht="15.75" customHeight="1" x14ac:dyDescent="0.2">
      <c r="A3" s="5">
        <v>2021</v>
      </c>
      <c r="B3" s="5" t="s">
        <v>67</v>
      </c>
      <c r="C3" s="5" t="s">
        <v>59</v>
      </c>
      <c r="D3" s="5">
        <v>1</v>
      </c>
      <c r="E3" s="5">
        <v>46</v>
      </c>
      <c r="F3" s="5">
        <v>38</v>
      </c>
      <c r="G3" s="5">
        <v>30</v>
      </c>
      <c r="H3" s="5">
        <v>1</v>
      </c>
      <c r="I3" s="5">
        <v>10</v>
      </c>
      <c r="J3" s="5">
        <v>1.5</v>
      </c>
      <c r="K3" s="5">
        <v>8</v>
      </c>
      <c r="L3" s="5">
        <v>2</v>
      </c>
      <c r="M3" s="10">
        <f>3/6</f>
        <v>0.5</v>
      </c>
      <c r="N3" s="5">
        <v>6</v>
      </c>
      <c r="O3" s="5">
        <v>2</v>
      </c>
      <c r="P3" s="5">
        <v>0</v>
      </c>
      <c r="Q3" s="5">
        <v>4</v>
      </c>
      <c r="R3" s="5">
        <v>15</v>
      </c>
      <c r="S3" s="5">
        <v>0</v>
      </c>
      <c r="T3" s="5">
        <v>0</v>
      </c>
    </row>
    <row r="4" spans="1:20" ht="15.75" customHeight="1" x14ac:dyDescent="0.2">
      <c r="A4" s="5">
        <v>2021</v>
      </c>
      <c r="B4" s="5" t="s">
        <v>68</v>
      </c>
      <c r="C4" s="5" t="s">
        <v>59</v>
      </c>
      <c r="D4" s="5">
        <v>1</v>
      </c>
      <c r="E4" s="5">
        <v>149</v>
      </c>
      <c r="F4" s="5">
        <v>84</v>
      </c>
      <c r="G4" s="5">
        <v>64</v>
      </c>
      <c r="H4" s="5">
        <v>1</v>
      </c>
      <c r="I4" s="5">
        <v>10</v>
      </c>
      <c r="J4" s="5">
        <v>1.5</v>
      </c>
      <c r="K4" s="5">
        <v>20</v>
      </c>
      <c r="L4" s="5">
        <v>2</v>
      </c>
      <c r="M4" s="10">
        <f>3/13</f>
        <v>0.23076923076923078</v>
      </c>
      <c r="N4" s="5">
        <v>13</v>
      </c>
      <c r="O4" s="5">
        <v>4</v>
      </c>
      <c r="P4" s="5">
        <v>5</v>
      </c>
      <c r="Q4" s="5">
        <v>5</v>
      </c>
      <c r="R4" s="5">
        <v>15</v>
      </c>
      <c r="S4" s="5">
        <v>1</v>
      </c>
      <c r="T4" s="5">
        <v>2</v>
      </c>
    </row>
    <row r="5" spans="1:20" ht="15.75" customHeight="1" x14ac:dyDescent="0.2">
      <c r="A5" s="5">
        <v>2021</v>
      </c>
      <c r="B5" s="5" t="s">
        <v>69</v>
      </c>
      <c r="C5" s="5" t="s">
        <v>59</v>
      </c>
      <c r="D5" s="5">
        <v>1</v>
      </c>
      <c r="E5" s="5">
        <v>97</v>
      </c>
      <c r="F5" s="5">
        <v>54</v>
      </c>
      <c r="G5" s="5">
        <v>43</v>
      </c>
      <c r="H5" s="5">
        <v>1</v>
      </c>
      <c r="I5" s="5">
        <v>10</v>
      </c>
      <c r="J5" s="5">
        <v>1.5</v>
      </c>
      <c r="K5" s="5">
        <v>11</v>
      </c>
      <c r="L5" s="5">
        <v>1</v>
      </c>
      <c r="M5" s="10">
        <f>3/9</f>
        <v>0.33333333333333331</v>
      </c>
      <c r="N5" s="5">
        <v>9</v>
      </c>
      <c r="O5" s="5">
        <v>1</v>
      </c>
      <c r="P5" s="5">
        <v>2</v>
      </c>
      <c r="Q5" s="5">
        <v>6</v>
      </c>
      <c r="R5" s="5">
        <v>15</v>
      </c>
      <c r="S5" s="5">
        <v>2</v>
      </c>
      <c r="T5" s="5">
        <v>3</v>
      </c>
    </row>
    <row r="6" spans="1:20" ht="15.75" customHeight="1" x14ac:dyDescent="0.25">
      <c r="A6" s="5">
        <v>2021</v>
      </c>
      <c r="B6" s="5" t="s">
        <v>63</v>
      </c>
      <c r="C6" s="5" t="s">
        <v>59</v>
      </c>
      <c r="D6" s="5">
        <v>2</v>
      </c>
      <c r="E6" s="5">
        <v>66</v>
      </c>
      <c r="F6" s="5">
        <v>43</v>
      </c>
      <c r="G6" s="5">
        <v>23</v>
      </c>
      <c r="H6" s="5">
        <v>2</v>
      </c>
      <c r="I6" s="5">
        <v>6</v>
      </c>
      <c r="J6" s="5">
        <v>20</v>
      </c>
      <c r="K6" s="9">
        <v>20</v>
      </c>
      <c r="L6" s="9">
        <v>1</v>
      </c>
      <c r="M6" s="10">
        <f>2/8</f>
        <v>0.25</v>
      </c>
      <c r="N6" s="5">
        <v>8</v>
      </c>
      <c r="O6" s="5">
        <v>6</v>
      </c>
      <c r="P6" s="5">
        <v>0</v>
      </c>
      <c r="Q6" s="5">
        <v>1</v>
      </c>
      <c r="R6" s="5">
        <v>15</v>
      </c>
      <c r="S6" s="5">
        <v>0</v>
      </c>
      <c r="T6" s="5">
        <v>0</v>
      </c>
    </row>
    <row r="7" spans="1:20" ht="12.75" customHeight="1" x14ac:dyDescent="0.25">
      <c r="A7" s="5">
        <v>2021</v>
      </c>
      <c r="B7" s="5" t="s">
        <v>64</v>
      </c>
      <c r="C7" s="5" t="s">
        <v>59</v>
      </c>
      <c r="D7" s="5">
        <v>2</v>
      </c>
      <c r="E7" s="5">
        <v>36</v>
      </c>
      <c r="F7" s="5">
        <v>25</v>
      </c>
      <c r="G7" s="5">
        <v>14</v>
      </c>
      <c r="H7" s="5">
        <v>2</v>
      </c>
      <c r="I7" s="5">
        <v>6</v>
      </c>
      <c r="J7" s="5">
        <v>20</v>
      </c>
      <c r="K7" s="9">
        <v>11</v>
      </c>
      <c r="L7" s="9">
        <v>1</v>
      </c>
      <c r="M7" s="10">
        <f>4/6</f>
        <v>0.66666666666666663</v>
      </c>
      <c r="N7" s="5">
        <v>6</v>
      </c>
      <c r="O7" s="5">
        <v>4</v>
      </c>
      <c r="P7" s="5">
        <v>0</v>
      </c>
      <c r="Q7" s="5">
        <v>2</v>
      </c>
      <c r="R7" s="5">
        <v>10</v>
      </c>
      <c r="S7" s="5">
        <v>0</v>
      </c>
      <c r="T7" s="5">
        <v>0</v>
      </c>
    </row>
    <row r="8" spans="1:20" ht="15.75" customHeight="1" x14ac:dyDescent="0.25">
      <c r="A8" s="5">
        <v>2021</v>
      </c>
      <c r="B8" s="5" t="s">
        <v>65</v>
      </c>
      <c r="C8" s="5" t="s">
        <v>59</v>
      </c>
      <c r="D8" s="5">
        <v>2</v>
      </c>
      <c r="E8" s="5">
        <v>60</v>
      </c>
      <c r="F8" s="5">
        <v>41</v>
      </c>
      <c r="G8" s="5">
        <v>26</v>
      </c>
      <c r="H8" s="5">
        <v>2</v>
      </c>
      <c r="I8" s="5">
        <v>6</v>
      </c>
      <c r="J8" s="5">
        <v>20</v>
      </c>
      <c r="K8" s="9">
        <v>15</v>
      </c>
      <c r="L8" s="9">
        <v>3</v>
      </c>
      <c r="M8" s="10">
        <f>2/8</f>
        <v>0.25</v>
      </c>
      <c r="N8" s="5">
        <v>8</v>
      </c>
      <c r="O8" s="5">
        <v>6</v>
      </c>
      <c r="P8" s="5">
        <v>0</v>
      </c>
      <c r="Q8" s="5">
        <v>2</v>
      </c>
      <c r="R8" s="5">
        <v>10</v>
      </c>
      <c r="S8" s="5">
        <v>0</v>
      </c>
      <c r="T8" s="5">
        <v>0</v>
      </c>
    </row>
    <row r="9" spans="1:20" ht="15.75" customHeight="1" x14ac:dyDescent="0.25">
      <c r="A9" s="5">
        <v>2021</v>
      </c>
      <c r="B9" s="5" t="s">
        <v>66</v>
      </c>
      <c r="C9" s="5" t="s">
        <v>59</v>
      </c>
      <c r="D9" s="5">
        <v>2</v>
      </c>
      <c r="E9" s="5">
        <v>49</v>
      </c>
      <c r="F9" s="5">
        <v>35</v>
      </c>
      <c r="G9" s="5">
        <v>17</v>
      </c>
      <c r="H9" s="5">
        <v>2</v>
      </c>
      <c r="I9" s="5">
        <v>6</v>
      </c>
      <c r="J9" s="5">
        <v>20</v>
      </c>
      <c r="K9" s="9">
        <v>18</v>
      </c>
      <c r="L9" s="9">
        <v>1</v>
      </c>
      <c r="M9" s="10">
        <f>2/6</f>
        <v>0.33333333333333331</v>
      </c>
      <c r="N9" s="5">
        <v>6</v>
      </c>
      <c r="O9" s="5">
        <v>4</v>
      </c>
      <c r="P9" s="5">
        <v>0</v>
      </c>
      <c r="Q9" s="5">
        <v>2</v>
      </c>
      <c r="R9" s="5">
        <v>15</v>
      </c>
      <c r="S9" s="5">
        <v>0</v>
      </c>
      <c r="T9" s="5">
        <v>0</v>
      </c>
    </row>
    <row r="10" spans="1:20" ht="15.75" customHeight="1" x14ac:dyDescent="0.25">
      <c r="A10" s="5">
        <v>2021</v>
      </c>
      <c r="B10" s="5" t="s">
        <v>58</v>
      </c>
      <c r="C10" s="5" t="s">
        <v>59</v>
      </c>
      <c r="D10" s="5">
        <v>3</v>
      </c>
      <c r="E10" s="5">
        <v>67</v>
      </c>
      <c r="F10" s="5">
        <v>60</v>
      </c>
      <c r="G10" s="5">
        <v>49</v>
      </c>
      <c r="H10" s="5">
        <v>2</v>
      </c>
      <c r="I10" s="15">
        <v>20</v>
      </c>
      <c r="J10" s="15">
        <v>6</v>
      </c>
      <c r="K10" s="9">
        <v>11</v>
      </c>
      <c r="L10" s="9">
        <v>2</v>
      </c>
      <c r="M10" s="10">
        <f>1/7</f>
        <v>0.14285714285714285</v>
      </c>
      <c r="N10" s="5">
        <v>7</v>
      </c>
      <c r="O10" s="5">
        <v>3</v>
      </c>
      <c r="P10" s="5">
        <v>2</v>
      </c>
      <c r="Q10" s="5">
        <v>2</v>
      </c>
      <c r="R10" s="5">
        <v>10</v>
      </c>
      <c r="S10" s="5">
        <v>0</v>
      </c>
      <c r="T10" s="5">
        <v>0</v>
      </c>
    </row>
    <row r="11" spans="1:20" ht="15.75" customHeight="1" x14ac:dyDescent="0.25">
      <c r="A11" s="5">
        <v>2021</v>
      </c>
      <c r="B11" s="5" t="s">
        <v>60</v>
      </c>
      <c r="C11" s="5" t="s">
        <v>59</v>
      </c>
      <c r="D11" s="5">
        <v>3</v>
      </c>
      <c r="E11" s="5">
        <v>24</v>
      </c>
      <c r="F11" s="5">
        <v>20</v>
      </c>
      <c r="G11" s="5">
        <v>0</v>
      </c>
      <c r="H11" s="5">
        <v>2</v>
      </c>
      <c r="I11" s="15">
        <v>20</v>
      </c>
      <c r="J11" s="15">
        <v>6</v>
      </c>
      <c r="K11" s="9">
        <v>20</v>
      </c>
      <c r="L11" s="9">
        <v>1</v>
      </c>
      <c r="M11" s="13">
        <f>5/5</f>
        <v>1</v>
      </c>
      <c r="N11" s="5">
        <v>5</v>
      </c>
      <c r="O11" s="5">
        <v>3</v>
      </c>
      <c r="P11" s="5">
        <v>0</v>
      </c>
      <c r="Q11" s="5">
        <v>2</v>
      </c>
      <c r="R11" s="5">
        <v>10</v>
      </c>
      <c r="S11" s="5">
        <v>0</v>
      </c>
      <c r="T11" s="5">
        <v>0</v>
      </c>
    </row>
    <row r="12" spans="1:20" ht="15.75" customHeight="1" x14ac:dyDescent="0.25">
      <c r="A12" s="5">
        <v>2021</v>
      </c>
      <c r="B12" s="5" t="s">
        <v>61</v>
      </c>
      <c r="C12" s="5" t="s">
        <v>59</v>
      </c>
      <c r="D12" s="5">
        <v>3</v>
      </c>
      <c r="E12" s="5">
        <v>29</v>
      </c>
      <c r="F12" s="5">
        <v>27</v>
      </c>
      <c r="G12" s="5">
        <v>12</v>
      </c>
      <c r="H12" s="5">
        <v>2</v>
      </c>
      <c r="I12" s="15">
        <v>20</v>
      </c>
      <c r="J12" s="15">
        <v>6</v>
      </c>
      <c r="K12" s="9">
        <v>15</v>
      </c>
      <c r="L12" s="9">
        <v>1</v>
      </c>
      <c r="M12" s="10">
        <f>4/4</f>
        <v>1</v>
      </c>
      <c r="N12" s="5">
        <v>4</v>
      </c>
      <c r="O12" s="5">
        <v>3</v>
      </c>
      <c r="P12" s="5">
        <v>0</v>
      </c>
      <c r="Q12" s="5">
        <v>1</v>
      </c>
      <c r="R12" s="5">
        <v>10</v>
      </c>
      <c r="S12" s="5">
        <v>0</v>
      </c>
      <c r="T12" s="5">
        <v>0</v>
      </c>
    </row>
    <row r="13" spans="1:20" ht="15.75" customHeight="1" x14ac:dyDescent="0.25">
      <c r="A13" s="5">
        <v>2021</v>
      </c>
      <c r="B13" s="5" t="s">
        <v>62</v>
      </c>
      <c r="C13" s="5" t="s">
        <v>59</v>
      </c>
      <c r="D13" s="5">
        <v>3</v>
      </c>
      <c r="E13" s="5">
        <v>56</v>
      </c>
      <c r="F13" s="5">
        <v>31</v>
      </c>
      <c r="G13" s="5">
        <v>13</v>
      </c>
      <c r="H13" s="5">
        <v>2</v>
      </c>
      <c r="I13" s="15">
        <v>20</v>
      </c>
      <c r="J13" s="15">
        <v>6</v>
      </c>
      <c r="K13" s="9">
        <v>18</v>
      </c>
      <c r="L13" s="9">
        <v>3</v>
      </c>
      <c r="M13" s="10">
        <f>4/7</f>
        <v>0.5714285714285714</v>
      </c>
      <c r="N13" s="5">
        <v>7</v>
      </c>
      <c r="O13" s="5">
        <v>3</v>
      </c>
      <c r="P13" s="5">
        <v>2</v>
      </c>
      <c r="Q13" s="5">
        <v>2</v>
      </c>
      <c r="R13" s="5">
        <v>10</v>
      </c>
      <c r="S13" s="5">
        <v>0</v>
      </c>
      <c r="T13" s="5">
        <v>0</v>
      </c>
    </row>
    <row r="14" spans="1:20" ht="15.75" customHeight="1" x14ac:dyDescent="0.25">
      <c r="A14" s="5">
        <v>2021</v>
      </c>
      <c r="B14" s="5" t="s">
        <v>23</v>
      </c>
      <c r="C14" s="5" t="s">
        <v>24</v>
      </c>
      <c r="D14" s="5">
        <v>4</v>
      </c>
      <c r="E14" s="5">
        <v>67</v>
      </c>
      <c r="F14" s="5">
        <v>66</v>
      </c>
      <c r="G14" s="5">
        <v>46</v>
      </c>
      <c r="H14" s="5">
        <v>2</v>
      </c>
      <c r="I14" s="5">
        <v>20</v>
      </c>
      <c r="J14" s="5">
        <v>6</v>
      </c>
      <c r="K14" s="9">
        <v>20</v>
      </c>
      <c r="L14" s="9">
        <v>1</v>
      </c>
      <c r="M14" s="10">
        <f>4/9</f>
        <v>0.44444444444444442</v>
      </c>
      <c r="N14" s="5">
        <v>9</v>
      </c>
      <c r="O14" s="5">
        <v>7</v>
      </c>
      <c r="P14" s="5">
        <v>0</v>
      </c>
      <c r="Q14" s="5">
        <v>2</v>
      </c>
      <c r="R14" s="5">
        <v>10</v>
      </c>
      <c r="S14" s="5">
        <v>1</v>
      </c>
      <c r="T14" s="5">
        <v>0</v>
      </c>
    </row>
    <row r="15" spans="1:20" ht="15.75" customHeight="1" x14ac:dyDescent="0.25">
      <c r="A15" s="5">
        <v>2021</v>
      </c>
      <c r="B15" s="5" t="s">
        <v>25</v>
      </c>
      <c r="C15" s="5" t="s">
        <v>24</v>
      </c>
      <c r="D15" s="5">
        <v>4</v>
      </c>
      <c r="E15" s="5">
        <v>60</v>
      </c>
      <c r="F15" s="5">
        <v>30</v>
      </c>
      <c r="G15" s="5">
        <v>15</v>
      </c>
      <c r="H15" s="5">
        <v>2</v>
      </c>
      <c r="I15" s="5">
        <v>20</v>
      </c>
      <c r="J15" s="5">
        <v>6</v>
      </c>
      <c r="K15" s="9">
        <v>15</v>
      </c>
      <c r="L15" s="9">
        <v>3</v>
      </c>
      <c r="M15" s="10">
        <f>9/11</f>
        <v>0.81818181818181823</v>
      </c>
      <c r="N15" s="5">
        <v>11</v>
      </c>
      <c r="O15" s="5">
        <v>7</v>
      </c>
      <c r="P15" s="5">
        <v>0</v>
      </c>
      <c r="Q15" s="5">
        <v>4</v>
      </c>
      <c r="R15" s="5">
        <v>10</v>
      </c>
      <c r="S15" s="5">
        <v>-1</v>
      </c>
      <c r="T15" s="5">
        <v>0</v>
      </c>
    </row>
    <row r="16" spans="1:20" ht="15.75" customHeight="1" x14ac:dyDescent="0.25">
      <c r="A16" s="5">
        <v>2021</v>
      </c>
      <c r="B16" s="5" t="s">
        <v>56</v>
      </c>
      <c r="C16" s="5" t="s">
        <v>24</v>
      </c>
      <c r="D16" s="5">
        <v>4</v>
      </c>
      <c r="E16" s="5">
        <v>42</v>
      </c>
      <c r="F16" s="5">
        <v>45</v>
      </c>
      <c r="G16" s="5">
        <v>27</v>
      </c>
      <c r="H16" s="5">
        <v>2</v>
      </c>
      <c r="I16" s="5">
        <v>20</v>
      </c>
      <c r="J16" s="5">
        <v>6</v>
      </c>
      <c r="K16" s="9">
        <v>18</v>
      </c>
      <c r="L16" s="9">
        <v>1</v>
      </c>
      <c r="M16" s="10">
        <f>3/6</f>
        <v>0.5</v>
      </c>
      <c r="N16" s="5">
        <v>6</v>
      </c>
      <c r="O16" s="5">
        <v>2</v>
      </c>
      <c r="P16" s="5">
        <v>0</v>
      </c>
      <c r="Q16" s="5">
        <v>4</v>
      </c>
      <c r="R16" s="5">
        <v>10</v>
      </c>
      <c r="S16" s="5">
        <v>0</v>
      </c>
      <c r="T16" s="5">
        <v>0</v>
      </c>
    </row>
    <row r="17" spans="1:20" ht="15.75" customHeight="1" x14ac:dyDescent="0.25">
      <c r="A17" s="5">
        <v>2021</v>
      </c>
      <c r="B17" s="5" t="s">
        <v>57</v>
      </c>
      <c r="C17" s="5" t="s">
        <v>24</v>
      </c>
      <c r="D17" s="5">
        <v>4</v>
      </c>
      <c r="E17" s="5">
        <v>56</v>
      </c>
      <c r="F17" s="5">
        <v>66</v>
      </c>
      <c r="G17" s="5">
        <v>55</v>
      </c>
      <c r="H17" s="5">
        <v>2</v>
      </c>
      <c r="I17" s="5">
        <v>20</v>
      </c>
      <c r="J17" s="5">
        <v>6</v>
      </c>
      <c r="K17" s="9">
        <v>11</v>
      </c>
      <c r="L17" s="9">
        <v>2</v>
      </c>
      <c r="M17" s="10">
        <f>3/7</f>
        <v>0.42857142857142855</v>
      </c>
      <c r="N17" s="5">
        <v>7</v>
      </c>
      <c r="O17" s="5">
        <v>3</v>
      </c>
      <c r="P17" s="5">
        <v>0</v>
      </c>
      <c r="Q17" s="5">
        <v>4</v>
      </c>
      <c r="R17" s="5">
        <v>10</v>
      </c>
      <c r="S17" s="5">
        <v>0</v>
      </c>
      <c r="T17" s="5">
        <v>0</v>
      </c>
    </row>
    <row r="18" spans="1:20" ht="15.75" customHeight="1" x14ac:dyDescent="0.2">
      <c r="A18" s="5">
        <v>2021</v>
      </c>
      <c r="B18" s="5" t="s">
        <v>55</v>
      </c>
      <c r="C18" s="5" t="s">
        <v>24</v>
      </c>
      <c r="D18" s="5">
        <v>5</v>
      </c>
      <c r="E18" s="5">
        <v>110</v>
      </c>
      <c r="F18" s="5">
        <v>34</v>
      </c>
      <c r="G18" s="5">
        <v>23</v>
      </c>
      <c r="H18" s="5">
        <v>2</v>
      </c>
      <c r="I18" s="5">
        <v>0</v>
      </c>
      <c r="J18" s="5">
        <v>26</v>
      </c>
      <c r="K18" s="5">
        <v>11</v>
      </c>
      <c r="L18" s="5">
        <v>2</v>
      </c>
      <c r="M18" s="10">
        <f>7/12</f>
        <v>0.58333333333333337</v>
      </c>
      <c r="N18" s="5">
        <v>12</v>
      </c>
      <c r="O18" s="5">
        <v>0</v>
      </c>
      <c r="P18" s="5">
        <v>12</v>
      </c>
      <c r="Q18" s="5">
        <v>0</v>
      </c>
      <c r="R18" s="5">
        <v>15</v>
      </c>
      <c r="S18" s="5">
        <v>0</v>
      </c>
      <c r="T18" s="5">
        <v>0</v>
      </c>
    </row>
    <row r="19" spans="1:20" ht="12.75" x14ac:dyDescent="0.2">
      <c r="A19" s="5">
        <v>2021</v>
      </c>
      <c r="B19" s="5" t="s">
        <v>50</v>
      </c>
      <c r="C19" s="5" t="s">
        <v>24</v>
      </c>
      <c r="D19" s="5">
        <v>5</v>
      </c>
      <c r="E19" s="5">
        <v>106</v>
      </c>
      <c r="F19" s="5">
        <v>60</v>
      </c>
      <c r="G19" s="5">
        <v>45</v>
      </c>
      <c r="H19" s="5">
        <v>2</v>
      </c>
      <c r="I19" s="5">
        <v>0</v>
      </c>
      <c r="J19" s="5">
        <v>26</v>
      </c>
      <c r="K19" s="5">
        <v>15</v>
      </c>
      <c r="L19" s="5">
        <v>3</v>
      </c>
      <c r="M19" s="10">
        <f>9/12</f>
        <v>0.75</v>
      </c>
      <c r="N19" s="5">
        <v>12</v>
      </c>
      <c r="O19" s="5">
        <v>0</v>
      </c>
      <c r="P19" s="5">
        <v>12</v>
      </c>
      <c r="Q19" s="5">
        <v>0</v>
      </c>
      <c r="R19" s="5">
        <v>15</v>
      </c>
      <c r="S19" s="5">
        <v>0</v>
      </c>
      <c r="T19" s="5">
        <v>0</v>
      </c>
    </row>
    <row r="20" spans="1:20" ht="12.75" x14ac:dyDescent="0.2">
      <c r="A20" s="5">
        <v>2021</v>
      </c>
      <c r="B20" s="5" t="s">
        <v>51</v>
      </c>
      <c r="C20" s="5" t="s">
        <v>24</v>
      </c>
      <c r="D20" s="5">
        <v>5</v>
      </c>
      <c r="E20" s="5">
        <v>50</v>
      </c>
      <c r="F20" s="5">
        <v>49</v>
      </c>
      <c r="G20" s="5">
        <v>29</v>
      </c>
      <c r="H20" s="5">
        <v>2</v>
      </c>
      <c r="I20" s="5">
        <v>0</v>
      </c>
      <c r="J20" s="5">
        <v>26</v>
      </c>
      <c r="K20" s="5">
        <v>20</v>
      </c>
      <c r="L20" s="5">
        <v>1</v>
      </c>
      <c r="M20" s="10">
        <f>1/6</f>
        <v>0.16666666666666666</v>
      </c>
      <c r="N20" s="5">
        <v>6</v>
      </c>
      <c r="O20" s="5">
        <v>4</v>
      </c>
      <c r="P20" s="5">
        <v>0</v>
      </c>
      <c r="Q20" s="5">
        <v>2</v>
      </c>
      <c r="R20" s="5">
        <v>15</v>
      </c>
      <c r="S20" s="5">
        <v>0</v>
      </c>
      <c r="T20" s="5">
        <v>0</v>
      </c>
    </row>
    <row r="21" spans="1:20" ht="12.75" x14ac:dyDescent="0.2">
      <c r="A21" s="5">
        <v>2021</v>
      </c>
      <c r="B21" s="5" t="s">
        <v>46</v>
      </c>
      <c r="C21" s="5" t="s">
        <v>24</v>
      </c>
      <c r="D21" s="5">
        <v>5</v>
      </c>
      <c r="E21" s="5">
        <v>51</v>
      </c>
      <c r="F21" s="5">
        <v>22</v>
      </c>
      <c r="G21" s="5">
        <v>4</v>
      </c>
      <c r="H21" s="5">
        <v>2</v>
      </c>
      <c r="I21" s="5">
        <v>0</v>
      </c>
      <c r="J21" s="5">
        <v>26</v>
      </c>
      <c r="K21" s="5">
        <v>18</v>
      </c>
      <c r="L21" s="5">
        <v>1</v>
      </c>
      <c r="M21" s="10">
        <f>2/6</f>
        <v>0.33333333333333331</v>
      </c>
      <c r="N21" s="5">
        <v>6</v>
      </c>
      <c r="O21" s="5">
        <v>4</v>
      </c>
      <c r="P21" s="5">
        <v>0</v>
      </c>
      <c r="Q21" s="5">
        <v>2</v>
      </c>
      <c r="R21" s="5">
        <v>15</v>
      </c>
      <c r="S21" s="5">
        <v>0</v>
      </c>
      <c r="T21" s="5">
        <v>0</v>
      </c>
    </row>
    <row r="22" spans="1:20" ht="12.75" x14ac:dyDescent="0.2">
      <c r="A22" s="5">
        <v>2021</v>
      </c>
      <c r="B22" s="5" t="s">
        <v>53</v>
      </c>
      <c r="C22" s="5" t="s">
        <v>24</v>
      </c>
      <c r="D22" s="5">
        <v>6</v>
      </c>
      <c r="E22" s="5">
        <v>64</v>
      </c>
      <c r="F22" s="5">
        <v>2</v>
      </c>
      <c r="G22" s="5">
        <v>-6</v>
      </c>
      <c r="H22" s="5">
        <v>1</v>
      </c>
      <c r="I22" s="5">
        <v>5</v>
      </c>
      <c r="J22" s="5">
        <v>15</v>
      </c>
      <c r="K22" s="5">
        <v>8</v>
      </c>
      <c r="L22" s="5">
        <v>3</v>
      </c>
      <c r="M22" s="10">
        <f>7/8</f>
        <v>0.875</v>
      </c>
      <c r="N22" s="5">
        <v>8</v>
      </c>
      <c r="O22" s="5">
        <v>1</v>
      </c>
      <c r="P22" s="5">
        <v>6</v>
      </c>
      <c r="Q22" s="5">
        <v>2</v>
      </c>
      <c r="R22" s="5">
        <v>15</v>
      </c>
      <c r="S22" s="5">
        <v>0</v>
      </c>
      <c r="T22" s="5">
        <v>0</v>
      </c>
    </row>
    <row r="23" spans="1:20" ht="12.75" x14ac:dyDescent="0.2">
      <c r="A23" s="5">
        <v>2021</v>
      </c>
      <c r="B23" s="5" t="s">
        <v>51</v>
      </c>
      <c r="C23" s="5" t="s">
        <v>24</v>
      </c>
      <c r="D23" s="5">
        <v>6</v>
      </c>
      <c r="E23" s="5">
        <v>138</v>
      </c>
      <c r="F23" s="5">
        <v>47</v>
      </c>
      <c r="G23" s="5">
        <v>36</v>
      </c>
      <c r="H23" s="5">
        <v>1</v>
      </c>
      <c r="I23" s="5">
        <v>5</v>
      </c>
      <c r="J23" s="5">
        <v>15</v>
      </c>
      <c r="K23" s="5">
        <v>11</v>
      </c>
      <c r="L23" s="5">
        <v>3</v>
      </c>
      <c r="M23" s="10">
        <f>5/14</f>
        <v>0.35714285714285715</v>
      </c>
      <c r="N23" s="5">
        <v>14</v>
      </c>
      <c r="O23" s="5">
        <v>2</v>
      </c>
      <c r="P23" s="5">
        <v>10</v>
      </c>
      <c r="Q23" s="5">
        <v>2</v>
      </c>
      <c r="R23" s="5">
        <v>20</v>
      </c>
      <c r="S23" s="5">
        <v>0</v>
      </c>
      <c r="T23" s="5">
        <v>0</v>
      </c>
    </row>
    <row r="24" spans="1:20" ht="12.75" x14ac:dyDescent="0.2">
      <c r="A24" s="5">
        <v>2021</v>
      </c>
      <c r="B24" s="5" t="s">
        <v>54</v>
      </c>
      <c r="C24" s="5" t="s">
        <v>24</v>
      </c>
      <c r="D24" s="5">
        <v>6</v>
      </c>
      <c r="E24" s="5">
        <v>109</v>
      </c>
      <c r="F24" s="5">
        <v>78</v>
      </c>
      <c r="G24" s="5">
        <v>63</v>
      </c>
      <c r="H24" s="5">
        <v>1</v>
      </c>
      <c r="I24" s="5">
        <v>5</v>
      </c>
      <c r="J24" s="5">
        <v>15</v>
      </c>
      <c r="K24" s="5">
        <v>15</v>
      </c>
      <c r="L24" s="5">
        <v>2</v>
      </c>
      <c r="M24" s="10">
        <f>2/9</f>
        <v>0.22222222222222221</v>
      </c>
      <c r="N24" s="5">
        <v>9</v>
      </c>
      <c r="O24" s="5">
        <v>0</v>
      </c>
      <c r="P24" s="5">
        <v>7</v>
      </c>
      <c r="Q24" s="5">
        <v>2</v>
      </c>
      <c r="R24" s="5">
        <v>15</v>
      </c>
      <c r="S24" s="5">
        <v>0</v>
      </c>
      <c r="T24" s="5">
        <v>0</v>
      </c>
    </row>
    <row r="25" spans="1:20" ht="12.75" x14ac:dyDescent="0.2">
      <c r="A25" s="5">
        <v>2021</v>
      </c>
      <c r="B25" s="5" t="s">
        <v>50</v>
      </c>
      <c r="C25" s="5" t="s">
        <v>24</v>
      </c>
      <c r="D25" s="5">
        <v>6</v>
      </c>
      <c r="E25" s="5">
        <v>95</v>
      </c>
      <c r="F25" s="5">
        <v>21</v>
      </c>
      <c r="G25" s="5">
        <v>3</v>
      </c>
      <c r="H25" s="5">
        <v>1</v>
      </c>
      <c r="I25" s="5">
        <v>5</v>
      </c>
      <c r="J25" s="5">
        <v>15</v>
      </c>
      <c r="K25" s="5">
        <v>18</v>
      </c>
      <c r="L25" s="5">
        <v>2</v>
      </c>
      <c r="M25" s="10">
        <f>4/9</f>
        <v>0.44444444444444442</v>
      </c>
      <c r="N25" s="5">
        <v>9</v>
      </c>
      <c r="O25" s="5">
        <v>3</v>
      </c>
      <c r="P25" s="5">
        <v>6</v>
      </c>
      <c r="Q25" s="5">
        <v>0</v>
      </c>
      <c r="R25" s="5">
        <v>15</v>
      </c>
      <c r="S25" s="5">
        <v>0</v>
      </c>
      <c r="T25" s="5">
        <v>2</v>
      </c>
    </row>
    <row r="26" spans="1:20" ht="12.75" x14ac:dyDescent="0.2">
      <c r="A26" s="5">
        <v>2021</v>
      </c>
      <c r="B26" s="5" t="s">
        <v>49</v>
      </c>
      <c r="C26" s="5" t="s">
        <v>24</v>
      </c>
      <c r="D26" s="5">
        <v>7</v>
      </c>
      <c r="E26" s="5">
        <v>46</v>
      </c>
      <c r="F26" s="5">
        <v>73</v>
      </c>
      <c r="G26" s="5">
        <v>55</v>
      </c>
      <c r="H26" s="5">
        <v>3</v>
      </c>
      <c r="I26" s="5">
        <v>0</v>
      </c>
      <c r="J26" s="5">
        <v>0</v>
      </c>
      <c r="K26" s="5">
        <v>18</v>
      </c>
      <c r="L26" s="5">
        <v>1</v>
      </c>
      <c r="M26" s="10">
        <f>3/5</f>
        <v>0.6</v>
      </c>
      <c r="N26" s="5">
        <v>5</v>
      </c>
      <c r="O26" s="5">
        <v>0</v>
      </c>
      <c r="P26" s="5">
        <v>0</v>
      </c>
      <c r="Q26" s="5">
        <v>6</v>
      </c>
      <c r="R26" s="5">
        <v>10</v>
      </c>
      <c r="S26" s="5">
        <v>0</v>
      </c>
      <c r="T26" s="5">
        <v>0</v>
      </c>
    </row>
    <row r="27" spans="1:20" ht="12.75" x14ac:dyDescent="0.2">
      <c r="A27" s="5">
        <v>2021</v>
      </c>
      <c r="B27" s="5" t="s">
        <v>50</v>
      </c>
      <c r="C27" s="5" t="s">
        <v>24</v>
      </c>
      <c r="D27" s="5">
        <v>7</v>
      </c>
      <c r="E27" s="5">
        <v>66</v>
      </c>
      <c r="F27" s="5">
        <v>49</v>
      </c>
      <c r="G27" s="5">
        <v>38</v>
      </c>
      <c r="H27" s="5">
        <v>3</v>
      </c>
      <c r="I27" s="5">
        <v>0</v>
      </c>
      <c r="J27" s="5">
        <v>0</v>
      </c>
      <c r="K27" s="5">
        <v>11</v>
      </c>
      <c r="L27" s="5">
        <v>2</v>
      </c>
      <c r="M27" s="10">
        <f>2/6</f>
        <v>0.33333333333333331</v>
      </c>
      <c r="N27" s="5">
        <v>6</v>
      </c>
      <c r="O27" s="5">
        <v>2</v>
      </c>
      <c r="P27" s="5">
        <v>0</v>
      </c>
      <c r="Q27" s="5">
        <v>4</v>
      </c>
      <c r="R27" s="5">
        <v>10</v>
      </c>
      <c r="S27" s="5">
        <v>0</v>
      </c>
      <c r="T27" s="5">
        <v>0</v>
      </c>
    </row>
    <row r="28" spans="1:20" ht="12.75" x14ac:dyDescent="0.2">
      <c r="A28" s="5">
        <v>2021</v>
      </c>
      <c r="B28" s="5" t="s">
        <v>51</v>
      </c>
      <c r="C28" s="5" t="s">
        <v>24</v>
      </c>
      <c r="D28" s="5">
        <v>7</v>
      </c>
      <c r="E28" s="5">
        <v>25</v>
      </c>
      <c r="F28" s="5">
        <v>75</v>
      </c>
      <c r="G28" s="5">
        <v>60</v>
      </c>
      <c r="H28" s="5">
        <v>3</v>
      </c>
      <c r="I28" s="5">
        <v>0</v>
      </c>
      <c r="J28" s="5">
        <v>0</v>
      </c>
      <c r="K28" s="5">
        <v>15</v>
      </c>
      <c r="L28" s="5">
        <v>3</v>
      </c>
      <c r="M28" s="10">
        <f>1/5</f>
        <v>0.2</v>
      </c>
      <c r="N28" s="5">
        <v>5</v>
      </c>
      <c r="O28" s="5">
        <v>0</v>
      </c>
      <c r="P28" s="5">
        <v>0</v>
      </c>
      <c r="Q28" s="5">
        <v>6</v>
      </c>
      <c r="R28" s="5">
        <v>10</v>
      </c>
      <c r="S28" s="5">
        <v>0</v>
      </c>
      <c r="T28" s="5">
        <v>1</v>
      </c>
    </row>
    <row r="29" spans="1:20" ht="12.75" x14ac:dyDescent="0.2">
      <c r="A29" s="5">
        <v>2021</v>
      </c>
      <c r="B29" s="5" t="s">
        <v>52</v>
      </c>
      <c r="C29" s="5" t="s">
        <v>24</v>
      </c>
      <c r="D29" s="5">
        <v>7</v>
      </c>
      <c r="E29" s="5">
        <v>16</v>
      </c>
      <c r="F29" s="5">
        <v>67</v>
      </c>
      <c r="G29" s="5">
        <v>47</v>
      </c>
      <c r="H29" s="5">
        <v>3</v>
      </c>
      <c r="I29" s="5">
        <v>0</v>
      </c>
      <c r="J29" s="5">
        <v>0</v>
      </c>
      <c r="K29" s="5">
        <v>20</v>
      </c>
      <c r="L29" s="5">
        <v>1</v>
      </c>
      <c r="M29" s="10">
        <f>5/9</f>
        <v>0.55555555555555558</v>
      </c>
      <c r="N29" s="5">
        <v>9</v>
      </c>
      <c r="O29" s="5">
        <v>7</v>
      </c>
      <c r="P29" s="5">
        <v>0</v>
      </c>
      <c r="Q29" s="5">
        <v>2</v>
      </c>
      <c r="R29" s="5">
        <v>10</v>
      </c>
      <c r="S29" s="5">
        <v>1</v>
      </c>
      <c r="T29" s="5">
        <v>1</v>
      </c>
    </row>
    <row r="30" spans="1:20" ht="12.75" customHeight="1" x14ac:dyDescent="0.25">
      <c r="A30" s="5">
        <v>2021</v>
      </c>
      <c r="B30" s="5" t="s">
        <v>26</v>
      </c>
      <c r="C30" s="5" t="s">
        <v>24</v>
      </c>
      <c r="D30" s="5">
        <v>8</v>
      </c>
      <c r="E30" s="5">
        <v>45</v>
      </c>
      <c r="F30" s="5">
        <v>20</v>
      </c>
      <c r="G30" s="5">
        <v>9</v>
      </c>
      <c r="H30" s="5">
        <v>3</v>
      </c>
      <c r="I30" s="5">
        <v>20</v>
      </c>
      <c r="J30" s="5">
        <v>6</v>
      </c>
      <c r="K30" s="9">
        <v>11</v>
      </c>
      <c r="L30" s="9">
        <v>2</v>
      </c>
      <c r="M30" s="10">
        <f>8/9</f>
        <v>0.88888888888888884</v>
      </c>
      <c r="N30" s="5">
        <v>9</v>
      </c>
      <c r="O30" s="5">
        <v>7</v>
      </c>
      <c r="P30" s="5">
        <v>0</v>
      </c>
      <c r="Q30" s="5">
        <v>2</v>
      </c>
      <c r="R30" s="5">
        <v>10</v>
      </c>
      <c r="S30" s="5">
        <v>0</v>
      </c>
      <c r="T30" s="5">
        <v>0</v>
      </c>
    </row>
    <row r="31" spans="1:20" ht="15" x14ac:dyDescent="0.25">
      <c r="A31" s="5">
        <v>2021</v>
      </c>
      <c r="B31" s="5" t="s">
        <v>46</v>
      </c>
      <c r="C31" s="5" t="s">
        <v>24</v>
      </c>
      <c r="D31" s="5">
        <v>8</v>
      </c>
      <c r="E31" s="5">
        <v>46</v>
      </c>
      <c r="F31" s="5">
        <v>22</v>
      </c>
      <c r="G31" s="5">
        <v>2</v>
      </c>
      <c r="H31" s="5">
        <v>3</v>
      </c>
      <c r="I31" s="5">
        <v>20</v>
      </c>
      <c r="J31" s="5">
        <v>6</v>
      </c>
      <c r="K31" s="9">
        <v>20</v>
      </c>
      <c r="L31" s="9">
        <v>1</v>
      </c>
      <c r="M31" s="10">
        <f>4/6</f>
        <v>0.66666666666666663</v>
      </c>
      <c r="N31" s="5">
        <v>6</v>
      </c>
      <c r="O31" s="5">
        <v>2</v>
      </c>
      <c r="P31" s="5">
        <v>4</v>
      </c>
      <c r="Q31" s="5">
        <v>0</v>
      </c>
      <c r="R31" s="5">
        <v>10</v>
      </c>
      <c r="S31" s="5">
        <v>0</v>
      </c>
      <c r="T31" s="5">
        <v>0</v>
      </c>
    </row>
    <row r="32" spans="1:20" ht="15" x14ac:dyDescent="0.25">
      <c r="A32" s="5">
        <v>2021</v>
      </c>
      <c r="B32" s="5" t="s">
        <v>47</v>
      </c>
      <c r="C32" s="5" t="s">
        <v>24</v>
      </c>
      <c r="D32" s="5">
        <v>8</v>
      </c>
      <c r="E32" s="5">
        <v>45</v>
      </c>
      <c r="F32" s="5">
        <v>57</v>
      </c>
      <c r="G32" s="5">
        <v>39</v>
      </c>
      <c r="H32" s="5">
        <v>3</v>
      </c>
      <c r="I32" s="5">
        <v>20</v>
      </c>
      <c r="J32" s="5">
        <v>6</v>
      </c>
      <c r="K32" s="9">
        <v>18</v>
      </c>
      <c r="L32" s="9">
        <v>1</v>
      </c>
      <c r="M32" s="10">
        <f>2/6</f>
        <v>0.33333333333333331</v>
      </c>
      <c r="N32" s="5">
        <v>6</v>
      </c>
      <c r="O32" s="5">
        <v>4</v>
      </c>
      <c r="P32" s="5">
        <v>0</v>
      </c>
      <c r="Q32" s="5">
        <v>2</v>
      </c>
      <c r="R32" s="5">
        <v>10</v>
      </c>
      <c r="S32" s="5">
        <v>0</v>
      </c>
      <c r="T32" s="5">
        <v>0</v>
      </c>
    </row>
    <row r="33" spans="1:20" ht="15" x14ac:dyDescent="0.25">
      <c r="A33" s="5">
        <v>2021</v>
      </c>
      <c r="B33" s="5" t="s">
        <v>48</v>
      </c>
      <c r="C33" s="5" t="s">
        <v>24</v>
      </c>
      <c r="D33" s="5">
        <v>8</v>
      </c>
      <c r="E33" s="5">
        <v>65</v>
      </c>
      <c r="F33" s="5">
        <v>57</v>
      </c>
      <c r="G33" s="5">
        <v>42</v>
      </c>
      <c r="H33" s="5">
        <v>3</v>
      </c>
      <c r="I33" s="5">
        <v>20</v>
      </c>
      <c r="J33" s="5">
        <v>6</v>
      </c>
      <c r="K33" s="9">
        <v>15</v>
      </c>
      <c r="L33" s="9">
        <v>3</v>
      </c>
      <c r="M33" s="10">
        <f>3/9</f>
        <v>0.33333333333333331</v>
      </c>
      <c r="N33" s="5">
        <v>9</v>
      </c>
      <c r="O33" s="5">
        <v>7</v>
      </c>
      <c r="P33" s="5">
        <v>0</v>
      </c>
      <c r="Q33" s="5">
        <v>2</v>
      </c>
      <c r="R33" s="5">
        <v>10</v>
      </c>
      <c r="S33" s="5">
        <v>0</v>
      </c>
      <c r="T33" s="5">
        <v>0</v>
      </c>
    </row>
    <row r="34" spans="1:20" ht="15" customHeight="1" x14ac:dyDescent="0.2">
      <c r="A34" s="5">
        <v>2021</v>
      </c>
      <c r="B34" s="5" t="s">
        <v>42</v>
      </c>
      <c r="C34" s="5" t="s">
        <v>34</v>
      </c>
      <c r="D34" s="5">
        <v>9</v>
      </c>
      <c r="E34" s="5">
        <v>99</v>
      </c>
      <c r="F34" s="5">
        <v>21</v>
      </c>
      <c r="G34" s="5">
        <v>10</v>
      </c>
      <c r="H34" s="5">
        <v>1</v>
      </c>
      <c r="I34" s="5">
        <v>5</v>
      </c>
      <c r="J34" s="5">
        <v>15</v>
      </c>
      <c r="K34" s="5">
        <v>11</v>
      </c>
      <c r="L34" s="5">
        <v>2</v>
      </c>
      <c r="M34" s="10">
        <f>8/11</f>
        <v>0.72727272727272729</v>
      </c>
      <c r="N34" s="5">
        <v>11</v>
      </c>
      <c r="O34" s="5">
        <v>0</v>
      </c>
      <c r="P34" s="5">
        <v>11</v>
      </c>
      <c r="Q34" s="5">
        <v>0</v>
      </c>
      <c r="R34" s="5">
        <v>15</v>
      </c>
      <c r="S34" s="5">
        <v>0</v>
      </c>
      <c r="T34" s="5">
        <v>0</v>
      </c>
    </row>
    <row r="35" spans="1:20" ht="12.75" x14ac:dyDescent="0.2">
      <c r="A35" s="5">
        <v>2021</v>
      </c>
      <c r="B35" s="5" t="s">
        <v>43</v>
      </c>
      <c r="C35" s="5" t="s">
        <v>34</v>
      </c>
      <c r="D35" s="5">
        <v>9</v>
      </c>
      <c r="E35" s="5">
        <v>54</v>
      </c>
      <c r="F35" s="5">
        <v>26</v>
      </c>
      <c r="G35" s="5">
        <v>11</v>
      </c>
      <c r="H35" s="5">
        <v>1</v>
      </c>
      <c r="I35" s="5">
        <v>5</v>
      </c>
      <c r="J35" s="5">
        <v>15</v>
      </c>
      <c r="K35" s="5">
        <v>15</v>
      </c>
      <c r="L35" s="5">
        <v>3</v>
      </c>
      <c r="M35" s="10">
        <f>7/8</f>
        <v>0.875</v>
      </c>
      <c r="N35" s="5">
        <v>8</v>
      </c>
      <c r="O35" s="5">
        <v>4</v>
      </c>
      <c r="P35" s="5">
        <v>4</v>
      </c>
      <c r="Q35" s="5">
        <v>0</v>
      </c>
      <c r="R35" s="5">
        <v>15</v>
      </c>
      <c r="S35" s="5">
        <v>0</v>
      </c>
      <c r="T35" s="5">
        <v>0</v>
      </c>
    </row>
    <row r="36" spans="1:20" ht="12.75" x14ac:dyDescent="0.2">
      <c r="A36" s="5">
        <v>2021</v>
      </c>
      <c r="B36" s="5" t="s">
        <v>44</v>
      </c>
      <c r="C36" s="5" t="s">
        <v>34</v>
      </c>
      <c r="D36" s="5">
        <v>9</v>
      </c>
      <c r="E36" s="5">
        <v>47</v>
      </c>
      <c r="F36" s="5">
        <v>56</v>
      </c>
      <c r="G36" s="5">
        <v>36</v>
      </c>
      <c r="H36" s="5">
        <v>1</v>
      </c>
      <c r="I36" s="5">
        <v>5</v>
      </c>
      <c r="J36" s="5">
        <v>15</v>
      </c>
      <c r="K36" s="5">
        <v>20</v>
      </c>
      <c r="L36" s="5">
        <v>1</v>
      </c>
      <c r="M36" s="10">
        <f>4/6</f>
        <v>0.66666666666666663</v>
      </c>
      <c r="N36" s="5">
        <v>6</v>
      </c>
      <c r="O36" s="5">
        <v>0</v>
      </c>
      <c r="P36" s="5">
        <v>2</v>
      </c>
      <c r="Q36" s="5">
        <v>4</v>
      </c>
      <c r="R36" s="5">
        <v>15</v>
      </c>
      <c r="S36" s="5">
        <v>0</v>
      </c>
      <c r="T36" s="5">
        <v>0</v>
      </c>
    </row>
    <row r="37" spans="1:20" ht="12.75" x14ac:dyDescent="0.2">
      <c r="A37" s="5">
        <v>2021</v>
      </c>
      <c r="B37" s="5" t="s">
        <v>45</v>
      </c>
      <c r="C37" s="5" t="s">
        <v>34</v>
      </c>
      <c r="D37" s="5">
        <v>9</v>
      </c>
      <c r="E37" s="5">
        <v>94</v>
      </c>
      <c r="F37" s="5">
        <v>75</v>
      </c>
      <c r="G37" s="5">
        <v>57</v>
      </c>
      <c r="H37" s="5">
        <v>1</v>
      </c>
      <c r="I37" s="5">
        <v>5</v>
      </c>
      <c r="J37" s="5">
        <v>15</v>
      </c>
      <c r="K37" s="5">
        <v>18</v>
      </c>
      <c r="L37" s="5">
        <v>1</v>
      </c>
      <c r="M37" s="13">
        <v>0</v>
      </c>
      <c r="N37" s="5">
        <v>10</v>
      </c>
      <c r="O37" s="5">
        <v>8</v>
      </c>
      <c r="P37" s="5">
        <v>1</v>
      </c>
      <c r="Q37" s="5">
        <v>1</v>
      </c>
      <c r="R37" s="5">
        <v>15</v>
      </c>
      <c r="S37" s="5">
        <v>1</v>
      </c>
      <c r="T37" s="5">
        <v>0</v>
      </c>
    </row>
    <row r="38" spans="1:20" ht="12.75" x14ac:dyDescent="0.2">
      <c r="A38" s="5">
        <v>2021</v>
      </c>
      <c r="B38" s="5" t="s">
        <v>42</v>
      </c>
      <c r="C38" s="5" t="s">
        <v>34</v>
      </c>
      <c r="D38" s="5">
        <v>10</v>
      </c>
      <c r="E38" s="5">
        <v>46</v>
      </c>
      <c r="F38" s="5">
        <v>38</v>
      </c>
      <c r="G38" s="5">
        <v>18</v>
      </c>
      <c r="H38" s="5">
        <v>2</v>
      </c>
      <c r="I38" s="5">
        <v>20</v>
      </c>
      <c r="J38" s="5">
        <v>6</v>
      </c>
      <c r="K38" s="5">
        <v>20</v>
      </c>
      <c r="L38" s="5">
        <v>1</v>
      </c>
      <c r="M38" s="13">
        <f>7/8</f>
        <v>0.875</v>
      </c>
      <c r="N38" s="5">
        <v>8</v>
      </c>
      <c r="O38" s="5">
        <v>4</v>
      </c>
      <c r="P38" s="5">
        <v>0</v>
      </c>
      <c r="Q38" s="5">
        <v>4</v>
      </c>
      <c r="R38" s="5">
        <v>10</v>
      </c>
      <c r="S38" s="5">
        <v>1</v>
      </c>
      <c r="T38" s="5">
        <v>0</v>
      </c>
    </row>
    <row r="39" spans="1:20" ht="12.75" x14ac:dyDescent="0.2">
      <c r="A39" s="5">
        <v>2021</v>
      </c>
      <c r="B39" s="5" t="s">
        <v>43</v>
      </c>
      <c r="C39" s="5" t="s">
        <v>34</v>
      </c>
      <c r="D39" s="5">
        <v>10</v>
      </c>
      <c r="E39" s="5">
        <v>50</v>
      </c>
      <c r="F39" s="5">
        <v>61</v>
      </c>
      <c r="G39" s="5">
        <v>46</v>
      </c>
      <c r="H39" s="5">
        <v>2</v>
      </c>
      <c r="I39" s="5">
        <v>20</v>
      </c>
      <c r="J39" s="5">
        <v>6</v>
      </c>
      <c r="K39" s="5">
        <v>15</v>
      </c>
      <c r="L39" s="5">
        <v>3</v>
      </c>
      <c r="M39" s="10">
        <f>5/8</f>
        <v>0.625</v>
      </c>
      <c r="N39" s="5">
        <v>8</v>
      </c>
      <c r="O39" s="5">
        <v>4</v>
      </c>
      <c r="P39" s="5">
        <v>0</v>
      </c>
      <c r="Q39" s="5">
        <v>4</v>
      </c>
      <c r="R39" s="5">
        <v>10</v>
      </c>
      <c r="S39" s="5">
        <v>-1</v>
      </c>
      <c r="T39" s="5">
        <v>0</v>
      </c>
    </row>
    <row r="40" spans="1:20" ht="12.75" x14ac:dyDescent="0.2">
      <c r="A40" s="5">
        <v>2021</v>
      </c>
      <c r="B40" s="5" t="s">
        <v>44</v>
      </c>
      <c r="C40" s="5" t="s">
        <v>34</v>
      </c>
      <c r="D40" s="5">
        <v>10</v>
      </c>
      <c r="E40" s="5">
        <v>70</v>
      </c>
      <c r="F40" s="5">
        <v>81</v>
      </c>
      <c r="G40" s="5">
        <v>70</v>
      </c>
      <c r="H40" s="5">
        <v>2</v>
      </c>
      <c r="I40" s="5">
        <v>20</v>
      </c>
      <c r="J40" s="5">
        <v>6</v>
      </c>
      <c r="K40" s="5">
        <v>11</v>
      </c>
      <c r="L40" s="5">
        <v>2</v>
      </c>
      <c r="M40" s="10">
        <f>2/8</f>
        <v>0.25</v>
      </c>
      <c r="N40" s="5">
        <v>8</v>
      </c>
      <c r="O40" s="5">
        <v>4</v>
      </c>
      <c r="P40" s="5">
        <v>0</v>
      </c>
      <c r="Q40" s="5">
        <v>4</v>
      </c>
      <c r="R40" s="5">
        <v>15</v>
      </c>
      <c r="S40" s="5">
        <v>0</v>
      </c>
      <c r="T40" s="5">
        <v>0</v>
      </c>
    </row>
    <row r="41" spans="1:20" ht="12.75" x14ac:dyDescent="0.2">
      <c r="A41" s="5">
        <v>2021</v>
      </c>
      <c r="B41" s="5" t="s">
        <v>45</v>
      </c>
      <c r="C41" s="5" t="s">
        <v>34</v>
      </c>
      <c r="D41" s="5">
        <v>10</v>
      </c>
      <c r="E41" s="5">
        <v>81</v>
      </c>
      <c r="F41" s="5">
        <v>72</v>
      </c>
      <c r="G41" s="5">
        <v>54</v>
      </c>
      <c r="H41" s="5">
        <v>2</v>
      </c>
      <c r="I41" s="5">
        <v>20</v>
      </c>
      <c r="J41" s="5">
        <v>6</v>
      </c>
      <c r="K41" s="5">
        <v>18</v>
      </c>
      <c r="L41" s="5">
        <v>1</v>
      </c>
      <c r="M41" s="10">
        <f>1/8</f>
        <v>0.125</v>
      </c>
      <c r="N41" s="5">
        <v>8</v>
      </c>
      <c r="O41" s="5">
        <v>4</v>
      </c>
      <c r="P41" s="5">
        <v>0</v>
      </c>
      <c r="Q41" s="5">
        <v>4</v>
      </c>
      <c r="R41" s="5">
        <v>15</v>
      </c>
      <c r="S41" s="5">
        <v>1</v>
      </c>
      <c r="T41" s="5">
        <v>0</v>
      </c>
    </row>
    <row r="42" spans="1:20" ht="12.75" x14ac:dyDescent="0.2">
      <c r="A42" s="5">
        <v>2021</v>
      </c>
      <c r="B42" s="5" t="s">
        <v>38</v>
      </c>
      <c r="C42" s="5" t="s">
        <v>34</v>
      </c>
      <c r="D42" s="5">
        <v>11</v>
      </c>
      <c r="E42" s="5">
        <v>104</v>
      </c>
      <c r="F42" s="5">
        <v>33</v>
      </c>
      <c r="G42" s="5">
        <v>22</v>
      </c>
      <c r="H42" s="5">
        <v>1</v>
      </c>
      <c r="I42" s="5">
        <v>5</v>
      </c>
      <c r="J42" s="5">
        <v>15</v>
      </c>
      <c r="K42" s="5">
        <v>11</v>
      </c>
      <c r="L42" s="5">
        <v>2</v>
      </c>
      <c r="M42" s="10">
        <f>6/12</f>
        <v>0.5</v>
      </c>
      <c r="N42" s="5">
        <v>12</v>
      </c>
      <c r="O42" s="5">
        <v>4</v>
      </c>
      <c r="P42" s="5">
        <v>8</v>
      </c>
      <c r="Q42" s="5">
        <v>0</v>
      </c>
      <c r="R42" s="5">
        <v>25</v>
      </c>
      <c r="S42" s="5">
        <v>0</v>
      </c>
      <c r="T42" s="5">
        <v>0</v>
      </c>
    </row>
    <row r="43" spans="1:20" ht="12.75" x14ac:dyDescent="0.2">
      <c r="A43" s="5">
        <v>2021</v>
      </c>
      <c r="B43" s="5" t="s">
        <v>39</v>
      </c>
      <c r="C43" s="5" t="s">
        <v>34</v>
      </c>
      <c r="D43" s="5">
        <v>11</v>
      </c>
      <c r="E43" s="5">
        <v>90</v>
      </c>
      <c r="F43" s="5">
        <v>21</v>
      </c>
      <c r="G43" s="5">
        <v>1</v>
      </c>
      <c r="H43" s="5">
        <v>1</v>
      </c>
      <c r="I43" s="5">
        <v>5</v>
      </c>
      <c r="J43" s="5">
        <v>15</v>
      </c>
      <c r="K43" s="5">
        <v>20</v>
      </c>
      <c r="L43" s="5">
        <v>1</v>
      </c>
      <c r="M43" s="13">
        <f>8/10</f>
        <v>0.8</v>
      </c>
      <c r="N43" s="5">
        <v>10</v>
      </c>
      <c r="O43" s="5">
        <v>0</v>
      </c>
      <c r="P43" s="5">
        <v>10</v>
      </c>
      <c r="Q43" s="5">
        <v>0</v>
      </c>
      <c r="R43" s="5">
        <v>15</v>
      </c>
      <c r="S43" s="5">
        <v>0</v>
      </c>
      <c r="T43" s="5">
        <v>0</v>
      </c>
    </row>
    <row r="44" spans="1:20" ht="12.75" x14ac:dyDescent="0.2">
      <c r="A44" s="5">
        <v>2021</v>
      </c>
      <c r="B44" s="5" t="s">
        <v>41</v>
      </c>
      <c r="C44" s="5" t="s">
        <v>34</v>
      </c>
      <c r="D44" s="5">
        <v>11</v>
      </c>
      <c r="E44" s="5">
        <v>108</v>
      </c>
      <c r="F44" s="5">
        <v>27</v>
      </c>
      <c r="G44" s="5">
        <v>9</v>
      </c>
      <c r="H44" s="5">
        <v>1</v>
      </c>
      <c r="I44" s="5">
        <v>5</v>
      </c>
      <c r="J44" s="5">
        <v>15</v>
      </c>
      <c r="K44" s="5">
        <v>18</v>
      </c>
      <c r="L44" s="5">
        <v>1</v>
      </c>
      <c r="M44" s="13">
        <f>2/5</f>
        <v>0.4</v>
      </c>
      <c r="N44" s="5">
        <v>5</v>
      </c>
      <c r="O44" s="5">
        <v>0</v>
      </c>
      <c r="P44" s="5">
        <v>5</v>
      </c>
      <c r="Q44" s="5">
        <v>0</v>
      </c>
      <c r="R44" s="5">
        <v>15</v>
      </c>
      <c r="S44" s="5">
        <v>0</v>
      </c>
      <c r="T44" s="5">
        <v>1</v>
      </c>
    </row>
    <row r="45" spans="1:20" ht="12.75" x14ac:dyDescent="0.2">
      <c r="A45" s="5">
        <v>2021</v>
      </c>
      <c r="B45" s="5" t="s">
        <v>40</v>
      </c>
      <c r="C45" s="5" t="s">
        <v>34</v>
      </c>
      <c r="D45" s="5">
        <v>11</v>
      </c>
      <c r="E45" s="5">
        <v>84</v>
      </c>
      <c r="F45" s="5">
        <v>17</v>
      </c>
      <c r="G45" s="5">
        <v>2</v>
      </c>
      <c r="H45" s="5">
        <v>1</v>
      </c>
      <c r="I45" s="5">
        <v>5</v>
      </c>
      <c r="J45" s="5">
        <v>15</v>
      </c>
      <c r="K45" s="5">
        <v>15</v>
      </c>
      <c r="L45" s="5">
        <v>3</v>
      </c>
      <c r="M45" s="10">
        <f>6/9</f>
        <v>0.66666666666666663</v>
      </c>
      <c r="N45" s="5">
        <v>9</v>
      </c>
      <c r="O45" s="5">
        <v>0</v>
      </c>
      <c r="P45" s="5">
        <v>9</v>
      </c>
      <c r="Q45" s="5">
        <v>0</v>
      </c>
      <c r="R45" s="5">
        <v>15</v>
      </c>
      <c r="S45" s="5">
        <v>0</v>
      </c>
      <c r="T45" s="5">
        <v>3</v>
      </c>
    </row>
    <row r="46" spans="1:20" ht="12.75" customHeight="1" x14ac:dyDescent="0.25">
      <c r="A46" s="5">
        <v>2021</v>
      </c>
      <c r="B46" s="5" t="s">
        <v>38</v>
      </c>
      <c r="C46" s="5" t="s">
        <v>34</v>
      </c>
      <c r="D46" s="5">
        <v>12</v>
      </c>
      <c r="E46" s="5">
        <v>50</v>
      </c>
      <c r="F46" s="5">
        <v>38</v>
      </c>
      <c r="G46" s="5">
        <v>20</v>
      </c>
      <c r="H46" s="5">
        <v>2</v>
      </c>
      <c r="I46" s="5">
        <v>20</v>
      </c>
      <c r="J46" s="5">
        <v>6</v>
      </c>
      <c r="K46" s="18">
        <v>18</v>
      </c>
      <c r="L46" s="9">
        <v>1</v>
      </c>
      <c r="M46" s="10">
        <f>5/8</f>
        <v>0.625</v>
      </c>
      <c r="N46" s="5">
        <v>8</v>
      </c>
      <c r="O46" s="5">
        <v>7</v>
      </c>
      <c r="P46" s="5">
        <v>0</v>
      </c>
      <c r="Q46" s="5">
        <v>2</v>
      </c>
      <c r="R46" s="5">
        <v>10</v>
      </c>
      <c r="S46" s="5">
        <v>1</v>
      </c>
      <c r="T46" s="5">
        <v>0</v>
      </c>
    </row>
    <row r="47" spans="1:20" ht="15" x14ac:dyDescent="0.25">
      <c r="A47" s="5">
        <v>2021</v>
      </c>
      <c r="B47" s="5" t="s">
        <v>39</v>
      </c>
      <c r="C47" s="5" t="s">
        <v>34</v>
      </c>
      <c r="D47" s="5">
        <v>12</v>
      </c>
      <c r="E47" s="5">
        <v>62</v>
      </c>
      <c r="F47" s="5">
        <v>71</v>
      </c>
      <c r="G47" s="5">
        <v>56</v>
      </c>
      <c r="H47" s="5">
        <v>2</v>
      </c>
      <c r="I47" s="5">
        <v>20</v>
      </c>
      <c r="J47" s="5">
        <v>6</v>
      </c>
      <c r="K47" s="18">
        <v>15</v>
      </c>
      <c r="L47" s="9">
        <v>3</v>
      </c>
      <c r="M47" s="10">
        <f>3/8</f>
        <v>0.375</v>
      </c>
      <c r="N47" s="5">
        <v>8</v>
      </c>
      <c r="O47" s="5">
        <v>4</v>
      </c>
      <c r="P47" s="5">
        <v>0</v>
      </c>
      <c r="Q47" s="5">
        <v>4</v>
      </c>
      <c r="R47" s="5">
        <v>10</v>
      </c>
      <c r="S47" s="5">
        <v>-1</v>
      </c>
      <c r="T47" s="5">
        <v>0</v>
      </c>
    </row>
    <row r="48" spans="1:20" ht="15" x14ac:dyDescent="0.25">
      <c r="A48" s="5">
        <v>2021</v>
      </c>
      <c r="B48" s="5" t="s">
        <v>40</v>
      </c>
      <c r="C48" s="5" t="s">
        <v>34</v>
      </c>
      <c r="D48" s="5">
        <v>12</v>
      </c>
      <c r="E48" s="5">
        <v>36</v>
      </c>
      <c r="F48" s="5">
        <v>37</v>
      </c>
      <c r="G48" s="5">
        <v>17</v>
      </c>
      <c r="H48" s="5">
        <v>2</v>
      </c>
      <c r="I48" s="5">
        <v>20</v>
      </c>
      <c r="J48" s="5">
        <v>6</v>
      </c>
      <c r="K48" s="18">
        <v>20</v>
      </c>
      <c r="L48" s="9">
        <v>1</v>
      </c>
      <c r="M48" s="10">
        <f>5/6</f>
        <v>0.83333333333333337</v>
      </c>
      <c r="N48" s="5">
        <v>6</v>
      </c>
      <c r="O48" s="5">
        <v>2</v>
      </c>
      <c r="P48" s="5">
        <v>0</v>
      </c>
      <c r="Q48" s="5">
        <v>4</v>
      </c>
      <c r="R48" s="5">
        <v>10</v>
      </c>
      <c r="S48" s="5">
        <v>0</v>
      </c>
      <c r="T48" s="5">
        <v>0</v>
      </c>
    </row>
    <row r="49" spans="1:20" ht="15" x14ac:dyDescent="0.25">
      <c r="A49" s="5">
        <v>2021</v>
      </c>
      <c r="B49" s="5" t="s">
        <v>41</v>
      </c>
      <c r="C49" s="5" t="s">
        <v>34</v>
      </c>
      <c r="D49" s="5">
        <v>12</v>
      </c>
      <c r="E49" s="5">
        <v>42</v>
      </c>
      <c r="F49" s="5">
        <v>46</v>
      </c>
      <c r="G49" s="5">
        <v>35</v>
      </c>
      <c r="H49" s="5">
        <v>2</v>
      </c>
      <c r="I49" s="5">
        <v>20</v>
      </c>
      <c r="J49" s="5">
        <v>6</v>
      </c>
      <c r="K49" s="18">
        <v>11</v>
      </c>
      <c r="L49" s="9">
        <v>2</v>
      </c>
      <c r="M49" s="10">
        <f>5/6</f>
        <v>0.83333333333333337</v>
      </c>
      <c r="N49" s="5">
        <v>6</v>
      </c>
      <c r="O49" s="5">
        <v>0</v>
      </c>
      <c r="P49" s="5">
        <v>2</v>
      </c>
      <c r="Q49" s="5">
        <v>4</v>
      </c>
      <c r="R49" s="5">
        <v>10</v>
      </c>
      <c r="S49" s="5">
        <v>0</v>
      </c>
      <c r="T49" s="5">
        <v>0</v>
      </c>
    </row>
    <row r="50" spans="1:20" ht="15" x14ac:dyDescent="0.25">
      <c r="A50" s="5">
        <v>2021</v>
      </c>
      <c r="B50" s="15" t="s">
        <v>33</v>
      </c>
      <c r="C50" s="15" t="s">
        <v>34</v>
      </c>
      <c r="D50" s="15">
        <v>13</v>
      </c>
      <c r="E50" s="15">
        <v>80</v>
      </c>
      <c r="F50" s="15">
        <v>86</v>
      </c>
      <c r="G50" s="16">
        <f>F50-K50</f>
        <v>71</v>
      </c>
      <c r="H50" s="15">
        <v>3</v>
      </c>
      <c r="I50" s="15">
        <v>4</v>
      </c>
      <c r="J50" s="15">
        <v>8</v>
      </c>
      <c r="K50" s="9">
        <v>15</v>
      </c>
      <c r="L50" s="15">
        <v>3</v>
      </c>
      <c r="M50" s="17">
        <f>3/10</f>
        <v>0.3</v>
      </c>
      <c r="N50" s="15">
        <v>10</v>
      </c>
      <c r="O50" s="5">
        <v>6</v>
      </c>
      <c r="P50" s="15">
        <v>0</v>
      </c>
      <c r="Q50" s="15">
        <v>4</v>
      </c>
      <c r="R50" s="15">
        <v>15</v>
      </c>
      <c r="S50" s="15">
        <v>0</v>
      </c>
      <c r="T50" s="15">
        <v>0</v>
      </c>
    </row>
    <row r="51" spans="1:20" ht="15" x14ac:dyDescent="0.25">
      <c r="A51" s="5">
        <v>2021</v>
      </c>
      <c r="B51" s="15" t="s">
        <v>35</v>
      </c>
      <c r="C51" s="15" t="s">
        <v>34</v>
      </c>
      <c r="D51" s="15">
        <v>13</v>
      </c>
      <c r="E51" s="15">
        <v>50</v>
      </c>
      <c r="F51" s="15">
        <v>41</v>
      </c>
      <c r="G51" s="16">
        <f>F51-K51</f>
        <v>23</v>
      </c>
      <c r="H51" s="15">
        <v>3</v>
      </c>
      <c r="I51" s="15">
        <v>4</v>
      </c>
      <c r="J51" s="15">
        <v>8</v>
      </c>
      <c r="K51" s="9">
        <v>18</v>
      </c>
      <c r="L51" s="15">
        <v>1</v>
      </c>
      <c r="M51" s="13">
        <f>5/8</f>
        <v>0.625</v>
      </c>
      <c r="N51" s="15">
        <v>8</v>
      </c>
      <c r="O51" s="5">
        <v>6</v>
      </c>
      <c r="P51" s="15">
        <v>0</v>
      </c>
      <c r="Q51" s="15">
        <v>2</v>
      </c>
      <c r="R51" s="15">
        <v>10</v>
      </c>
      <c r="S51" s="15">
        <v>1</v>
      </c>
      <c r="T51" s="15">
        <v>0</v>
      </c>
    </row>
    <row r="52" spans="1:20" ht="15" x14ac:dyDescent="0.25">
      <c r="A52" s="5">
        <v>2021</v>
      </c>
      <c r="B52" s="15" t="s">
        <v>36</v>
      </c>
      <c r="C52" s="15" t="s">
        <v>34</v>
      </c>
      <c r="D52" s="15">
        <v>13</v>
      </c>
      <c r="E52" s="15">
        <v>38</v>
      </c>
      <c r="F52" s="15">
        <v>24</v>
      </c>
      <c r="G52" s="16">
        <f>F52-K52</f>
        <v>13</v>
      </c>
      <c r="H52" s="15">
        <v>3</v>
      </c>
      <c r="I52" s="15">
        <v>4</v>
      </c>
      <c r="J52" s="15">
        <v>8</v>
      </c>
      <c r="K52" s="9">
        <v>11</v>
      </c>
      <c r="L52" s="15">
        <v>2</v>
      </c>
      <c r="M52" s="10">
        <f>7/8</f>
        <v>0.875</v>
      </c>
      <c r="N52" s="15">
        <v>8</v>
      </c>
      <c r="O52" s="5">
        <v>6</v>
      </c>
      <c r="P52" s="15">
        <v>0</v>
      </c>
      <c r="Q52" s="15">
        <v>2</v>
      </c>
      <c r="R52" s="15">
        <v>10</v>
      </c>
      <c r="S52" s="15">
        <v>0</v>
      </c>
      <c r="T52" s="15">
        <v>0</v>
      </c>
    </row>
    <row r="53" spans="1:20" ht="15" x14ac:dyDescent="0.25">
      <c r="A53" s="5">
        <v>2021</v>
      </c>
      <c r="B53" s="15" t="s">
        <v>37</v>
      </c>
      <c r="C53" s="15" t="s">
        <v>34</v>
      </c>
      <c r="D53" s="15">
        <v>13</v>
      </c>
      <c r="E53" s="15">
        <v>50</v>
      </c>
      <c r="F53" s="15">
        <v>54</v>
      </c>
      <c r="G53" s="16">
        <f>F53-K53</f>
        <v>34</v>
      </c>
      <c r="H53" s="15">
        <v>3</v>
      </c>
      <c r="I53" s="15">
        <v>4</v>
      </c>
      <c r="J53" s="15">
        <v>8</v>
      </c>
      <c r="K53" s="9">
        <v>20</v>
      </c>
      <c r="L53" s="15">
        <v>1</v>
      </c>
      <c r="M53" s="17">
        <f>4/8</f>
        <v>0.5</v>
      </c>
      <c r="N53" s="15">
        <v>8</v>
      </c>
      <c r="O53" s="5">
        <v>6</v>
      </c>
      <c r="P53" s="15">
        <v>0</v>
      </c>
      <c r="Q53" s="15">
        <v>2</v>
      </c>
      <c r="R53" s="15">
        <v>10</v>
      </c>
      <c r="S53" s="15">
        <v>1</v>
      </c>
      <c r="T53" s="15">
        <v>0</v>
      </c>
    </row>
    <row r="54" spans="1:20" ht="15" customHeight="1" x14ac:dyDescent="0.2">
      <c r="A54" s="5">
        <v>2021</v>
      </c>
      <c r="B54" s="11" t="s">
        <v>28</v>
      </c>
      <c r="C54" s="5" t="s">
        <v>29</v>
      </c>
      <c r="D54" s="5">
        <v>14</v>
      </c>
      <c r="E54" s="5">
        <v>133</v>
      </c>
      <c r="F54" s="5">
        <v>27</v>
      </c>
      <c r="G54" s="5">
        <f>F54-K54</f>
        <v>16</v>
      </c>
      <c r="H54" s="5">
        <v>1</v>
      </c>
      <c r="I54" s="5">
        <v>6</v>
      </c>
      <c r="J54" s="5">
        <v>5</v>
      </c>
      <c r="K54" s="5">
        <v>11</v>
      </c>
      <c r="L54" s="5">
        <v>2</v>
      </c>
      <c r="M54" s="10">
        <f>6/12</f>
        <v>0.5</v>
      </c>
      <c r="N54" s="5">
        <v>12</v>
      </c>
      <c r="O54" s="5">
        <v>0</v>
      </c>
      <c r="P54" s="5">
        <v>12</v>
      </c>
      <c r="Q54" s="5">
        <v>0</v>
      </c>
      <c r="R54" s="5">
        <v>20</v>
      </c>
      <c r="S54" s="5">
        <v>0</v>
      </c>
      <c r="T54" s="5">
        <v>0</v>
      </c>
    </row>
    <row r="55" spans="1:20" ht="15" x14ac:dyDescent="0.25">
      <c r="A55" s="5">
        <v>2021</v>
      </c>
      <c r="B55" s="12" t="s">
        <v>30</v>
      </c>
      <c r="C55" s="5" t="s">
        <v>29</v>
      </c>
      <c r="D55" s="5">
        <v>14</v>
      </c>
      <c r="E55" s="5">
        <v>100</v>
      </c>
      <c r="F55" s="5">
        <v>29</v>
      </c>
      <c r="G55" s="5">
        <f>F55-K55</f>
        <v>11</v>
      </c>
      <c r="H55" s="5">
        <v>1</v>
      </c>
      <c r="I55" s="5">
        <v>6</v>
      </c>
      <c r="J55" s="5">
        <v>5</v>
      </c>
      <c r="K55" s="5">
        <v>18</v>
      </c>
      <c r="L55" s="5">
        <v>1</v>
      </c>
      <c r="M55" s="13">
        <v>0</v>
      </c>
      <c r="N55" s="5">
        <v>14</v>
      </c>
      <c r="O55" s="5">
        <v>6</v>
      </c>
      <c r="P55" s="5">
        <v>4</v>
      </c>
      <c r="Q55" s="5">
        <v>2</v>
      </c>
      <c r="R55" s="5">
        <v>10</v>
      </c>
      <c r="S55" s="5">
        <v>2</v>
      </c>
      <c r="T55" s="5">
        <v>2</v>
      </c>
    </row>
    <row r="56" spans="1:20" ht="15" x14ac:dyDescent="0.25">
      <c r="A56" s="5">
        <v>2021</v>
      </c>
      <c r="B56" s="12" t="s">
        <v>31</v>
      </c>
      <c r="C56" s="5" t="s">
        <v>29</v>
      </c>
      <c r="D56" s="5">
        <v>14</v>
      </c>
      <c r="E56" s="5">
        <v>62</v>
      </c>
      <c r="F56" s="5">
        <v>0</v>
      </c>
      <c r="G56" s="5">
        <f>F56-K56</f>
        <v>-15</v>
      </c>
      <c r="H56" s="5">
        <v>1</v>
      </c>
      <c r="I56" s="5">
        <v>6</v>
      </c>
      <c r="J56" s="5">
        <v>5</v>
      </c>
      <c r="K56" s="5">
        <v>15</v>
      </c>
      <c r="L56" s="5">
        <v>3</v>
      </c>
      <c r="M56" s="14">
        <f>3/6</f>
        <v>0.5</v>
      </c>
      <c r="N56" s="5">
        <v>6</v>
      </c>
      <c r="O56" s="5">
        <v>0</v>
      </c>
      <c r="P56" s="5">
        <v>6</v>
      </c>
      <c r="Q56" s="5">
        <v>0</v>
      </c>
      <c r="R56" s="5">
        <v>10</v>
      </c>
      <c r="S56" s="5">
        <v>-1</v>
      </c>
      <c r="T56" s="5">
        <v>2</v>
      </c>
    </row>
    <row r="57" spans="1:20" ht="15" x14ac:dyDescent="0.25">
      <c r="A57" s="5">
        <v>2021</v>
      </c>
      <c r="B57" s="12" t="s">
        <v>32</v>
      </c>
      <c r="C57" s="5" t="s">
        <v>29</v>
      </c>
      <c r="D57" s="5">
        <v>14</v>
      </c>
      <c r="E57" s="5">
        <v>119</v>
      </c>
      <c r="F57" s="5">
        <v>-16</v>
      </c>
      <c r="G57" s="5">
        <f>F57-K57</f>
        <v>-36</v>
      </c>
      <c r="H57" s="5">
        <v>1</v>
      </c>
      <c r="I57" s="5">
        <v>6</v>
      </c>
      <c r="J57" s="5">
        <v>5</v>
      </c>
      <c r="K57" s="5">
        <v>20</v>
      </c>
      <c r="L57" s="5">
        <v>1</v>
      </c>
      <c r="M57" s="10">
        <f>3/11</f>
        <v>0.27272727272727271</v>
      </c>
      <c r="N57" s="5">
        <v>11</v>
      </c>
      <c r="O57" s="5">
        <v>2</v>
      </c>
      <c r="P57" s="5">
        <v>9</v>
      </c>
      <c r="Q57" s="5">
        <v>0</v>
      </c>
      <c r="R57" s="5">
        <v>20</v>
      </c>
      <c r="S57" s="5">
        <v>2</v>
      </c>
      <c r="T57" s="5">
        <v>3</v>
      </c>
    </row>
    <row r="58" spans="1:20" ht="15" x14ac:dyDescent="0.25">
      <c r="A58" s="5">
        <v>2021</v>
      </c>
      <c r="B58" s="5" t="s">
        <v>23</v>
      </c>
      <c r="C58" s="5" t="s">
        <v>24</v>
      </c>
      <c r="D58" s="5">
        <v>15</v>
      </c>
      <c r="E58" s="5">
        <v>104</v>
      </c>
      <c r="F58" s="5">
        <v>37</v>
      </c>
      <c r="G58" s="5">
        <v>22</v>
      </c>
      <c r="H58" s="5">
        <v>1</v>
      </c>
      <c r="I58" s="5">
        <v>6</v>
      </c>
      <c r="J58" s="5">
        <v>20</v>
      </c>
      <c r="K58" s="9">
        <v>15</v>
      </c>
      <c r="L58" s="9">
        <v>3</v>
      </c>
      <c r="M58" s="10">
        <f>8/12</f>
        <v>0.66666666666666663</v>
      </c>
      <c r="N58" s="5">
        <v>12</v>
      </c>
      <c r="O58" s="5">
        <v>0</v>
      </c>
      <c r="P58" s="5">
        <v>8</v>
      </c>
      <c r="Q58" s="5">
        <v>4</v>
      </c>
      <c r="R58" s="5">
        <v>20</v>
      </c>
      <c r="S58" s="5">
        <v>0</v>
      </c>
      <c r="T58" s="5">
        <v>0</v>
      </c>
    </row>
    <row r="59" spans="1:20" ht="12.75" customHeight="1" x14ac:dyDescent="0.25">
      <c r="A59" s="5">
        <v>2021</v>
      </c>
      <c r="B59" s="5" t="s">
        <v>25</v>
      </c>
      <c r="C59" s="5" t="s">
        <v>24</v>
      </c>
      <c r="D59" s="5">
        <v>15</v>
      </c>
      <c r="E59" s="5">
        <v>85</v>
      </c>
      <c r="F59" s="5">
        <v>48</v>
      </c>
      <c r="G59" s="5">
        <v>28</v>
      </c>
      <c r="H59" s="5">
        <v>1</v>
      </c>
      <c r="I59" s="5">
        <v>6</v>
      </c>
      <c r="J59" s="5">
        <v>20</v>
      </c>
      <c r="K59" s="9">
        <v>20</v>
      </c>
      <c r="L59" s="9">
        <v>1</v>
      </c>
      <c r="M59" s="10">
        <f>7/12</f>
        <v>0.58333333333333337</v>
      </c>
      <c r="N59" s="5">
        <v>12</v>
      </c>
      <c r="O59" s="5">
        <v>8</v>
      </c>
      <c r="P59" s="5">
        <v>0</v>
      </c>
      <c r="Q59" s="5">
        <v>4</v>
      </c>
      <c r="R59" s="5">
        <v>15</v>
      </c>
      <c r="S59" s="5">
        <v>1</v>
      </c>
      <c r="T59" s="5">
        <v>0</v>
      </c>
    </row>
    <row r="60" spans="1:20" ht="12.75" customHeight="1" x14ac:dyDescent="0.25">
      <c r="A60" s="5">
        <v>2021</v>
      </c>
      <c r="B60" s="5" t="s">
        <v>26</v>
      </c>
      <c r="C60" s="5" t="s">
        <v>24</v>
      </c>
      <c r="D60" s="5">
        <v>15</v>
      </c>
      <c r="E60" s="5">
        <v>51</v>
      </c>
      <c r="F60" s="5">
        <v>8</v>
      </c>
      <c r="G60" s="5">
        <v>-10</v>
      </c>
      <c r="H60" s="5">
        <v>1</v>
      </c>
      <c r="I60" s="5">
        <v>6</v>
      </c>
      <c r="J60" s="5">
        <v>20</v>
      </c>
      <c r="K60" s="9">
        <v>18</v>
      </c>
      <c r="L60" s="9">
        <v>1</v>
      </c>
      <c r="M60" s="10">
        <f>5/6</f>
        <v>0.83333333333333337</v>
      </c>
      <c r="N60" s="5">
        <v>6</v>
      </c>
      <c r="O60" s="5">
        <v>0</v>
      </c>
      <c r="P60" s="5">
        <v>4</v>
      </c>
      <c r="Q60" s="5">
        <v>2</v>
      </c>
      <c r="R60" s="5">
        <v>15</v>
      </c>
      <c r="S60" s="5">
        <v>0</v>
      </c>
      <c r="T60" s="5">
        <v>0</v>
      </c>
    </row>
    <row r="61" spans="1:20" ht="12.75" customHeight="1" x14ac:dyDescent="0.25">
      <c r="A61" s="5">
        <v>2021</v>
      </c>
      <c r="B61" s="5" t="s">
        <v>27</v>
      </c>
      <c r="C61" s="5" t="s">
        <v>24</v>
      </c>
      <c r="D61" s="5">
        <v>15</v>
      </c>
      <c r="E61" s="5">
        <v>125</v>
      </c>
      <c r="F61" s="5">
        <v>46</v>
      </c>
      <c r="G61" s="5">
        <v>35</v>
      </c>
      <c r="H61" s="5">
        <v>1</v>
      </c>
      <c r="I61" s="5">
        <v>6</v>
      </c>
      <c r="J61" s="5">
        <v>20</v>
      </c>
      <c r="K61" s="9">
        <v>11</v>
      </c>
      <c r="L61" s="9">
        <v>2</v>
      </c>
      <c r="M61" s="10">
        <f>6/12</f>
        <v>0.5</v>
      </c>
      <c r="N61" s="5">
        <v>12</v>
      </c>
      <c r="O61" s="5">
        <v>0</v>
      </c>
      <c r="P61" s="5">
        <v>12</v>
      </c>
      <c r="Q61" s="5">
        <v>0</v>
      </c>
      <c r="R61" s="5">
        <v>20</v>
      </c>
      <c r="S61" s="5">
        <v>0</v>
      </c>
      <c r="T61" s="5">
        <v>0</v>
      </c>
    </row>
    <row r="62" spans="1:20" ht="12.75" customHeight="1" x14ac:dyDescent="0.25">
      <c r="A62" s="5">
        <v>2024</v>
      </c>
      <c r="B62" s="19" t="s">
        <v>70</v>
      </c>
      <c r="C62" s="5" t="s">
        <v>71</v>
      </c>
      <c r="D62" s="20">
        <v>16</v>
      </c>
      <c r="E62" s="5">
        <v>109</v>
      </c>
      <c r="F62" s="5">
        <v>76</v>
      </c>
      <c r="G62" s="5">
        <v>18</v>
      </c>
      <c r="H62" s="5">
        <v>1</v>
      </c>
      <c r="I62" s="5">
        <v>20</v>
      </c>
      <c r="J62" s="5">
        <v>6</v>
      </c>
      <c r="K62" s="5">
        <v>10</v>
      </c>
      <c r="L62" s="5">
        <v>3</v>
      </c>
      <c r="M62" s="21">
        <v>0.6</v>
      </c>
      <c r="N62" s="21">
        <v>18</v>
      </c>
      <c r="O62" s="21">
        <v>8</v>
      </c>
      <c r="P62" s="21">
        <v>8</v>
      </c>
      <c r="Q62" s="21">
        <v>2</v>
      </c>
      <c r="R62" s="5">
        <v>20</v>
      </c>
      <c r="S62" s="5">
        <v>0</v>
      </c>
      <c r="T62" s="22">
        <v>1</v>
      </c>
    </row>
    <row r="63" spans="1:20" ht="30" x14ac:dyDescent="0.25">
      <c r="A63" s="5">
        <v>2024</v>
      </c>
      <c r="B63" s="19" t="s">
        <v>72</v>
      </c>
      <c r="C63" s="5" t="s">
        <v>71</v>
      </c>
      <c r="D63" s="20">
        <v>16</v>
      </c>
      <c r="E63" s="5">
        <v>78</v>
      </c>
      <c r="F63" s="5">
        <v>80</v>
      </c>
      <c r="G63" s="5">
        <v>34</v>
      </c>
      <c r="H63" s="5">
        <v>1</v>
      </c>
      <c r="I63" s="5">
        <v>20</v>
      </c>
      <c r="J63" s="5">
        <v>6</v>
      </c>
      <c r="K63" s="5">
        <v>20</v>
      </c>
      <c r="L63" s="5">
        <v>3</v>
      </c>
      <c r="M63" s="21">
        <v>0.3</v>
      </c>
      <c r="N63" s="21">
        <v>13</v>
      </c>
      <c r="O63" s="21">
        <v>12</v>
      </c>
      <c r="P63" s="21">
        <v>1</v>
      </c>
      <c r="Q63" s="21">
        <v>0</v>
      </c>
      <c r="R63" s="23">
        <v>20</v>
      </c>
      <c r="S63" s="5">
        <v>0</v>
      </c>
      <c r="T63" s="22">
        <v>1</v>
      </c>
    </row>
    <row r="64" spans="1:20" ht="15" x14ac:dyDescent="0.25">
      <c r="A64" s="5">
        <v>2024</v>
      </c>
      <c r="B64" s="19" t="s">
        <v>73</v>
      </c>
      <c r="C64" s="5" t="s">
        <v>71</v>
      </c>
      <c r="D64" s="20">
        <v>16</v>
      </c>
      <c r="E64" s="5">
        <v>79</v>
      </c>
      <c r="F64" s="5">
        <v>77</v>
      </c>
      <c r="G64" s="5">
        <v>29</v>
      </c>
      <c r="H64" s="5">
        <v>1</v>
      </c>
      <c r="I64" s="5">
        <v>20</v>
      </c>
      <c r="J64" s="5">
        <v>6</v>
      </c>
      <c r="K64" s="5">
        <v>15</v>
      </c>
      <c r="L64" s="5">
        <v>2</v>
      </c>
      <c r="M64" s="21">
        <v>0.4</v>
      </c>
      <c r="N64" s="21">
        <v>12</v>
      </c>
      <c r="O64" s="21">
        <v>12</v>
      </c>
      <c r="P64" s="21">
        <v>0</v>
      </c>
      <c r="Q64" s="21">
        <v>0</v>
      </c>
      <c r="R64" s="5">
        <v>20</v>
      </c>
      <c r="S64" s="5">
        <v>0</v>
      </c>
      <c r="T64" s="22">
        <v>0</v>
      </c>
    </row>
    <row r="65" spans="1:20" ht="15" x14ac:dyDescent="0.25">
      <c r="A65" s="5">
        <v>2024</v>
      </c>
      <c r="B65" s="19" t="s">
        <v>74</v>
      </c>
      <c r="C65" s="5" t="s">
        <v>71</v>
      </c>
      <c r="D65" s="20">
        <v>16</v>
      </c>
      <c r="E65" s="5">
        <v>40</v>
      </c>
      <c r="F65" s="5">
        <v>37</v>
      </c>
      <c r="G65" s="5">
        <v>17</v>
      </c>
      <c r="H65" s="5">
        <v>1</v>
      </c>
      <c r="I65" s="5">
        <v>20</v>
      </c>
      <c r="J65" s="5">
        <v>6</v>
      </c>
      <c r="K65" s="5">
        <v>15</v>
      </c>
      <c r="L65" s="5">
        <v>1</v>
      </c>
      <c r="M65" s="21">
        <v>0.5</v>
      </c>
      <c r="N65" s="21">
        <v>6</v>
      </c>
      <c r="O65" s="21">
        <v>4</v>
      </c>
      <c r="P65" s="21">
        <v>0</v>
      </c>
      <c r="Q65" s="21">
        <v>2</v>
      </c>
      <c r="R65" s="5">
        <v>20</v>
      </c>
      <c r="S65" s="5">
        <v>0</v>
      </c>
      <c r="T65" s="22">
        <v>0</v>
      </c>
    </row>
    <row r="66" spans="1:20" ht="15" x14ac:dyDescent="0.25">
      <c r="A66" s="5">
        <v>2024</v>
      </c>
      <c r="B66" s="24" t="s">
        <v>95</v>
      </c>
      <c r="C66" s="27" t="s">
        <v>71</v>
      </c>
      <c r="D66" s="5">
        <v>17</v>
      </c>
      <c r="E66" s="21">
        <v>41</v>
      </c>
      <c r="F66" s="25">
        <v>29</v>
      </c>
      <c r="G66" s="21">
        <v>19</v>
      </c>
      <c r="H66" s="5">
        <v>1</v>
      </c>
      <c r="I66" s="35">
        <v>15</v>
      </c>
      <c r="J66" s="35">
        <v>10</v>
      </c>
      <c r="K66" s="26">
        <v>10</v>
      </c>
      <c r="L66" s="26">
        <v>2</v>
      </c>
      <c r="M66" s="21">
        <v>0.5</v>
      </c>
      <c r="N66" s="21">
        <v>8</v>
      </c>
      <c r="O66" s="21">
        <v>8</v>
      </c>
      <c r="P66" s="21">
        <v>0</v>
      </c>
      <c r="Q66" s="21">
        <v>0</v>
      </c>
      <c r="R66" s="5">
        <v>15</v>
      </c>
      <c r="S66" s="5">
        <v>0</v>
      </c>
      <c r="T66" s="22">
        <v>0</v>
      </c>
    </row>
    <row r="67" spans="1:20" ht="15" x14ac:dyDescent="0.25">
      <c r="A67" s="5">
        <v>2024</v>
      </c>
      <c r="B67" s="24" t="s">
        <v>96</v>
      </c>
      <c r="C67" s="27" t="s">
        <v>71</v>
      </c>
      <c r="D67" s="5">
        <v>17</v>
      </c>
      <c r="E67" s="21">
        <v>57</v>
      </c>
      <c r="F67" s="25">
        <v>45</v>
      </c>
      <c r="G67" s="21">
        <v>35</v>
      </c>
      <c r="H67" s="5">
        <v>1</v>
      </c>
      <c r="I67" s="35">
        <v>15</v>
      </c>
      <c r="J67" s="35">
        <v>10</v>
      </c>
      <c r="K67" s="26">
        <v>10</v>
      </c>
      <c r="L67" s="26">
        <v>3</v>
      </c>
      <c r="M67" s="21">
        <v>0.17</v>
      </c>
      <c r="N67" s="21">
        <v>6</v>
      </c>
      <c r="O67" s="21">
        <v>0</v>
      </c>
      <c r="P67" s="21">
        <v>6</v>
      </c>
      <c r="Q67" s="21">
        <v>0</v>
      </c>
      <c r="R67" s="5">
        <v>20</v>
      </c>
      <c r="S67" s="5">
        <v>0</v>
      </c>
      <c r="T67" s="22">
        <v>4</v>
      </c>
    </row>
    <row r="68" spans="1:20" ht="15" x14ac:dyDescent="0.25">
      <c r="A68" s="5">
        <v>2024</v>
      </c>
      <c r="B68" s="24" t="s">
        <v>97</v>
      </c>
      <c r="C68" s="27" t="s">
        <v>71</v>
      </c>
      <c r="D68" s="5">
        <v>17</v>
      </c>
      <c r="E68" s="21">
        <v>50</v>
      </c>
      <c r="F68" s="25">
        <v>42</v>
      </c>
      <c r="G68" s="21">
        <v>27</v>
      </c>
      <c r="H68" s="5">
        <v>1</v>
      </c>
      <c r="I68" s="35">
        <v>15</v>
      </c>
      <c r="J68" s="35">
        <v>10</v>
      </c>
      <c r="K68" s="26">
        <v>15</v>
      </c>
      <c r="L68" s="26">
        <v>1</v>
      </c>
      <c r="M68" s="21">
        <v>0.5</v>
      </c>
      <c r="N68" s="21">
        <v>6</v>
      </c>
      <c r="O68" s="21">
        <v>0</v>
      </c>
      <c r="P68" s="21">
        <v>6</v>
      </c>
      <c r="Q68" s="21">
        <v>0</v>
      </c>
      <c r="R68" s="5">
        <v>15</v>
      </c>
      <c r="S68" s="5">
        <v>0</v>
      </c>
      <c r="T68" s="22">
        <v>0</v>
      </c>
    </row>
    <row r="69" spans="1:20" ht="15" x14ac:dyDescent="0.25">
      <c r="A69" s="5">
        <v>2024</v>
      </c>
      <c r="B69" s="24" t="s">
        <v>98</v>
      </c>
      <c r="C69" s="27" t="s">
        <v>71</v>
      </c>
      <c r="D69" s="5">
        <v>17</v>
      </c>
      <c r="E69" s="21">
        <v>133</v>
      </c>
      <c r="F69" s="25">
        <v>87</v>
      </c>
      <c r="G69" s="21">
        <v>67</v>
      </c>
      <c r="H69" s="5">
        <v>1</v>
      </c>
      <c r="I69" s="35">
        <v>15</v>
      </c>
      <c r="J69" s="35">
        <v>10</v>
      </c>
      <c r="K69" s="26">
        <v>20</v>
      </c>
      <c r="L69" s="26">
        <v>3</v>
      </c>
      <c r="M69" s="21">
        <v>0.44</v>
      </c>
      <c r="N69" s="21">
        <v>16</v>
      </c>
      <c r="O69" s="21">
        <v>0</v>
      </c>
      <c r="P69" s="21">
        <v>14</v>
      </c>
      <c r="Q69" s="21">
        <v>2</v>
      </c>
      <c r="R69" s="5">
        <v>15</v>
      </c>
      <c r="S69" s="5">
        <v>0</v>
      </c>
      <c r="T69" s="22">
        <v>1</v>
      </c>
    </row>
    <row r="70" spans="1:20" ht="30" x14ac:dyDescent="0.25">
      <c r="A70" s="5">
        <v>2024</v>
      </c>
      <c r="B70" s="19" t="s">
        <v>99</v>
      </c>
      <c r="C70" s="27" t="s">
        <v>71</v>
      </c>
      <c r="D70" s="5">
        <v>18</v>
      </c>
      <c r="E70" s="21">
        <v>72</v>
      </c>
      <c r="F70" s="25">
        <v>82</v>
      </c>
      <c r="G70" s="21">
        <v>62</v>
      </c>
      <c r="H70" s="5">
        <v>2</v>
      </c>
      <c r="I70" s="35">
        <v>15</v>
      </c>
      <c r="J70" s="35">
        <v>10</v>
      </c>
      <c r="K70" s="26">
        <v>20</v>
      </c>
      <c r="L70" s="26">
        <v>3</v>
      </c>
      <c r="M70" s="21">
        <v>0.5</v>
      </c>
      <c r="N70" s="21">
        <v>12</v>
      </c>
      <c r="O70" s="21">
        <v>12</v>
      </c>
      <c r="P70" s="21">
        <v>0</v>
      </c>
      <c r="Q70" s="21">
        <v>0</v>
      </c>
      <c r="R70" s="5">
        <v>15</v>
      </c>
      <c r="S70" s="32">
        <v>0</v>
      </c>
      <c r="T70" s="33">
        <v>0</v>
      </c>
    </row>
    <row r="71" spans="1:20" ht="15" x14ac:dyDescent="0.25">
      <c r="A71" s="5">
        <v>2024</v>
      </c>
      <c r="B71" s="19" t="s">
        <v>100</v>
      </c>
      <c r="C71" s="27" t="s">
        <v>71</v>
      </c>
      <c r="D71" s="5">
        <v>18</v>
      </c>
      <c r="E71" s="21">
        <v>49</v>
      </c>
      <c r="F71" s="25">
        <v>56</v>
      </c>
      <c r="G71" s="21">
        <v>41</v>
      </c>
      <c r="H71" s="5">
        <v>2</v>
      </c>
      <c r="I71" s="35">
        <v>15</v>
      </c>
      <c r="J71" s="35">
        <v>10</v>
      </c>
      <c r="K71" s="26">
        <v>15</v>
      </c>
      <c r="L71" s="26">
        <v>1</v>
      </c>
      <c r="M71" s="21">
        <v>0.5</v>
      </c>
      <c r="N71" s="21">
        <v>8</v>
      </c>
      <c r="O71" s="21">
        <v>6</v>
      </c>
      <c r="P71" s="21">
        <v>0</v>
      </c>
      <c r="Q71" s="21">
        <v>2</v>
      </c>
      <c r="R71" s="5">
        <v>15</v>
      </c>
      <c r="S71" s="32">
        <v>0</v>
      </c>
      <c r="T71" s="33">
        <v>1</v>
      </c>
    </row>
    <row r="72" spans="1:20" ht="30" x14ac:dyDescent="0.25">
      <c r="A72" s="5">
        <v>2024</v>
      </c>
      <c r="B72" s="19" t="s">
        <v>101</v>
      </c>
      <c r="C72" s="27" t="s">
        <v>71</v>
      </c>
      <c r="D72" s="5">
        <v>18</v>
      </c>
      <c r="E72" s="21">
        <v>73</v>
      </c>
      <c r="F72" s="25">
        <v>103</v>
      </c>
      <c r="G72" s="21">
        <v>93</v>
      </c>
      <c r="H72" s="5">
        <v>2</v>
      </c>
      <c r="I72" s="35">
        <v>15</v>
      </c>
      <c r="J72" s="35">
        <v>10</v>
      </c>
      <c r="K72" s="26">
        <v>10</v>
      </c>
      <c r="L72" s="26">
        <v>3</v>
      </c>
      <c r="M72" s="21">
        <v>0.4</v>
      </c>
      <c r="N72" s="21">
        <v>12</v>
      </c>
      <c r="O72" s="21">
        <v>12</v>
      </c>
      <c r="P72" s="21">
        <v>0</v>
      </c>
      <c r="Q72" s="21">
        <v>0</v>
      </c>
      <c r="R72" s="5">
        <v>15</v>
      </c>
      <c r="S72" s="32">
        <v>0</v>
      </c>
      <c r="T72" s="33">
        <v>0</v>
      </c>
    </row>
    <row r="73" spans="1:20" ht="30" x14ac:dyDescent="0.25">
      <c r="A73" s="5">
        <v>2024</v>
      </c>
      <c r="B73" s="19" t="s">
        <v>102</v>
      </c>
      <c r="C73" s="27" t="s">
        <v>71</v>
      </c>
      <c r="D73" s="5">
        <v>18</v>
      </c>
      <c r="E73" s="21">
        <v>69</v>
      </c>
      <c r="F73" s="25">
        <v>80</v>
      </c>
      <c r="G73" s="21">
        <v>65</v>
      </c>
      <c r="H73" s="5">
        <v>2</v>
      </c>
      <c r="I73" s="35">
        <v>15</v>
      </c>
      <c r="J73" s="35">
        <v>10</v>
      </c>
      <c r="K73" s="26">
        <v>15</v>
      </c>
      <c r="L73" s="26">
        <v>2</v>
      </c>
      <c r="M73" s="21">
        <v>0.7</v>
      </c>
      <c r="N73" s="21">
        <v>12</v>
      </c>
      <c r="O73" s="21">
        <v>12</v>
      </c>
      <c r="P73" s="21">
        <v>0</v>
      </c>
      <c r="Q73" s="21">
        <v>0</v>
      </c>
      <c r="R73" s="5">
        <v>15</v>
      </c>
      <c r="S73" s="5">
        <v>0</v>
      </c>
      <c r="T73" s="22">
        <v>0</v>
      </c>
    </row>
    <row r="74" spans="1:20" ht="15" x14ac:dyDescent="0.25">
      <c r="A74" s="5">
        <v>2024</v>
      </c>
      <c r="B74" s="34" t="s">
        <v>103</v>
      </c>
      <c r="C74" s="27" t="s">
        <v>71</v>
      </c>
      <c r="D74" s="5">
        <v>19</v>
      </c>
      <c r="E74" s="21">
        <v>63</v>
      </c>
      <c r="F74" s="25">
        <v>86</v>
      </c>
      <c r="G74" s="21">
        <v>66</v>
      </c>
      <c r="H74" s="5">
        <v>1</v>
      </c>
      <c r="I74" s="35">
        <v>15</v>
      </c>
      <c r="J74" s="35">
        <v>25</v>
      </c>
      <c r="K74" s="26">
        <v>20</v>
      </c>
      <c r="L74" s="26">
        <v>3</v>
      </c>
      <c r="M74" s="21">
        <v>0.2</v>
      </c>
      <c r="N74" s="21">
        <v>10</v>
      </c>
      <c r="O74" s="21">
        <v>8</v>
      </c>
      <c r="P74" s="21">
        <v>0</v>
      </c>
      <c r="Q74" s="21">
        <v>2</v>
      </c>
      <c r="R74" s="5">
        <v>15</v>
      </c>
      <c r="S74" s="5">
        <v>0</v>
      </c>
      <c r="T74" s="22">
        <v>0</v>
      </c>
    </row>
    <row r="75" spans="1:20" ht="15" x14ac:dyDescent="0.25">
      <c r="A75" s="5">
        <v>2024</v>
      </c>
      <c r="B75" s="34" t="s">
        <v>104</v>
      </c>
      <c r="C75" s="27" t="s">
        <v>71</v>
      </c>
      <c r="D75" s="5">
        <v>19</v>
      </c>
      <c r="E75" s="21">
        <v>70</v>
      </c>
      <c r="F75" s="25">
        <v>112</v>
      </c>
      <c r="G75" s="21">
        <v>102</v>
      </c>
      <c r="H75" s="5">
        <v>1</v>
      </c>
      <c r="I75" s="35">
        <v>15</v>
      </c>
      <c r="J75" s="35">
        <v>25</v>
      </c>
      <c r="K75" s="26">
        <v>10</v>
      </c>
      <c r="L75" s="26">
        <v>3</v>
      </c>
      <c r="M75" s="21">
        <v>0</v>
      </c>
      <c r="N75" s="21">
        <v>10</v>
      </c>
      <c r="O75" s="21">
        <v>8</v>
      </c>
      <c r="P75" s="21">
        <v>0</v>
      </c>
      <c r="Q75" s="21">
        <v>2</v>
      </c>
      <c r="R75" s="5">
        <v>15</v>
      </c>
      <c r="S75" s="5">
        <v>0</v>
      </c>
      <c r="T75" s="22">
        <v>0</v>
      </c>
    </row>
    <row r="76" spans="1:20" ht="15" x14ac:dyDescent="0.25">
      <c r="A76" s="5">
        <v>2024</v>
      </c>
      <c r="B76" s="34" t="s">
        <v>105</v>
      </c>
      <c r="C76" s="27" t="s">
        <v>71</v>
      </c>
      <c r="D76" s="5">
        <v>19</v>
      </c>
      <c r="E76" s="21">
        <v>55</v>
      </c>
      <c r="F76" s="25">
        <v>57</v>
      </c>
      <c r="G76" s="21">
        <v>42</v>
      </c>
      <c r="H76" s="5">
        <v>1</v>
      </c>
      <c r="I76" s="35">
        <v>15</v>
      </c>
      <c r="J76" s="35">
        <v>25</v>
      </c>
      <c r="K76" s="26">
        <v>15</v>
      </c>
      <c r="L76" s="26">
        <v>2</v>
      </c>
      <c r="M76" s="21">
        <v>0.5</v>
      </c>
      <c r="N76" s="21">
        <v>10</v>
      </c>
      <c r="O76" s="21">
        <v>8</v>
      </c>
      <c r="P76" s="21">
        <v>0</v>
      </c>
      <c r="Q76" s="21">
        <v>2</v>
      </c>
      <c r="R76" s="5">
        <v>15</v>
      </c>
      <c r="S76" s="5">
        <v>1</v>
      </c>
      <c r="T76" s="22">
        <v>0</v>
      </c>
    </row>
    <row r="77" spans="1:20" ht="15" x14ac:dyDescent="0.25">
      <c r="A77" s="5">
        <v>2024</v>
      </c>
      <c r="B77" s="34" t="s">
        <v>106</v>
      </c>
      <c r="C77" s="27" t="s">
        <v>71</v>
      </c>
      <c r="D77" s="5">
        <v>19</v>
      </c>
      <c r="E77" s="21">
        <v>64</v>
      </c>
      <c r="F77" s="25">
        <v>60</v>
      </c>
      <c r="G77" s="21">
        <v>45</v>
      </c>
      <c r="H77" s="5">
        <v>1</v>
      </c>
      <c r="I77" s="35">
        <v>15</v>
      </c>
      <c r="J77" s="35">
        <v>25</v>
      </c>
      <c r="K77" s="26">
        <v>15</v>
      </c>
      <c r="L77" s="26">
        <v>1</v>
      </c>
      <c r="M77" s="21">
        <v>0.67</v>
      </c>
      <c r="N77" s="21">
        <v>6</v>
      </c>
      <c r="O77" s="21">
        <v>0</v>
      </c>
      <c r="P77" s="21">
        <v>4</v>
      </c>
      <c r="Q77" s="21">
        <v>2</v>
      </c>
      <c r="R77" s="5">
        <v>15</v>
      </c>
      <c r="S77" s="5">
        <v>0</v>
      </c>
      <c r="T77" s="22">
        <v>0</v>
      </c>
    </row>
    <row r="78" spans="1:20" ht="15" x14ac:dyDescent="0.25">
      <c r="A78" s="27">
        <v>2024</v>
      </c>
      <c r="B78" s="28" t="s">
        <v>79</v>
      </c>
      <c r="C78" s="27" t="s">
        <v>71</v>
      </c>
      <c r="D78" s="27">
        <v>20</v>
      </c>
      <c r="E78" s="29">
        <v>102</v>
      </c>
      <c r="F78" s="30">
        <v>40</v>
      </c>
      <c r="G78" s="21">
        <v>30</v>
      </c>
      <c r="H78" s="27">
        <v>2</v>
      </c>
      <c r="I78" s="35">
        <v>15</v>
      </c>
      <c r="J78" s="35">
        <v>10</v>
      </c>
      <c r="K78" s="26">
        <v>10</v>
      </c>
      <c r="L78" s="29">
        <v>2</v>
      </c>
      <c r="M78" s="29">
        <v>0.33</v>
      </c>
      <c r="N78" s="29">
        <v>9</v>
      </c>
      <c r="O78" s="29">
        <v>0</v>
      </c>
      <c r="P78" s="29">
        <v>7</v>
      </c>
      <c r="Q78" s="29">
        <v>2</v>
      </c>
      <c r="R78" s="27">
        <v>15</v>
      </c>
      <c r="S78" s="5">
        <v>0</v>
      </c>
      <c r="T78" s="22">
        <v>0</v>
      </c>
    </row>
    <row r="79" spans="1:20" ht="15" x14ac:dyDescent="0.25">
      <c r="A79" s="27">
        <v>2024</v>
      </c>
      <c r="B79" s="28" t="s">
        <v>80</v>
      </c>
      <c r="C79" s="27" t="s">
        <v>71</v>
      </c>
      <c r="D79" s="27">
        <v>20</v>
      </c>
      <c r="E79" s="29">
        <v>26</v>
      </c>
      <c r="F79" s="30">
        <v>20</v>
      </c>
      <c r="G79" s="21">
        <v>5</v>
      </c>
      <c r="H79" s="27">
        <v>2</v>
      </c>
      <c r="I79" s="35">
        <v>15</v>
      </c>
      <c r="J79" s="35">
        <v>10</v>
      </c>
      <c r="K79" s="26">
        <v>15</v>
      </c>
      <c r="L79" s="29">
        <v>3</v>
      </c>
      <c r="M79" s="29">
        <v>0.67</v>
      </c>
      <c r="N79" s="29">
        <v>3</v>
      </c>
      <c r="O79" s="29">
        <v>0</v>
      </c>
      <c r="P79" s="29">
        <v>3</v>
      </c>
      <c r="Q79" s="29">
        <v>0</v>
      </c>
      <c r="R79" s="27">
        <v>10</v>
      </c>
      <c r="S79" s="5">
        <v>0</v>
      </c>
      <c r="T79" s="22">
        <v>3</v>
      </c>
    </row>
    <row r="80" spans="1:20" ht="15" x14ac:dyDescent="0.25">
      <c r="A80" s="27">
        <v>2024</v>
      </c>
      <c r="B80" s="28" t="s">
        <v>81</v>
      </c>
      <c r="C80" s="27" t="s">
        <v>71</v>
      </c>
      <c r="D80" s="27">
        <v>20</v>
      </c>
      <c r="E80" s="29">
        <v>50</v>
      </c>
      <c r="F80" s="30">
        <v>32</v>
      </c>
      <c r="G80" s="21">
        <v>12</v>
      </c>
      <c r="H80" s="27">
        <v>2</v>
      </c>
      <c r="I80" s="35">
        <v>15</v>
      </c>
      <c r="J80" s="35">
        <v>10</v>
      </c>
      <c r="K80" s="26">
        <v>20</v>
      </c>
      <c r="L80" s="29">
        <v>3</v>
      </c>
      <c r="M80" s="29">
        <v>0.5</v>
      </c>
      <c r="N80" s="29">
        <v>8</v>
      </c>
      <c r="O80" s="29">
        <v>8</v>
      </c>
      <c r="P80" s="29">
        <v>0</v>
      </c>
      <c r="Q80" s="29">
        <v>0</v>
      </c>
      <c r="R80" s="27">
        <v>10</v>
      </c>
      <c r="S80" s="5">
        <v>0</v>
      </c>
      <c r="T80" s="22">
        <v>2</v>
      </c>
    </row>
    <row r="81" spans="1:20" ht="15" x14ac:dyDescent="0.25">
      <c r="A81" s="27">
        <v>2024</v>
      </c>
      <c r="B81" s="28" t="s">
        <v>82</v>
      </c>
      <c r="C81" s="27" t="s">
        <v>71</v>
      </c>
      <c r="D81" s="27">
        <v>20</v>
      </c>
      <c r="E81" s="29">
        <v>35</v>
      </c>
      <c r="F81" s="30">
        <v>18</v>
      </c>
      <c r="G81" s="21">
        <v>8</v>
      </c>
      <c r="H81" s="27">
        <v>2</v>
      </c>
      <c r="I81" s="35">
        <v>15</v>
      </c>
      <c r="J81" s="35">
        <v>10</v>
      </c>
      <c r="K81" s="26">
        <v>10</v>
      </c>
      <c r="L81" s="29">
        <v>1</v>
      </c>
      <c r="M81" s="29">
        <v>1</v>
      </c>
      <c r="N81" s="29">
        <v>5</v>
      </c>
      <c r="O81" s="29">
        <v>0</v>
      </c>
      <c r="P81" s="29">
        <v>5</v>
      </c>
      <c r="Q81" s="29">
        <v>0</v>
      </c>
      <c r="R81" s="27">
        <v>15</v>
      </c>
      <c r="S81" s="5">
        <v>0</v>
      </c>
      <c r="T81" s="22">
        <v>1</v>
      </c>
    </row>
    <row r="82" spans="1:20" ht="15" x14ac:dyDescent="0.25">
      <c r="A82" s="5">
        <v>2024</v>
      </c>
      <c r="B82" s="24" t="s">
        <v>75</v>
      </c>
      <c r="C82" s="5" t="s">
        <v>71</v>
      </c>
      <c r="D82" s="5">
        <v>21</v>
      </c>
      <c r="E82" s="21">
        <v>60</v>
      </c>
      <c r="F82" s="25">
        <v>77</v>
      </c>
      <c r="G82" s="21">
        <v>67</v>
      </c>
      <c r="H82" s="5">
        <v>2</v>
      </c>
      <c r="I82" s="35">
        <v>15</v>
      </c>
      <c r="J82" s="35">
        <v>10</v>
      </c>
      <c r="K82" s="26">
        <v>10</v>
      </c>
      <c r="L82" s="26">
        <v>2</v>
      </c>
      <c r="M82" s="21">
        <v>0.5</v>
      </c>
      <c r="N82" s="21">
        <v>10</v>
      </c>
      <c r="O82" s="21">
        <v>10</v>
      </c>
      <c r="P82" s="21">
        <v>0</v>
      </c>
      <c r="Q82" s="21">
        <v>0</v>
      </c>
      <c r="R82" s="5">
        <v>15</v>
      </c>
      <c r="S82" s="5">
        <v>0</v>
      </c>
      <c r="T82" s="22">
        <v>0</v>
      </c>
    </row>
    <row r="83" spans="1:20" ht="15" x14ac:dyDescent="0.25">
      <c r="A83" s="5">
        <v>2024</v>
      </c>
      <c r="B83" s="24" t="s">
        <v>76</v>
      </c>
      <c r="C83" s="5" t="s">
        <v>71</v>
      </c>
      <c r="D83" s="5">
        <v>21</v>
      </c>
      <c r="E83" s="21">
        <v>61</v>
      </c>
      <c r="F83" s="25">
        <v>85</v>
      </c>
      <c r="G83" s="21">
        <v>75</v>
      </c>
      <c r="H83" s="5">
        <v>2</v>
      </c>
      <c r="I83" s="35">
        <v>15</v>
      </c>
      <c r="J83" s="35">
        <v>10</v>
      </c>
      <c r="K83" s="26">
        <v>10</v>
      </c>
      <c r="L83" s="26">
        <v>3</v>
      </c>
      <c r="M83" s="21">
        <v>0.75</v>
      </c>
      <c r="N83" s="21">
        <v>12</v>
      </c>
      <c r="O83" s="21">
        <v>12</v>
      </c>
      <c r="P83" s="21">
        <v>0</v>
      </c>
      <c r="Q83" s="21">
        <v>0</v>
      </c>
      <c r="R83" s="5">
        <v>10</v>
      </c>
      <c r="S83" s="5">
        <v>0</v>
      </c>
      <c r="T83" s="22">
        <v>0</v>
      </c>
    </row>
    <row r="84" spans="1:20" ht="15" x14ac:dyDescent="0.25">
      <c r="A84" s="5">
        <v>2024</v>
      </c>
      <c r="B84" s="24" t="s">
        <v>77</v>
      </c>
      <c r="C84" s="5" t="s">
        <v>71</v>
      </c>
      <c r="D84" s="5">
        <v>21</v>
      </c>
      <c r="E84" s="21">
        <v>67</v>
      </c>
      <c r="F84" s="25">
        <v>73</v>
      </c>
      <c r="G84" s="21">
        <v>58</v>
      </c>
      <c r="H84" s="5">
        <v>2</v>
      </c>
      <c r="I84" s="35">
        <v>15</v>
      </c>
      <c r="J84" s="35">
        <v>10</v>
      </c>
      <c r="K84" s="26">
        <v>15</v>
      </c>
      <c r="L84" s="26">
        <v>1</v>
      </c>
      <c r="M84" s="21">
        <v>0.5</v>
      </c>
      <c r="N84" s="21">
        <v>10</v>
      </c>
      <c r="O84" s="21">
        <v>10</v>
      </c>
      <c r="P84" s="21">
        <v>0</v>
      </c>
      <c r="Q84" s="21">
        <v>0</v>
      </c>
      <c r="R84" s="5">
        <v>10</v>
      </c>
      <c r="S84" s="5">
        <v>0</v>
      </c>
      <c r="T84" s="22">
        <v>0</v>
      </c>
    </row>
    <row r="85" spans="1:20" ht="15" x14ac:dyDescent="0.25">
      <c r="A85" s="5">
        <v>2024</v>
      </c>
      <c r="B85" s="24" t="s">
        <v>78</v>
      </c>
      <c r="C85" s="5" t="s">
        <v>71</v>
      </c>
      <c r="D85" s="5">
        <v>21</v>
      </c>
      <c r="E85" s="21">
        <v>68</v>
      </c>
      <c r="F85" s="25">
        <v>40</v>
      </c>
      <c r="G85" s="21">
        <v>20</v>
      </c>
      <c r="H85" s="5">
        <v>2</v>
      </c>
      <c r="I85" s="35">
        <v>15</v>
      </c>
      <c r="J85" s="35">
        <v>10</v>
      </c>
      <c r="K85" s="26">
        <v>20</v>
      </c>
      <c r="L85" s="26">
        <v>3</v>
      </c>
      <c r="M85" s="21">
        <v>0.57999999999999996</v>
      </c>
      <c r="N85" s="21">
        <v>12</v>
      </c>
      <c r="O85" s="21">
        <v>12</v>
      </c>
      <c r="P85" s="21">
        <v>0</v>
      </c>
      <c r="Q85" s="21">
        <v>0</v>
      </c>
      <c r="R85" s="5">
        <v>15</v>
      </c>
      <c r="S85" s="5">
        <v>0</v>
      </c>
      <c r="T85" s="22">
        <v>0</v>
      </c>
    </row>
    <row r="86" spans="1:20" ht="15" x14ac:dyDescent="0.25">
      <c r="A86" s="5">
        <v>2024</v>
      </c>
      <c r="B86" s="24" t="s">
        <v>83</v>
      </c>
      <c r="C86" s="27" t="s">
        <v>71</v>
      </c>
      <c r="D86" s="5">
        <v>22</v>
      </c>
      <c r="E86" s="21">
        <v>133</v>
      </c>
      <c r="F86" s="25">
        <v>119</v>
      </c>
      <c r="G86" s="21">
        <v>104</v>
      </c>
      <c r="H86" s="5">
        <v>1</v>
      </c>
      <c r="I86" s="8">
        <v>15</v>
      </c>
      <c r="J86" s="8">
        <v>25</v>
      </c>
      <c r="K86" s="26">
        <v>15</v>
      </c>
      <c r="L86" s="26">
        <v>2</v>
      </c>
      <c r="M86" s="21">
        <v>0.31</v>
      </c>
      <c r="N86" s="21">
        <v>13</v>
      </c>
      <c r="O86" s="21">
        <v>8</v>
      </c>
      <c r="P86" s="21">
        <v>8</v>
      </c>
      <c r="Q86" s="21">
        <v>2</v>
      </c>
      <c r="R86" s="5">
        <v>15</v>
      </c>
      <c r="S86" s="5">
        <v>0</v>
      </c>
      <c r="T86" s="22">
        <v>1</v>
      </c>
    </row>
    <row r="87" spans="1:20" ht="15" x14ac:dyDescent="0.25">
      <c r="A87" s="5">
        <v>2024</v>
      </c>
      <c r="B87" s="24" t="s">
        <v>84</v>
      </c>
      <c r="C87" s="27" t="s">
        <v>71</v>
      </c>
      <c r="D87" s="5">
        <v>22</v>
      </c>
      <c r="E87" s="21">
        <v>144</v>
      </c>
      <c r="F87" s="25">
        <v>123</v>
      </c>
      <c r="G87" s="21">
        <v>103</v>
      </c>
      <c r="H87" s="5">
        <v>1</v>
      </c>
      <c r="I87" s="8">
        <v>15</v>
      </c>
      <c r="J87" s="8">
        <v>25</v>
      </c>
      <c r="K87" s="26">
        <v>20</v>
      </c>
      <c r="L87" s="26">
        <v>3</v>
      </c>
      <c r="M87" s="21">
        <v>0.06</v>
      </c>
      <c r="N87" s="21">
        <v>16</v>
      </c>
      <c r="O87" s="21">
        <v>12</v>
      </c>
      <c r="P87" s="21">
        <v>1</v>
      </c>
      <c r="Q87" s="21">
        <v>0</v>
      </c>
      <c r="R87" s="31">
        <v>20</v>
      </c>
      <c r="S87" s="5">
        <v>0</v>
      </c>
      <c r="T87" s="22">
        <v>1</v>
      </c>
    </row>
    <row r="88" spans="1:20" ht="15" x14ac:dyDescent="0.25">
      <c r="A88" s="5">
        <v>2024</v>
      </c>
      <c r="B88" s="24" t="s">
        <v>85</v>
      </c>
      <c r="C88" s="27" t="s">
        <v>71</v>
      </c>
      <c r="D88" s="5">
        <v>22</v>
      </c>
      <c r="E88" s="21">
        <v>97</v>
      </c>
      <c r="F88" s="25">
        <v>114</v>
      </c>
      <c r="G88" s="21">
        <v>104</v>
      </c>
      <c r="H88" s="5">
        <v>1</v>
      </c>
      <c r="I88" s="8">
        <v>15</v>
      </c>
      <c r="J88" s="8">
        <v>25</v>
      </c>
      <c r="K88" s="26">
        <v>10</v>
      </c>
      <c r="L88" s="26">
        <v>3</v>
      </c>
      <c r="M88" s="21">
        <v>0.69</v>
      </c>
      <c r="N88" s="21">
        <v>13</v>
      </c>
      <c r="O88" s="21">
        <v>12</v>
      </c>
      <c r="P88" s="21">
        <v>0</v>
      </c>
      <c r="Q88" s="21">
        <v>0</v>
      </c>
      <c r="R88" s="5">
        <v>15</v>
      </c>
      <c r="S88" s="5">
        <v>0</v>
      </c>
      <c r="T88" s="22">
        <v>4</v>
      </c>
    </row>
    <row r="89" spans="1:20" ht="15" x14ac:dyDescent="0.25">
      <c r="A89" s="5">
        <v>2024</v>
      </c>
      <c r="B89" s="24" t="s">
        <v>86</v>
      </c>
      <c r="C89" s="27" t="s">
        <v>71</v>
      </c>
      <c r="D89" s="5">
        <v>22</v>
      </c>
      <c r="E89" s="21">
        <v>80</v>
      </c>
      <c r="F89" s="25">
        <v>98</v>
      </c>
      <c r="G89" s="21">
        <v>83</v>
      </c>
      <c r="H89" s="5">
        <v>1</v>
      </c>
      <c r="I89" s="8">
        <v>15</v>
      </c>
      <c r="J89" s="8">
        <v>25</v>
      </c>
      <c r="K89" s="26">
        <v>15</v>
      </c>
      <c r="L89" s="26">
        <v>1</v>
      </c>
      <c r="M89" s="21">
        <v>0.25</v>
      </c>
      <c r="N89" s="21">
        <v>8</v>
      </c>
      <c r="O89" s="21">
        <v>4</v>
      </c>
      <c r="P89" s="21">
        <v>0</v>
      </c>
      <c r="Q89" s="21">
        <v>2</v>
      </c>
      <c r="R89" s="5">
        <v>15</v>
      </c>
      <c r="S89" s="5">
        <v>0</v>
      </c>
      <c r="T89" s="22">
        <v>4</v>
      </c>
    </row>
    <row r="90" spans="1:20" ht="15" x14ac:dyDescent="0.25">
      <c r="A90" s="5">
        <v>2024</v>
      </c>
      <c r="B90" s="24" t="s">
        <v>87</v>
      </c>
      <c r="C90" s="27" t="s">
        <v>71</v>
      </c>
      <c r="D90" s="5">
        <v>23</v>
      </c>
      <c r="E90" s="21">
        <v>48</v>
      </c>
      <c r="F90" s="25">
        <v>67</v>
      </c>
      <c r="G90" s="21">
        <v>57</v>
      </c>
      <c r="H90" s="5">
        <v>1</v>
      </c>
      <c r="I90" s="8">
        <v>15</v>
      </c>
      <c r="J90" s="8">
        <v>25</v>
      </c>
      <c r="K90" s="26">
        <v>10</v>
      </c>
      <c r="L90" s="26">
        <v>3</v>
      </c>
      <c r="M90" s="21">
        <v>0.86</v>
      </c>
      <c r="N90" s="21">
        <v>7</v>
      </c>
      <c r="O90" s="21">
        <v>0</v>
      </c>
      <c r="P90" s="21">
        <v>0</v>
      </c>
      <c r="Q90" s="21">
        <v>7</v>
      </c>
      <c r="R90" s="5">
        <v>10</v>
      </c>
      <c r="S90" s="5">
        <v>0</v>
      </c>
      <c r="T90" s="22">
        <v>3</v>
      </c>
    </row>
    <row r="91" spans="1:20" ht="15" x14ac:dyDescent="0.25">
      <c r="A91" s="5">
        <v>2024</v>
      </c>
      <c r="B91" s="24" t="s">
        <v>88</v>
      </c>
      <c r="C91" s="27" t="s">
        <v>71</v>
      </c>
      <c r="D91" s="5">
        <v>23</v>
      </c>
      <c r="E91" s="21">
        <v>40</v>
      </c>
      <c r="F91" s="25">
        <v>59</v>
      </c>
      <c r="G91" s="21">
        <v>44</v>
      </c>
      <c r="H91" s="5">
        <v>1</v>
      </c>
      <c r="I91" s="8">
        <v>15</v>
      </c>
      <c r="J91" s="8">
        <v>25</v>
      </c>
      <c r="K91" s="26">
        <v>15</v>
      </c>
      <c r="L91" s="26">
        <v>1</v>
      </c>
      <c r="M91" s="21">
        <v>0.83</v>
      </c>
      <c r="N91" s="21">
        <v>6</v>
      </c>
      <c r="O91" s="21">
        <v>0</v>
      </c>
      <c r="P91" s="21">
        <v>0</v>
      </c>
      <c r="Q91" s="21">
        <v>6</v>
      </c>
      <c r="R91" s="5">
        <v>10</v>
      </c>
      <c r="S91" s="32">
        <v>1</v>
      </c>
      <c r="T91" s="22">
        <v>3</v>
      </c>
    </row>
    <row r="92" spans="1:20" ht="15" x14ac:dyDescent="0.25">
      <c r="A92" s="5">
        <v>2024</v>
      </c>
      <c r="B92" s="24" t="s">
        <v>89</v>
      </c>
      <c r="C92" s="27" t="s">
        <v>71</v>
      </c>
      <c r="D92" s="5">
        <v>23</v>
      </c>
      <c r="E92" s="21">
        <v>47</v>
      </c>
      <c r="F92" s="25">
        <v>36</v>
      </c>
      <c r="G92" s="21">
        <v>21</v>
      </c>
      <c r="H92" s="5">
        <v>1</v>
      </c>
      <c r="I92" s="8">
        <v>15</v>
      </c>
      <c r="J92" s="8">
        <v>25</v>
      </c>
      <c r="K92" s="26">
        <v>15</v>
      </c>
      <c r="L92" s="26">
        <v>2</v>
      </c>
      <c r="M92" s="21">
        <v>0.71</v>
      </c>
      <c r="N92" s="21">
        <v>7</v>
      </c>
      <c r="O92" s="21">
        <v>3</v>
      </c>
      <c r="P92" s="21">
        <v>2</v>
      </c>
      <c r="Q92" s="21">
        <v>2</v>
      </c>
      <c r="R92" s="5">
        <v>10</v>
      </c>
      <c r="S92" s="5">
        <v>1</v>
      </c>
      <c r="T92" s="22">
        <v>5</v>
      </c>
    </row>
    <row r="93" spans="1:20" ht="15" x14ac:dyDescent="0.25">
      <c r="A93" s="5">
        <v>2024</v>
      </c>
      <c r="B93" s="24" t="s">
        <v>90</v>
      </c>
      <c r="C93" s="27" t="s">
        <v>71</v>
      </c>
      <c r="D93" s="5">
        <v>23</v>
      </c>
      <c r="E93" s="21">
        <v>37</v>
      </c>
      <c r="F93" s="25">
        <v>48</v>
      </c>
      <c r="G93" s="21">
        <v>28</v>
      </c>
      <c r="H93" s="5">
        <v>1</v>
      </c>
      <c r="I93" s="8">
        <v>15</v>
      </c>
      <c r="J93" s="8">
        <v>25</v>
      </c>
      <c r="K93" s="26">
        <v>20</v>
      </c>
      <c r="L93" s="26">
        <v>3</v>
      </c>
      <c r="M93" s="21">
        <v>0.33</v>
      </c>
      <c r="N93" s="21">
        <v>3</v>
      </c>
      <c r="O93" s="21">
        <v>0</v>
      </c>
      <c r="P93" s="21">
        <v>1</v>
      </c>
      <c r="Q93" s="21">
        <v>2</v>
      </c>
      <c r="R93" s="5">
        <v>5</v>
      </c>
      <c r="S93" s="5">
        <v>0</v>
      </c>
      <c r="T93" s="22">
        <v>3</v>
      </c>
    </row>
    <row r="94" spans="1:20" ht="15" x14ac:dyDescent="0.25">
      <c r="A94" s="5">
        <v>2024</v>
      </c>
      <c r="B94" s="24" t="s">
        <v>91</v>
      </c>
      <c r="C94" s="27" t="s">
        <v>71</v>
      </c>
      <c r="D94" s="5">
        <v>24</v>
      </c>
      <c r="E94" s="21">
        <v>123</v>
      </c>
      <c r="F94" s="25">
        <v>61</v>
      </c>
      <c r="G94" s="21">
        <v>51</v>
      </c>
      <c r="H94" s="5">
        <v>1</v>
      </c>
      <c r="I94" s="8">
        <v>15</v>
      </c>
      <c r="J94" s="8">
        <v>10</v>
      </c>
      <c r="K94" s="26">
        <v>10</v>
      </c>
      <c r="L94" s="26">
        <v>2</v>
      </c>
      <c r="M94" s="21">
        <v>0.5</v>
      </c>
      <c r="N94" s="21">
        <v>12</v>
      </c>
      <c r="O94" s="21">
        <v>0</v>
      </c>
      <c r="P94" s="21">
        <v>12</v>
      </c>
      <c r="Q94" s="21">
        <v>0</v>
      </c>
      <c r="R94" s="5">
        <v>20</v>
      </c>
      <c r="S94" s="20">
        <v>0</v>
      </c>
      <c r="T94" s="22">
        <v>0</v>
      </c>
    </row>
    <row r="95" spans="1:20" ht="15" x14ac:dyDescent="0.25">
      <c r="A95" s="5">
        <v>2024</v>
      </c>
      <c r="B95" s="24" t="s">
        <v>92</v>
      </c>
      <c r="C95" s="27" t="s">
        <v>71</v>
      </c>
      <c r="D95" s="5">
        <v>24</v>
      </c>
      <c r="E95" s="21">
        <v>38</v>
      </c>
      <c r="F95" s="25">
        <v>29</v>
      </c>
      <c r="G95" s="21">
        <v>14</v>
      </c>
      <c r="H95" s="5">
        <v>1</v>
      </c>
      <c r="I95" s="8">
        <v>15</v>
      </c>
      <c r="J95" s="8">
        <v>10</v>
      </c>
      <c r="K95" s="26">
        <v>15</v>
      </c>
      <c r="L95" s="26">
        <v>3</v>
      </c>
      <c r="M95" s="21">
        <v>0.5</v>
      </c>
      <c r="N95" s="21">
        <v>6</v>
      </c>
      <c r="O95" s="21">
        <v>6</v>
      </c>
      <c r="P95" s="21">
        <v>0</v>
      </c>
      <c r="Q95" s="21">
        <v>0</v>
      </c>
      <c r="R95" s="5">
        <v>15</v>
      </c>
      <c r="S95" s="20">
        <v>-1</v>
      </c>
      <c r="T95" s="22">
        <v>2</v>
      </c>
    </row>
    <row r="96" spans="1:20" ht="15" x14ac:dyDescent="0.25">
      <c r="A96" s="5">
        <v>2024</v>
      </c>
      <c r="B96" s="24" t="s">
        <v>93</v>
      </c>
      <c r="C96" s="27" t="s">
        <v>71</v>
      </c>
      <c r="D96" s="5">
        <v>24</v>
      </c>
      <c r="E96" s="21">
        <v>53</v>
      </c>
      <c r="F96" s="25">
        <v>52</v>
      </c>
      <c r="G96" s="21">
        <v>32</v>
      </c>
      <c r="H96" s="5">
        <v>1</v>
      </c>
      <c r="I96" s="8">
        <v>15</v>
      </c>
      <c r="J96" s="8">
        <v>10</v>
      </c>
      <c r="K96" s="26">
        <v>20</v>
      </c>
      <c r="L96" s="26">
        <v>3</v>
      </c>
      <c r="M96" s="21">
        <v>0.7</v>
      </c>
      <c r="N96" s="21">
        <v>10</v>
      </c>
      <c r="O96" s="21">
        <v>10</v>
      </c>
      <c r="P96" s="21">
        <v>0</v>
      </c>
      <c r="Q96" s="21">
        <v>0</v>
      </c>
      <c r="R96" s="5">
        <v>15</v>
      </c>
      <c r="S96" s="20">
        <v>-1</v>
      </c>
      <c r="T96" s="22">
        <v>2</v>
      </c>
    </row>
    <row r="97" spans="1:20" ht="15" x14ac:dyDescent="0.25">
      <c r="A97" s="5">
        <v>2024</v>
      </c>
      <c r="B97" s="24" t="s">
        <v>94</v>
      </c>
      <c r="C97" s="27" t="s">
        <v>71</v>
      </c>
      <c r="D97" s="5">
        <v>24</v>
      </c>
      <c r="E97" s="21">
        <v>78</v>
      </c>
      <c r="F97" s="25">
        <v>55</v>
      </c>
      <c r="G97" s="21">
        <v>45</v>
      </c>
      <c r="H97" s="5">
        <v>1</v>
      </c>
      <c r="I97" s="8">
        <v>15</v>
      </c>
      <c r="J97" s="8">
        <v>10</v>
      </c>
      <c r="K97" s="26">
        <v>10</v>
      </c>
      <c r="L97" s="26">
        <v>1</v>
      </c>
      <c r="M97" s="21">
        <v>0.43</v>
      </c>
      <c r="N97" s="21">
        <v>7</v>
      </c>
      <c r="O97" s="21">
        <v>0</v>
      </c>
      <c r="P97" s="21">
        <v>7</v>
      </c>
      <c r="Q97" s="21">
        <v>0</v>
      </c>
      <c r="R97" s="5">
        <v>15</v>
      </c>
      <c r="S97" s="20">
        <v>1</v>
      </c>
      <c r="T97" s="22">
        <v>2</v>
      </c>
    </row>
    <row r="98" spans="1:20" ht="12.75" x14ac:dyDescent="0.2">
      <c r="M98" s="3"/>
      <c r="O98" s="3"/>
    </row>
    <row r="99" spans="1:20" ht="12.75" x14ac:dyDescent="0.2">
      <c r="M99" s="3"/>
      <c r="O99" s="3"/>
    </row>
    <row r="100" spans="1:20" ht="12.75" x14ac:dyDescent="0.2">
      <c r="M100" s="3"/>
      <c r="O100" s="3"/>
    </row>
    <row r="101" spans="1:20" ht="12.75" x14ac:dyDescent="0.2">
      <c r="M101" s="3"/>
      <c r="O101" s="3"/>
    </row>
    <row r="102" spans="1:20" ht="12.75" x14ac:dyDescent="0.2">
      <c r="M102" s="3"/>
      <c r="O102" s="3"/>
    </row>
    <row r="103" spans="1:20" ht="12.75" x14ac:dyDescent="0.2">
      <c r="M103" s="3"/>
      <c r="O103" s="3"/>
    </row>
    <row r="104" spans="1:20" ht="12.75" x14ac:dyDescent="0.2">
      <c r="M104" s="3"/>
      <c r="O104" s="3"/>
    </row>
    <row r="105" spans="1:20" ht="12.75" x14ac:dyDescent="0.2">
      <c r="M105" s="3"/>
      <c r="O105" s="3"/>
    </row>
    <row r="106" spans="1:20" ht="12.75" x14ac:dyDescent="0.2">
      <c r="M106" s="3"/>
      <c r="O106" s="3"/>
    </row>
    <row r="107" spans="1:20" ht="12.75" x14ac:dyDescent="0.2">
      <c r="M107" s="3"/>
      <c r="O107" s="3"/>
    </row>
    <row r="108" spans="1:20" ht="12.75" x14ac:dyDescent="0.2">
      <c r="M108" s="3"/>
      <c r="O108" s="3"/>
    </row>
    <row r="109" spans="1:20" ht="12.75" x14ac:dyDescent="0.2">
      <c r="M109" s="3"/>
      <c r="O109" s="3"/>
    </row>
    <row r="110" spans="1:20" ht="12.75" x14ac:dyDescent="0.2">
      <c r="M110" s="3"/>
      <c r="O110" s="3"/>
    </row>
    <row r="111" spans="1:20" ht="12.75" x14ac:dyDescent="0.2">
      <c r="M111" s="3"/>
      <c r="O111" s="3"/>
    </row>
    <row r="112" spans="1:20" ht="12.75" x14ac:dyDescent="0.2">
      <c r="M112" s="3"/>
      <c r="O112" s="3"/>
    </row>
    <row r="113" spans="13:15" ht="12.75" x14ac:dyDescent="0.2">
      <c r="M113" s="3"/>
      <c r="O113" s="3"/>
    </row>
    <row r="114" spans="13:15" ht="12.75" x14ac:dyDescent="0.2">
      <c r="M114" s="3"/>
      <c r="O114" s="3"/>
    </row>
    <row r="115" spans="13:15" ht="12.75" x14ac:dyDescent="0.2">
      <c r="M115" s="3"/>
      <c r="O115" s="3"/>
    </row>
    <row r="116" spans="13:15" ht="12.75" x14ac:dyDescent="0.2">
      <c r="M116" s="3"/>
      <c r="O116" s="3"/>
    </row>
    <row r="117" spans="13:15" ht="12.75" x14ac:dyDescent="0.2">
      <c r="M117" s="3"/>
      <c r="O117" s="3"/>
    </row>
    <row r="118" spans="13:15" ht="12.75" x14ac:dyDescent="0.2">
      <c r="M118" s="3"/>
      <c r="O118" s="3"/>
    </row>
    <row r="119" spans="13:15" ht="12.75" x14ac:dyDescent="0.2">
      <c r="M119" s="3"/>
      <c r="O119" s="3"/>
    </row>
    <row r="120" spans="13:15" ht="12.75" x14ac:dyDescent="0.2">
      <c r="M120" s="3"/>
      <c r="O120" s="3"/>
    </row>
    <row r="121" spans="13:15" ht="12.75" x14ac:dyDescent="0.2">
      <c r="M121" s="3"/>
      <c r="O121" s="3"/>
    </row>
    <row r="122" spans="13:15" ht="12.75" x14ac:dyDescent="0.2">
      <c r="M122" s="3"/>
      <c r="O122" s="3"/>
    </row>
    <row r="123" spans="13:15" ht="12.75" x14ac:dyDescent="0.2">
      <c r="M123" s="3"/>
      <c r="O123" s="3"/>
    </row>
    <row r="124" spans="13:15" ht="12.75" x14ac:dyDescent="0.2">
      <c r="M124" s="3"/>
      <c r="O124" s="3"/>
    </row>
    <row r="125" spans="13:15" ht="12.75" x14ac:dyDescent="0.2">
      <c r="M125" s="3"/>
      <c r="O125" s="3"/>
    </row>
    <row r="126" spans="13:15" ht="12.75" x14ac:dyDescent="0.2">
      <c r="M126" s="3"/>
      <c r="O126" s="3"/>
    </row>
    <row r="127" spans="13:15" ht="12.75" x14ac:dyDescent="0.2">
      <c r="M127" s="3"/>
      <c r="O127" s="3"/>
    </row>
    <row r="128" spans="13:15" ht="12.75" x14ac:dyDescent="0.2">
      <c r="M128" s="3"/>
      <c r="O128" s="3"/>
    </row>
    <row r="129" spans="13:15" ht="12.75" x14ac:dyDescent="0.2">
      <c r="M129" s="3"/>
      <c r="O129" s="3"/>
    </row>
    <row r="130" spans="13:15" ht="12.75" x14ac:dyDescent="0.2">
      <c r="M130" s="3"/>
      <c r="O130" s="3"/>
    </row>
    <row r="131" spans="13:15" ht="12.75" x14ac:dyDescent="0.2">
      <c r="M131" s="3"/>
      <c r="O131" s="3"/>
    </row>
    <row r="132" spans="13:15" ht="12.75" x14ac:dyDescent="0.2">
      <c r="M132" s="3"/>
      <c r="O132" s="3"/>
    </row>
    <row r="133" spans="13:15" ht="12.75" x14ac:dyDescent="0.2">
      <c r="M133" s="3"/>
      <c r="O133" s="3"/>
    </row>
    <row r="134" spans="13:15" ht="12.75" x14ac:dyDescent="0.2">
      <c r="M134" s="3"/>
      <c r="O134" s="3"/>
    </row>
    <row r="135" spans="13:15" ht="12.75" x14ac:dyDescent="0.2">
      <c r="M135" s="3"/>
      <c r="O135" s="3"/>
    </row>
    <row r="136" spans="13:15" ht="12.75" x14ac:dyDescent="0.2">
      <c r="M136" s="3"/>
      <c r="O136" s="3"/>
    </row>
    <row r="137" spans="13:15" ht="12.75" x14ac:dyDescent="0.2">
      <c r="M137" s="3"/>
      <c r="O137" s="3"/>
    </row>
    <row r="138" spans="13:15" ht="12.75" x14ac:dyDescent="0.2">
      <c r="M138" s="3"/>
      <c r="O138" s="3"/>
    </row>
    <row r="139" spans="13:15" ht="12.75" x14ac:dyDescent="0.2">
      <c r="M139" s="3"/>
      <c r="O139" s="3"/>
    </row>
    <row r="140" spans="13:15" ht="12.75" x14ac:dyDescent="0.2">
      <c r="M140" s="3"/>
      <c r="O140" s="3"/>
    </row>
    <row r="141" spans="13:15" ht="12.75" x14ac:dyDescent="0.2">
      <c r="M141" s="3"/>
      <c r="O141" s="3"/>
    </row>
    <row r="142" spans="13:15" ht="12.75" x14ac:dyDescent="0.2">
      <c r="M142" s="3"/>
      <c r="O142" s="3"/>
    </row>
    <row r="143" spans="13:15" ht="12.75" x14ac:dyDescent="0.2">
      <c r="M143" s="3"/>
      <c r="O143" s="3"/>
    </row>
    <row r="144" spans="13:15" ht="12.75" x14ac:dyDescent="0.2">
      <c r="M144" s="3"/>
      <c r="O144" s="3"/>
    </row>
    <row r="145" spans="13:15" ht="12.75" x14ac:dyDescent="0.2">
      <c r="M145" s="3"/>
      <c r="O145" s="3"/>
    </row>
    <row r="146" spans="13:15" ht="12.75" x14ac:dyDescent="0.2">
      <c r="M146" s="3"/>
      <c r="O146" s="3"/>
    </row>
    <row r="147" spans="13:15" ht="12.75" x14ac:dyDescent="0.2">
      <c r="M147" s="3"/>
      <c r="O147" s="3"/>
    </row>
    <row r="148" spans="13:15" ht="12.75" x14ac:dyDescent="0.2">
      <c r="M148" s="3"/>
      <c r="O148" s="3"/>
    </row>
    <row r="149" spans="13:15" ht="12.75" x14ac:dyDescent="0.2">
      <c r="M149" s="3"/>
      <c r="O149" s="3"/>
    </row>
    <row r="150" spans="13:15" ht="12.75" x14ac:dyDescent="0.2">
      <c r="M150" s="3"/>
      <c r="O150" s="3"/>
    </row>
    <row r="151" spans="13:15" ht="12.75" x14ac:dyDescent="0.2">
      <c r="M151" s="3"/>
      <c r="O151" s="3"/>
    </row>
    <row r="152" spans="13:15" ht="12.75" x14ac:dyDescent="0.2">
      <c r="M152" s="3"/>
      <c r="O152" s="3"/>
    </row>
    <row r="153" spans="13:15" ht="12.75" x14ac:dyDescent="0.2">
      <c r="M153" s="3"/>
      <c r="O153" s="3"/>
    </row>
    <row r="154" spans="13:15" ht="12.75" x14ac:dyDescent="0.2">
      <c r="M154" s="3"/>
      <c r="O154" s="3"/>
    </row>
    <row r="155" spans="13:15" ht="12.75" x14ac:dyDescent="0.2">
      <c r="M155" s="3"/>
      <c r="O155" s="3"/>
    </row>
    <row r="156" spans="13:15" ht="12.75" x14ac:dyDescent="0.2">
      <c r="M156" s="3"/>
      <c r="O156" s="3"/>
    </row>
    <row r="157" spans="13:15" ht="12.75" x14ac:dyDescent="0.2">
      <c r="M157" s="3"/>
      <c r="O157" s="3"/>
    </row>
    <row r="158" spans="13:15" ht="12.75" x14ac:dyDescent="0.2">
      <c r="M158" s="3"/>
      <c r="O158" s="3"/>
    </row>
    <row r="159" spans="13:15" ht="12.75" x14ac:dyDescent="0.2">
      <c r="M159" s="3"/>
      <c r="O159" s="3"/>
    </row>
    <row r="160" spans="13:15" ht="12.75" x14ac:dyDescent="0.2">
      <c r="M160" s="3"/>
      <c r="O160" s="3"/>
    </row>
    <row r="161" spans="13:15" ht="12.75" x14ac:dyDescent="0.2">
      <c r="M161" s="3"/>
      <c r="O161" s="3"/>
    </row>
    <row r="162" spans="13:15" ht="12.75" x14ac:dyDescent="0.2">
      <c r="M162" s="3"/>
      <c r="O162" s="3"/>
    </row>
    <row r="163" spans="13:15" ht="12.75" x14ac:dyDescent="0.2">
      <c r="M163" s="3"/>
      <c r="O163" s="3"/>
    </row>
    <row r="164" spans="13:15" ht="12.75" x14ac:dyDescent="0.2">
      <c r="M164" s="3"/>
      <c r="O164" s="3"/>
    </row>
    <row r="165" spans="13:15" ht="12.75" x14ac:dyDescent="0.2">
      <c r="M165" s="3"/>
      <c r="O165" s="3"/>
    </row>
    <row r="166" spans="13:15" ht="12.75" x14ac:dyDescent="0.2">
      <c r="M166" s="3"/>
      <c r="O166" s="3"/>
    </row>
    <row r="167" spans="13:15" ht="12.75" x14ac:dyDescent="0.2">
      <c r="M167" s="3"/>
      <c r="O167" s="3"/>
    </row>
    <row r="168" spans="13:15" ht="12.75" x14ac:dyDescent="0.2">
      <c r="M168" s="3"/>
      <c r="O168" s="3"/>
    </row>
    <row r="169" spans="13:15" ht="12.75" x14ac:dyDescent="0.2">
      <c r="M169" s="3"/>
      <c r="O169" s="3"/>
    </row>
    <row r="170" spans="13:15" ht="12.75" x14ac:dyDescent="0.2">
      <c r="M170" s="3"/>
      <c r="O170" s="3"/>
    </row>
    <row r="171" spans="13:15" ht="12.75" x14ac:dyDescent="0.2">
      <c r="M171" s="3"/>
      <c r="O171" s="3"/>
    </row>
    <row r="172" spans="13:15" ht="12.75" x14ac:dyDescent="0.2">
      <c r="M172" s="3"/>
      <c r="O172" s="3"/>
    </row>
    <row r="173" spans="13:15" ht="12.75" x14ac:dyDescent="0.2">
      <c r="M173" s="3"/>
      <c r="O173" s="3"/>
    </row>
    <row r="174" spans="13:15" ht="12.75" x14ac:dyDescent="0.2">
      <c r="M174" s="3"/>
      <c r="O174" s="3"/>
    </row>
    <row r="175" spans="13:15" ht="12.75" x14ac:dyDescent="0.2">
      <c r="M175" s="3"/>
      <c r="O175" s="3"/>
    </row>
    <row r="176" spans="13:15" ht="12.75" x14ac:dyDescent="0.2">
      <c r="M176" s="3"/>
      <c r="O176" s="3"/>
    </row>
    <row r="177" spans="13:15" ht="12.75" x14ac:dyDescent="0.2">
      <c r="M177" s="3"/>
      <c r="O177" s="3"/>
    </row>
    <row r="178" spans="13:15" ht="12.75" x14ac:dyDescent="0.2">
      <c r="M178" s="3"/>
      <c r="O178" s="3"/>
    </row>
    <row r="179" spans="13:15" ht="12.75" x14ac:dyDescent="0.2">
      <c r="M179" s="3"/>
      <c r="O179" s="3"/>
    </row>
    <row r="180" spans="13:15" ht="12.75" x14ac:dyDescent="0.2">
      <c r="M180" s="3"/>
      <c r="O180" s="3"/>
    </row>
    <row r="181" spans="13:15" ht="12.75" x14ac:dyDescent="0.2">
      <c r="M181" s="3"/>
      <c r="O181" s="3"/>
    </row>
    <row r="182" spans="13:15" ht="12.75" x14ac:dyDescent="0.2">
      <c r="M182" s="3"/>
      <c r="O182" s="3"/>
    </row>
    <row r="183" spans="13:15" ht="12.75" x14ac:dyDescent="0.2">
      <c r="M183" s="3"/>
      <c r="O183" s="3"/>
    </row>
    <row r="184" spans="13:15" ht="12.75" x14ac:dyDescent="0.2">
      <c r="M184" s="3"/>
      <c r="O184" s="3"/>
    </row>
    <row r="185" spans="13:15" ht="12.75" x14ac:dyDescent="0.2">
      <c r="M185" s="3"/>
      <c r="O185" s="3"/>
    </row>
    <row r="186" spans="13:15" ht="12.75" x14ac:dyDescent="0.2">
      <c r="M186" s="3"/>
      <c r="O186" s="3"/>
    </row>
    <row r="187" spans="13:15" ht="12.75" x14ac:dyDescent="0.2">
      <c r="M187" s="3"/>
      <c r="O187" s="3"/>
    </row>
    <row r="188" spans="13:15" ht="12.75" x14ac:dyDescent="0.2">
      <c r="M188" s="3"/>
      <c r="O188" s="3"/>
    </row>
    <row r="189" spans="13:15" ht="12.75" x14ac:dyDescent="0.2">
      <c r="M189" s="3"/>
      <c r="O189" s="3"/>
    </row>
    <row r="190" spans="13:15" ht="12.75" x14ac:dyDescent="0.2">
      <c r="M190" s="3"/>
      <c r="O190" s="3"/>
    </row>
    <row r="191" spans="13:15" ht="12.75" x14ac:dyDescent="0.2">
      <c r="M191" s="3"/>
      <c r="O191" s="3"/>
    </row>
    <row r="192" spans="13:15" ht="12.75" x14ac:dyDescent="0.2">
      <c r="M192" s="3"/>
      <c r="O192" s="3"/>
    </row>
    <row r="193" spans="13:15" ht="12.75" x14ac:dyDescent="0.2">
      <c r="M193" s="3"/>
      <c r="O193" s="3"/>
    </row>
    <row r="194" spans="13:15" ht="12.75" x14ac:dyDescent="0.2">
      <c r="M194" s="3"/>
      <c r="O194" s="3"/>
    </row>
    <row r="195" spans="13:15" ht="12.75" x14ac:dyDescent="0.2">
      <c r="M195" s="3"/>
      <c r="O195" s="3"/>
    </row>
    <row r="196" spans="13:15" ht="12.75" x14ac:dyDescent="0.2">
      <c r="M196" s="3"/>
      <c r="O196" s="3"/>
    </row>
    <row r="197" spans="13:15" ht="12.75" x14ac:dyDescent="0.2">
      <c r="M197" s="3"/>
      <c r="O197" s="3"/>
    </row>
    <row r="198" spans="13:15" ht="12.75" x14ac:dyDescent="0.2">
      <c r="M198" s="3"/>
      <c r="O198" s="3"/>
    </row>
    <row r="199" spans="13:15" ht="12.75" x14ac:dyDescent="0.2">
      <c r="M199" s="3"/>
      <c r="O199" s="3"/>
    </row>
    <row r="200" spans="13:15" ht="12.75" x14ac:dyDescent="0.2">
      <c r="M200" s="3"/>
      <c r="O200" s="3"/>
    </row>
    <row r="201" spans="13:15" ht="12.75" x14ac:dyDescent="0.2">
      <c r="M201" s="3"/>
      <c r="O201" s="3"/>
    </row>
    <row r="202" spans="13:15" ht="12.75" x14ac:dyDescent="0.2">
      <c r="M202" s="3"/>
      <c r="O202" s="3"/>
    </row>
    <row r="203" spans="13:15" ht="12.75" x14ac:dyDescent="0.2">
      <c r="M203" s="3"/>
      <c r="O203" s="3"/>
    </row>
    <row r="204" spans="13:15" ht="12.75" x14ac:dyDescent="0.2">
      <c r="M204" s="3"/>
      <c r="O204" s="3"/>
    </row>
    <row r="205" spans="13:15" ht="12.75" x14ac:dyDescent="0.2">
      <c r="M205" s="3"/>
      <c r="O205" s="3"/>
    </row>
    <row r="206" spans="13:15" ht="12.75" x14ac:dyDescent="0.2">
      <c r="M206" s="3"/>
      <c r="O206" s="3"/>
    </row>
    <row r="207" spans="13:15" ht="12.75" x14ac:dyDescent="0.2">
      <c r="M207" s="3"/>
      <c r="O207" s="3"/>
    </row>
    <row r="208" spans="13:15" ht="12.75" x14ac:dyDescent="0.2">
      <c r="M208" s="3"/>
      <c r="O208" s="3"/>
    </row>
    <row r="209" spans="13:15" ht="12.75" x14ac:dyDescent="0.2">
      <c r="M209" s="3"/>
      <c r="O209" s="3"/>
    </row>
    <row r="210" spans="13:15" ht="12.75" x14ac:dyDescent="0.2">
      <c r="M210" s="3"/>
      <c r="O210" s="3"/>
    </row>
    <row r="211" spans="13:15" ht="12.75" x14ac:dyDescent="0.2">
      <c r="M211" s="3"/>
      <c r="O211" s="3"/>
    </row>
    <row r="212" spans="13:15" ht="12.75" x14ac:dyDescent="0.2">
      <c r="M212" s="3"/>
      <c r="O212" s="3"/>
    </row>
    <row r="213" spans="13:15" ht="12.75" x14ac:dyDescent="0.2">
      <c r="M213" s="3"/>
      <c r="O213" s="3"/>
    </row>
    <row r="214" spans="13:15" ht="12.75" x14ac:dyDescent="0.2">
      <c r="M214" s="3"/>
      <c r="O214" s="3"/>
    </row>
    <row r="215" spans="13:15" ht="12.75" x14ac:dyDescent="0.2">
      <c r="M215" s="3"/>
      <c r="O215" s="3"/>
    </row>
    <row r="216" spans="13:15" ht="12.75" x14ac:dyDescent="0.2">
      <c r="M216" s="3"/>
      <c r="O216" s="3"/>
    </row>
    <row r="217" spans="13:15" ht="12.75" x14ac:dyDescent="0.2">
      <c r="M217" s="3"/>
      <c r="O217" s="3"/>
    </row>
    <row r="218" spans="13:15" ht="12.75" x14ac:dyDescent="0.2">
      <c r="M218" s="3"/>
      <c r="O218" s="3"/>
    </row>
    <row r="219" spans="13:15" ht="12.75" x14ac:dyDescent="0.2">
      <c r="M219" s="3"/>
      <c r="O219" s="3"/>
    </row>
    <row r="220" spans="13:15" ht="12.75" x14ac:dyDescent="0.2">
      <c r="M220" s="3"/>
      <c r="O220" s="3"/>
    </row>
    <row r="221" spans="13:15" ht="12.75" x14ac:dyDescent="0.2">
      <c r="M221" s="3"/>
      <c r="O221" s="3"/>
    </row>
    <row r="222" spans="13:15" ht="12.75" x14ac:dyDescent="0.2">
      <c r="M222" s="3"/>
      <c r="O222" s="3"/>
    </row>
    <row r="223" spans="13:15" ht="12.75" x14ac:dyDescent="0.2">
      <c r="M223" s="3"/>
      <c r="O223" s="3"/>
    </row>
    <row r="224" spans="13:15" ht="12.75" x14ac:dyDescent="0.2">
      <c r="M224" s="3"/>
      <c r="O224" s="3"/>
    </row>
    <row r="225" spans="13:15" ht="12.75" x14ac:dyDescent="0.2">
      <c r="M225" s="3"/>
      <c r="O225" s="3"/>
    </row>
    <row r="226" spans="13:15" ht="12.75" x14ac:dyDescent="0.2">
      <c r="M226" s="3"/>
      <c r="O226" s="3"/>
    </row>
    <row r="227" spans="13:15" ht="12.75" x14ac:dyDescent="0.2">
      <c r="M227" s="3"/>
      <c r="O227" s="3"/>
    </row>
    <row r="228" spans="13:15" ht="12.75" x14ac:dyDescent="0.2">
      <c r="M228" s="3"/>
      <c r="O228" s="3"/>
    </row>
    <row r="229" spans="13:15" ht="12.75" x14ac:dyDescent="0.2">
      <c r="M229" s="3"/>
      <c r="O229" s="3"/>
    </row>
    <row r="230" spans="13:15" ht="12.75" x14ac:dyDescent="0.2">
      <c r="M230" s="3"/>
      <c r="O230" s="3"/>
    </row>
    <row r="231" spans="13:15" ht="12.75" x14ac:dyDescent="0.2">
      <c r="M231" s="3"/>
      <c r="O231" s="3"/>
    </row>
    <row r="232" spans="13:15" ht="12.75" x14ac:dyDescent="0.2">
      <c r="M232" s="3"/>
      <c r="O232" s="3"/>
    </row>
    <row r="233" spans="13:15" ht="12.75" x14ac:dyDescent="0.2">
      <c r="M233" s="3"/>
      <c r="O233" s="3"/>
    </row>
    <row r="234" spans="13:15" ht="12.75" x14ac:dyDescent="0.2">
      <c r="M234" s="3"/>
      <c r="O234" s="3"/>
    </row>
    <row r="235" spans="13:15" ht="12.75" x14ac:dyDescent="0.2">
      <c r="M235" s="3"/>
      <c r="O235" s="3"/>
    </row>
    <row r="236" spans="13:15" ht="12.75" x14ac:dyDescent="0.2">
      <c r="M236" s="3"/>
      <c r="O236" s="3"/>
    </row>
    <row r="237" spans="13:15" ht="12.75" x14ac:dyDescent="0.2">
      <c r="M237" s="3"/>
      <c r="O237" s="3"/>
    </row>
    <row r="238" spans="13:15" ht="12.75" x14ac:dyDescent="0.2">
      <c r="M238" s="3"/>
      <c r="O238" s="3"/>
    </row>
    <row r="239" spans="13:15" ht="12.75" x14ac:dyDescent="0.2">
      <c r="M239" s="3"/>
      <c r="O239" s="3"/>
    </row>
    <row r="240" spans="13:15" ht="12.75" x14ac:dyDescent="0.2">
      <c r="M240" s="3"/>
      <c r="O240" s="3"/>
    </row>
    <row r="241" spans="13:15" ht="12.75" x14ac:dyDescent="0.2">
      <c r="M241" s="3"/>
      <c r="O241" s="3"/>
    </row>
    <row r="242" spans="13:15" ht="12.75" x14ac:dyDescent="0.2">
      <c r="M242" s="3"/>
      <c r="O242" s="3"/>
    </row>
    <row r="243" spans="13:15" ht="12.75" x14ac:dyDescent="0.2">
      <c r="M243" s="3"/>
      <c r="O243" s="3"/>
    </row>
    <row r="244" spans="13:15" ht="12.75" x14ac:dyDescent="0.2">
      <c r="M244" s="3"/>
      <c r="O244" s="3"/>
    </row>
    <row r="245" spans="13:15" ht="12.75" x14ac:dyDescent="0.2">
      <c r="M245" s="3"/>
      <c r="O245" s="3"/>
    </row>
    <row r="246" spans="13:15" ht="12.75" x14ac:dyDescent="0.2">
      <c r="M246" s="3"/>
      <c r="O246" s="3"/>
    </row>
    <row r="247" spans="13:15" ht="12.75" x14ac:dyDescent="0.2">
      <c r="M247" s="3"/>
      <c r="O247" s="3"/>
    </row>
    <row r="248" spans="13:15" ht="12.75" x14ac:dyDescent="0.2">
      <c r="M248" s="3"/>
      <c r="O248" s="3"/>
    </row>
    <row r="249" spans="13:15" ht="12.75" x14ac:dyDescent="0.2">
      <c r="M249" s="3"/>
      <c r="O249" s="3"/>
    </row>
    <row r="250" spans="13:15" ht="12.75" x14ac:dyDescent="0.2">
      <c r="M250" s="3"/>
      <c r="O250" s="3"/>
    </row>
    <row r="251" spans="13:15" ht="12.75" x14ac:dyDescent="0.2">
      <c r="M251" s="3"/>
      <c r="O251" s="3"/>
    </row>
    <row r="252" spans="13:15" ht="12.75" x14ac:dyDescent="0.2">
      <c r="M252" s="3"/>
      <c r="O252" s="3"/>
    </row>
    <row r="253" spans="13:15" ht="12.75" x14ac:dyDescent="0.2">
      <c r="M253" s="3"/>
      <c r="O253" s="3"/>
    </row>
    <row r="254" spans="13:15" ht="12.75" x14ac:dyDescent="0.2">
      <c r="M254" s="3"/>
      <c r="O254" s="3"/>
    </row>
    <row r="255" spans="13:15" ht="12.75" x14ac:dyDescent="0.2">
      <c r="M255" s="3"/>
      <c r="O255" s="3"/>
    </row>
    <row r="256" spans="13:15" ht="12.75" x14ac:dyDescent="0.2">
      <c r="M256" s="3"/>
      <c r="O256" s="3"/>
    </row>
    <row r="257" spans="13:15" ht="12.75" x14ac:dyDescent="0.2">
      <c r="M257" s="3"/>
      <c r="O257" s="3"/>
    </row>
    <row r="258" spans="13:15" ht="12.75" x14ac:dyDescent="0.2">
      <c r="M258" s="3"/>
      <c r="O258" s="3"/>
    </row>
    <row r="259" spans="13:15" ht="12.75" x14ac:dyDescent="0.2">
      <c r="M259" s="3"/>
      <c r="O259" s="3"/>
    </row>
    <row r="260" spans="13:15" ht="12.75" x14ac:dyDescent="0.2">
      <c r="M260" s="3"/>
      <c r="O260" s="3"/>
    </row>
    <row r="261" spans="13:15" ht="12.75" x14ac:dyDescent="0.2">
      <c r="M261" s="3"/>
      <c r="O261" s="3"/>
    </row>
    <row r="262" spans="13:15" ht="12.75" x14ac:dyDescent="0.2">
      <c r="M262" s="3"/>
      <c r="O262" s="3"/>
    </row>
    <row r="263" spans="13:15" ht="12.75" x14ac:dyDescent="0.2">
      <c r="M263" s="3"/>
      <c r="O263" s="3"/>
    </row>
    <row r="264" spans="13:15" ht="12.75" x14ac:dyDescent="0.2">
      <c r="M264" s="3"/>
      <c r="O264" s="3"/>
    </row>
    <row r="265" spans="13:15" ht="12.75" x14ac:dyDescent="0.2">
      <c r="M265" s="3"/>
      <c r="O265" s="3"/>
    </row>
    <row r="266" spans="13:15" ht="12.75" x14ac:dyDescent="0.2">
      <c r="M266" s="3"/>
      <c r="O266" s="3"/>
    </row>
    <row r="267" spans="13:15" ht="12.75" x14ac:dyDescent="0.2">
      <c r="M267" s="3"/>
      <c r="O267" s="3"/>
    </row>
    <row r="268" spans="13:15" ht="12.75" x14ac:dyDescent="0.2">
      <c r="M268" s="3"/>
      <c r="O268" s="3"/>
    </row>
    <row r="269" spans="13:15" ht="12.75" x14ac:dyDescent="0.2">
      <c r="M269" s="3"/>
      <c r="O269" s="3"/>
    </row>
    <row r="270" spans="13:15" ht="12.75" x14ac:dyDescent="0.2">
      <c r="M270" s="3"/>
      <c r="O270" s="3"/>
    </row>
    <row r="271" spans="13:15" ht="12.75" x14ac:dyDescent="0.2">
      <c r="M271" s="3"/>
      <c r="O271" s="3"/>
    </row>
    <row r="272" spans="13:15" ht="12.75" x14ac:dyDescent="0.2">
      <c r="M272" s="3"/>
      <c r="O272" s="3"/>
    </row>
    <row r="273" spans="13:15" ht="12.75" x14ac:dyDescent="0.2">
      <c r="M273" s="3"/>
      <c r="O273" s="3"/>
    </row>
    <row r="274" spans="13:15" ht="12.75" x14ac:dyDescent="0.2">
      <c r="M274" s="3"/>
      <c r="O274" s="3"/>
    </row>
    <row r="275" spans="13:15" ht="12.75" x14ac:dyDescent="0.2">
      <c r="M275" s="3"/>
      <c r="O275" s="3"/>
    </row>
    <row r="276" spans="13:15" ht="12.75" x14ac:dyDescent="0.2">
      <c r="M276" s="3"/>
      <c r="O276" s="3"/>
    </row>
    <row r="277" spans="13:15" ht="12.75" x14ac:dyDescent="0.2">
      <c r="M277" s="3"/>
      <c r="O277" s="3"/>
    </row>
    <row r="278" spans="13:15" ht="12.75" x14ac:dyDescent="0.2">
      <c r="M278" s="3"/>
      <c r="O278" s="3"/>
    </row>
    <row r="279" spans="13:15" ht="12.75" x14ac:dyDescent="0.2">
      <c r="M279" s="3"/>
      <c r="O279" s="3"/>
    </row>
    <row r="280" spans="13:15" ht="12.75" x14ac:dyDescent="0.2">
      <c r="M280" s="3"/>
      <c r="O280" s="3"/>
    </row>
    <row r="281" spans="13:15" ht="12.75" x14ac:dyDescent="0.2">
      <c r="M281" s="3"/>
      <c r="O281" s="3"/>
    </row>
    <row r="282" spans="13:15" ht="12.75" x14ac:dyDescent="0.2">
      <c r="M282" s="3"/>
      <c r="O282" s="3"/>
    </row>
    <row r="283" spans="13:15" ht="12.75" x14ac:dyDescent="0.2">
      <c r="M283" s="3"/>
      <c r="O283" s="3"/>
    </row>
    <row r="284" spans="13:15" ht="12.75" x14ac:dyDescent="0.2">
      <c r="M284" s="3"/>
      <c r="O284" s="3"/>
    </row>
    <row r="285" spans="13:15" ht="12.75" x14ac:dyDescent="0.2">
      <c r="M285" s="3"/>
      <c r="O285" s="3"/>
    </row>
    <row r="286" spans="13:15" ht="12.75" x14ac:dyDescent="0.2">
      <c r="M286" s="3"/>
      <c r="O286" s="3"/>
    </row>
    <row r="287" spans="13:15" ht="12.75" x14ac:dyDescent="0.2">
      <c r="M287" s="3"/>
      <c r="O287" s="3"/>
    </row>
    <row r="288" spans="13:15" ht="12.75" x14ac:dyDescent="0.2">
      <c r="M288" s="3"/>
      <c r="O288" s="3"/>
    </row>
    <row r="289" spans="13:15" ht="12.75" x14ac:dyDescent="0.2">
      <c r="M289" s="3"/>
      <c r="O289" s="3"/>
    </row>
    <row r="290" spans="13:15" ht="12.75" x14ac:dyDescent="0.2">
      <c r="M290" s="3"/>
      <c r="O290" s="3"/>
    </row>
    <row r="291" spans="13:15" ht="12.75" x14ac:dyDescent="0.2">
      <c r="M291" s="3"/>
      <c r="O291" s="3"/>
    </row>
    <row r="292" spans="13:15" ht="12.75" x14ac:dyDescent="0.2">
      <c r="M292" s="3"/>
      <c r="O292" s="3"/>
    </row>
    <row r="293" spans="13:15" ht="12.75" x14ac:dyDescent="0.2">
      <c r="M293" s="3"/>
      <c r="O293" s="3"/>
    </row>
    <row r="294" spans="13:15" ht="12.75" x14ac:dyDescent="0.2">
      <c r="M294" s="3"/>
      <c r="O294" s="3"/>
    </row>
    <row r="295" spans="13:15" ht="12.75" x14ac:dyDescent="0.2">
      <c r="M295" s="3"/>
      <c r="O295" s="3"/>
    </row>
    <row r="296" spans="13:15" ht="12.75" x14ac:dyDescent="0.2">
      <c r="M296" s="3"/>
      <c r="O296" s="3"/>
    </row>
    <row r="297" spans="13:15" ht="12.75" x14ac:dyDescent="0.2">
      <c r="M297" s="3"/>
      <c r="O297" s="3"/>
    </row>
    <row r="298" spans="13:15" ht="12.75" x14ac:dyDescent="0.2">
      <c r="M298" s="3"/>
      <c r="O298" s="3"/>
    </row>
    <row r="299" spans="13:15" ht="12.75" x14ac:dyDescent="0.2">
      <c r="M299" s="3"/>
      <c r="O299" s="3"/>
    </row>
    <row r="300" spans="13:15" ht="12.75" x14ac:dyDescent="0.2">
      <c r="M300" s="3"/>
      <c r="O300" s="3"/>
    </row>
    <row r="301" spans="13:15" ht="12.75" x14ac:dyDescent="0.2">
      <c r="M301" s="3"/>
      <c r="O301" s="3"/>
    </row>
    <row r="302" spans="13:15" ht="12.75" x14ac:dyDescent="0.2">
      <c r="M302" s="3"/>
      <c r="O302" s="3"/>
    </row>
    <row r="303" spans="13:15" ht="12.75" x14ac:dyDescent="0.2">
      <c r="M303" s="3"/>
      <c r="O303" s="3"/>
    </row>
    <row r="304" spans="13:15" ht="12.75" x14ac:dyDescent="0.2">
      <c r="M304" s="3"/>
      <c r="O304" s="3"/>
    </row>
    <row r="305" spans="13:15" ht="12.75" x14ac:dyDescent="0.2">
      <c r="M305" s="3"/>
      <c r="O305" s="3"/>
    </row>
    <row r="306" spans="13:15" ht="12.75" x14ac:dyDescent="0.2">
      <c r="M306" s="3"/>
      <c r="O306" s="3"/>
    </row>
    <row r="307" spans="13:15" ht="12.75" x14ac:dyDescent="0.2">
      <c r="M307" s="3"/>
      <c r="O307" s="3"/>
    </row>
    <row r="308" spans="13:15" ht="12.75" x14ac:dyDescent="0.2">
      <c r="M308" s="3"/>
      <c r="O308" s="3"/>
    </row>
    <row r="309" spans="13:15" ht="12.75" x14ac:dyDescent="0.2">
      <c r="M309" s="3"/>
      <c r="O309" s="3"/>
    </row>
    <row r="310" spans="13:15" ht="12.75" x14ac:dyDescent="0.2">
      <c r="M310" s="3"/>
      <c r="O310" s="3"/>
    </row>
    <row r="311" spans="13:15" ht="12.75" x14ac:dyDescent="0.2">
      <c r="M311" s="3"/>
      <c r="O311" s="3"/>
    </row>
    <row r="312" spans="13:15" ht="12.75" x14ac:dyDescent="0.2">
      <c r="M312" s="3"/>
      <c r="O312" s="3"/>
    </row>
    <row r="313" spans="13:15" ht="12.75" x14ac:dyDescent="0.2">
      <c r="M313" s="3"/>
      <c r="O313" s="3"/>
    </row>
    <row r="314" spans="13:15" ht="12.75" x14ac:dyDescent="0.2">
      <c r="M314" s="3"/>
      <c r="O314" s="3"/>
    </row>
    <row r="315" spans="13:15" ht="12.75" x14ac:dyDescent="0.2">
      <c r="M315" s="3"/>
      <c r="O315" s="3"/>
    </row>
    <row r="316" spans="13:15" ht="12.75" x14ac:dyDescent="0.2">
      <c r="M316" s="3"/>
      <c r="O316" s="3"/>
    </row>
    <row r="317" spans="13:15" ht="12.75" x14ac:dyDescent="0.2">
      <c r="M317" s="3"/>
      <c r="O317" s="3"/>
    </row>
    <row r="318" spans="13:15" ht="12.75" x14ac:dyDescent="0.2">
      <c r="M318" s="3"/>
      <c r="O318" s="3"/>
    </row>
    <row r="319" spans="13:15" ht="12.75" x14ac:dyDescent="0.2">
      <c r="M319" s="3"/>
      <c r="O319" s="3"/>
    </row>
    <row r="320" spans="13:15" ht="12.75" x14ac:dyDescent="0.2">
      <c r="M320" s="3"/>
      <c r="O320" s="3"/>
    </row>
    <row r="321" spans="13:15" ht="12.75" x14ac:dyDescent="0.2">
      <c r="M321" s="3"/>
      <c r="O321" s="3"/>
    </row>
    <row r="322" spans="13:15" ht="12.75" x14ac:dyDescent="0.2">
      <c r="M322" s="3"/>
      <c r="O322" s="3"/>
    </row>
    <row r="323" spans="13:15" ht="12.75" x14ac:dyDescent="0.2">
      <c r="M323" s="3"/>
      <c r="O323" s="3"/>
    </row>
    <row r="324" spans="13:15" ht="12.75" x14ac:dyDescent="0.2">
      <c r="M324" s="3"/>
      <c r="O324" s="3"/>
    </row>
    <row r="325" spans="13:15" ht="12.75" x14ac:dyDescent="0.2">
      <c r="M325" s="3"/>
      <c r="O325" s="3"/>
    </row>
    <row r="326" spans="13:15" ht="12.75" x14ac:dyDescent="0.2">
      <c r="M326" s="3"/>
      <c r="O326" s="3"/>
    </row>
    <row r="327" spans="13:15" ht="12.75" x14ac:dyDescent="0.2">
      <c r="M327" s="3"/>
      <c r="O327" s="3"/>
    </row>
    <row r="328" spans="13:15" ht="12.75" x14ac:dyDescent="0.2">
      <c r="M328" s="3"/>
      <c r="O328" s="3"/>
    </row>
    <row r="329" spans="13:15" ht="12.75" x14ac:dyDescent="0.2">
      <c r="M329" s="3"/>
      <c r="O329" s="3"/>
    </row>
    <row r="330" spans="13:15" ht="12.75" x14ac:dyDescent="0.2">
      <c r="M330" s="3"/>
      <c r="O330" s="3"/>
    </row>
    <row r="331" spans="13:15" ht="12.75" x14ac:dyDescent="0.2">
      <c r="M331" s="3"/>
      <c r="O331" s="3"/>
    </row>
    <row r="332" spans="13:15" ht="12.75" x14ac:dyDescent="0.2">
      <c r="M332" s="3"/>
      <c r="O332" s="3"/>
    </row>
    <row r="333" spans="13:15" ht="12.75" x14ac:dyDescent="0.2">
      <c r="M333" s="3"/>
      <c r="O333" s="3"/>
    </row>
    <row r="334" spans="13:15" ht="12.75" x14ac:dyDescent="0.2">
      <c r="M334" s="3"/>
      <c r="O334" s="3"/>
    </row>
    <row r="335" spans="13:15" ht="12.75" x14ac:dyDescent="0.2">
      <c r="M335" s="3"/>
      <c r="O335" s="3"/>
    </row>
    <row r="336" spans="13:15" ht="12.75" x14ac:dyDescent="0.2">
      <c r="M336" s="3"/>
      <c r="O336" s="3"/>
    </row>
    <row r="337" spans="13:15" ht="12.75" x14ac:dyDescent="0.2">
      <c r="M337" s="3"/>
      <c r="O337" s="3"/>
    </row>
    <row r="338" spans="13:15" ht="12.75" x14ac:dyDescent="0.2">
      <c r="M338" s="3"/>
      <c r="O338" s="3"/>
    </row>
    <row r="339" spans="13:15" ht="12.75" x14ac:dyDescent="0.2">
      <c r="M339" s="3"/>
      <c r="O339" s="3"/>
    </row>
    <row r="340" spans="13:15" ht="12.75" x14ac:dyDescent="0.2">
      <c r="M340" s="3"/>
      <c r="O340" s="3"/>
    </row>
    <row r="341" spans="13:15" ht="12.75" x14ac:dyDescent="0.2">
      <c r="M341" s="3"/>
      <c r="O341" s="3"/>
    </row>
    <row r="342" spans="13:15" ht="12.75" x14ac:dyDescent="0.2">
      <c r="M342" s="3"/>
      <c r="O342" s="3"/>
    </row>
    <row r="343" spans="13:15" ht="12.75" x14ac:dyDescent="0.2">
      <c r="M343" s="3"/>
      <c r="O343" s="3"/>
    </row>
    <row r="344" spans="13:15" ht="12.75" x14ac:dyDescent="0.2">
      <c r="M344" s="3"/>
      <c r="O344" s="3"/>
    </row>
    <row r="345" spans="13:15" ht="12.75" x14ac:dyDescent="0.2">
      <c r="M345" s="3"/>
      <c r="O345" s="3"/>
    </row>
    <row r="346" spans="13:15" ht="12.75" x14ac:dyDescent="0.2">
      <c r="M346" s="3"/>
      <c r="O346" s="3"/>
    </row>
    <row r="347" spans="13:15" ht="12.75" x14ac:dyDescent="0.2">
      <c r="M347" s="3"/>
      <c r="O347" s="3"/>
    </row>
    <row r="348" spans="13:15" ht="12.75" x14ac:dyDescent="0.2">
      <c r="M348" s="3"/>
      <c r="O348" s="3"/>
    </row>
    <row r="349" spans="13:15" ht="12.75" x14ac:dyDescent="0.2">
      <c r="M349" s="3"/>
      <c r="O349" s="3"/>
    </row>
    <row r="350" spans="13:15" ht="12.75" x14ac:dyDescent="0.2">
      <c r="M350" s="3"/>
      <c r="O350" s="3"/>
    </row>
    <row r="351" spans="13:15" ht="12.75" x14ac:dyDescent="0.2">
      <c r="M351" s="3"/>
      <c r="O351" s="3"/>
    </row>
    <row r="352" spans="13:15" ht="12.75" x14ac:dyDescent="0.2">
      <c r="M352" s="3"/>
      <c r="O352" s="3"/>
    </row>
    <row r="353" spans="13:15" ht="12.75" x14ac:dyDescent="0.2">
      <c r="M353" s="3"/>
      <c r="O353" s="3"/>
    </row>
    <row r="354" spans="13:15" ht="12.75" x14ac:dyDescent="0.2">
      <c r="M354" s="3"/>
      <c r="O354" s="3"/>
    </row>
    <row r="355" spans="13:15" ht="12.75" x14ac:dyDescent="0.2">
      <c r="M355" s="3"/>
      <c r="O355" s="3"/>
    </row>
    <row r="356" spans="13:15" ht="12.75" x14ac:dyDescent="0.2">
      <c r="M356" s="3"/>
      <c r="O356" s="3"/>
    </row>
    <row r="357" spans="13:15" ht="12.75" x14ac:dyDescent="0.2">
      <c r="M357" s="3"/>
      <c r="O357" s="3"/>
    </row>
    <row r="358" spans="13:15" ht="12.75" x14ac:dyDescent="0.2">
      <c r="M358" s="3"/>
      <c r="O358" s="3"/>
    </row>
    <row r="359" spans="13:15" ht="12.75" x14ac:dyDescent="0.2">
      <c r="M359" s="3"/>
      <c r="O359" s="3"/>
    </row>
    <row r="360" spans="13:15" ht="12.75" x14ac:dyDescent="0.2">
      <c r="M360" s="3"/>
      <c r="O360" s="3"/>
    </row>
    <row r="361" spans="13:15" ht="12.75" x14ac:dyDescent="0.2">
      <c r="M361" s="3"/>
      <c r="O361" s="3"/>
    </row>
    <row r="362" spans="13:15" ht="12.75" x14ac:dyDescent="0.2">
      <c r="M362" s="3"/>
      <c r="O362" s="3"/>
    </row>
    <row r="363" spans="13:15" ht="12.75" x14ac:dyDescent="0.2">
      <c r="M363" s="3"/>
      <c r="O363" s="3"/>
    </row>
    <row r="364" spans="13:15" ht="12.75" x14ac:dyDescent="0.2">
      <c r="M364" s="3"/>
      <c r="O364" s="3"/>
    </row>
    <row r="365" spans="13:15" ht="12.75" x14ac:dyDescent="0.2">
      <c r="M365" s="3"/>
      <c r="O365" s="3"/>
    </row>
    <row r="366" spans="13:15" ht="12.75" x14ac:dyDescent="0.2">
      <c r="M366" s="3"/>
      <c r="O366" s="3"/>
    </row>
    <row r="367" spans="13:15" ht="12.75" x14ac:dyDescent="0.2">
      <c r="M367" s="3"/>
      <c r="O367" s="3"/>
    </row>
    <row r="368" spans="13:15" ht="12.75" x14ac:dyDescent="0.2">
      <c r="M368" s="3"/>
      <c r="O368" s="3"/>
    </row>
    <row r="369" spans="13:15" ht="12.75" x14ac:dyDescent="0.2">
      <c r="M369" s="3"/>
      <c r="O369" s="3"/>
    </row>
    <row r="370" spans="13:15" ht="12.75" x14ac:dyDescent="0.2">
      <c r="M370" s="3"/>
      <c r="O370" s="3"/>
    </row>
    <row r="371" spans="13:15" ht="12.75" x14ac:dyDescent="0.2">
      <c r="M371" s="3"/>
      <c r="O371" s="3"/>
    </row>
    <row r="372" spans="13:15" ht="12.75" x14ac:dyDescent="0.2">
      <c r="M372" s="3"/>
      <c r="O372" s="3"/>
    </row>
    <row r="373" spans="13:15" ht="12.75" x14ac:dyDescent="0.2">
      <c r="M373" s="3"/>
      <c r="O373" s="3"/>
    </row>
    <row r="374" spans="13:15" ht="12.75" x14ac:dyDescent="0.2">
      <c r="M374" s="3"/>
      <c r="O374" s="3"/>
    </row>
    <row r="375" spans="13:15" ht="12.75" x14ac:dyDescent="0.2">
      <c r="M375" s="3"/>
      <c r="O375" s="3"/>
    </row>
    <row r="376" spans="13:15" ht="12.75" x14ac:dyDescent="0.2">
      <c r="M376" s="3"/>
      <c r="O376" s="3"/>
    </row>
    <row r="377" spans="13:15" ht="12.75" x14ac:dyDescent="0.2">
      <c r="M377" s="3"/>
      <c r="O377" s="3"/>
    </row>
    <row r="378" spans="13:15" ht="12.75" x14ac:dyDescent="0.2">
      <c r="M378" s="3"/>
      <c r="O378" s="3"/>
    </row>
    <row r="379" spans="13:15" ht="12.75" x14ac:dyDescent="0.2">
      <c r="M379" s="3"/>
      <c r="O379" s="3"/>
    </row>
    <row r="380" spans="13:15" ht="12.75" x14ac:dyDescent="0.2">
      <c r="M380" s="3"/>
      <c r="O380" s="3"/>
    </row>
    <row r="381" spans="13:15" ht="12.75" x14ac:dyDescent="0.2">
      <c r="M381" s="3"/>
      <c r="O381" s="3"/>
    </row>
    <row r="382" spans="13:15" ht="12.75" x14ac:dyDescent="0.2">
      <c r="M382" s="3"/>
      <c r="O382" s="3"/>
    </row>
    <row r="383" spans="13:15" ht="12.75" x14ac:dyDescent="0.2">
      <c r="M383" s="3"/>
      <c r="O383" s="3"/>
    </row>
    <row r="384" spans="13:15" ht="12.75" x14ac:dyDescent="0.2">
      <c r="M384" s="3"/>
      <c r="O384" s="3"/>
    </row>
    <row r="385" spans="13:15" ht="12.75" x14ac:dyDescent="0.2">
      <c r="M385" s="3"/>
      <c r="O385" s="3"/>
    </row>
    <row r="386" spans="13:15" ht="12.75" x14ac:dyDescent="0.2">
      <c r="M386" s="3"/>
      <c r="O386" s="3"/>
    </row>
    <row r="387" spans="13:15" ht="12.75" x14ac:dyDescent="0.2">
      <c r="M387" s="3"/>
      <c r="O387" s="3"/>
    </row>
    <row r="388" spans="13:15" ht="12.75" x14ac:dyDescent="0.2">
      <c r="M388" s="3"/>
      <c r="O388" s="3"/>
    </row>
    <row r="389" spans="13:15" ht="12.75" x14ac:dyDescent="0.2">
      <c r="M389" s="3"/>
      <c r="O389" s="3"/>
    </row>
    <row r="390" spans="13:15" ht="12.75" x14ac:dyDescent="0.2">
      <c r="M390" s="3"/>
      <c r="O390" s="3"/>
    </row>
    <row r="391" spans="13:15" ht="12.75" x14ac:dyDescent="0.2">
      <c r="M391" s="3"/>
      <c r="O391" s="3"/>
    </row>
    <row r="392" spans="13:15" ht="12.75" x14ac:dyDescent="0.2">
      <c r="M392" s="3"/>
      <c r="O392" s="3"/>
    </row>
    <row r="393" spans="13:15" ht="12.75" x14ac:dyDescent="0.2">
      <c r="M393" s="3"/>
      <c r="O393" s="3"/>
    </row>
    <row r="394" spans="13:15" ht="12.75" x14ac:dyDescent="0.2">
      <c r="M394" s="3"/>
      <c r="O394" s="3"/>
    </row>
    <row r="395" spans="13:15" ht="12.75" x14ac:dyDescent="0.2">
      <c r="M395" s="3"/>
      <c r="O395" s="3"/>
    </row>
    <row r="396" spans="13:15" ht="12.75" x14ac:dyDescent="0.2">
      <c r="M396" s="3"/>
      <c r="O396" s="3"/>
    </row>
    <row r="397" spans="13:15" ht="12.75" x14ac:dyDescent="0.2">
      <c r="M397" s="3"/>
      <c r="O397" s="3"/>
    </row>
    <row r="398" spans="13:15" ht="12.75" x14ac:dyDescent="0.2">
      <c r="M398" s="3"/>
      <c r="O398" s="3"/>
    </row>
    <row r="399" spans="13:15" ht="12.75" x14ac:dyDescent="0.2">
      <c r="M399" s="3"/>
      <c r="O399" s="3"/>
    </row>
    <row r="400" spans="13:15" ht="12.75" x14ac:dyDescent="0.2">
      <c r="M400" s="3"/>
      <c r="O400" s="3"/>
    </row>
    <row r="401" spans="13:15" ht="12.75" x14ac:dyDescent="0.2">
      <c r="M401" s="3"/>
      <c r="O401" s="3"/>
    </row>
    <row r="402" spans="13:15" ht="12.75" x14ac:dyDescent="0.2">
      <c r="M402" s="3"/>
      <c r="O402" s="3"/>
    </row>
    <row r="403" spans="13:15" ht="12.75" x14ac:dyDescent="0.2">
      <c r="M403" s="3"/>
      <c r="O403" s="3"/>
    </row>
    <row r="404" spans="13:15" ht="12.75" x14ac:dyDescent="0.2">
      <c r="M404" s="3"/>
      <c r="O404" s="3"/>
    </row>
    <row r="405" spans="13:15" ht="12.75" x14ac:dyDescent="0.2">
      <c r="M405" s="3"/>
      <c r="O405" s="3"/>
    </row>
    <row r="406" spans="13:15" ht="12.75" x14ac:dyDescent="0.2">
      <c r="M406" s="3"/>
      <c r="O406" s="3"/>
    </row>
    <row r="407" spans="13:15" ht="12.75" x14ac:dyDescent="0.2">
      <c r="M407" s="3"/>
      <c r="O407" s="3"/>
    </row>
    <row r="408" spans="13:15" ht="12.75" x14ac:dyDescent="0.2">
      <c r="M408" s="3"/>
      <c r="O408" s="3"/>
    </row>
    <row r="409" spans="13:15" ht="12.75" x14ac:dyDescent="0.2">
      <c r="M409" s="3"/>
      <c r="O409" s="3"/>
    </row>
    <row r="410" spans="13:15" ht="12.75" x14ac:dyDescent="0.2">
      <c r="M410" s="3"/>
      <c r="O410" s="3"/>
    </row>
    <row r="411" spans="13:15" ht="12.75" x14ac:dyDescent="0.2">
      <c r="M411" s="3"/>
      <c r="O411" s="3"/>
    </row>
    <row r="412" spans="13:15" ht="12.75" x14ac:dyDescent="0.2">
      <c r="M412" s="3"/>
      <c r="O412" s="3"/>
    </row>
    <row r="413" spans="13:15" ht="12.75" x14ac:dyDescent="0.2">
      <c r="M413" s="3"/>
      <c r="O413" s="3"/>
    </row>
    <row r="414" spans="13:15" ht="12.75" x14ac:dyDescent="0.2">
      <c r="M414" s="3"/>
      <c r="O414" s="3"/>
    </row>
    <row r="415" spans="13:15" ht="12.75" x14ac:dyDescent="0.2">
      <c r="M415" s="3"/>
      <c r="O415" s="3"/>
    </row>
    <row r="416" spans="13:15" ht="12.75" x14ac:dyDescent="0.2">
      <c r="M416" s="3"/>
      <c r="O416" s="3"/>
    </row>
    <row r="417" spans="13:15" ht="12.75" x14ac:dyDescent="0.2">
      <c r="M417" s="3"/>
      <c r="O417" s="3"/>
    </row>
    <row r="418" spans="13:15" ht="12.75" x14ac:dyDescent="0.2">
      <c r="M418" s="3"/>
      <c r="O418" s="3"/>
    </row>
    <row r="419" spans="13:15" ht="12.75" x14ac:dyDescent="0.2">
      <c r="M419" s="3"/>
      <c r="O419" s="3"/>
    </row>
    <row r="420" spans="13:15" ht="12.75" x14ac:dyDescent="0.2">
      <c r="M420" s="3"/>
      <c r="O420" s="3"/>
    </row>
    <row r="421" spans="13:15" ht="12.75" x14ac:dyDescent="0.2">
      <c r="M421" s="3"/>
      <c r="O421" s="3"/>
    </row>
    <row r="422" spans="13:15" ht="12.75" x14ac:dyDescent="0.2">
      <c r="M422" s="3"/>
      <c r="O422" s="3"/>
    </row>
    <row r="423" spans="13:15" ht="12.75" x14ac:dyDescent="0.2">
      <c r="M423" s="3"/>
      <c r="O423" s="3"/>
    </row>
    <row r="424" spans="13:15" ht="12.75" x14ac:dyDescent="0.2">
      <c r="M424" s="3"/>
      <c r="O424" s="3"/>
    </row>
    <row r="425" spans="13:15" ht="12.75" x14ac:dyDescent="0.2">
      <c r="M425" s="3"/>
      <c r="O425" s="3"/>
    </row>
    <row r="426" spans="13:15" ht="12.75" x14ac:dyDescent="0.2">
      <c r="M426" s="3"/>
      <c r="O426" s="3"/>
    </row>
    <row r="427" spans="13:15" ht="12.75" x14ac:dyDescent="0.2">
      <c r="M427" s="3"/>
      <c r="O427" s="3"/>
    </row>
    <row r="428" spans="13:15" ht="12.75" x14ac:dyDescent="0.2">
      <c r="M428" s="3"/>
      <c r="O428" s="3"/>
    </row>
    <row r="429" spans="13:15" ht="12.75" x14ac:dyDescent="0.2">
      <c r="M429" s="3"/>
      <c r="O429" s="3"/>
    </row>
    <row r="430" spans="13:15" ht="12.75" x14ac:dyDescent="0.2">
      <c r="M430" s="3"/>
      <c r="O430" s="3"/>
    </row>
    <row r="431" spans="13:15" ht="12.75" x14ac:dyDescent="0.2">
      <c r="M431" s="3"/>
      <c r="O431" s="3"/>
    </row>
    <row r="432" spans="13:15" ht="12.75" x14ac:dyDescent="0.2">
      <c r="M432" s="3"/>
      <c r="O432" s="3"/>
    </row>
    <row r="433" spans="13:15" ht="12.75" x14ac:dyDescent="0.2">
      <c r="M433" s="3"/>
      <c r="O433" s="3"/>
    </row>
    <row r="434" spans="13:15" ht="12.75" x14ac:dyDescent="0.2">
      <c r="M434" s="3"/>
      <c r="O434" s="3"/>
    </row>
    <row r="435" spans="13:15" ht="12.75" x14ac:dyDescent="0.2">
      <c r="M435" s="3"/>
      <c r="O435" s="3"/>
    </row>
    <row r="436" spans="13:15" ht="12.75" x14ac:dyDescent="0.2">
      <c r="M436" s="3"/>
      <c r="O436" s="3"/>
    </row>
    <row r="437" spans="13:15" ht="12.75" x14ac:dyDescent="0.2">
      <c r="M437" s="3"/>
      <c r="O437" s="3"/>
    </row>
    <row r="438" spans="13:15" ht="12.75" x14ac:dyDescent="0.2">
      <c r="M438" s="3"/>
      <c r="O438" s="3"/>
    </row>
    <row r="439" spans="13:15" ht="12.75" x14ac:dyDescent="0.2">
      <c r="M439" s="3"/>
      <c r="O439" s="3"/>
    </row>
    <row r="440" spans="13:15" ht="12.75" x14ac:dyDescent="0.2">
      <c r="M440" s="3"/>
      <c r="O440" s="3"/>
    </row>
    <row r="441" spans="13:15" ht="12.75" x14ac:dyDescent="0.2">
      <c r="M441" s="3"/>
      <c r="O441" s="3"/>
    </row>
    <row r="442" spans="13:15" ht="12.75" x14ac:dyDescent="0.2">
      <c r="M442" s="3"/>
      <c r="O442" s="3"/>
    </row>
    <row r="443" spans="13:15" ht="12.75" x14ac:dyDescent="0.2">
      <c r="M443" s="3"/>
      <c r="O443" s="3"/>
    </row>
    <row r="444" spans="13:15" ht="12.75" x14ac:dyDescent="0.2">
      <c r="M444" s="3"/>
      <c r="O444" s="3"/>
    </row>
    <row r="445" spans="13:15" ht="12.75" x14ac:dyDescent="0.2">
      <c r="M445" s="3"/>
      <c r="O445" s="3"/>
    </row>
    <row r="446" spans="13:15" ht="12.75" x14ac:dyDescent="0.2">
      <c r="M446" s="3"/>
      <c r="O446" s="3"/>
    </row>
    <row r="447" spans="13:15" ht="12.75" x14ac:dyDescent="0.2">
      <c r="M447" s="3"/>
      <c r="O447" s="3"/>
    </row>
    <row r="448" spans="13:15" ht="12.75" x14ac:dyDescent="0.2">
      <c r="M448" s="3"/>
      <c r="O448" s="3"/>
    </row>
    <row r="449" spans="13:15" ht="12.75" x14ac:dyDescent="0.2">
      <c r="M449" s="3"/>
      <c r="O449" s="3"/>
    </row>
    <row r="450" spans="13:15" ht="12.75" x14ac:dyDescent="0.2">
      <c r="M450" s="3"/>
      <c r="O450" s="3"/>
    </row>
    <row r="451" spans="13:15" ht="12.75" x14ac:dyDescent="0.2">
      <c r="M451" s="3"/>
      <c r="O451" s="3"/>
    </row>
    <row r="452" spans="13:15" ht="12.75" x14ac:dyDescent="0.2">
      <c r="M452" s="3"/>
      <c r="O452" s="3"/>
    </row>
    <row r="453" spans="13:15" ht="12.75" x14ac:dyDescent="0.2">
      <c r="M453" s="3"/>
      <c r="O453" s="3"/>
    </row>
    <row r="454" spans="13:15" ht="12.75" x14ac:dyDescent="0.2">
      <c r="M454" s="3"/>
      <c r="O454" s="3"/>
    </row>
    <row r="455" spans="13:15" ht="12.75" x14ac:dyDescent="0.2">
      <c r="M455" s="3"/>
      <c r="O455" s="3"/>
    </row>
    <row r="456" spans="13:15" ht="12.75" x14ac:dyDescent="0.2">
      <c r="M456" s="3"/>
      <c r="O456" s="3"/>
    </row>
    <row r="457" spans="13:15" ht="12.75" x14ac:dyDescent="0.2">
      <c r="M457" s="3"/>
      <c r="O457" s="3"/>
    </row>
    <row r="458" spans="13:15" ht="12.75" x14ac:dyDescent="0.2">
      <c r="M458" s="3"/>
      <c r="O458" s="3"/>
    </row>
    <row r="459" spans="13:15" ht="12.75" x14ac:dyDescent="0.2">
      <c r="M459" s="3"/>
      <c r="O459" s="3"/>
    </row>
    <row r="460" spans="13:15" ht="12.75" x14ac:dyDescent="0.2">
      <c r="M460" s="3"/>
      <c r="O460" s="3"/>
    </row>
    <row r="461" spans="13:15" ht="12.75" x14ac:dyDescent="0.2">
      <c r="M461" s="3"/>
      <c r="O461" s="3"/>
    </row>
    <row r="462" spans="13:15" ht="12.75" x14ac:dyDescent="0.2">
      <c r="M462" s="3"/>
      <c r="O462" s="3"/>
    </row>
    <row r="463" spans="13:15" ht="12.75" x14ac:dyDescent="0.2">
      <c r="M463" s="3"/>
      <c r="O463" s="3"/>
    </row>
    <row r="464" spans="13:15" ht="12.75" x14ac:dyDescent="0.2">
      <c r="M464" s="3"/>
      <c r="O464" s="3"/>
    </row>
    <row r="465" spans="13:15" ht="12.75" x14ac:dyDescent="0.2">
      <c r="M465" s="3"/>
      <c r="O465" s="3"/>
    </row>
    <row r="466" spans="13:15" ht="12.75" x14ac:dyDescent="0.2">
      <c r="M466" s="3"/>
      <c r="O466" s="3"/>
    </row>
    <row r="467" spans="13:15" ht="12.75" x14ac:dyDescent="0.2">
      <c r="M467" s="3"/>
      <c r="O467" s="3"/>
    </row>
    <row r="468" spans="13:15" ht="12.75" x14ac:dyDescent="0.2">
      <c r="M468" s="3"/>
      <c r="O468" s="3"/>
    </row>
    <row r="469" spans="13:15" ht="12.75" x14ac:dyDescent="0.2">
      <c r="M469" s="3"/>
      <c r="O469" s="3"/>
    </row>
    <row r="470" spans="13:15" ht="12.75" x14ac:dyDescent="0.2">
      <c r="M470" s="3"/>
      <c r="O470" s="3"/>
    </row>
    <row r="471" spans="13:15" ht="12.75" x14ac:dyDescent="0.2">
      <c r="M471" s="3"/>
      <c r="O471" s="3"/>
    </row>
    <row r="472" spans="13:15" ht="12.75" x14ac:dyDescent="0.2">
      <c r="M472" s="3"/>
      <c r="O472" s="3"/>
    </row>
    <row r="473" spans="13:15" ht="12.75" x14ac:dyDescent="0.2">
      <c r="M473" s="3"/>
      <c r="O473" s="3"/>
    </row>
    <row r="474" spans="13:15" ht="12.75" x14ac:dyDescent="0.2">
      <c r="M474" s="3"/>
      <c r="O474" s="3"/>
    </row>
    <row r="475" spans="13:15" ht="12.75" x14ac:dyDescent="0.2">
      <c r="M475" s="3"/>
      <c r="O475" s="3"/>
    </row>
    <row r="476" spans="13:15" ht="12.75" x14ac:dyDescent="0.2">
      <c r="M476" s="3"/>
      <c r="O476" s="3"/>
    </row>
    <row r="477" spans="13:15" ht="12.75" x14ac:dyDescent="0.2">
      <c r="M477" s="3"/>
      <c r="O477" s="3"/>
    </row>
    <row r="478" spans="13:15" ht="12.75" x14ac:dyDescent="0.2">
      <c r="M478" s="3"/>
      <c r="O478" s="3"/>
    </row>
    <row r="479" spans="13:15" ht="12.75" x14ac:dyDescent="0.2">
      <c r="M479" s="3"/>
      <c r="O479" s="3"/>
    </row>
    <row r="480" spans="13:15" ht="12.75" x14ac:dyDescent="0.2">
      <c r="M480" s="3"/>
      <c r="O480" s="3"/>
    </row>
    <row r="481" spans="13:15" ht="12.75" x14ac:dyDescent="0.2">
      <c r="M481" s="3"/>
      <c r="O481" s="3"/>
    </row>
    <row r="482" spans="13:15" ht="12.75" x14ac:dyDescent="0.2">
      <c r="M482" s="3"/>
      <c r="O482" s="3"/>
    </row>
    <row r="483" spans="13:15" ht="12.75" x14ac:dyDescent="0.2">
      <c r="M483" s="3"/>
      <c r="O483" s="3"/>
    </row>
    <row r="484" spans="13:15" ht="12.75" x14ac:dyDescent="0.2">
      <c r="M484" s="3"/>
      <c r="O484" s="3"/>
    </row>
    <row r="485" spans="13:15" ht="12.75" x14ac:dyDescent="0.2">
      <c r="M485" s="3"/>
      <c r="O485" s="3"/>
    </row>
    <row r="486" spans="13:15" ht="12.75" x14ac:dyDescent="0.2">
      <c r="M486" s="3"/>
      <c r="O486" s="3"/>
    </row>
    <row r="487" spans="13:15" ht="12.75" x14ac:dyDescent="0.2">
      <c r="M487" s="3"/>
      <c r="O487" s="3"/>
    </row>
    <row r="488" spans="13:15" ht="12.75" x14ac:dyDescent="0.2">
      <c r="M488" s="3"/>
      <c r="O488" s="3"/>
    </row>
    <row r="489" spans="13:15" ht="12.75" x14ac:dyDescent="0.2">
      <c r="M489" s="3"/>
      <c r="O489" s="3"/>
    </row>
    <row r="490" spans="13:15" ht="12.75" x14ac:dyDescent="0.2">
      <c r="M490" s="3"/>
      <c r="O490" s="3"/>
    </row>
    <row r="491" spans="13:15" ht="12.75" x14ac:dyDescent="0.2">
      <c r="M491" s="3"/>
      <c r="O491" s="3"/>
    </row>
    <row r="492" spans="13:15" ht="12.75" x14ac:dyDescent="0.2">
      <c r="M492" s="3"/>
      <c r="O492" s="3"/>
    </row>
    <row r="493" spans="13:15" ht="12.75" x14ac:dyDescent="0.2">
      <c r="M493" s="3"/>
      <c r="O493" s="3"/>
    </row>
    <row r="494" spans="13:15" ht="12.75" x14ac:dyDescent="0.2">
      <c r="M494" s="3"/>
      <c r="O494" s="3"/>
    </row>
    <row r="495" spans="13:15" ht="12.75" x14ac:dyDescent="0.2">
      <c r="M495" s="3"/>
      <c r="O495" s="3"/>
    </row>
    <row r="496" spans="13:15" ht="12.75" x14ac:dyDescent="0.2">
      <c r="M496" s="3"/>
      <c r="O496" s="3"/>
    </row>
    <row r="497" spans="13:15" ht="12.75" x14ac:dyDescent="0.2">
      <c r="M497" s="3"/>
      <c r="O497" s="3"/>
    </row>
    <row r="498" spans="13:15" ht="12.75" x14ac:dyDescent="0.2">
      <c r="M498" s="3"/>
      <c r="O498" s="3"/>
    </row>
    <row r="499" spans="13:15" ht="12.75" x14ac:dyDescent="0.2">
      <c r="M499" s="3"/>
      <c r="O499" s="3"/>
    </row>
    <row r="500" spans="13:15" ht="12.75" x14ac:dyDescent="0.2">
      <c r="M500" s="3"/>
      <c r="O500" s="3"/>
    </row>
    <row r="501" spans="13:15" ht="12.75" x14ac:dyDescent="0.2">
      <c r="M501" s="3"/>
      <c r="O501" s="3"/>
    </row>
    <row r="502" spans="13:15" ht="12.75" x14ac:dyDescent="0.2">
      <c r="M502" s="3"/>
      <c r="O502" s="3"/>
    </row>
    <row r="503" spans="13:15" ht="12.75" x14ac:dyDescent="0.2">
      <c r="M503" s="3"/>
      <c r="O503" s="3"/>
    </row>
    <row r="504" spans="13:15" ht="12.75" x14ac:dyDescent="0.2">
      <c r="M504" s="3"/>
      <c r="O504" s="3"/>
    </row>
    <row r="505" spans="13:15" ht="12.75" x14ac:dyDescent="0.2">
      <c r="M505" s="3"/>
      <c r="O505" s="3"/>
    </row>
    <row r="506" spans="13:15" ht="12.75" x14ac:dyDescent="0.2">
      <c r="M506" s="3"/>
      <c r="O506" s="3"/>
    </row>
    <row r="507" spans="13:15" ht="12.75" x14ac:dyDescent="0.2">
      <c r="M507" s="3"/>
      <c r="O507" s="3"/>
    </row>
    <row r="508" spans="13:15" ht="12.75" x14ac:dyDescent="0.2">
      <c r="M508" s="3"/>
      <c r="O508" s="3"/>
    </row>
    <row r="509" spans="13:15" ht="12.75" x14ac:dyDescent="0.2">
      <c r="M509" s="3"/>
      <c r="O509" s="3"/>
    </row>
    <row r="510" spans="13:15" ht="12.75" x14ac:dyDescent="0.2">
      <c r="M510" s="3"/>
      <c r="O510" s="3"/>
    </row>
    <row r="511" spans="13:15" ht="12.75" x14ac:dyDescent="0.2">
      <c r="M511" s="3"/>
      <c r="O511" s="3"/>
    </row>
    <row r="512" spans="13:15" ht="12.75" x14ac:dyDescent="0.2">
      <c r="M512" s="3"/>
      <c r="O512" s="3"/>
    </row>
    <row r="513" spans="13:15" ht="12.75" x14ac:dyDescent="0.2">
      <c r="M513" s="3"/>
      <c r="O513" s="3"/>
    </row>
    <row r="514" spans="13:15" ht="12.75" x14ac:dyDescent="0.2">
      <c r="M514" s="3"/>
      <c r="O514" s="3"/>
    </row>
    <row r="515" spans="13:15" ht="12.75" x14ac:dyDescent="0.2">
      <c r="M515" s="3"/>
      <c r="O515" s="3"/>
    </row>
    <row r="516" spans="13:15" ht="12.75" x14ac:dyDescent="0.2">
      <c r="M516" s="3"/>
      <c r="O516" s="3"/>
    </row>
    <row r="517" spans="13:15" ht="12.75" x14ac:dyDescent="0.2">
      <c r="M517" s="3"/>
      <c r="O517" s="3"/>
    </row>
    <row r="518" spans="13:15" ht="12.75" x14ac:dyDescent="0.2">
      <c r="M518" s="3"/>
      <c r="O518" s="3"/>
    </row>
    <row r="519" spans="13:15" ht="12.75" x14ac:dyDescent="0.2">
      <c r="M519" s="3"/>
      <c r="O519" s="3"/>
    </row>
    <row r="520" spans="13:15" ht="12.75" x14ac:dyDescent="0.2">
      <c r="M520" s="3"/>
      <c r="O520" s="3"/>
    </row>
    <row r="521" spans="13:15" ht="12.75" x14ac:dyDescent="0.2">
      <c r="M521" s="3"/>
      <c r="O521" s="3"/>
    </row>
    <row r="522" spans="13:15" ht="12.75" x14ac:dyDescent="0.2">
      <c r="M522" s="3"/>
      <c r="O522" s="3"/>
    </row>
    <row r="523" spans="13:15" ht="12.75" x14ac:dyDescent="0.2">
      <c r="M523" s="3"/>
      <c r="O523" s="3"/>
    </row>
    <row r="524" spans="13:15" ht="12.75" x14ac:dyDescent="0.2">
      <c r="M524" s="3"/>
      <c r="O524" s="3"/>
    </row>
    <row r="525" spans="13:15" ht="12.75" x14ac:dyDescent="0.2">
      <c r="M525" s="3"/>
      <c r="O525" s="3"/>
    </row>
    <row r="526" spans="13:15" ht="12.75" x14ac:dyDescent="0.2">
      <c r="M526" s="3"/>
      <c r="O526" s="3"/>
    </row>
    <row r="527" spans="13:15" ht="12.75" x14ac:dyDescent="0.2">
      <c r="M527" s="3"/>
      <c r="O527" s="3"/>
    </row>
    <row r="528" spans="13:15" ht="12.75" x14ac:dyDescent="0.2">
      <c r="M528" s="3"/>
      <c r="O528" s="3"/>
    </row>
    <row r="529" spans="13:15" ht="12.75" x14ac:dyDescent="0.2">
      <c r="M529" s="3"/>
      <c r="O529" s="3"/>
    </row>
    <row r="530" spans="13:15" ht="12.75" x14ac:dyDescent="0.2">
      <c r="M530" s="3"/>
      <c r="O530" s="3"/>
    </row>
    <row r="531" spans="13:15" ht="12.75" x14ac:dyDescent="0.2">
      <c r="M531" s="3"/>
      <c r="O531" s="3"/>
    </row>
    <row r="532" spans="13:15" ht="12.75" x14ac:dyDescent="0.2">
      <c r="M532" s="3"/>
      <c r="O532" s="3"/>
    </row>
    <row r="533" spans="13:15" ht="12.75" x14ac:dyDescent="0.2">
      <c r="M533" s="3"/>
      <c r="O533" s="3"/>
    </row>
    <row r="534" spans="13:15" ht="12.75" x14ac:dyDescent="0.2">
      <c r="M534" s="3"/>
      <c r="O534" s="3"/>
    </row>
    <row r="535" spans="13:15" ht="12.75" x14ac:dyDescent="0.2">
      <c r="M535" s="3"/>
      <c r="O535" s="3"/>
    </row>
    <row r="536" spans="13:15" ht="12.75" x14ac:dyDescent="0.2">
      <c r="M536" s="3"/>
      <c r="O536" s="3"/>
    </row>
    <row r="537" spans="13:15" ht="12.75" x14ac:dyDescent="0.2">
      <c r="M537" s="3"/>
      <c r="O537" s="3"/>
    </row>
    <row r="538" spans="13:15" ht="12.75" x14ac:dyDescent="0.2">
      <c r="M538" s="3"/>
      <c r="O538" s="3"/>
    </row>
    <row r="539" spans="13:15" ht="12.75" x14ac:dyDescent="0.2">
      <c r="M539" s="3"/>
      <c r="O539" s="3"/>
    </row>
    <row r="540" spans="13:15" ht="12.75" x14ac:dyDescent="0.2">
      <c r="M540" s="3"/>
      <c r="O540" s="3"/>
    </row>
    <row r="541" spans="13:15" ht="12.75" x14ac:dyDescent="0.2">
      <c r="M541" s="3"/>
      <c r="O541" s="3"/>
    </row>
    <row r="542" spans="13:15" ht="12.75" x14ac:dyDescent="0.2">
      <c r="M542" s="3"/>
      <c r="O542" s="3"/>
    </row>
    <row r="543" spans="13:15" ht="12.75" x14ac:dyDescent="0.2">
      <c r="M543" s="3"/>
      <c r="O543" s="3"/>
    </row>
    <row r="544" spans="13:15" ht="12.75" x14ac:dyDescent="0.2">
      <c r="M544" s="3"/>
      <c r="O544" s="3"/>
    </row>
    <row r="545" spans="13:15" ht="12.75" x14ac:dyDescent="0.2">
      <c r="M545" s="3"/>
      <c r="O545" s="3"/>
    </row>
    <row r="546" spans="13:15" ht="12.75" x14ac:dyDescent="0.2">
      <c r="M546" s="3"/>
      <c r="O546" s="3"/>
    </row>
    <row r="547" spans="13:15" ht="12.75" x14ac:dyDescent="0.2">
      <c r="M547" s="3"/>
      <c r="O547" s="3"/>
    </row>
    <row r="548" spans="13:15" ht="12.75" x14ac:dyDescent="0.2">
      <c r="M548" s="3"/>
      <c r="O548" s="3"/>
    </row>
    <row r="549" spans="13:15" ht="12.75" x14ac:dyDescent="0.2">
      <c r="M549" s="3"/>
      <c r="O549" s="3"/>
    </row>
    <row r="550" spans="13:15" ht="12.75" x14ac:dyDescent="0.2">
      <c r="M550" s="3"/>
      <c r="O550" s="3"/>
    </row>
    <row r="551" spans="13:15" ht="12.75" x14ac:dyDescent="0.2">
      <c r="M551" s="3"/>
      <c r="O551" s="3"/>
    </row>
    <row r="552" spans="13:15" ht="12.75" x14ac:dyDescent="0.2">
      <c r="M552" s="3"/>
      <c r="O552" s="3"/>
    </row>
    <row r="553" spans="13:15" ht="12.75" x14ac:dyDescent="0.2">
      <c r="M553" s="3"/>
      <c r="O553" s="3"/>
    </row>
    <row r="554" spans="13:15" ht="12.75" x14ac:dyDescent="0.2">
      <c r="M554" s="3"/>
      <c r="O554" s="3"/>
    </row>
    <row r="555" spans="13:15" ht="12.75" x14ac:dyDescent="0.2">
      <c r="M555" s="3"/>
      <c r="O555" s="3"/>
    </row>
    <row r="556" spans="13:15" ht="12.75" x14ac:dyDescent="0.2">
      <c r="M556" s="3"/>
      <c r="O556" s="3"/>
    </row>
    <row r="557" spans="13:15" ht="12.75" x14ac:dyDescent="0.2">
      <c r="M557" s="3"/>
      <c r="O557" s="3"/>
    </row>
    <row r="558" spans="13:15" ht="12.75" x14ac:dyDescent="0.2">
      <c r="M558" s="3"/>
      <c r="O558" s="3"/>
    </row>
    <row r="559" spans="13:15" ht="12.75" x14ac:dyDescent="0.2">
      <c r="M559" s="3"/>
      <c r="O559" s="3"/>
    </row>
    <row r="560" spans="13:15" ht="12.75" x14ac:dyDescent="0.2">
      <c r="M560" s="3"/>
      <c r="O560" s="3"/>
    </row>
    <row r="561" spans="13:15" ht="12.75" x14ac:dyDescent="0.2">
      <c r="M561" s="3"/>
      <c r="O561" s="3"/>
    </row>
    <row r="562" spans="13:15" ht="12.75" x14ac:dyDescent="0.2">
      <c r="M562" s="3"/>
      <c r="O562" s="3"/>
    </row>
    <row r="563" spans="13:15" ht="12.75" x14ac:dyDescent="0.2">
      <c r="M563" s="3"/>
      <c r="O563" s="3"/>
    </row>
    <row r="564" spans="13:15" ht="12.75" x14ac:dyDescent="0.2">
      <c r="M564" s="3"/>
      <c r="O564" s="3"/>
    </row>
    <row r="565" spans="13:15" ht="12.75" x14ac:dyDescent="0.2">
      <c r="M565" s="3"/>
      <c r="O565" s="3"/>
    </row>
    <row r="566" spans="13:15" ht="12.75" x14ac:dyDescent="0.2">
      <c r="M566" s="3"/>
      <c r="O566" s="3"/>
    </row>
    <row r="567" spans="13:15" ht="12.75" x14ac:dyDescent="0.2">
      <c r="M567" s="3"/>
      <c r="O567" s="3"/>
    </row>
    <row r="568" spans="13:15" ht="12.75" x14ac:dyDescent="0.2">
      <c r="M568" s="3"/>
      <c r="O568" s="3"/>
    </row>
    <row r="569" spans="13:15" ht="12.75" x14ac:dyDescent="0.2">
      <c r="M569" s="3"/>
      <c r="O569" s="3"/>
    </row>
    <row r="570" spans="13:15" ht="12.75" x14ac:dyDescent="0.2">
      <c r="M570" s="3"/>
      <c r="O570" s="3"/>
    </row>
    <row r="571" spans="13:15" ht="12.75" x14ac:dyDescent="0.2">
      <c r="M571" s="3"/>
      <c r="O571" s="3"/>
    </row>
    <row r="572" spans="13:15" ht="12.75" x14ac:dyDescent="0.2">
      <c r="M572" s="3"/>
      <c r="O572" s="3"/>
    </row>
    <row r="573" spans="13:15" ht="12.75" x14ac:dyDescent="0.2">
      <c r="M573" s="3"/>
      <c r="O573" s="3"/>
    </row>
    <row r="574" spans="13:15" ht="12.75" x14ac:dyDescent="0.2">
      <c r="M574" s="3"/>
      <c r="O574" s="3"/>
    </row>
    <row r="575" spans="13:15" ht="12.75" x14ac:dyDescent="0.2">
      <c r="M575" s="3"/>
      <c r="O575" s="3"/>
    </row>
    <row r="576" spans="13:15" ht="12.75" x14ac:dyDescent="0.2">
      <c r="M576" s="3"/>
      <c r="O576" s="3"/>
    </row>
    <row r="577" spans="13:15" ht="12.75" x14ac:dyDescent="0.2">
      <c r="M577" s="3"/>
      <c r="O577" s="3"/>
    </row>
    <row r="578" spans="13:15" ht="12.75" x14ac:dyDescent="0.2">
      <c r="M578" s="3"/>
      <c r="O578" s="3"/>
    </row>
    <row r="579" spans="13:15" ht="12.75" x14ac:dyDescent="0.2">
      <c r="M579" s="3"/>
      <c r="O579" s="3"/>
    </row>
    <row r="580" spans="13:15" ht="12.75" x14ac:dyDescent="0.2">
      <c r="M580" s="3"/>
      <c r="O580" s="3"/>
    </row>
    <row r="581" spans="13:15" ht="12.75" x14ac:dyDescent="0.2">
      <c r="M581" s="3"/>
      <c r="O581" s="3"/>
    </row>
    <row r="582" spans="13:15" ht="12.75" x14ac:dyDescent="0.2">
      <c r="M582" s="3"/>
      <c r="O582" s="3"/>
    </row>
    <row r="583" spans="13:15" ht="12.75" x14ac:dyDescent="0.2">
      <c r="M583" s="3"/>
      <c r="O583" s="3"/>
    </row>
    <row r="584" spans="13:15" ht="12.75" x14ac:dyDescent="0.2">
      <c r="M584" s="3"/>
      <c r="O584" s="3"/>
    </row>
    <row r="585" spans="13:15" ht="12.75" x14ac:dyDescent="0.2">
      <c r="M585" s="3"/>
      <c r="O585" s="3"/>
    </row>
    <row r="586" spans="13:15" ht="12.75" x14ac:dyDescent="0.2">
      <c r="M586" s="3"/>
      <c r="O586" s="3"/>
    </row>
    <row r="587" spans="13:15" ht="12.75" x14ac:dyDescent="0.2">
      <c r="M587" s="3"/>
      <c r="O587" s="3"/>
    </row>
    <row r="588" spans="13:15" ht="12.75" x14ac:dyDescent="0.2">
      <c r="M588" s="3"/>
      <c r="O588" s="3"/>
    </row>
    <row r="589" spans="13:15" ht="12.75" x14ac:dyDescent="0.2">
      <c r="M589" s="3"/>
      <c r="O589" s="3"/>
    </row>
    <row r="590" spans="13:15" ht="12.75" x14ac:dyDescent="0.2">
      <c r="M590" s="3"/>
      <c r="O590" s="3"/>
    </row>
    <row r="591" spans="13:15" ht="12.75" x14ac:dyDescent="0.2">
      <c r="M591" s="3"/>
      <c r="O591" s="3"/>
    </row>
    <row r="592" spans="13:15" ht="12.75" x14ac:dyDescent="0.2">
      <c r="M592" s="3"/>
      <c r="O592" s="3"/>
    </row>
    <row r="593" spans="13:15" ht="12.75" x14ac:dyDescent="0.2">
      <c r="M593" s="3"/>
      <c r="O593" s="3"/>
    </row>
    <row r="594" spans="13:15" ht="12.75" x14ac:dyDescent="0.2">
      <c r="M594" s="3"/>
      <c r="O594" s="3"/>
    </row>
    <row r="595" spans="13:15" ht="12.75" x14ac:dyDescent="0.2">
      <c r="M595" s="3"/>
      <c r="O595" s="3"/>
    </row>
    <row r="596" spans="13:15" ht="12.75" x14ac:dyDescent="0.2">
      <c r="M596" s="3"/>
      <c r="O596" s="3"/>
    </row>
    <row r="597" spans="13:15" ht="12.75" x14ac:dyDescent="0.2">
      <c r="M597" s="3"/>
      <c r="O597" s="3"/>
    </row>
    <row r="598" spans="13:15" ht="12.75" x14ac:dyDescent="0.2">
      <c r="M598" s="3"/>
      <c r="O598" s="3"/>
    </row>
    <row r="599" spans="13:15" ht="12.75" x14ac:dyDescent="0.2">
      <c r="M599" s="3"/>
      <c r="O599" s="3"/>
    </row>
    <row r="600" spans="13:15" ht="12.75" x14ac:dyDescent="0.2">
      <c r="M600" s="3"/>
      <c r="O600" s="3"/>
    </row>
    <row r="601" spans="13:15" ht="12.75" x14ac:dyDescent="0.2">
      <c r="M601" s="3"/>
      <c r="O601" s="3"/>
    </row>
    <row r="602" spans="13:15" ht="12.75" x14ac:dyDescent="0.2">
      <c r="M602" s="3"/>
      <c r="O602" s="3"/>
    </row>
    <row r="603" spans="13:15" ht="12.75" x14ac:dyDescent="0.2">
      <c r="M603" s="3"/>
      <c r="O603" s="3"/>
    </row>
    <row r="604" spans="13:15" ht="12.75" x14ac:dyDescent="0.2">
      <c r="M604" s="3"/>
      <c r="O604" s="3"/>
    </row>
    <row r="605" spans="13:15" ht="12.75" x14ac:dyDescent="0.2">
      <c r="M605" s="3"/>
      <c r="O605" s="3"/>
    </row>
    <row r="606" spans="13:15" ht="12.75" x14ac:dyDescent="0.2">
      <c r="M606" s="3"/>
      <c r="O606" s="3"/>
    </row>
    <row r="607" spans="13:15" ht="12.75" x14ac:dyDescent="0.2">
      <c r="M607" s="3"/>
      <c r="O607" s="3"/>
    </row>
    <row r="608" spans="13:15" ht="12.75" x14ac:dyDescent="0.2">
      <c r="M608" s="3"/>
      <c r="O608" s="3"/>
    </row>
    <row r="609" spans="13:15" ht="12.75" x14ac:dyDescent="0.2">
      <c r="M609" s="3"/>
      <c r="O609" s="3"/>
    </row>
    <row r="610" spans="13:15" ht="12.75" x14ac:dyDescent="0.2">
      <c r="M610" s="3"/>
      <c r="O610" s="3"/>
    </row>
    <row r="611" spans="13:15" ht="12.75" x14ac:dyDescent="0.2">
      <c r="M611" s="3"/>
      <c r="O611" s="3"/>
    </row>
    <row r="612" spans="13:15" ht="12.75" x14ac:dyDescent="0.2">
      <c r="M612" s="3"/>
      <c r="O612" s="3"/>
    </row>
    <row r="613" spans="13:15" ht="12.75" x14ac:dyDescent="0.2">
      <c r="M613" s="3"/>
      <c r="O613" s="3"/>
    </row>
    <row r="614" spans="13:15" ht="12.75" x14ac:dyDescent="0.2">
      <c r="M614" s="3"/>
      <c r="O614" s="3"/>
    </row>
    <row r="615" spans="13:15" ht="12.75" x14ac:dyDescent="0.2">
      <c r="M615" s="3"/>
      <c r="O615" s="3"/>
    </row>
    <row r="616" spans="13:15" ht="12.75" x14ac:dyDescent="0.2">
      <c r="M616" s="3"/>
      <c r="O616" s="3"/>
    </row>
    <row r="617" spans="13:15" ht="12.75" x14ac:dyDescent="0.2">
      <c r="M617" s="3"/>
      <c r="O617" s="3"/>
    </row>
    <row r="618" spans="13:15" ht="12.75" x14ac:dyDescent="0.2">
      <c r="M618" s="3"/>
      <c r="O618" s="3"/>
    </row>
    <row r="619" spans="13:15" ht="12.75" x14ac:dyDescent="0.2">
      <c r="M619" s="3"/>
      <c r="O619" s="3"/>
    </row>
    <row r="620" spans="13:15" ht="12.75" x14ac:dyDescent="0.2">
      <c r="M620" s="3"/>
      <c r="O620" s="3"/>
    </row>
    <row r="621" spans="13:15" ht="12.75" x14ac:dyDescent="0.2">
      <c r="M621" s="3"/>
      <c r="O621" s="3"/>
    </row>
    <row r="622" spans="13:15" ht="12.75" x14ac:dyDescent="0.2">
      <c r="M622" s="3"/>
      <c r="O622" s="3"/>
    </row>
    <row r="623" spans="13:15" ht="12.75" x14ac:dyDescent="0.2">
      <c r="M623" s="3"/>
      <c r="O623" s="3"/>
    </row>
    <row r="624" spans="13:15" ht="12.75" x14ac:dyDescent="0.2">
      <c r="M624" s="3"/>
      <c r="O624" s="3"/>
    </row>
    <row r="625" spans="13:15" ht="12.75" x14ac:dyDescent="0.2">
      <c r="M625" s="3"/>
      <c r="O625" s="3"/>
    </row>
    <row r="626" spans="13:15" ht="12.75" x14ac:dyDescent="0.2">
      <c r="M626" s="3"/>
      <c r="O626" s="3"/>
    </row>
    <row r="627" spans="13:15" ht="12.75" x14ac:dyDescent="0.2">
      <c r="M627" s="3"/>
      <c r="O627" s="3"/>
    </row>
    <row r="628" spans="13:15" ht="12.75" x14ac:dyDescent="0.2">
      <c r="M628" s="3"/>
      <c r="O628" s="3"/>
    </row>
    <row r="629" spans="13:15" ht="12.75" x14ac:dyDescent="0.2">
      <c r="M629" s="3"/>
      <c r="O629" s="3"/>
    </row>
    <row r="630" spans="13:15" ht="12.75" x14ac:dyDescent="0.2">
      <c r="M630" s="3"/>
      <c r="O630" s="3"/>
    </row>
    <row r="631" spans="13:15" ht="12.75" x14ac:dyDescent="0.2">
      <c r="M631" s="3"/>
      <c r="O631" s="3"/>
    </row>
    <row r="632" spans="13:15" ht="12.75" x14ac:dyDescent="0.2">
      <c r="M632" s="3"/>
      <c r="O632" s="3"/>
    </row>
    <row r="633" spans="13:15" ht="12.75" x14ac:dyDescent="0.2">
      <c r="M633" s="3"/>
      <c r="O633" s="3"/>
    </row>
    <row r="634" spans="13:15" ht="12.75" x14ac:dyDescent="0.2">
      <c r="M634" s="3"/>
      <c r="O634" s="3"/>
    </row>
    <row r="635" spans="13:15" ht="12.75" x14ac:dyDescent="0.2">
      <c r="M635" s="3"/>
      <c r="O635" s="3"/>
    </row>
    <row r="636" spans="13:15" ht="12.75" x14ac:dyDescent="0.2">
      <c r="M636" s="3"/>
      <c r="O636" s="3"/>
    </row>
    <row r="637" spans="13:15" ht="12.75" x14ac:dyDescent="0.2">
      <c r="M637" s="3"/>
      <c r="O637" s="3"/>
    </row>
    <row r="638" spans="13:15" ht="12.75" x14ac:dyDescent="0.2">
      <c r="M638" s="3"/>
      <c r="O638" s="3"/>
    </row>
    <row r="639" spans="13:15" ht="12.75" x14ac:dyDescent="0.2">
      <c r="M639" s="3"/>
      <c r="O639" s="3"/>
    </row>
    <row r="640" spans="13:15" ht="12.75" x14ac:dyDescent="0.2">
      <c r="M640" s="3"/>
      <c r="O640" s="3"/>
    </row>
    <row r="641" spans="13:15" ht="12.75" x14ac:dyDescent="0.2">
      <c r="M641" s="3"/>
      <c r="O641" s="3"/>
    </row>
    <row r="642" spans="13:15" ht="12.75" x14ac:dyDescent="0.2">
      <c r="M642" s="3"/>
      <c r="O642" s="3"/>
    </row>
    <row r="643" spans="13:15" ht="12.75" x14ac:dyDescent="0.2">
      <c r="M643" s="3"/>
      <c r="O643" s="3"/>
    </row>
    <row r="644" spans="13:15" ht="12.75" x14ac:dyDescent="0.2">
      <c r="M644" s="3"/>
      <c r="O644" s="3"/>
    </row>
    <row r="645" spans="13:15" ht="12.75" x14ac:dyDescent="0.2">
      <c r="M645" s="3"/>
      <c r="O645" s="3"/>
    </row>
    <row r="646" spans="13:15" ht="12.75" x14ac:dyDescent="0.2">
      <c r="M646" s="3"/>
      <c r="O646" s="3"/>
    </row>
    <row r="647" spans="13:15" ht="12.75" x14ac:dyDescent="0.2">
      <c r="M647" s="3"/>
      <c r="O647" s="3"/>
    </row>
    <row r="648" spans="13:15" ht="12.75" x14ac:dyDescent="0.2">
      <c r="M648" s="3"/>
      <c r="O648" s="3"/>
    </row>
    <row r="649" spans="13:15" ht="12.75" x14ac:dyDescent="0.2">
      <c r="M649" s="3"/>
      <c r="O649" s="3"/>
    </row>
    <row r="650" spans="13:15" ht="12.75" x14ac:dyDescent="0.2">
      <c r="M650" s="3"/>
      <c r="O650" s="3"/>
    </row>
    <row r="651" spans="13:15" ht="12.75" x14ac:dyDescent="0.2">
      <c r="M651" s="3"/>
      <c r="O651" s="3"/>
    </row>
    <row r="652" spans="13:15" ht="12.75" x14ac:dyDescent="0.2">
      <c r="M652" s="3"/>
      <c r="O652" s="3"/>
    </row>
    <row r="653" spans="13:15" ht="12.75" x14ac:dyDescent="0.2">
      <c r="M653" s="3"/>
      <c r="O653" s="3"/>
    </row>
    <row r="654" spans="13:15" ht="12.75" x14ac:dyDescent="0.2">
      <c r="M654" s="3"/>
      <c r="O654" s="3"/>
    </row>
    <row r="655" spans="13:15" ht="12.75" x14ac:dyDescent="0.2">
      <c r="M655" s="3"/>
      <c r="O655" s="3"/>
    </row>
    <row r="656" spans="13:15" ht="12.75" x14ac:dyDescent="0.2">
      <c r="M656" s="3"/>
      <c r="O656" s="3"/>
    </row>
    <row r="657" spans="13:15" ht="12.75" x14ac:dyDescent="0.2">
      <c r="M657" s="3"/>
      <c r="O657" s="3"/>
    </row>
    <row r="658" spans="13:15" ht="12.75" x14ac:dyDescent="0.2">
      <c r="M658" s="3"/>
      <c r="O658" s="3"/>
    </row>
    <row r="659" spans="13:15" ht="12.75" x14ac:dyDescent="0.2">
      <c r="M659" s="3"/>
      <c r="O659" s="3"/>
    </row>
    <row r="660" spans="13:15" ht="12.75" x14ac:dyDescent="0.2">
      <c r="M660" s="3"/>
      <c r="O660" s="3"/>
    </row>
    <row r="661" spans="13:15" ht="12.75" x14ac:dyDescent="0.2">
      <c r="M661" s="3"/>
      <c r="O661" s="3"/>
    </row>
    <row r="662" spans="13:15" ht="12.75" x14ac:dyDescent="0.2">
      <c r="M662" s="3"/>
      <c r="O662" s="3"/>
    </row>
    <row r="663" spans="13:15" ht="12.75" x14ac:dyDescent="0.2">
      <c r="M663" s="3"/>
      <c r="O663" s="3"/>
    </row>
    <row r="664" spans="13:15" ht="12.75" x14ac:dyDescent="0.2">
      <c r="M664" s="3"/>
      <c r="O664" s="3"/>
    </row>
    <row r="665" spans="13:15" ht="12.75" x14ac:dyDescent="0.2">
      <c r="M665" s="3"/>
      <c r="O665" s="3"/>
    </row>
    <row r="666" spans="13:15" ht="12.75" x14ac:dyDescent="0.2">
      <c r="M666" s="3"/>
      <c r="O666" s="3"/>
    </row>
    <row r="667" spans="13:15" ht="12.75" x14ac:dyDescent="0.2">
      <c r="M667" s="3"/>
      <c r="O667" s="3"/>
    </row>
    <row r="668" spans="13:15" ht="12.75" x14ac:dyDescent="0.2">
      <c r="M668" s="3"/>
      <c r="O668" s="3"/>
    </row>
    <row r="669" spans="13:15" ht="12.75" x14ac:dyDescent="0.2">
      <c r="M669" s="3"/>
      <c r="O669" s="3"/>
    </row>
    <row r="670" spans="13:15" ht="12.75" x14ac:dyDescent="0.2">
      <c r="M670" s="3"/>
      <c r="O670" s="3"/>
    </row>
    <row r="671" spans="13:15" ht="12.75" x14ac:dyDescent="0.2">
      <c r="M671" s="3"/>
      <c r="O671" s="3"/>
    </row>
    <row r="672" spans="13:15" ht="12.75" x14ac:dyDescent="0.2">
      <c r="M672" s="3"/>
      <c r="O672" s="3"/>
    </row>
    <row r="673" spans="13:15" ht="12.75" x14ac:dyDescent="0.2">
      <c r="M673" s="3"/>
      <c r="O673" s="3"/>
    </row>
    <row r="674" spans="13:15" ht="12.75" x14ac:dyDescent="0.2">
      <c r="M674" s="3"/>
      <c r="O674" s="3"/>
    </row>
    <row r="675" spans="13:15" ht="12.75" x14ac:dyDescent="0.2">
      <c r="M675" s="3"/>
      <c r="O675" s="3"/>
    </row>
    <row r="676" spans="13:15" ht="12.75" x14ac:dyDescent="0.2">
      <c r="M676" s="3"/>
      <c r="O676" s="3"/>
    </row>
    <row r="677" spans="13:15" ht="12.75" x14ac:dyDescent="0.2">
      <c r="M677" s="3"/>
      <c r="O677" s="3"/>
    </row>
    <row r="678" spans="13:15" ht="12.75" x14ac:dyDescent="0.2">
      <c r="M678" s="3"/>
      <c r="O678" s="3"/>
    </row>
    <row r="679" spans="13:15" ht="12.75" x14ac:dyDescent="0.2">
      <c r="M679" s="3"/>
      <c r="O679" s="3"/>
    </row>
    <row r="680" spans="13:15" ht="12.75" x14ac:dyDescent="0.2">
      <c r="M680" s="3"/>
      <c r="O680" s="3"/>
    </row>
    <row r="681" spans="13:15" ht="12.75" x14ac:dyDescent="0.2">
      <c r="M681" s="3"/>
      <c r="O681" s="3"/>
    </row>
    <row r="682" spans="13:15" ht="12.75" x14ac:dyDescent="0.2">
      <c r="M682" s="3"/>
      <c r="O682" s="3"/>
    </row>
    <row r="683" spans="13:15" ht="12.75" x14ac:dyDescent="0.2">
      <c r="M683" s="3"/>
      <c r="O683" s="3"/>
    </row>
    <row r="684" spans="13:15" ht="12.75" x14ac:dyDescent="0.2">
      <c r="M684" s="3"/>
      <c r="O684" s="3"/>
    </row>
    <row r="685" spans="13:15" ht="12.75" x14ac:dyDescent="0.2">
      <c r="M685" s="3"/>
      <c r="O685" s="3"/>
    </row>
    <row r="686" spans="13:15" ht="12.75" x14ac:dyDescent="0.2">
      <c r="M686" s="3"/>
      <c r="O686" s="3"/>
    </row>
    <row r="687" spans="13:15" ht="12.75" x14ac:dyDescent="0.2">
      <c r="M687" s="3"/>
      <c r="O687" s="3"/>
    </row>
    <row r="688" spans="13:15" ht="12.75" x14ac:dyDescent="0.2">
      <c r="M688" s="3"/>
      <c r="O688" s="3"/>
    </row>
    <row r="689" spans="13:15" ht="12.75" x14ac:dyDescent="0.2">
      <c r="M689" s="3"/>
      <c r="O689" s="3"/>
    </row>
    <row r="690" spans="13:15" ht="12.75" x14ac:dyDescent="0.2">
      <c r="M690" s="3"/>
      <c r="O690" s="3"/>
    </row>
    <row r="691" spans="13:15" ht="12.75" x14ac:dyDescent="0.2">
      <c r="M691" s="3"/>
      <c r="O691" s="3"/>
    </row>
    <row r="692" spans="13:15" ht="12.75" x14ac:dyDescent="0.2">
      <c r="M692" s="3"/>
      <c r="O692" s="3"/>
    </row>
    <row r="693" spans="13:15" ht="12.75" x14ac:dyDescent="0.2">
      <c r="M693" s="3"/>
      <c r="O693" s="3"/>
    </row>
    <row r="694" spans="13:15" ht="12.75" x14ac:dyDescent="0.2">
      <c r="M694" s="3"/>
      <c r="O694" s="3"/>
    </row>
    <row r="695" spans="13:15" ht="12.75" x14ac:dyDescent="0.2">
      <c r="M695" s="3"/>
      <c r="O695" s="3"/>
    </row>
    <row r="696" spans="13:15" ht="12.75" x14ac:dyDescent="0.2">
      <c r="M696" s="3"/>
      <c r="O696" s="3"/>
    </row>
    <row r="697" spans="13:15" ht="12.75" x14ac:dyDescent="0.2">
      <c r="M697" s="3"/>
      <c r="O697" s="3"/>
    </row>
    <row r="698" spans="13:15" ht="12.75" x14ac:dyDescent="0.2">
      <c r="M698" s="3"/>
      <c r="O698" s="3"/>
    </row>
    <row r="699" spans="13:15" ht="12.75" x14ac:dyDescent="0.2">
      <c r="M699" s="3"/>
      <c r="O699" s="3"/>
    </row>
    <row r="700" spans="13:15" ht="12.75" x14ac:dyDescent="0.2">
      <c r="M700" s="3"/>
      <c r="O700" s="3"/>
    </row>
    <row r="701" spans="13:15" ht="12.75" x14ac:dyDescent="0.2">
      <c r="M701" s="3"/>
      <c r="O701" s="3"/>
    </row>
    <row r="702" spans="13:15" ht="12.75" x14ac:dyDescent="0.2">
      <c r="M702" s="3"/>
      <c r="O702" s="3"/>
    </row>
    <row r="703" spans="13:15" ht="12.75" x14ac:dyDescent="0.2">
      <c r="M703" s="3"/>
      <c r="O703" s="3"/>
    </row>
    <row r="704" spans="13:15" ht="12.75" x14ac:dyDescent="0.2">
      <c r="M704" s="3"/>
      <c r="O704" s="3"/>
    </row>
    <row r="705" spans="13:15" ht="12.75" x14ac:dyDescent="0.2">
      <c r="M705" s="3"/>
      <c r="O705" s="3"/>
    </row>
    <row r="706" spans="13:15" ht="12.75" x14ac:dyDescent="0.2">
      <c r="M706" s="3"/>
      <c r="O706" s="3"/>
    </row>
    <row r="707" spans="13:15" ht="12.75" x14ac:dyDescent="0.2">
      <c r="M707" s="3"/>
      <c r="O707" s="3"/>
    </row>
    <row r="708" spans="13:15" ht="12.75" x14ac:dyDescent="0.2">
      <c r="M708" s="3"/>
      <c r="O708" s="3"/>
    </row>
    <row r="709" spans="13:15" ht="12.75" x14ac:dyDescent="0.2">
      <c r="M709" s="3"/>
      <c r="O709" s="3"/>
    </row>
    <row r="710" spans="13:15" ht="12.75" x14ac:dyDescent="0.2">
      <c r="M710" s="3"/>
      <c r="O710" s="3"/>
    </row>
    <row r="711" spans="13:15" ht="12.75" x14ac:dyDescent="0.2">
      <c r="M711" s="3"/>
      <c r="O711" s="3"/>
    </row>
    <row r="712" spans="13:15" ht="12.75" x14ac:dyDescent="0.2">
      <c r="M712" s="3"/>
      <c r="O712" s="3"/>
    </row>
    <row r="713" spans="13:15" ht="12.75" x14ac:dyDescent="0.2">
      <c r="M713" s="3"/>
      <c r="O713" s="3"/>
    </row>
    <row r="714" spans="13:15" ht="12.75" x14ac:dyDescent="0.2">
      <c r="M714" s="3"/>
      <c r="O714" s="3"/>
    </row>
    <row r="715" spans="13:15" ht="12.75" x14ac:dyDescent="0.2">
      <c r="M715" s="3"/>
      <c r="O715" s="3"/>
    </row>
    <row r="716" spans="13:15" ht="12.75" x14ac:dyDescent="0.2">
      <c r="M716" s="3"/>
      <c r="O716" s="3"/>
    </row>
    <row r="717" spans="13:15" ht="12.75" x14ac:dyDescent="0.2">
      <c r="M717" s="3"/>
      <c r="O717" s="3"/>
    </row>
    <row r="718" spans="13:15" ht="12.75" x14ac:dyDescent="0.2">
      <c r="M718" s="3"/>
      <c r="O718" s="3"/>
    </row>
    <row r="719" spans="13:15" ht="12.75" x14ac:dyDescent="0.2">
      <c r="M719" s="3"/>
      <c r="O719" s="3"/>
    </row>
    <row r="720" spans="13:15" ht="12.75" x14ac:dyDescent="0.2">
      <c r="M720" s="3"/>
      <c r="O720" s="3"/>
    </row>
    <row r="721" spans="13:15" ht="12.75" x14ac:dyDescent="0.2">
      <c r="M721" s="3"/>
      <c r="O721" s="3"/>
    </row>
    <row r="722" spans="13:15" ht="12.75" x14ac:dyDescent="0.2">
      <c r="M722" s="3"/>
      <c r="O722" s="3"/>
    </row>
    <row r="723" spans="13:15" ht="12.75" x14ac:dyDescent="0.2">
      <c r="M723" s="3"/>
      <c r="O723" s="3"/>
    </row>
    <row r="724" spans="13:15" ht="12.75" x14ac:dyDescent="0.2">
      <c r="M724" s="3"/>
      <c r="O724" s="3"/>
    </row>
    <row r="725" spans="13:15" ht="12.75" x14ac:dyDescent="0.2">
      <c r="M725" s="3"/>
      <c r="O725" s="3"/>
    </row>
    <row r="726" spans="13:15" ht="12.75" x14ac:dyDescent="0.2">
      <c r="M726" s="3"/>
      <c r="O726" s="3"/>
    </row>
    <row r="727" spans="13:15" ht="12.75" x14ac:dyDescent="0.2">
      <c r="M727" s="3"/>
      <c r="O727" s="3"/>
    </row>
    <row r="728" spans="13:15" ht="12.75" x14ac:dyDescent="0.2">
      <c r="M728" s="3"/>
      <c r="O728" s="3"/>
    </row>
    <row r="729" spans="13:15" ht="12.75" x14ac:dyDescent="0.2">
      <c r="M729" s="3"/>
      <c r="O729" s="3"/>
    </row>
    <row r="730" spans="13:15" ht="12.75" x14ac:dyDescent="0.2">
      <c r="M730" s="3"/>
      <c r="O730" s="3"/>
    </row>
    <row r="731" spans="13:15" ht="12.75" x14ac:dyDescent="0.2">
      <c r="M731" s="3"/>
      <c r="O731" s="3"/>
    </row>
    <row r="732" spans="13:15" ht="12.75" x14ac:dyDescent="0.2">
      <c r="M732" s="3"/>
      <c r="O732" s="3"/>
    </row>
    <row r="733" spans="13:15" ht="12.75" x14ac:dyDescent="0.2">
      <c r="M733" s="3"/>
      <c r="O733" s="3"/>
    </row>
    <row r="734" spans="13:15" ht="12.75" x14ac:dyDescent="0.2">
      <c r="M734" s="3"/>
      <c r="O734" s="3"/>
    </row>
    <row r="735" spans="13:15" ht="12.75" x14ac:dyDescent="0.2">
      <c r="M735" s="3"/>
      <c r="O735" s="3"/>
    </row>
    <row r="736" spans="13:15" ht="12.75" x14ac:dyDescent="0.2">
      <c r="M736" s="3"/>
      <c r="O736" s="3"/>
    </row>
    <row r="737" spans="13:15" ht="12.75" x14ac:dyDescent="0.2">
      <c r="M737" s="3"/>
      <c r="O737" s="3"/>
    </row>
    <row r="738" spans="13:15" ht="12.75" x14ac:dyDescent="0.2">
      <c r="M738" s="3"/>
      <c r="O738" s="3"/>
    </row>
    <row r="739" spans="13:15" ht="12.75" x14ac:dyDescent="0.2">
      <c r="M739" s="3"/>
      <c r="O739" s="3"/>
    </row>
    <row r="740" spans="13:15" ht="12.75" x14ac:dyDescent="0.2">
      <c r="M740" s="3"/>
      <c r="O740" s="3"/>
    </row>
    <row r="741" spans="13:15" ht="12.75" x14ac:dyDescent="0.2">
      <c r="M741" s="3"/>
      <c r="O741" s="3"/>
    </row>
    <row r="742" spans="13:15" ht="12.75" x14ac:dyDescent="0.2">
      <c r="M742" s="3"/>
      <c r="O742" s="3"/>
    </row>
    <row r="743" spans="13:15" ht="12.75" x14ac:dyDescent="0.2">
      <c r="M743" s="3"/>
      <c r="O743" s="3"/>
    </row>
    <row r="744" spans="13:15" ht="12.75" x14ac:dyDescent="0.2">
      <c r="M744" s="3"/>
      <c r="O744" s="3"/>
    </row>
    <row r="745" spans="13:15" ht="12.75" x14ac:dyDescent="0.2">
      <c r="M745" s="3"/>
      <c r="O745" s="3"/>
    </row>
    <row r="746" spans="13:15" ht="12.75" x14ac:dyDescent="0.2">
      <c r="M746" s="3"/>
      <c r="O746" s="3"/>
    </row>
    <row r="747" spans="13:15" ht="12.75" x14ac:dyDescent="0.2">
      <c r="M747" s="3"/>
      <c r="O747" s="3"/>
    </row>
    <row r="748" spans="13:15" ht="12.75" x14ac:dyDescent="0.2">
      <c r="M748" s="3"/>
      <c r="O748" s="3"/>
    </row>
    <row r="749" spans="13:15" ht="12.75" x14ac:dyDescent="0.2">
      <c r="M749" s="3"/>
      <c r="O749" s="3"/>
    </row>
    <row r="750" spans="13:15" ht="12.75" x14ac:dyDescent="0.2">
      <c r="M750" s="3"/>
      <c r="O750" s="3"/>
    </row>
    <row r="751" spans="13:15" ht="12.75" x14ac:dyDescent="0.2">
      <c r="M751" s="3"/>
      <c r="O751" s="3"/>
    </row>
    <row r="752" spans="13:15" ht="12.75" x14ac:dyDescent="0.2">
      <c r="M752" s="3"/>
      <c r="O752" s="3"/>
    </row>
    <row r="753" spans="13:15" ht="12.75" x14ac:dyDescent="0.2">
      <c r="M753" s="3"/>
      <c r="O753" s="3"/>
    </row>
    <row r="754" spans="13:15" ht="12.75" x14ac:dyDescent="0.2">
      <c r="M754" s="3"/>
      <c r="O754" s="3"/>
    </row>
    <row r="755" spans="13:15" ht="12.75" x14ac:dyDescent="0.2">
      <c r="M755" s="3"/>
      <c r="O755" s="3"/>
    </row>
    <row r="756" spans="13:15" ht="12.75" x14ac:dyDescent="0.2">
      <c r="M756" s="3"/>
      <c r="O756" s="3"/>
    </row>
    <row r="757" spans="13:15" ht="12.75" x14ac:dyDescent="0.2">
      <c r="M757" s="3"/>
      <c r="O757" s="3"/>
    </row>
    <row r="758" spans="13:15" ht="12.75" x14ac:dyDescent="0.2">
      <c r="M758" s="3"/>
      <c r="O758" s="3"/>
    </row>
    <row r="759" spans="13:15" ht="12.75" x14ac:dyDescent="0.2">
      <c r="M759" s="3"/>
      <c r="O759" s="3"/>
    </row>
    <row r="760" spans="13:15" ht="12.75" x14ac:dyDescent="0.2">
      <c r="M760" s="3"/>
      <c r="O760" s="3"/>
    </row>
    <row r="761" spans="13:15" ht="12.75" x14ac:dyDescent="0.2">
      <c r="M761" s="3"/>
      <c r="O761" s="3"/>
    </row>
    <row r="762" spans="13:15" ht="12.75" x14ac:dyDescent="0.2">
      <c r="M762" s="3"/>
      <c r="O762" s="3"/>
    </row>
    <row r="763" spans="13:15" ht="12.75" x14ac:dyDescent="0.2">
      <c r="M763" s="3"/>
      <c r="O763" s="3"/>
    </row>
    <row r="764" spans="13:15" ht="12.75" x14ac:dyDescent="0.2">
      <c r="M764" s="3"/>
      <c r="O764" s="3"/>
    </row>
    <row r="765" spans="13:15" ht="12.75" x14ac:dyDescent="0.2">
      <c r="M765" s="3"/>
      <c r="O765" s="3"/>
    </row>
    <row r="766" spans="13:15" ht="12.75" x14ac:dyDescent="0.2">
      <c r="M766" s="3"/>
      <c r="O766" s="3"/>
    </row>
    <row r="767" spans="13:15" ht="12.75" x14ac:dyDescent="0.2">
      <c r="M767" s="3"/>
      <c r="O767" s="3"/>
    </row>
    <row r="768" spans="13:15" ht="12.75" x14ac:dyDescent="0.2">
      <c r="M768" s="3"/>
      <c r="O768" s="3"/>
    </row>
    <row r="769" spans="13:15" ht="12.75" x14ac:dyDescent="0.2">
      <c r="M769" s="3"/>
      <c r="O769" s="3"/>
    </row>
    <row r="770" spans="13:15" ht="12.75" x14ac:dyDescent="0.2">
      <c r="M770" s="3"/>
      <c r="O770" s="3"/>
    </row>
    <row r="771" spans="13:15" ht="12.75" x14ac:dyDescent="0.2">
      <c r="M771" s="3"/>
      <c r="O771" s="3"/>
    </row>
    <row r="772" spans="13:15" ht="12.75" x14ac:dyDescent="0.2">
      <c r="M772" s="3"/>
      <c r="O772" s="3"/>
    </row>
    <row r="773" spans="13:15" ht="12.75" x14ac:dyDescent="0.2">
      <c r="M773" s="3"/>
      <c r="O773" s="3"/>
    </row>
    <row r="774" spans="13:15" ht="12.75" x14ac:dyDescent="0.2">
      <c r="M774" s="3"/>
      <c r="O774" s="3"/>
    </row>
    <row r="775" spans="13:15" ht="12.75" x14ac:dyDescent="0.2">
      <c r="M775" s="3"/>
      <c r="O775" s="3"/>
    </row>
    <row r="776" spans="13:15" ht="12.75" x14ac:dyDescent="0.2">
      <c r="M776" s="3"/>
      <c r="O776" s="3"/>
    </row>
    <row r="777" spans="13:15" ht="12.75" x14ac:dyDescent="0.2">
      <c r="M777" s="3"/>
      <c r="O777" s="3"/>
    </row>
    <row r="778" spans="13:15" ht="12.75" x14ac:dyDescent="0.2">
      <c r="M778" s="3"/>
      <c r="O778" s="3"/>
    </row>
    <row r="779" spans="13:15" ht="12.75" x14ac:dyDescent="0.2">
      <c r="M779" s="3"/>
      <c r="O779" s="3"/>
    </row>
    <row r="780" spans="13:15" ht="12.75" x14ac:dyDescent="0.2">
      <c r="M780" s="3"/>
      <c r="O780" s="3"/>
    </row>
    <row r="781" spans="13:15" ht="12.75" x14ac:dyDescent="0.2">
      <c r="M781" s="3"/>
      <c r="O781" s="3"/>
    </row>
    <row r="782" spans="13:15" ht="12.75" x14ac:dyDescent="0.2">
      <c r="M782" s="3"/>
      <c r="O782" s="3"/>
    </row>
    <row r="783" spans="13:15" ht="12.75" x14ac:dyDescent="0.2">
      <c r="M783" s="3"/>
      <c r="O783" s="3"/>
    </row>
    <row r="784" spans="13:15" ht="12.75" x14ac:dyDescent="0.2">
      <c r="M784" s="3"/>
      <c r="O784" s="3"/>
    </row>
    <row r="785" spans="13:15" ht="12.75" x14ac:dyDescent="0.2">
      <c r="M785" s="3"/>
      <c r="O785" s="3"/>
    </row>
    <row r="786" spans="13:15" ht="12.75" x14ac:dyDescent="0.2">
      <c r="M786" s="3"/>
      <c r="O786" s="3"/>
    </row>
    <row r="787" spans="13:15" ht="12.75" x14ac:dyDescent="0.2">
      <c r="M787" s="3"/>
      <c r="O787" s="3"/>
    </row>
    <row r="788" spans="13:15" ht="12.75" x14ac:dyDescent="0.2">
      <c r="M788" s="3"/>
      <c r="O788" s="3"/>
    </row>
    <row r="789" spans="13:15" ht="12.75" x14ac:dyDescent="0.2">
      <c r="M789" s="3"/>
      <c r="O789" s="3"/>
    </row>
    <row r="790" spans="13:15" ht="12.75" x14ac:dyDescent="0.2">
      <c r="M790" s="3"/>
      <c r="O790" s="3"/>
    </row>
    <row r="791" spans="13:15" ht="12.75" x14ac:dyDescent="0.2">
      <c r="M791" s="3"/>
      <c r="O791" s="3"/>
    </row>
    <row r="792" spans="13:15" ht="12.75" x14ac:dyDescent="0.2">
      <c r="M792" s="3"/>
      <c r="O792" s="3"/>
    </row>
    <row r="793" spans="13:15" ht="12.75" x14ac:dyDescent="0.2">
      <c r="M793" s="3"/>
      <c r="O793" s="3"/>
    </row>
    <row r="794" spans="13:15" ht="12.75" x14ac:dyDescent="0.2">
      <c r="M794" s="3"/>
      <c r="O794" s="3"/>
    </row>
    <row r="795" spans="13:15" ht="12.75" x14ac:dyDescent="0.2">
      <c r="M795" s="3"/>
      <c r="O795" s="3"/>
    </row>
    <row r="796" spans="13:15" ht="12.75" x14ac:dyDescent="0.2">
      <c r="M796" s="3"/>
      <c r="O796" s="3"/>
    </row>
    <row r="797" spans="13:15" ht="12.75" x14ac:dyDescent="0.2">
      <c r="M797" s="3"/>
      <c r="O797" s="3"/>
    </row>
    <row r="798" spans="13:15" ht="12.75" x14ac:dyDescent="0.2">
      <c r="M798" s="3"/>
      <c r="O798" s="3"/>
    </row>
    <row r="799" spans="13:15" ht="12.75" x14ac:dyDescent="0.2">
      <c r="M799" s="3"/>
      <c r="O799" s="3"/>
    </row>
    <row r="800" spans="13:15" ht="12.75" x14ac:dyDescent="0.2">
      <c r="M800" s="3"/>
      <c r="O800" s="3"/>
    </row>
    <row r="801" spans="13:15" ht="12.75" x14ac:dyDescent="0.2">
      <c r="M801" s="3"/>
      <c r="O801" s="3"/>
    </row>
    <row r="802" spans="13:15" ht="12.75" x14ac:dyDescent="0.2">
      <c r="M802" s="3"/>
      <c r="O802" s="3"/>
    </row>
    <row r="803" spans="13:15" ht="12.75" x14ac:dyDescent="0.2">
      <c r="M803" s="3"/>
      <c r="O803" s="3"/>
    </row>
    <row r="804" spans="13:15" ht="12.75" x14ac:dyDescent="0.2">
      <c r="M804" s="3"/>
      <c r="O804" s="3"/>
    </row>
    <row r="805" spans="13:15" ht="12.75" x14ac:dyDescent="0.2">
      <c r="M805" s="3"/>
      <c r="O805" s="3"/>
    </row>
    <row r="806" spans="13:15" ht="12.75" x14ac:dyDescent="0.2">
      <c r="M806" s="3"/>
      <c r="O806" s="3"/>
    </row>
    <row r="807" spans="13:15" ht="12.75" x14ac:dyDescent="0.2">
      <c r="M807" s="3"/>
      <c r="O807" s="3"/>
    </row>
    <row r="808" spans="13:15" ht="12.75" x14ac:dyDescent="0.2">
      <c r="M808" s="3"/>
      <c r="O808" s="3"/>
    </row>
    <row r="809" spans="13:15" ht="12.75" x14ac:dyDescent="0.2">
      <c r="M809" s="3"/>
      <c r="O809" s="3"/>
    </row>
    <row r="810" spans="13:15" ht="12.75" x14ac:dyDescent="0.2">
      <c r="M810" s="3"/>
      <c r="O810" s="3"/>
    </row>
    <row r="811" spans="13:15" ht="12.75" x14ac:dyDescent="0.2">
      <c r="M811" s="3"/>
      <c r="O811" s="3"/>
    </row>
    <row r="812" spans="13:15" ht="12.75" x14ac:dyDescent="0.2">
      <c r="M812" s="3"/>
      <c r="O812" s="3"/>
    </row>
    <row r="813" spans="13:15" ht="12.75" x14ac:dyDescent="0.2">
      <c r="M813" s="3"/>
      <c r="O813" s="3"/>
    </row>
    <row r="814" spans="13:15" ht="12.75" x14ac:dyDescent="0.2">
      <c r="M814" s="3"/>
      <c r="O814" s="3"/>
    </row>
    <row r="815" spans="13:15" ht="12.75" x14ac:dyDescent="0.2">
      <c r="M815" s="3"/>
      <c r="O815" s="3"/>
    </row>
    <row r="816" spans="13:15" ht="12.75" x14ac:dyDescent="0.2">
      <c r="M816" s="3"/>
      <c r="O816" s="3"/>
    </row>
    <row r="817" spans="13:15" ht="12.75" x14ac:dyDescent="0.2">
      <c r="M817" s="3"/>
      <c r="O817" s="3"/>
    </row>
    <row r="818" spans="13:15" ht="12.75" x14ac:dyDescent="0.2">
      <c r="M818" s="3"/>
      <c r="O818" s="3"/>
    </row>
    <row r="819" spans="13:15" ht="12.75" x14ac:dyDescent="0.2">
      <c r="M819" s="3"/>
      <c r="O819" s="3"/>
    </row>
    <row r="820" spans="13:15" ht="12.75" x14ac:dyDescent="0.2">
      <c r="M820" s="3"/>
      <c r="O820" s="3"/>
    </row>
    <row r="821" spans="13:15" ht="12.75" x14ac:dyDescent="0.2">
      <c r="M821" s="3"/>
      <c r="O821" s="3"/>
    </row>
    <row r="822" spans="13:15" ht="12.75" x14ac:dyDescent="0.2">
      <c r="M822" s="3"/>
      <c r="O822" s="3"/>
    </row>
    <row r="823" spans="13:15" ht="12.75" x14ac:dyDescent="0.2">
      <c r="M823" s="3"/>
      <c r="O823" s="3"/>
    </row>
    <row r="824" spans="13:15" ht="12.75" x14ac:dyDescent="0.2">
      <c r="M824" s="3"/>
      <c r="O824" s="3"/>
    </row>
    <row r="825" spans="13:15" ht="12.75" x14ac:dyDescent="0.2">
      <c r="M825" s="3"/>
      <c r="O825" s="3"/>
    </row>
    <row r="826" spans="13:15" ht="12.75" x14ac:dyDescent="0.2">
      <c r="M826" s="3"/>
      <c r="O826" s="3"/>
    </row>
    <row r="827" spans="13:15" ht="12.75" x14ac:dyDescent="0.2">
      <c r="M827" s="3"/>
      <c r="O827" s="3"/>
    </row>
    <row r="828" spans="13:15" ht="12.75" x14ac:dyDescent="0.2">
      <c r="M828" s="3"/>
      <c r="O828" s="3"/>
    </row>
    <row r="829" spans="13:15" ht="12.75" x14ac:dyDescent="0.2">
      <c r="M829" s="3"/>
      <c r="O829" s="3"/>
    </row>
    <row r="830" spans="13:15" ht="12.75" x14ac:dyDescent="0.2">
      <c r="M830" s="3"/>
      <c r="O830" s="3"/>
    </row>
    <row r="831" spans="13:15" ht="12.75" x14ac:dyDescent="0.2">
      <c r="M831" s="3"/>
      <c r="O831" s="3"/>
    </row>
    <row r="832" spans="13:15" ht="12.75" x14ac:dyDescent="0.2">
      <c r="M832" s="3"/>
      <c r="O832" s="3"/>
    </row>
    <row r="833" spans="13:15" ht="12.75" x14ac:dyDescent="0.2">
      <c r="M833" s="3"/>
      <c r="O833" s="3"/>
    </row>
    <row r="834" spans="13:15" ht="12.75" x14ac:dyDescent="0.2">
      <c r="M834" s="3"/>
      <c r="O834" s="3"/>
    </row>
    <row r="835" spans="13:15" ht="12.75" x14ac:dyDescent="0.2">
      <c r="M835" s="3"/>
      <c r="O835" s="3"/>
    </row>
    <row r="836" spans="13:15" ht="12.75" x14ac:dyDescent="0.2">
      <c r="M836" s="3"/>
      <c r="O836" s="3"/>
    </row>
    <row r="837" spans="13:15" ht="12.75" x14ac:dyDescent="0.2">
      <c r="M837" s="3"/>
      <c r="O837" s="3"/>
    </row>
    <row r="838" spans="13:15" ht="12.75" x14ac:dyDescent="0.2">
      <c r="M838" s="3"/>
      <c r="O838" s="3"/>
    </row>
    <row r="839" spans="13:15" ht="12.75" x14ac:dyDescent="0.2">
      <c r="M839" s="3"/>
      <c r="O839" s="3"/>
    </row>
    <row r="840" spans="13:15" ht="12.75" x14ac:dyDescent="0.2">
      <c r="M840" s="3"/>
      <c r="O840" s="3"/>
    </row>
    <row r="841" spans="13:15" ht="12.75" x14ac:dyDescent="0.2">
      <c r="M841" s="3"/>
      <c r="O841" s="3"/>
    </row>
    <row r="842" spans="13:15" ht="12.75" x14ac:dyDescent="0.2">
      <c r="M842" s="3"/>
      <c r="O842" s="3"/>
    </row>
    <row r="843" spans="13:15" ht="12.75" x14ac:dyDescent="0.2">
      <c r="M843" s="3"/>
      <c r="O843" s="3"/>
    </row>
    <row r="844" spans="13:15" ht="12.75" x14ac:dyDescent="0.2">
      <c r="M844" s="3"/>
      <c r="O844" s="3"/>
    </row>
    <row r="845" spans="13:15" ht="12.75" x14ac:dyDescent="0.2">
      <c r="M845" s="3"/>
      <c r="O845" s="3"/>
    </row>
    <row r="846" spans="13:15" ht="12.75" x14ac:dyDescent="0.2">
      <c r="M846" s="3"/>
      <c r="O846" s="3"/>
    </row>
    <row r="847" spans="13:15" ht="12.75" x14ac:dyDescent="0.2">
      <c r="M847" s="3"/>
      <c r="O847" s="3"/>
    </row>
    <row r="848" spans="13:15" ht="12.75" x14ac:dyDescent="0.2">
      <c r="M848" s="3"/>
      <c r="O848" s="3"/>
    </row>
    <row r="849" spans="13:15" ht="12.75" x14ac:dyDescent="0.2">
      <c r="M849" s="3"/>
      <c r="O849" s="3"/>
    </row>
    <row r="850" spans="13:15" ht="12.75" x14ac:dyDescent="0.2">
      <c r="M850" s="3"/>
      <c r="O850" s="3"/>
    </row>
    <row r="851" spans="13:15" ht="12.75" x14ac:dyDescent="0.2">
      <c r="M851" s="3"/>
      <c r="O851" s="3"/>
    </row>
    <row r="852" spans="13:15" ht="12.75" x14ac:dyDescent="0.2">
      <c r="M852" s="3"/>
      <c r="O852" s="3"/>
    </row>
    <row r="853" spans="13:15" ht="12.75" x14ac:dyDescent="0.2">
      <c r="M853" s="3"/>
      <c r="O853" s="3"/>
    </row>
    <row r="854" spans="13:15" ht="12.75" x14ac:dyDescent="0.2">
      <c r="M854" s="3"/>
      <c r="O854" s="3"/>
    </row>
    <row r="855" spans="13:15" ht="12.75" x14ac:dyDescent="0.2">
      <c r="M855" s="3"/>
      <c r="O855" s="3"/>
    </row>
    <row r="856" spans="13:15" ht="12.75" x14ac:dyDescent="0.2">
      <c r="M856" s="3"/>
      <c r="O856" s="3"/>
    </row>
    <row r="857" spans="13:15" ht="12.75" x14ac:dyDescent="0.2">
      <c r="M857" s="3"/>
      <c r="O857" s="3"/>
    </row>
    <row r="858" spans="13:15" ht="12.75" x14ac:dyDescent="0.2">
      <c r="M858" s="3"/>
      <c r="O858" s="3"/>
    </row>
    <row r="859" spans="13:15" ht="12.75" x14ac:dyDescent="0.2">
      <c r="M859" s="3"/>
      <c r="O859" s="3"/>
    </row>
    <row r="860" spans="13:15" ht="12.75" x14ac:dyDescent="0.2">
      <c r="M860" s="3"/>
      <c r="O860" s="3"/>
    </row>
    <row r="861" spans="13:15" ht="12.75" x14ac:dyDescent="0.2">
      <c r="M861" s="3"/>
      <c r="O861" s="3"/>
    </row>
    <row r="862" spans="13:15" ht="12.75" x14ac:dyDescent="0.2">
      <c r="M862" s="3"/>
      <c r="O862" s="3"/>
    </row>
    <row r="863" spans="13:15" ht="12.75" x14ac:dyDescent="0.2">
      <c r="M863" s="3"/>
      <c r="O863" s="3"/>
    </row>
    <row r="864" spans="13:15" ht="12.75" x14ac:dyDescent="0.2">
      <c r="M864" s="3"/>
      <c r="O864" s="3"/>
    </row>
    <row r="865" spans="13:15" ht="12.75" x14ac:dyDescent="0.2">
      <c r="M865" s="3"/>
      <c r="O865" s="3"/>
    </row>
    <row r="866" spans="13:15" ht="12.75" x14ac:dyDescent="0.2">
      <c r="M866" s="3"/>
      <c r="O866" s="3"/>
    </row>
    <row r="867" spans="13:15" ht="12.75" x14ac:dyDescent="0.2">
      <c r="M867" s="3"/>
      <c r="O867" s="3"/>
    </row>
    <row r="868" spans="13:15" ht="12.75" x14ac:dyDescent="0.2">
      <c r="M868" s="3"/>
      <c r="O868" s="3"/>
    </row>
    <row r="869" spans="13:15" ht="12.75" x14ac:dyDescent="0.2">
      <c r="M869" s="3"/>
      <c r="O869" s="3"/>
    </row>
    <row r="870" spans="13:15" ht="12.75" x14ac:dyDescent="0.2">
      <c r="M870" s="3"/>
      <c r="O870" s="3"/>
    </row>
    <row r="871" spans="13:15" ht="12.75" x14ac:dyDescent="0.2">
      <c r="M871" s="3"/>
      <c r="O871" s="3"/>
    </row>
    <row r="872" spans="13:15" ht="12.75" x14ac:dyDescent="0.2">
      <c r="M872" s="3"/>
      <c r="O872" s="3"/>
    </row>
    <row r="873" spans="13:15" ht="12.75" x14ac:dyDescent="0.2">
      <c r="M873" s="3"/>
      <c r="O873" s="3"/>
    </row>
    <row r="874" spans="13:15" ht="12.75" x14ac:dyDescent="0.2">
      <c r="M874" s="3"/>
      <c r="O874" s="3"/>
    </row>
    <row r="875" spans="13:15" ht="12.75" x14ac:dyDescent="0.2">
      <c r="M875" s="3"/>
      <c r="O875" s="3"/>
    </row>
    <row r="876" spans="13:15" ht="12.75" x14ac:dyDescent="0.2">
      <c r="M876" s="3"/>
      <c r="O876" s="3"/>
    </row>
    <row r="877" spans="13:15" ht="12.75" x14ac:dyDescent="0.2">
      <c r="M877" s="3"/>
      <c r="O877" s="3"/>
    </row>
    <row r="878" spans="13:15" ht="12.75" x14ac:dyDescent="0.2">
      <c r="M878" s="3"/>
      <c r="O878" s="3"/>
    </row>
    <row r="879" spans="13:15" ht="12.75" x14ac:dyDescent="0.2">
      <c r="M879" s="3"/>
      <c r="O879" s="3"/>
    </row>
    <row r="880" spans="13:15" ht="12.75" x14ac:dyDescent="0.2">
      <c r="M880" s="3"/>
      <c r="O880" s="3"/>
    </row>
    <row r="881" spans="13:15" ht="12.75" x14ac:dyDescent="0.2">
      <c r="M881" s="3"/>
      <c r="O881" s="3"/>
    </row>
    <row r="882" spans="13:15" ht="12.75" x14ac:dyDescent="0.2">
      <c r="M882" s="3"/>
      <c r="O882" s="3"/>
    </row>
    <row r="883" spans="13:15" ht="12.75" x14ac:dyDescent="0.2">
      <c r="M883" s="3"/>
      <c r="O883" s="3"/>
    </row>
    <row r="884" spans="13:15" ht="12.75" x14ac:dyDescent="0.2">
      <c r="M884" s="3"/>
      <c r="O884" s="3"/>
    </row>
    <row r="885" spans="13:15" ht="12.75" x14ac:dyDescent="0.2">
      <c r="M885" s="3"/>
      <c r="O885" s="3"/>
    </row>
    <row r="886" spans="13:15" ht="12.75" x14ac:dyDescent="0.2">
      <c r="M886" s="3"/>
      <c r="O886" s="3"/>
    </row>
    <row r="887" spans="13:15" ht="12.75" x14ac:dyDescent="0.2">
      <c r="M887" s="3"/>
      <c r="O887" s="3"/>
    </row>
    <row r="888" spans="13:15" ht="12.75" x14ac:dyDescent="0.2">
      <c r="M888" s="3"/>
      <c r="O888" s="3"/>
    </row>
    <row r="889" spans="13:15" ht="12.75" x14ac:dyDescent="0.2">
      <c r="M889" s="3"/>
      <c r="O889" s="3"/>
    </row>
    <row r="890" spans="13:15" ht="12.75" x14ac:dyDescent="0.2">
      <c r="M890" s="3"/>
      <c r="O890" s="3"/>
    </row>
    <row r="891" spans="13:15" ht="12.75" x14ac:dyDescent="0.2">
      <c r="M891" s="3"/>
      <c r="O891" s="3"/>
    </row>
    <row r="892" spans="13:15" ht="12.75" x14ac:dyDescent="0.2">
      <c r="M892" s="3"/>
      <c r="O892" s="3"/>
    </row>
    <row r="893" spans="13:15" ht="12.75" x14ac:dyDescent="0.2">
      <c r="M893" s="3"/>
      <c r="O893" s="3"/>
    </row>
    <row r="894" spans="13:15" ht="12.75" x14ac:dyDescent="0.2">
      <c r="M894" s="3"/>
      <c r="O894" s="3"/>
    </row>
    <row r="895" spans="13:15" ht="12.75" x14ac:dyDescent="0.2">
      <c r="M895" s="3"/>
      <c r="O895" s="3"/>
    </row>
    <row r="896" spans="13:15" ht="12.75" x14ac:dyDescent="0.2">
      <c r="M896" s="3"/>
      <c r="O896" s="3"/>
    </row>
    <row r="897" spans="13:15" ht="12.75" x14ac:dyDescent="0.2">
      <c r="M897" s="3"/>
      <c r="O897" s="3"/>
    </row>
    <row r="898" spans="13:15" ht="12.75" x14ac:dyDescent="0.2">
      <c r="M898" s="3"/>
      <c r="O898" s="3"/>
    </row>
    <row r="899" spans="13:15" ht="12.75" x14ac:dyDescent="0.2">
      <c r="M899" s="3"/>
      <c r="O899" s="3"/>
    </row>
    <row r="900" spans="13:15" ht="12.75" x14ac:dyDescent="0.2">
      <c r="M900" s="3"/>
      <c r="O900" s="3"/>
    </row>
    <row r="901" spans="13:15" ht="12.75" x14ac:dyDescent="0.2">
      <c r="M901" s="3"/>
      <c r="O901" s="3"/>
    </row>
    <row r="902" spans="13:15" ht="12.75" x14ac:dyDescent="0.2">
      <c r="M902" s="3"/>
      <c r="O902" s="3"/>
    </row>
    <row r="903" spans="13:15" ht="12.75" x14ac:dyDescent="0.2">
      <c r="M903" s="3"/>
      <c r="O903" s="3"/>
    </row>
    <row r="904" spans="13:15" ht="12.75" x14ac:dyDescent="0.2">
      <c r="M904" s="3"/>
      <c r="O904" s="3"/>
    </row>
    <row r="905" spans="13:15" ht="12.75" x14ac:dyDescent="0.2">
      <c r="M905" s="3"/>
      <c r="O905" s="3"/>
    </row>
    <row r="906" spans="13:15" ht="12.75" x14ac:dyDescent="0.2">
      <c r="M906" s="3"/>
      <c r="O906" s="3"/>
    </row>
    <row r="907" spans="13:15" ht="12.75" x14ac:dyDescent="0.2">
      <c r="M907" s="3"/>
      <c r="O907" s="3"/>
    </row>
    <row r="908" spans="13:15" ht="12.75" x14ac:dyDescent="0.2">
      <c r="M908" s="3"/>
      <c r="O908" s="3"/>
    </row>
    <row r="909" spans="13:15" ht="12.75" x14ac:dyDescent="0.2">
      <c r="M909" s="3"/>
      <c r="O909" s="3"/>
    </row>
    <row r="910" spans="13:15" ht="12.75" x14ac:dyDescent="0.2">
      <c r="M910" s="3"/>
      <c r="O910" s="3"/>
    </row>
    <row r="911" spans="13:15" ht="12.75" x14ac:dyDescent="0.2">
      <c r="M911" s="3"/>
      <c r="O911" s="3"/>
    </row>
    <row r="912" spans="13:15" ht="12.75" x14ac:dyDescent="0.2">
      <c r="M912" s="3"/>
      <c r="O912" s="3"/>
    </row>
    <row r="913" spans="13:15" ht="12.75" x14ac:dyDescent="0.2">
      <c r="M913" s="3"/>
      <c r="O913" s="3"/>
    </row>
    <row r="914" spans="13:15" ht="12.75" x14ac:dyDescent="0.2">
      <c r="M914" s="3"/>
      <c r="O914" s="3"/>
    </row>
    <row r="915" spans="13:15" ht="12.75" x14ac:dyDescent="0.2">
      <c r="M915" s="3"/>
      <c r="O915" s="3"/>
    </row>
    <row r="916" spans="13:15" ht="12.75" x14ac:dyDescent="0.2">
      <c r="M916" s="3"/>
      <c r="O916" s="3"/>
    </row>
    <row r="917" spans="13:15" ht="12.75" x14ac:dyDescent="0.2">
      <c r="M917" s="3"/>
      <c r="O917" s="3"/>
    </row>
    <row r="918" spans="13:15" ht="12.75" x14ac:dyDescent="0.2">
      <c r="M918" s="3"/>
      <c r="O918" s="3"/>
    </row>
    <row r="919" spans="13:15" ht="12.75" x14ac:dyDescent="0.2">
      <c r="M919" s="3"/>
      <c r="O919" s="3"/>
    </row>
    <row r="920" spans="13:15" ht="12.75" x14ac:dyDescent="0.2">
      <c r="M920" s="3"/>
      <c r="O920" s="3"/>
    </row>
    <row r="921" spans="13:15" ht="12.75" x14ac:dyDescent="0.2">
      <c r="M921" s="3"/>
      <c r="O921" s="3"/>
    </row>
    <row r="922" spans="13:15" ht="12.75" x14ac:dyDescent="0.2">
      <c r="M922" s="3"/>
      <c r="O922" s="3"/>
    </row>
    <row r="923" spans="13:15" ht="12.75" x14ac:dyDescent="0.2">
      <c r="M923" s="3"/>
      <c r="O923" s="3"/>
    </row>
    <row r="924" spans="13:15" ht="12.75" x14ac:dyDescent="0.2">
      <c r="M924" s="3"/>
      <c r="O924" s="3"/>
    </row>
    <row r="925" spans="13:15" ht="12.75" x14ac:dyDescent="0.2">
      <c r="M925" s="3"/>
      <c r="O925" s="3"/>
    </row>
    <row r="926" spans="13:15" ht="12.75" x14ac:dyDescent="0.2">
      <c r="M926" s="3"/>
      <c r="O926" s="3"/>
    </row>
    <row r="927" spans="13:15" ht="12.75" x14ac:dyDescent="0.2">
      <c r="M927" s="3"/>
      <c r="O927" s="3"/>
    </row>
    <row r="928" spans="13:15" ht="12.75" x14ac:dyDescent="0.2">
      <c r="M928" s="3"/>
      <c r="O928" s="3"/>
    </row>
    <row r="929" spans="13:15" ht="12.75" x14ac:dyDescent="0.2">
      <c r="M929" s="3"/>
      <c r="O929" s="3"/>
    </row>
    <row r="930" spans="13:15" ht="12.75" x14ac:dyDescent="0.2">
      <c r="M930" s="3"/>
      <c r="O930" s="3"/>
    </row>
    <row r="931" spans="13:15" ht="12.75" x14ac:dyDescent="0.2">
      <c r="M931" s="3"/>
      <c r="O931" s="3"/>
    </row>
    <row r="932" spans="13:15" ht="12.75" x14ac:dyDescent="0.2">
      <c r="M932" s="3"/>
      <c r="O932" s="3"/>
    </row>
    <row r="933" spans="13:15" ht="12.75" x14ac:dyDescent="0.2">
      <c r="M933" s="3"/>
      <c r="O933" s="3"/>
    </row>
    <row r="934" spans="13:15" ht="12.75" x14ac:dyDescent="0.2">
      <c r="M934" s="3"/>
      <c r="O934" s="3"/>
    </row>
    <row r="935" spans="13:15" ht="12.75" x14ac:dyDescent="0.2">
      <c r="M935" s="3"/>
      <c r="O935" s="3"/>
    </row>
    <row r="936" spans="13:15" ht="12.75" x14ac:dyDescent="0.2">
      <c r="M936" s="3"/>
      <c r="O936" s="3"/>
    </row>
    <row r="937" spans="13:15" ht="12.75" x14ac:dyDescent="0.2">
      <c r="M937" s="3"/>
      <c r="O937" s="3"/>
    </row>
    <row r="938" spans="13:15" ht="12.75" x14ac:dyDescent="0.2">
      <c r="M938" s="3"/>
      <c r="O938" s="3"/>
    </row>
    <row r="939" spans="13:15" ht="12.75" x14ac:dyDescent="0.2">
      <c r="M939" s="3"/>
      <c r="O939" s="3"/>
    </row>
    <row r="940" spans="13:15" ht="12.75" x14ac:dyDescent="0.2">
      <c r="M940" s="3"/>
      <c r="O940" s="3"/>
    </row>
    <row r="941" spans="13:15" ht="12.75" x14ac:dyDescent="0.2">
      <c r="M941" s="3"/>
      <c r="O941" s="3"/>
    </row>
    <row r="942" spans="13:15" ht="12.75" x14ac:dyDescent="0.2">
      <c r="M942" s="3"/>
      <c r="O942" s="3"/>
    </row>
    <row r="943" spans="13:15" ht="12.75" x14ac:dyDescent="0.2">
      <c r="M943" s="3"/>
      <c r="O943" s="3"/>
    </row>
    <row r="944" spans="13:15" ht="12.75" x14ac:dyDescent="0.2">
      <c r="M944" s="3"/>
      <c r="O944" s="3"/>
    </row>
    <row r="945" spans="13:15" ht="12.75" x14ac:dyDescent="0.2">
      <c r="M945" s="3"/>
      <c r="O945" s="3"/>
    </row>
    <row r="946" spans="13:15" ht="12.75" x14ac:dyDescent="0.2">
      <c r="M946" s="3"/>
      <c r="O946" s="3"/>
    </row>
    <row r="947" spans="13:15" ht="12.75" x14ac:dyDescent="0.2">
      <c r="M947" s="3"/>
      <c r="O947" s="3"/>
    </row>
    <row r="948" spans="13:15" ht="12.75" x14ac:dyDescent="0.2">
      <c r="M948" s="3"/>
      <c r="O948" s="3"/>
    </row>
    <row r="949" spans="13:15" ht="12.75" x14ac:dyDescent="0.2">
      <c r="M949" s="3"/>
      <c r="O949" s="3"/>
    </row>
    <row r="950" spans="13:15" ht="12.75" x14ac:dyDescent="0.2">
      <c r="M950" s="3"/>
      <c r="O950" s="3"/>
    </row>
    <row r="951" spans="13:15" ht="12.75" x14ac:dyDescent="0.2">
      <c r="M951" s="3"/>
      <c r="O951" s="3"/>
    </row>
    <row r="952" spans="13:15" ht="12.75" x14ac:dyDescent="0.2">
      <c r="M952" s="3"/>
      <c r="O952" s="3"/>
    </row>
    <row r="953" spans="13:15" ht="12.75" x14ac:dyDescent="0.2">
      <c r="M953" s="3"/>
      <c r="O953" s="3"/>
    </row>
    <row r="954" spans="13:15" ht="12.75" x14ac:dyDescent="0.2">
      <c r="M954" s="3"/>
      <c r="O954" s="3"/>
    </row>
    <row r="955" spans="13:15" ht="12.75" x14ac:dyDescent="0.2">
      <c r="M955" s="3"/>
      <c r="O955" s="3"/>
    </row>
    <row r="956" spans="13:15" ht="12.75" x14ac:dyDescent="0.2">
      <c r="M956" s="3"/>
      <c r="O956" s="3"/>
    </row>
    <row r="957" spans="13:15" ht="12.75" x14ac:dyDescent="0.2">
      <c r="M957" s="3"/>
      <c r="O957" s="3"/>
    </row>
    <row r="958" spans="13:15" ht="12.75" x14ac:dyDescent="0.2">
      <c r="M958" s="3"/>
      <c r="O958" s="3"/>
    </row>
    <row r="959" spans="13:15" ht="12.75" x14ac:dyDescent="0.2">
      <c r="M959" s="3"/>
      <c r="O959" s="3"/>
    </row>
    <row r="960" spans="13:15" ht="12.75" x14ac:dyDescent="0.2">
      <c r="M960" s="3"/>
      <c r="O960" s="3"/>
    </row>
    <row r="961" spans="13:15" ht="12.75" x14ac:dyDescent="0.2">
      <c r="M961" s="3"/>
      <c r="O961" s="3"/>
    </row>
    <row r="962" spans="13:15" ht="12.75" x14ac:dyDescent="0.2">
      <c r="M962" s="3"/>
      <c r="O962" s="3"/>
    </row>
    <row r="963" spans="13:15" ht="12.75" x14ac:dyDescent="0.2">
      <c r="M963" s="3"/>
      <c r="O963" s="3"/>
    </row>
    <row r="964" spans="13:15" ht="12.75" x14ac:dyDescent="0.2">
      <c r="M964" s="3"/>
      <c r="O964" s="3"/>
    </row>
    <row r="965" spans="13:15" ht="12.75" x14ac:dyDescent="0.2">
      <c r="M965" s="3"/>
      <c r="O965" s="3"/>
    </row>
    <row r="966" spans="13:15" ht="12.75" x14ac:dyDescent="0.2">
      <c r="M966" s="3"/>
      <c r="O966" s="3"/>
    </row>
    <row r="967" spans="13:15" ht="12.75" x14ac:dyDescent="0.2">
      <c r="M967" s="3"/>
      <c r="O967" s="3"/>
    </row>
    <row r="968" spans="13:15" ht="12.75" x14ac:dyDescent="0.2">
      <c r="M968" s="3"/>
      <c r="O968" s="3"/>
    </row>
    <row r="969" spans="13:15" ht="12.75" x14ac:dyDescent="0.2">
      <c r="M969" s="3"/>
      <c r="O969" s="3"/>
    </row>
    <row r="970" spans="13:15" ht="12.75" x14ac:dyDescent="0.2">
      <c r="M970" s="3"/>
      <c r="O970" s="3"/>
    </row>
    <row r="971" spans="13:15" ht="12.75" x14ac:dyDescent="0.2">
      <c r="M971" s="3"/>
      <c r="O971" s="3"/>
    </row>
    <row r="972" spans="13:15" ht="12.75" x14ac:dyDescent="0.2">
      <c r="M972" s="3"/>
      <c r="O972" s="3"/>
    </row>
    <row r="973" spans="13:15" ht="12.75" x14ac:dyDescent="0.2">
      <c r="M973" s="3"/>
      <c r="O973" s="3"/>
    </row>
    <row r="974" spans="13:15" ht="12.75" x14ac:dyDescent="0.2">
      <c r="M974" s="3"/>
      <c r="O974" s="3"/>
    </row>
    <row r="975" spans="13:15" ht="12.75" x14ac:dyDescent="0.2">
      <c r="M975" s="3"/>
      <c r="O975" s="3"/>
    </row>
    <row r="976" spans="13:15" ht="12.75" x14ac:dyDescent="0.2">
      <c r="M976" s="3"/>
      <c r="O976" s="3"/>
    </row>
    <row r="977" spans="13:15" ht="12.75" x14ac:dyDescent="0.2">
      <c r="M977" s="3"/>
      <c r="O977" s="3"/>
    </row>
    <row r="978" spans="13:15" ht="12.75" x14ac:dyDescent="0.2">
      <c r="M978" s="3"/>
      <c r="O978" s="3"/>
    </row>
    <row r="979" spans="13:15" ht="12.75" x14ac:dyDescent="0.2">
      <c r="M979" s="3"/>
      <c r="O979" s="3"/>
    </row>
    <row r="980" spans="13:15" ht="12.75" x14ac:dyDescent="0.2">
      <c r="M980" s="3"/>
      <c r="O980" s="3"/>
    </row>
    <row r="981" spans="13:15" ht="12.75" x14ac:dyDescent="0.2">
      <c r="M981" s="3"/>
      <c r="O981" s="3"/>
    </row>
    <row r="982" spans="13:15" ht="12.75" x14ac:dyDescent="0.2">
      <c r="M982" s="3"/>
      <c r="O982" s="3"/>
    </row>
    <row r="983" spans="13:15" ht="12.75" x14ac:dyDescent="0.2">
      <c r="M983" s="3"/>
      <c r="O983" s="3"/>
    </row>
    <row r="984" spans="13:15" ht="12.75" x14ac:dyDescent="0.2">
      <c r="M984" s="3"/>
      <c r="O984" s="3"/>
    </row>
    <row r="985" spans="13:15" ht="12.75" x14ac:dyDescent="0.2">
      <c r="M985" s="3"/>
      <c r="O985" s="3"/>
    </row>
    <row r="986" spans="13:15" ht="12.75" x14ac:dyDescent="0.2">
      <c r="M986" s="3"/>
      <c r="O986" s="3"/>
    </row>
    <row r="987" spans="13:15" ht="12.75" x14ac:dyDescent="0.2">
      <c r="M987" s="3"/>
      <c r="O987" s="3"/>
    </row>
    <row r="988" spans="13:15" ht="12.75" x14ac:dyDescent="0.2">
      <c r="M988" s="3"/>
      <c r="O988" s="3"/>
    </row>
    <row r="989" spans="13:15" ht="12.75" x14ac:dyDescent="0.2">
      <c r="M989" s="3"/>
      <c r="O989" s="3"/>
    </row>
    <row r="990" spans="13:15" ht="12.75" x14ac:dyDescent="0.2">
      <c r="M990" s="3"/>
      <c r="O990" s="3"/>
    </row>
    <row r="991" spans="13:15" ht="12.75" x14ac:dyDescent="0.2">
      <c r="M991" s="3"/>
      <c r="O991" s="3"/>
    </row>
    <row r="992" spans="13:15" ht="12.75" x14ac:dyDescent="0.2">
      <c r="M992" s="3"/>
      <c r="O992" s="3"/>
    </row>
  </sheetData>
  <autoFilter ref="I2:I992" xr:uid="{00000000-0009-0000-0000-000000000000}"/>
  <sortState xmlns:xlrd2="http://schemas.microsoft.com/office/spreadsheetml/2017/richdata2" ref="A2:T1000">
    <sortCondition ref="D2:D1000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"/>
  <sheetViews>
    <sheetView workbookViewId="0"/>
  </sheetViews>
  <sheetFormatPr baseColWidth="10" defaultColWidth="12.5703125" defaultRowHeight="15.75" customHeight="1" x14ac:dyDescent="0.2"/>
  <sheetData>
    <row r="1" spans="1:17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2" t="s">
        <v>12</v>
      </c>
      <c r="M1" s="1" t="s">
        <v>13</v>
      </c>
      <c r="N1" s="2" t="s">
        <v>14</v>
      </c>
      <c r="O1" s="1" t="s">
        <v>20</v>
      </c>
      <c r="P1" s="1" t="s">
        <v>21</v>
      </c>
      <c r="Q1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data_jeux_092021</vt:lpstr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Camille JAHEL</cp:lastModifiedBy>
  <dcterms:modified xsi:type="dcterms:W3CDTF">2025-02-11T13:54:33Z</dcterms:modified>
</cp:coreProperties>
</file>