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ricar\Documents\7MO SEMESTRE\BaseDeDatos\Parcial uno\"/>
    </mc:Choice>
  </mc:AlternateContent>
  <xr:revisionPtr revIDLastSave="0" documentId="13_ncr:1_{E0E227F1-978A-4D9D-B65E-CCCDD3B7B7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36" i="1" l="1"/>
  <c r="R7" i="1"/>
  <c r="U7" i="1" s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7" i="1"/>
  <c r="N8" i="1" a="1"/>
  <c r="N8" i="1" s="1"/>
  <c r="N9" i="1" a="1"/>
  <c r="N9" i="1" s="1"/>
  <c r="N10" i="1" a="1"/>
  <c r="N10" i="1" s="1"/>
  <c r="N11" i="1" a="1"/>
  <c r="N11" i="1" s="1"/>
  <c r="N12" i="1" a="1"/>
  <c r="N12" i="1" s="1"/>
  <c r="N13" i="1" a="1"/>
  <c r="N13" i="1" s="1"/>
  <c r="N14" i="1" a="1"/>
  <c r="N14" i="1" s="1"/>
  <c r="N15" i="1" a="1"/>
  <c r="N15" i="1" s="1"/>
  <c r="N16" i="1" a="1"/>
  <c r="N16" i="1" s="1"/>
  <c r="N17" i="1" a="1"/>
  <c r="N17" i="1" s="1"/>
  <c r="N18" i="1" a="1"/>
  <c r="N18" i="1"/>
  <c r="N19" i="1" a="1"/>
  <c r="N19" i="1"/>
  <c r="N20" i="1" a="1"/>
  <c r="N20" i="1" s="1"/>
  <c r="N21" i="1" a="1"/>
  <c r="N21" i="1" s="1"/>
  <c r="N22" i="1" a="1"/>
  <c r="N22" i="1" s="1"/>
  <c r="N23" i="1" a="1"/>
  <c r="N23" i="1" s="1"/>
  <c r="N24" i="1" a="1"/>
  <c r="N24" i="1" s="1"/>
  <c r="N25" i="1" a="1"/>
  <c r="N25" i="1" s="1"/>
  <c r="N26" i="1" a="1"/>
  <c r="N26" i="1" s="1"/>
  <c r="N27" i="1" a="1"/>
  <c r="N27" i="1"/>
  <c r="N28" i="1" a="1"/>
  <c r="N28" i="1" s="1"/>
  <c r="N29" i="1" a="1"/>
  <c r="N29" i="1" s="1"/>
  <c r="N30" i="1" a="1"/>
  <c r="N30" i="1" s="1"/>
  <c r="N31" i="1" a="1"/>
  <c r="N31" i="1" s="1"/>
  <c r="N32" i="1" a="1"/>
  <c r="N32" i="1" s="1"/>
  <c r="N33" i="1" a="1"/>
  <c r="N33" i="1" s="1"/>
  <c r="N34" i="1" a="1"/>
  <c r="N34" i="1" s="1"/>
  <c r="N35" i="1" a="1"/>
  <c r="N35" i="1"/>
  <c r="N7" i="1" a="1"/>
  <c r="N7" i="1" s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7" i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7" i="1" a="1"/>
  <c r="H7" i="1" s="1"/>
  <c r="T7" i="1" l="1"/>
  <c r="V7" i="1"/>
  <c r="W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<sst xmlns="http://schemas.openxmlformats.org/spreadsheetml/2006/main" count="233" uniqueCount="94">
  <si>
    <t>Fecha-nac</t>
  </si>
  <si>
    <t>Barrio</t>
  </si>
  <si>
    <t>Tipo trabajo</t>
  </si>
  <si>
    <t>Horas trabajadas</t>
  </si>
  <si>
    <t>Dias trabajdos</t>
  </si>
  <si>
    <t>Rubro</t>
  </si>
  <si>
    <t>Cordon</t>
  </si>
  <si>
    <t>Jornalero</t>
  </si>
  <si>
    <t>Chofer</t>
  </si>
  <si>
    <t>Aguada</t>
  </si>
  <si>
    <t>Efectivo</t>
  </si>
  <si>
    <t>Azafata</t>
  </si>
  <si>
    <t>Administración</t>
  </si>
  <si>
    <t>Unión</t>
  </si>
  <si>
    <t>Ventas</t>
  </si>
  <si>
    <t>Blanqueada</t>
  </si>
  <si>
    <t>Taller</t>
  </si>
  <si>
    <t>Centro</t>
  </si>
  <si>
    <t>No. Emp</t>
  </si>
  <si>
    <t>Faltas</t>
  </si>
  <si>
    <t>Pago por hora:</t>
  </si>
  <si>
    <t>Pago por día:</t>
  </si>
  <si>
    <t>ISR</t>
  </si>
  <si>
    <t>IETU</t>
  </si>
  <si>
    <t>IMSS</t>
  </si>
  <si>
    <t>Pagos y Descuentos</t>
  </si>
  <si>
    <t>Clave Barrios</t>
  </si>
  <si>
    <t>Clave Trabajo</t>
  </si>
  <si>
    <t>Clave Rubro</t>
  </si>
  <si>
    <t>Nombre</t>
  </si>
  <si>
    <t>Apellido Paterno</t>
  </si>
  <si>
    <t>SUAREZ</t>
  </si>
  <si>
    <t>PEREZ</t>
  </si>
  <si>
    <t>PEREIRA</t>
  </si>
  <si>
    <t>GUTIERREZ</t>
  </si>
  <si>
    <t>LOPEZ</t>
  </si>
  <si>
    <t>ALFONSO</t>
  </si>
  <si>
    <t>PEÑA</t>
  </si>
  <si>
    <t>ACOSTA</t>
  </si>
  <si>
    <t>COSTELA</t>
  </si>
  <si>
    <t>PERERA</t>
  </si>
  <si>
    <t>BACCIO</t>
  </si>
  <si>
    <t>HERNANDEZ</t>
  </si>
  <si>
    <t>GARCIA</t>
  </si>
  <si>
    <t>COSTA</t>
  </si>
  <si>
    <t>MARTINEZ</t>
  </si>
  <si>
    <t>FERREIRA</t>
  </si>
  <si>
    <t>VICENTE</t>
  </si>
  <si>
    <t>GALO</t>
  </si>
  <si>
    <t>HERRERA</t>
  </si>
  <si>
    <t>GIMENEZ</t>
  </si>
  <si>
    <t>BRESIA</t>
  </si>
  <si>
    <t>BARCIA</t>
  </si>
  <si>
    <t>PALACIOS</t>
  </si>
  <si>
    <t>RODAS</t>
  </si>
  <si>
    <t>ANGELUCCI</t>
  </si>
  <si>
    <t>DE LOS SANTOS</t>
  </si>
  <si>
    <t>LUIS</t>
  </si>
  <si>
    <t>EMA</t>
  </si>
  <si>
    <t>ANA</t>
  </si>
  <si>
    <t>ADOLFO</t>
  </si>
  <si>
    <t>SOFIA</t>
  </si>
  <si>
    <t>RODRIGO</t>
  </si>
  <si>
    <t>BEATRIZ</t>
  </si>
  <si>
    <t>PEDRO</t>
  </si>
  <si>
    <t>MARTHA</t>
  </si>
  <si>
    <t>LEONCIO</t>
  </si>
  <si>
    <t>DANIEL</t>
  </si>
  <si>
    <t>LORENA</t>
  </si>
  <si>
    <t>JULIO</t>
  </si>
  <si>
    <t>JULIAN</t>
  </si>
  <si>
    <t>PABLO</t>
  </si>
  <si>
    <t>FEDERICO</t>
  </si>
  <si>
    <t>MARIA</t>
  </si>
  <si>
    <t>IRMA</t>
  </si>
  <si>
    <t>RODOLFO</t>
  </si>
  <si>
    <t>SANTIAGO</t>
  </si>
  <si>
    <t>ELBIO</t>
  </si>
  <si>
    <t>JOUAQUIN</t>
  </si>
  <si>
    <t>ESTELA</t>
  </si>
  <si>
    <t>LEONARDO</t>
  </si>
  <si>
    <t>FABRICIO</t>
  </si>
  <si>
    <t>JACINTO</t>
  </si>
  <si>
    <t>Sexo</t>
  </si>
  <si>
    <t>Apellido Materno</t>
  </si>
  <si>
    <t>M</t>
  </si>
  <si>
    <t>F</t>
  </si>
  <si>
    <t>SONIA</t>
  </si>
  <si>
    <t>Juvilacion</t>
  </si>
  <si>
    <t>Sueldo Bruto</t>
  </si>
  <si>
    <t>Descuento Faltas</t>
  </si>
  <si>
    <t>Sueldo Neto</t>
  </si>
  <si>
    <t>Líneas Aereas Económicas Unidas</t>
  </si>
  <si>
    <t>Reporte de Nomina Básico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</si>
</sst>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1"/>
      <name val="Segoe UI"/>
      <family val="2"/>
    </font>
    <font>
      <b/>
      <sz val="18"/>
      <color theme="1"/>
      <name val="Biome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0" fontId="3" fillId="0" borderId="0" xfId="0" applyFont="1"/>
    <xf numFmtId="0" fontId="0" fillId="0" borderId="0" xfId="0" applyAlignment="1">
      <alignment horizontal="left"/>
    </xf>
    <xf numFmtId="2" fontId="0" fillId="0" borderId="0" xfId="0" applyNumberFormat="1"/>
    <xf numFmtId="9" fontId="0" fillId="0" borderId="0" xfId="1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3" borderId="0" xfId="0" applyFill="1"/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6" fillId="0" borderId="0" xfId="0" applyFont="1"/>
    <xf numFmtId="0" fontId="0" fillId="0" borderId="0" xfId="0" applyAlignment="1">
      <alignment horizontal="center" wrapText="1"/>
    </xf>
    <xf numFmtId="44" fontId="0" fillId="0" borderId="0" xfId="2" applyFont="1"/>
    <xf numFmtId="44" fontId="0" fillId="0" borderId="0" xfId="0" applyNumberFormat="1"/>
    <xf numFmtId="0" fontId="2" fillId="2" borderId="0" xfId="0" applyFont="1" applyFill="1" applyAlignment="1">
      <alignment horizontal="center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114299</xdr:rowOff>
    </xdr:from>
    <xdr:to>
      <xdr:col>2</xdr:col>
      <xdr:colOff>449209</xdr:colOff>
      <xdr:row>3</xdr:row>
      <xdr:rowOff>93980</xdr:rowOff>
    </xdr:to>
    <xdr:pic>
      <xdr:nvPicPr>
        <xdr:cNvPr id="2" name="Imagen 1" descr="See the source image">
          <a:extLst>
            <a:ext uri="{FF2B5EF4-FFF2-40B4-BE49-F238E27FC236}">
              <a16:creationId xmlns:a16="http://schemas.microsoft.com/office/drawing/2014/main" id="{8A1F1C9F-8ECD-F0E2-5894-867746AADF3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769" t="16366" r="7538" b="26119"/>
        <a:stretch/>
      </xdr:blipFill>
      <xdr:spPr bwMode="auto">
        <a:xfrm>
          <a:off x="0" y="114299"/>
          <a:ext cx="1913519" cy="6667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44"/>
  <sheetViews>
    <sheetView tabSelected="1" topLeftCell="G3" workbookViewId="0">
      <selection activeCell="W7" sqref="W7"/>
    </sheetView>
  </sheetViews>
  <sheetFormatPr defaultColWidth="11.5546875" defaultRowHeight="14.4" x14ac:dyDescent="0.3"/>
  <cols>
    <col min="1" max="1" width="5.5546875" customWidth="1"/>
    <col min="2" max="2" width="15.33203125" customWidth="1"/>
    <col min="3" max="4" width="15.21875" customWidth="1"/>
    <col min="5" max="5" width="7.77734375" customWidth="1"/>
    <col min="6" max="6" width="10.5546875" bestFit="1" customWidth="1"/>
    <col min="8" max="8" width="8.77734375" customWidth="1"/>
    <col min="9" max="9" width="9.21875" bestFit="1" customWidth="1"/>
    <col min="10" max="10" width="9.21875" customWidth="1"/>
    <col min="11" max="11" width="10.77734375" customWidth="1"/>
    <col min="13" max="13" width="14.44140625" bestFit="1" customWidth="1"/>
    <col min="14" max="14" width="8.5546875" customWidth="1"/>
    <col min="15" max="15" width="8" customWidth="1"/>
    <col min="16" max="16" width="10.109375" customWidth="1"/>
    <col min="17" max="17" width="2.21875" customWidth="1"/>
  </cols>
  <sheetData>
    <row r="2" spans="1:23" ht="22.8" x14ac:dyDescent="0.4">
      <c r="D2" s="14" t="s">
        <v>92</v>
      </c>
    </row>
    <row r="3" spans="1:23" x14ac:dyDescent="0.3">
      <c r="D3" s="2" t="s">
        <v>93</v>
      </c>
    </row>
    <row r="6" spans="1:23" ht="28.8" x14ac:dyDescent="0.3">
      <c r="A6" s="8" t="s">
        <v>18</v>
      </c>
      <c r="B6" s="9" t="s">
        <v>29</v>
      </c>
      <c r="C6" s="9" t="s">
        <v>30</v>
      </c>
      <c r="D6" s="9" t="s">
        <v>84</v>
      </c>
      <c r="E6" s="9" t="s">
        <v>83</v>
      </c>
      <c r="F6" s="9" t="s">
        <v>0</v>
      </c>
      <c r="G6" s="9" t="s">
        <v>1</v>
      </c>
      <c r="H6" s="9" t="s">
        <v>26</v>
      </c>
      <c r="I6" s="9" t="s">
        <v>2</v>
      </c>
      <c r="J6" s="9" t="s">
        <v>27</v>
      </c>
      <c r="K6" s="9" t="s">
        <v>3</v>
      </c>
      <c r="L6" s="9" t="s">
        <v>4</v>
      </c>
      <c r="M6" s="9" t="s">
        <v>5</v>
      </c>
      <c r="N6" s="9" t="s">
        <v>28</v>
      </c>
      <c r="O6" s="9" t="s">
        <v>19</v>
      </c>
      <c r="P6" s="12" t="s">
        <v>88</v>
      </c>
      <c r="Q6" s="11"/>
      <c r="R6" s="13" t="s">
        <v>89</v>
      </c>
      <c r="S6" s="13" t="s">
        <v>90</v>
      </c>
      <c r="T6" s="13" t="s">
        <v>22</v>
      </c>
      <c r="U6" s="13" t="s">
        <v>23</v>
      </c>
      <c r="V6" s="13" t="s">
        <v>24</v>
      </c>
      <c r="W6" s="13" t="s">
        <v>91</v>
      </c>
    </row>
    <row r="7" spans="1:23" ht="16.8" x14ac:dyDescent="0.4">
      <c r="A7" s="3">
        <v>1</v>
      </c>
      <c r="B7" t="s">
        <v>57</v>
      </c>
      <c r="C7" t="s">
        <v>31</v>
      </c>
      <c r="D7" t="s">
        <v>38</v>
      </c>
      <c r="E7" t="s">
        <v>85</v>
      </c>
      <c r="F7" s="1">
        <v>20677</v>
      </c>
      <c r="G7" t="s">
        <v>6</v>
      </c>
      <c r="H7" s="15" cm="1">
        <f t="array" ref="H7">_xlfn.IFS(G7="Aguada",1,G7="Blanqueada",2,G7="Centro",3,G7="Cordon",4,G7="Unión",5)</f>
        <v>4</v>
      </c>
      <c r="I7" t="s">
        <v>7</v>
      </c>
      <c r="J7" s="7">
        <f>IF(I7="Efectivo",1,2)</f>
        <v>2</v>
      </c>
      <c r="K7" s="6">
        <v>276</v>
      </c>
      <c r="L7" s="6"/>
      <c r="M7" t="s">
        <v>8</v>
      </c>
      <c r="N7" s="7" cm="1">
        <f t="array" ref="N7">_xlfn.IFS(M7="Administración",1,M7="Azafata",2,M7="Chofer",3,M7="Taller",4,M7="Ventas",5)</f>
        <v>3</v>
      </c>
      <c r="O7" s="6">
        <v>1</v>
      </c>
      <c r="P7" s="6" t="str">
        <f ca="1">IF(E7="F",IF(YEAR(TODAY())-YEAR(F7)&gt;=60,"SI","NO"),IF(YEAR(TODAY())-YEAR(F7)&gt;=65,"SI","NO"))</f>
        <v>SI</v>
      </c>
      <c r="Q7" s="11"/>
      <c r="R7" s="16">
        <f>IF(J7=2,K7*$C$38,L7*$C$39)</f>
        <v>6900</v>
      </c>
      <c r="S7" s="16">
        <f>IF(J7=2,O7*$C$38,O7*$C$39)</f>
        <v>25</v>
      </c>
      <c r="T7" s="17">
        <f>R7*$C$40</f>
        <v>2415</v>
      </c>
      <c r="U7" s="17">
        <f>R7*$C$41</f>
        <v>1173</v>
      </c>
      <c r="V7" s="17">
        <f>R7*$C$42</f>
        <v>828</v>
      </c>
      <c r="W7" s="17">
        <f>R7-SUM(S7:V7)</f>
        <v>2459</v>
      </c>
    </row>
    <row r="8" spans="1:23" ht="16.8" x14ac:dyDescent="0.4">
      <c r="A8" s="3">
        <v>2</v>
      </c>
      <c r="B8" t="s">
        <v>58</v>
      </c>
      <c r="C8" t="s">
        <v>32</v>
      </c>
      <c r="D8" t="s">
        <v>36</v>
      </c>
      <c r="E8" t="s">
        <v>86</v>
      </c>
      <c r="F8" s="1">
        <v>22380</v>
      </c>
      <c r="G8" t="s">
        <v>9</v>
      </c>
      <c r="H8" s="15" cm="1">
        <f t="array" ref="H8">_xlfn.IFS(G8="Aguada",1,G8="Blanqueada",2,G8="Centro",3,G8="Cordon",4,G8="Unión",5)</f>
        <v>1</v>
      </c>
      <c r="I8" t="s">
        <v>10</v>
      </c>
      <c r="J8" s="7">
        <f t="shared" ref="J8:J35" si="0">IF(I8="Efectivo",1,2)</f>
        <v>1</v>
      </c>
      <c r="K8" s="6"/>
      <c r="L8" s="6">
        <v>22</v>
      </c>
      <c r="M8" t="s">
        <v>11</v>
      </c>
      <c r="N8" s="7" cm="1">
        <f t="array" ref="N8">_xlfn.IFS(M8="Administración",1,M8="Azafata",2,M8="Chofer",3,M8="Taller",4,M8="Ventas",5)</f>
        <v>2</v>
      </c>
      <c r="O8" s="6">
        <v>0</v>
      </c>
      <c r="P8" s="6" t="str">
        <f t="shared" ref="P8:P35" ca="1" si="1">IF(E8="F",IF(YEAR(TODAY())-YEAR(F8)&gt;=60,"SI","NO"),IF(YEAR(TODAY())-YEAR(F8)&gt;=65,"SI","NO"))</f>
        <v>SI</v>
      </c>
      <c r="Q8" s="11"/>
      <c r="R8" s="16">
        <f t="shared" ref="R8:R35" si="2">IF(J8=2,K8*$C$38,L8*$C$39)</f>
        <v>5500</v>
      </c>
      <c r="S8" s="16">
        <f t="shared" ref="S8:S35" si="3">IF(J8=2,O8*$C$38,O8*$C$39)</f>
        <v>0</v>
      </c>
      <c r="T8" s="17">
        <f t="shared" ref="T8:T35" si="4">R8*$C$40</f>
        <v>1924.9999999999998</v>
      </c>
      <c r="U8" s="17">
        <f t="shared" ref="U8:U35" si="5">R8*$C$41</f>
        <v>935.00000000000011</v>
      </c>
      <c r="V8" s="17">
        <f t="shared" ref="V8:V35" si="6">R8*$C$42</f>
        <v>660</v>
      </c>
      <c r="W8" s="17">
        <f t="shared" ref="W8:W35" si="7">R8-SUM(S8:V8)</f>
        <v>1980</v>
      </c>
    </row>
    <row r="9" spans="1:23" ht="16.8" x14ac:dyDescent="0.4">
      <c r="A9" s="3">
        <v>3</v>
      </c>
      <c r="B9" t="s">
        <v>59</v>
      </c>
      <c r="C9" t="s">
        <v>33</v>
      </c>
      <c r="D9" t="s">
        <v>55</v>
      </c>
      <c r="E9" t="s">
        <v>86</v>
      </c>
      <c r="F9" s="1">
        <v>29010</v>
      </c>
      <c r="G9" t="s">
        <v>9</v>
      </c>
      <c r="H9" s="15" cm="1">
        <f t="array" ref="H9">_xlfn.IFS(G9="Aguada",1,G9="Blanqueada",2,G9="Centro",3,G9="Cordon",4,G9="Unión",5)</f>
        <v>1</v>
      </c>
      <c r="I9" t="s">
        <v>10</v>
      </c>
      <c r="J9" s="7">
        <f t="shared" si="0"/>
        <v>1</v>
      </c>
      <c r="K9" s="6"/>
      <c r="L9" s="6">
        <v>21</v>
      </c>
      <c r="M9" t="s">
        <v>12</v>
      </c>
      <c r="N9" s="7" cm="1">
        <f t="array" ref="N9">_xlfn.IFS(M9="Administración",1,M9="Azafata",2,M9="Chofer",3,M9="Taller",4,M9="Ventas",5)</f>
        <v>1</v>
      </c>
      <c r="O9" s="6">
        <v>0</v>
      </c>
      <c r="P9" s="6" t="str">
        <f t="shared" ca="1" si="1"/>
        <v>NO</v>
      </c>
      <c r="Q9" s="11"/>
      <c r="R9" s="16">
        <f t="shared" si="2"/>
        <v>5250</v>
      </c>
      <c r="S9" s="16">
        <f t="shared" si="3"/>
        <v>0</v>
      </c>
      <c r="T9" s="17">
        <f t="shared" si="4"/>
        <v>1837.4999999999998</v>
      </c>
      <c r="U9" s="17">
        <f t="shared" si="5"/>
        <v>892.50000000000011</v>
      </c>
      <c r="V9" s="17">
        <f t="shared" si="6"/>
        <v>630</v>
      </c>
      <c r="W9" s="17">
        <f t="shared" si="7"/>
        <v>1890</v>
      </c>
    </row>
    <row r="10" spans="1:23" ht="16.8" x14ac:dyDescent="0.4">
      <c r="A10" s="3">
        <v>4</v>
      </c>
      <c r="B10" t="s">
        <v>60</v>
      </c>
      <c r="C10" t="s">
        <v>34</v>
      </c>
      <c r="D10" t="s">
        <v>41</v>
      </c>
      <c r="E10" t="s">
        <v>85</v>
      </c>
      <c r="F10" s="1">
        <v>23937</v>
      </c>
      <c r="G10" t="s">
        <v>9</v>
      </c>
      <c r="H10" s="15" cm="1">
        <f t="array" ref="H10">_xlfn.IFS(G10="Aguada",1,G10="Blanqueada",2,G10="Centro",3,G10="Cordon",4,G10="Unión",5)</f>
        <v>1</v>
      </c>
      <c r="I10" t="s">
        <v>7</v>
      </c>
      <c r="J10" s="7">
        <f t="shared" si="0"/>
        <v>2</v>
      </c>
      <c r="K10" s="6">
        <v>128</v>
      </c>
      <c r="L10" s="6"/>
      <c r="M10" t="s">
        <v>8</v>
      </c>
      <c r="N10" s="7" cm="1">
        <f t="array" ref="N10">_xlfn.IFS(M10="Administración",1,M10="Azafata",2,M10="Chofer",3,M10="Taller",4,M10="Ventas",5)</f>
        <v>3</v>
      </c>
      <c r="O10" s="6">
        <v>0</v>
      </c>
      <c r="P10" s="6" t="str">
        <f t="shared" ca="1" si="1"/>
        <v>NO</v>
      </c>
      <c r="Q10" s="11"/>
      <c r="R10" s="16">
        <f t="shared" si="2"/>
        <v>3200</v>
      </c>
      <c r="S10" s="16">
        <f t="shared" si="3"/>
        <v>0</v>
      </c>
      <c r="T10" s="17">
        <f t="shared" si="4"/>
        <v>1120</v>
      </c>
      <c r="U10" s="17">
        <f t="shared" si="5"/>
        <v>544</v>
      </c>
      <c r="V10" s="17">
        <f t="shared" si="6"/>
        <v>384</v>
      </c>
      <c r="W10" s="17">
        <f t="shared" si="7"/>
        <v>1152</v>
      </c>
    </row>
    <row r="11" spans="1:23" ht="16.8" x14ac:dyDescent="0.4">
      <c r="A11" s="3">
        <v>5</v>
      </c>
      <c r="B11" t="s">
        <v>61</v>
      </c>
      <c r="C11" t="s">
        <v>35</v>
      </c>
      <c r="D11" t="s">
        <v>52</v>
      </c>
      <c r="E11" t="s">
        <v>86</v>
      </c>
      <c r="F11" s="1">
        <v>24462</v>
      </c>
      <c r="G11" t="s">
        <v>13</v>
      </c>
      <c r="H11" s="15" cm="1">
        <f t="array" ref="H11">_xlfn.IFS(G11="Aguada",1,G11="Blanqueada",2,G11="Centro",3,G11="Cordon",4,G11="Unión",5)</f>
        <v>5</v>
      </c>
      <c r="I11" t="s">
        <v>7</v>
      </c>
      <c r="J11" s="7">
        <f t="shared" si="0"/>
        <v>2</v>
      </c>
      <c r="K11" s="6">
        <v>490</v>
      </c>
      <c r="L11" s="6"/>
      <c r="M11" t="s">
        <v>11</v>
      </c>
      <c r="N11" s="7" cm="1">
        <f t="array" ref="N11">_xlfn.IFS(M11="Administración",1,M11="Azafata",2,M11="Chofer",3,M11="Taller",4,M11="Ventas",5)</f>
        <v>2</v>
      </c>
      <c r="O11" s="6">
        <v>0</v>
      </c>
      <c r="P11" s="6" t="str">
        <f t="shared" ca="1" si="1"/>
        <v>NO</v>
      </c>
      <c r="Q11" s="11"/>
      <c r="R11" s="16">
        <f t="shared" si="2"/>
        <v>12250</v>
      </c>
      <c r="S11" s="16">
        <f t="shared" si="3"/>
        <v>0</v>
      </c>
      <c r="T11" s="17">
        <f t="shared" si="4"/>
        <v>4287.5</v>
      </c>
      <c r="U11" s="17">
        <f t="shared" si="5"/>
        <v>2082.5</v>
      </c>
      <c r="V11" s="17">
        <f t="shared" si="6"/>
        <v>1470</v>
      </c>
      <c r="W11" s="17">
        <f t="shared" si="7"/>
        <v>4410</v>
      </c>
    </row>
    <row r="12" spans="1:23" ht="16.8" x14ac:dyDescent="0.4">
      <c r="A12" s="3">
        <v>6</v>
      </c>
      <c r="B12" t="s">
        <v>62</v>
      </c>
      <c r="C12" t="s">
        <v>36</v>
      </c>
      <c r="D12" t="s">
        <v>51</v>
      </c>
      <c r="E12" t="s">
        <v>85</v>
      </c>
      <c r="F12" s="1">
        <v>30174</v>
      </c>
      <c r="G12" t="s">
        <v>6</v>
      </c>
      <c r="H12" s="15" cm="1">
        <f t="array" ref="H12">_xlfn.IFS(G12="Aguada",1,G12="Blanqueada",2,G12="Centro",3,G12="Cordon",4,G12="Unión",5)</f>
        <v>4</v>
      </c>
      <c r="I12" t="s">
        <v>10</v>
      </c>
      <c r="J12" s="7">
        <f t="shared" si="0"/>
        <v>1</v>
      </c>
      <c r="K12" s="6"/>
      <c r="L12" s="6">
        <v>22</v>
      </c>
      <c r="M12" t="s">
        <v>8</v>
      </c>
      <c r="N12" s="7" cm="1">
        <f t="array" ref="N12">_xlfn.IFS(M12="Administración",1,M12="Azafata",2,M12="Chofer",3,M12="Taller",4,M12="Ventas",5)</f>
        <v>3</v>
      </c>
      <c r="O12" s="6">
        <v>3</v>
      </c>
      <c r="P12" s="6" t="str">
        <f t="shared" ca="1" si="1"/>
        <v>NO</v>
      </c>
      <c r="Q12" s="11"/>
      <c r="R12" s="16">
        <f t="shared" si="2"/>
        <v>5500</v>
      </c>
      <c r="S12" s="16">
        <f t="shared" si="3"/>
        <v>750</v>
      </c>
      <c r="T12" s="17">
        <f t="shared" si="4"/>
        <v>1924.9999999999998</v>
      </c>
      <c r="U12" s="17">
        <f t="shared" si="5"/>
        <v>935.00000000000011</v>
      </c>
      <c r="V12" s="17">
        <f t="shared" si="6"/>
        <v>660</v>
      </c>
      <c r="W12" s="17">
        <f t="shared" si="7"/>
        <v>1230</v>
      </c>
    </row>
    <row r="13" spans="1:23" ht="16.8" x14ac:dyDescent="0.4">
      <c r="A13" s="3">
        <v>7</v>
      </c>
      <c r="B13" t="s">
        <v>63</v>
      </c>
      <c r="C13" t="s">
        <v>37</v>
      </c>
      <c r="D13" t="s">
        <v>44</v>
      </c>
      <c r="E13" t="s">
        <v>86</v>
      </c>
      <c r="F13" s="1">
        <v>27309</v>
      </c>
      <c r="G13" t="s">
        <v>13</v>
      </c>
      <c r="H13" s="15" cm="1">
        <f t="array" ref="H13">_xlfn.IFS(G13="Aguada",1,G13="Blanqueada",2,G13="Centro",3,G13="Cordon",4,G13="Unión",5)</f>
        <v>5</v>
      </c>
      <c r="I13" t="s">
        <v>10</v>
      </c>
      <c r="J13" s="7">
        <f t="shared" si="0"/>
        <v>1</v>
      </c>
      <c r="K13" s="6"/>
      <c r="L13" s="6">
        <v>22</v>
      </c>
      <c r="M13" t="s">
        <v>14</v>
      </c>
      <c r="N13" s="7" cm="1">
        <f t="array" ref="N13">_xlfn.IFS(M13="Administración",1,M13="Azafata",2,M13="Chofer",3,M13="Taller",4,M13="Ventas",5)</f>
        <v>5</v>
      </c>
      <c r="O13" s="6">
        <v>2</v>
      </c>
      <c r="P13" s="6" t="str">
        <f t="shared" ca="1" si="1"/>
        <v>NO</v>
      </c>
      <c r="Q13" s="11"/>
      <c r="R13" s="16">
        <f t="shared" si="2"/>
        <v>5500</v>
      </c>
      <c r="S13" s="16">
        <f t="shared" si="3"/>
        <v>500</v>
      </c>
      <c r="T13" s="17">
        <f t="shared" si="4"/>
        <v>1924.9999999999998</v>
      </c>
      <c r="U13" s="17">
        <f t="shared" si="5"/>
        <v>935.00000000000011</v>
      </c>
      <c r="V13" s="17">
        <f t="shared" si="6"/>
        <v>660</v>
      </c>
      <c r="W13" s="17">
        <f t="shared" si="7"/>
        <v>1480</v>
      </c>
    </row>
    <row r="14" spans="1:23" ht="16.8" x14ac:dyDescent="0.4">
      <c r="A14" s="3">
        <v>8</v>
      </c>
      <c r="B14" t="s">
        <v>64</v>
      </c>
      <c r="C14" t="s">
        <v>38</v>
      </c>
      <c r="D14" t="s">
        <v>39</v>
      </c>
      <c r="E14" t="s">
        <v>85</v>
      </c>
      <c r="F14" s="1">
        <v>28701</v>
      </c>
      <c r="G14" t="s">
        <v>13</v>
      </c>
      <c r="H14" s="15" cm="1">
        <f t="array" ref="H14">_xlfn.IFS(G14="Aguada",1,G14="Blanqueada",2,G14="Centro",3,G14="Cordon",4,G14="Unión",5)</f>
        <v>5</v>
      </c>
      <c r="I14" t="s">
        <v>10</v>
      </c>
      <c r="J14" s="7">
        <f t="shared" si="0"/>
        <v>1</v>
      </c>
      <c r="K14" s="6"/>
      <c r="L14" s="6">
        <v>18</v>
      </c>
      <c r="M14" t="s">
        <v>8</v>
      </c>
      <c r="N14" s="7" cm="1">
        <f t="array" ref="N14">_xlfn.IFS(M14="Administración",1,M14="Azafata",2,M14="Chofer",3,M14="Taller",4,M14="Ventas",5)</f>
        <v>3</v>
      </c>
      <c r="O14" s="6">
        <v>4</v>
      </c>
      <c r="P14" s="6" t="str">
        <f t="shared" ca="1" si="1"/>
        <v>NO</v>
      </c>
      <c r="Q14" s="11"/>
      <c r="R14" s="16">
        <f t="shared" si="2"/>
        <v>4500</v>
      </c>
      <c r="S14" s="16">
        <f t="shared" si="3"/>
        <v>1000</v>
      </c>
      <c r="T14" s="17">
        <f t="shared" si="4"/>
        <v>1575</v>
      </c>
      <c r="U14" s="17">
        <f t="shared" si="5"/>
        <v>765</v>
      </c>
      <c r="V14" s="17">
        <f t="shared" si="6"/>
        <v>540</v>
      </c>
      <c r="W14" s="17">
        <f t="shared" si="7"/>
        <v>620</v>
      </c>
    </row>
    <row r="15" spans="1:23" ht="16.8" x14ac:dyDescent="0.4">
      <c r="A15" s="3">
        <v>9</v>
      </c>
      <c r="B15" t="s">
        <v>65</v>
      </c>
      <c r="C15" t="s">
        <v>39</v>
      </c>
      <c r="D15" t="s">
        <v>56</v>
      </c>
      <c r="E15" t="s">
        <v>86</v>
      </c>
      <c r="F15" s="1">
        <v>21675</v>
      </c>
      <c r="G15" t="s">
        <v>6</v>
      </c>
      <c r="H15" s="15" cm="1">
        <f t="array" ref="H15">_xlfn.IFS(G15="Aguada",1,G15="Blanqueada",2,G15="Centro",3,G15="Cordon",4,G15="Unión",5)</f>
        <v>4</v>
      </c>
      <c r="I15" t="s">
        <v>7</v>
      </c>
      <c r="J15" s="7">
        <f t="shared" si="0"/>
        <v>2</v>
      </c>
      <c r="K15" s="6">
        <v>260</v>
      </c>
      <c r="L15" s="6"/>
      <c r="M15" t="s">
        <v>11</v>
      </c>
      <c r="N15" s="7" cm="1">
        <f t="array" ref="N15">_xlfn.IFS(M15="Administración",1,M15="Azafata",2,M15="Chofer",3,M15="Taller",4,M15="Ventas",5)</f>
        <v>2</v>
      </c>
      <c r="O15" s="6">
        <v>1</v>
      </c>
      <c r="P15" s="6" t="str">
        <f t="shared" ca="1" si="1"/>
        <v>SI</v>
      </c>
      <c r="Q15" s="11"/>
      <c r="R15" s="16">
        <f t="shared" si="2"/>
        <v>6500</v>
      </c>
      <c r="S15" s="16">
        <f t="shared" si="3"/>
        <v>25</v>
      </c>
      <c r="T15" s="17">
        <f t="shared" si="4"/>
        <v>2275</v>
      </c>
      <c r="U15" s="17">
        <f t="shared" si="5"/>
        <v>1105</v>
      </c>
      <c r="V15" s="17">
        <f t="shared" si="6"/>
        <v>780</v>
      </c>
      <c r="W15" s="17">
        <f t="shared" si="7"/>
        <v>2315</v>
      </c>
    </row>
    <row r="16" spans="1:23" ht="16.8" x14ac:dyDescent="0.4">
      <c r="A16" s="3">
        <v>10</v>
      </c>
      <c r="B16" t="s">
        <v>66</v>
      </c>
      <c r="C16" t="s">
        <v>40</v>
      </c>
      <c r="D16" t="s">
        <v>46</v>
      </c>
      <c r="E16" t="s">
        <v>85</v>
      </c>
      <c r="F16" s="1">
        <v>25829</v>
      </c>
      <c r="G16" t="s">
        <v>13</v>
      </c>
      <c r="H16" s="15" cm="1">
        <f t="array" ref="H16">_xlfn.IFS(G16="Aguada",1,G16="Blanqueada",2,G16="Centro",3,G16="Cordon",4,G16="Unión",5)</f>
        <v>5</v>
      </c>
      <c r="I16" t="s">
        <v>10</v>
      </c>
      <c r="J16" s="7">
        <f t="shared" si="0"/>
        <v>1</v>
      </c>
      <c r="K16" s="6"/>
      <c r="L16" s="6">
        <v>22</v>
      </c>
      <c r="M16" t="s">
        <v>12</v>
      </c>
      <c r="N16" s="7" cm="1">
        <f t="array" ref="N16">_xlfn.IFS(M16="Administración",1,M16="Azafata",2,M16="Chofer",3,M16="Taller",4,M16="Ventas",5)</f>
        <v>1</v>
      </c>
      <c r="O16" s="6">
        <v>1</v>
      </c>
      <c r="P16" s="6" t="str">
        <f t="shared" ca="1" si="1"/>
        <v>NO</v>
      </c>
      <c r="Q16" s="11"/>
      <c r="R16" s="16">
        <f t="shared" si="2"/>
        <v>5500</v>
      </c>
      <c r="S16" s="16">
        <f t="shared" si="3"/>
        <v>250</v>
      </c>
      <c r="T16" s="17">
        <f t="shared" si="4"/>
        <v>1924.9999999999998</v>
      </c>
      <c r="U16" s="17">
        <f t="shared" si="5"/>
        <v>935.00000000000011</v>
      </c>
      <c r="V16" s="17">
        <f t="shared" si="6"/>
        <v>660</v>
      </c>
      <c r="W16" s="17">
        <f t="shared" si="7"/>
        <v>1730</v>
      </c>
    </row>
    <row r="17" spans="1:23" ht="16.8" x14ac:dyDescent="0.4">
      <c r="A17" s="3">
        <v>11</v>
      </c>
      <c r="B17" t="s">
        <v>67</v>
      </c>
      <c r="C17" t="s">
        <v>41</v>
      </c>
      <c r="D17" t="s">
        <v>48</v>
      </c>
      <c r="E17" t="s">
        <v>85</v>
      </c>
      <c r="F17" s="1">
        <v>27985</v>
      </c>
      <c r="G17" t="s">
        <v>15</v>
      </c>
      <c r="H17" s="15" cm="1">
        <f t="array" ref="H17">_xlfn.IFS(G17="Aguada",1,G17="Blanqueada",2,G17="Centro",3,G17="Cordon",4,G17="Unión",5)</f>
        <v>2</v>
      </c>
      <c r="I17" t="s">
        <v>7</v>
      </c>
      <c r="J17" s="7">
        <f t="shared" si="0"/>
        <v>2</v>
      </c>
      <c r="K17" s="6">
        <v>168</v>
      </c>
      <c r="L17" s="6"/>
      <c r="M17" t="s">
        <v>8</v>
      </c>
      <c r="N17" s="7" cm="1">
        <f t="array" ref="N17">_xlfn.IFS(M17="Administración",1,M17="Azafata",2,M17="Chofer",3,M17="Taller",4,M17="Ventas",5)</f>
        <v>3</v>
      </c>
      <c r="O17" s="6">
        <v>1</v>
      </c>
      <c r="P17" s="6" t="str">
        <f t="shared" ca="1" si="1"/>
        <v>NO</v>
      </c>
      <c r="Q17" s="11"/>
      <c r="R17" s="16">
        <f t="shared" si="2"/>
        <v>4200</v>
      </c>
      <c r="S17" s="16">
        <f t="shared" si="3"/>
        <v>25</v>
      </c>
      <c r="T17" s="17">
        <f t="shared" si="4"/>
        <v>1470</v>
      </c>
      <c r="U17" s="17">
        <f t="shared" si="5"/>
        <v>714</v>
      </c>
      <c r="V17" s="17">
        <f t="shared" si="6"/>
        <v>504</v>
      </c>
      <c r="W17" s="17">
        <f t="shared" si="7"/>
        <v>1487</v>
      </c>
    </row>
    <row r="18" spans="1:23" ht="16.8" x14ac:dyDescent="0.4">
      <c r="A18" s="3">
        <v>12</v>
      </c>
      <c r="B18" t="s">
        <v>68</v>
      </c>
      <c r="C18" t="s">
        <v>35</v>
      </c>
      <c r="D18" t="s">
        <v>43</v>
      </c>
      <c r="E18" t="s">
        <v>86</v>
      </c>
      <c r="F18" s="1">
        <v>22988</v>
      </c>
      <c r="G18" t="s">
        <v>13</v>
      </c>
      <c r="H18" s="15" cm="1">
        <f t="array" ref="H18">_xlfn.IFS(G18="Aguada",1,G18="Blanqueada",2,G18="Centro",3,G18="Cordon",4,G18="Unión",5)</f>
        <v>5</v>
      </c>
      <c r="I18" t="s">
        <v>10</v>
      </c>
      <c r="J18" s="7">
        <f t="shared" si="0"/>
        <v>1</v>
      </c>
      <c r="K18" s="6"/>
      <c r="L18" s="6">
        <v>22</v>
      </c>
      <c r="M18" t="s">
        <v>8</v>
      </c>
      <c r="N18" s="7" cm="1">
        <f t="array" ref="N18">_xlfn.IFS(M18="Administración",1,M18="Azafata",2,M18="Chofer",3,M18="Taller",4,M18="Ventas",5)</f>
        <v>3</v>
      </c>
      <c r="O18" s="6">
        <v>1</v>
      </c>
      <c r="P18" s="6" t="str">
        <f t="shared" ca="1" si="1"/>
        <v>SI</v>
      </c>
      <c r="Q18" s="11"/>
      <c r="R18" s="16">
        <f t="shared" si="2"/>
        <v>5500</v>
      </c>
      <c r="S18" s="16">
        <f t="shared" si="3"/>
        <v>250</v>
      </c>
      <c r="T18" s="17">
        <f t="shared" si="4"/>
        <v>1924.9999999999998</v>
      </c>
      <c r="U18" s="17">
        <f t="shared" si="5"/>
        <v>935.00000000000011</v>
      </c>
      <c r="V18" s="17">
        <f t="shared" si="6"/>
        <v>660</v>
      </c>
      <c r="W18" s="17">
        <f t="shared" si="7"/>
        <v>1730</v>
      </c>
    </row>
    <row r="19" spans="1:23" ht="16.8" x14ac:dyDescent="0.4">
      <c r="A19" s="3">
        <v>13</v>
      </c>
      <c r="B19" t="s">
        <v>69</v>
      </c>
      <c r="C19" t="s">
        <v>42</v>
      </c>
      <c r="D19" t="s">
        <v>43</v>
      </c>
      <c r="E19" t="s">
        <v>85</v>
      </c>
      <c r="F19" s="1">
        <v>25403</v>
      </c>
      <c r="G19" t="s">
        <v>15</v>
      </c>
      <c r="H19" s="15" cm="1">
        <f t="array" ref="H19">_xlfn.IFS(G19="Aguada",1,G19="Blanqueada",2,G19="Centro",3,G19="Cordon",4,G19="Unión",5)</f>
        <v>2</v>
      </c>
      <c r="I19" t="s">
        <v>10</v>
      </c>
      <c r="J19" s="7">
        <f t="shared" si="0"/>
        <v>1</v>
      </c>
      <c r="K19" s="6"/>
      <c r="L19" s="6">
        <v>16</v>
      </c>
      <c r="M19" t="s">
        <v>14</v>
      </c>
      <c r="N19" s="7" cm="1">
        <f t="array" ref="N19">_xlfn.IFS(M19="Administración",1,M19="Azafata",2,M19="Chofer",3,M19="Taller",4,M19="Ventas",5)</f>
        <v>5</v>
      </c>
      <c r="O19" s="6">
        <v>0</v>
      </c>
      <c r="P19" s="6" t="str">
        <f t="shared" ca="1" si="1"/>
        <v>NO</v>
      </c>
      <c r="Q19" s="11"/>
      <c r="R19" s="16">
        <f t="shared" si="2"/>
        <v>4000</v>
      </c>
      <c r="S19" s="16">
        <f t="shared" si="3"/>
        <v>0</v>
      </c>
      <c r="T19" s="17">
        <f t="shared" si="4"/>
        <v>1400</v>
      </c>
      <c r="U19" s="17">
        <f t="shared" si="5"/>
        <v>680</v>
      </c>
      <c r="V19" s="17">
        <f t="shared" si="6"/>
        <v>480</v>
      </c>
      <c r="W19" s="17">
        <f t="shared" si="7"/>
        <v>1440</v>
      </c>
    </row>
    <row r="20" spans="1:23" ht="16.8" x14ac:dyDescent="0.4">
      <c r="A20" s="3">
        <v>14</v>
      </c>
      <c r="B20" t="s">
        <v>64</v>
      </c>
      <c r="C20" t="s">
        <v>43</v>
      </c>
      <c r="D20" t="s">
        <v>50</v>
      </c>
      <c r="E20" t="s">
        <v>85</v>
      </c>
      <c r="F20" s="1">
        <v>18115</v>
      </c>
      <c r="G20" t="s">
        <v>15</v>
      </c>
      <c r="H20" s="15" cm="1">
        <f t="array" ref="H20">_xlfn.IFS(G20="Aguada",1,G20="Blanqueada",2,G20="Centro",3,G20="Cordon",4,G20="Unión",5)</f>
        <v>2</v>
      </c>
      <c r="I20" t="s">
        <v>7</v>
      </c>
      <c r="J20" s="7">
        <f t="shared" si="0"/>
        <v>2</v>
      </c>
      <c r="K20" s="6">
        <v>185</v>
      </c>
      <c r="L20" s="6"/>
      <c r="M20" t="s">
        <v>16</v>
      </c>
      <c r="N20" s="7" cm="1">
        <f t="array" ref="N20">_xlfn.IFS(M20="Administración",1,M20="Azafata",2,M20="Chofer",3,M20="Taller",4,M20="Ventas",5)</f>
        <v>4</v>
      </c>
      <c r="O20" s="6">
        <v>0</v>
      </c>
      <c r="P20" s="6" t="str">
        <f t="shared" ca="1" si="1"/>
        <v>SI</v>
      </c>
      <c r="Q20" s="11"/>
      <c r="R20" s="16">
        <f t="shared" si="2"/>
        <v>4625</v>
      </c>
      <c r="S20" s="16">
        <f t="shared" si="3"/>
        <v>0</v>
      </c>
      <c r="T20" s="17">
        <f t="shared" si="4"/>
        <v>1618.75</v>
      </c>
      <c r="U20" s="17">
        <f t="shared" si="5"/>
        <v>786.25</v>
      </c>
      <c r="V20" s="17">
        <f t="shared" si="6"/>
        <v>555</v>
      </c>
      <c r="W20" s="17">
        <f t="shared" si="7"/>
        <v>1665</v>
      </c>
    </row>
    <row r="21" spans="1:23" ht="16.8" x14ac:dyDescent="0.4">
      <c r="A21" s="3">
        <v>15</v>
      </c>
      <c r="B21" t="s">
        <v>70</v>
      </c>
      <c r="C21" t="s">
        <v>44</v>
      </c>
      <c r="D21" t="s">
        <v>34</v>
      </c>
      <c r="E21" t="s">
        <v>85</v>
      </c>
      <c r="F21" s="1">
        <v>21576</v>
      </c>
      <c r="G21" t="s">
        <v>15</v>
      </c>
      <c r="H21" s="15" cm="1">
        <f t="array" ref="H21">_xlfn.IFS(G21="Aguada",1,G21="Blanqueada",2,G21="Centro",3,G21="Cordon",4,G21="Unión",5)</f>
        <v>2</v>
      </c>
      <c r="I21" t="s">
        <v>7</v>
      </c>
      <c r="J21" s="7">
        <f t="shared" si="0"/>
        <v>2</v>
      </c>
      <c r="K21" s="6">
        <v>450</v>
      </c>
      <c r="L21" s="6"/>
      <c r="M21" t="s">
        <v>8</v>
      </c>
      <c r="N21" s="7" cm="1">
        <f t="array" ref="N21">_xlfn.IFS(M21="Administración",1,M21="Azafata",2,M21="Chofer",3,M21="Taller",4,M21="Ventas",5)</f>
        <v>3</v>
      </c>
      <c r="O21" s="6">
        <v>0</v>
      </c>
      <c r="P21" s="6" t="str">
        <f t="shared" ca="1" si="1"/>
        <v>NO</v>
      </c>
      <c r="Q21" s="11"/>
      <c r="R21" s="16">
        <f t="shared" si="2"/>
        <v>11250</v>
      </c>
      <c r="S21" s="16">
        <f t="shared" si="3"/>
        <v>0</v>
      </c>
      <c r="T21" s="17">
        <f t="shared" si="4"/>
        <v>3937.4999999999995</v>
      </c>
      <c r="U21" s="17">
        <f t="shared" si="5"/>
        <v>1912.5000000000002</v>
      </c>
      <c r="V21" s="17">
        <f t="shared" si="6"/>
        <v>1350</v>
      </c>
      <c r="W21" s="17">
        <f t="shared" si="7"/>
        <v>4050</v>
      </c>
    </row>
    <row r="22" spans="1:23" ht="16.8" x14ac:dyDescent="0.4">
      <c r="A22" s="3">
        <v>16</v>
      </c>
      <c r="B22" t="s">
        <v>87</v>
      </c>
      <c r="C22" t="s">
        <v>45</v>
      </c>
      <c r="D22" t="s">
        <v>42</v>
      </c>
      <c r="E22" t="s">
        <v>86</v>
      </c>
      <c r="F22" s="1">
        <v>25262</v>
      </c>
      <c r="G22" t="s">
        <v>9</v>
      </c>
      <c r="H22" s="15" cm="1">
        <f t="array" ref="H22">_xlfn.IFS(G22="Aguada",1,G22="Blanqueada",2,G22="Centro",3,G22="Cordon",4,G22="Unión",5)</f>
        <v>1</v>
      </c>
      <c r="I22" t="s">
        <v>10</v>
      </c>
      <c r="J22" s="7">
        <f t="shared" si="0"/>
        <v>1</v>
      </c>
      <c r="K22" s="6"/>
      <c r="L22" s="6">
        <v>26</v>
      </c>
      <c r="M22" t="s">
        <v>12</v>
      </c>
      <c r="N22" s="7" cm="1">
        <f t="array" ref="N22">_xlfn.IFS(M22="Administración",1,M22="Azafata",2,M22="Chofer",3,M22="Taller",4,M22="Ventas",5)</f>
        <v>1</v>
      </c>
      <c r="O22" s="6">
        <v>5</v>
      </c>
      <c r="P22" s="6" t="str">
        <f t="shared" ca="1" si="1"/>
        <v>NO</v>
      </c>
      <c r="Q22" s="11"/>
      <c r="R22" s="16">
        <f t="shared" si="2"/>
        <v>6500</v>
      </c>
      <c r="S22" s="16">
        <f t="shared" si="3"/>
        <v>1250</v>
      </c>
      <c r="T22" s="17">
        <f t="shared" si="4"/>
        <v>2275</v>
      </c>
      <c r="U22" s="17">
        <f t="shared" si="5"/>
        <v>1105</v>
      </c>
      <c r="V22" s="17">
        <f t="shared" si="6"/>
        <v>780</v>
      </c>
      <c r="W22" s="17">
        <f t="shared" si="7"/>
        <v>1090</v>
      </c>
    </row>
    <row r="23" spans="1:23" ht="16.8" x14ac:dyDescent="0.4">
      <c r="A23" s="3">
        <v>17</v>
      </c>
      <c r="B23" t="s">
        <v>71</v>
      </c>
      <c r="C23" t="s">
        <v>43</v>
      </c>
      <c r="D23" t="s">
        <v>49</v>
      </c>
      <c r="E23" t="s">
        <v>85</v>
      </c>
      <c r="F23" s="1">
        <v>28145</v>
      </c>
      <c r="G23" t="s">
        <v>13</v>
      </c>
      <c r="H23" s="15" cm="1">
        <f t="array" ref="H23">_xlfn.IFS(G23="Aguada",1,G23="Blanqueada",2,G23="Centro",3,G23="Cordon",4,G23="Unión",5)</f>
        <v>5</v>
      </c>
      <c r="I23" t="s">
        <v>10</v>
      </c>
      <c r="J23" s="7">
        <f t="shared" si="0"/>
        <v>1</v>
      </c>
      <c r="K23" s="6"/>
      <c r="L23" s="6">
        <v>15</v>
      </c>
      <c r="M23" t="s">
        <v>16</v>
      </c>
      <c r="N23" s="7" cm="1">
        <f t="array" ref="N23">_xlfn.IFS(M23="Administración",1,M23="Azafata",2,M23="Chofer",3,M23="Taller",4,M23="Ventas",5)</f>
        <v>4</v>
      </c>
      <c r="O23" s="6">
        <v>2</v>
      </c>
      <c r="P23" s="6" t="str">
        <f t="shared" ca="1" si="1"/>
        <v>NO</v>
      </c>
      <c r="Q23" s="11"/>
      <c r="R23" s="16">
        <f t="shared" si="2"/>
        <v>3750</v>
      </c>
      <c r="S23" s="16">
        <f t="shared" si="3"/>
        <v>500</v>
      </c>
      <c r="T23" s="17">
        <f t="shared" si="4"/>
        <v>1312.5</v>
      </c>
      <c r="U23" s="17">
        <f t="shared" si="5"/>
        <v>637.5</v>
      </c>
      <c r="V23" s="17">
        <f t="shared" si="6"/>
        <v>450</v>
      </c>
      <c r="W23" s="17">
        <f t="shared" si="7"/>
        <v>850</v>
      </c>
    </row>
    <row r="24" spans="1:23" ht="16.8" x14ac:dyDescent="0.4">
      <c r="A24" s="3">
        <v>18</v>
      </c>
      <c r="B24" t="s">
        <v>72</v>
      </c>
      <c r="C24" t="s">
        <v>46</v>
      </c>
      <c r="D24" t="s">
        <v>35</v>
      </c>
      <c r="E24" t="s">
        <v>85</v>
      </c>
      <c r="F24" s="1">
        <v>25086</v>
      </c>
      <c r="G24" t="s">
        <v>9</v>
      </c>
      <c r="H24" s="15" cm="1">
        <f t="array" ref="H24">_xlfn.IFS(G24="Aguada",1,G24="Blanqueada",2,G24="Centro",3,G24="Cordon",4,G24="Unión",5)</f>
        <v>1</v>
      </c>
      <c r="I24" t="s">
        <v>10</v>
      </c>
      <c r="J24" s="7">
        <f t="shared" si="0"/>
        <v>1</v>
      </c>
      <c r="K24" s="6"/>
      <c r="L24" s="6">
        <v>20</v>
      </c>
      <c r="M24" t="s">
        <v>8</v>
      </c>
      <c r="N24" s="7" cm="1">
        <f t="array" ref="N24">_xlfn.IFS(M24="Administración",1,M24="Azafata",2,M24="Chofer",3,M24="Taller",4,M24="Ventas",5)</f>
        <v>3</v>
      </c>
      <c r="O24" s="6">
        <v>4</v>
      </c>
      <c r="P24" s="6" t="str">
        <f t="shared" ca="1" si="1"/>
        <v>NO</v>
      </c>
      <c r="Q24" s="11"/>
      <c r="R24" s="16">
        <f t="shared" si="2"/>
        <v>5000</v>
      </c>
      <c r="S24" s="16">
        <f t="shared" si="3"/>
        <v>1000</v>
      </c>
      <c r="T24" s="17">
        <f t="shared" si="4"/>
        <v>1750</v>
      </c>
      <c r="U24" s="17">
        <f t="shared" si="5"/>
        <v>850.00000000000011</v>
      </c>
      <c r="V24" s="17">
        <f t="shared" si="6"/>
        <v>600</v>
      </c>
      <c r="W24" s="17">
        <f t="shared" si="7"/>
        <v>800</v>
      </c>
    </row>
    <row r="25" spans="1:23" ht="16.8" x14ac:dyDescent="0.4">
      <c r="A25" s="3">
        <v>19</v>
      </c>
      <c r="B25" t="s">
        <v>73</v>
      </c>
      <c r="C25" t="s">
        <v>47</v>
      </c>
      <c r="D25" t="s">
        <v>35</v>
      </c>
      <c r="E25" t="s">
        <v>86</v>
      </c>
      <c r="F25" s="1">
        <v>26793</v>
      </c>
      <c r="G25" t="s">
        <v>15</v>
      </c>
      <c r="H25" s="15" cm="1">
        <f t="array" ref="H25">_xlfn.IFS(G25="Aguada",1,G25="Blanqueada",2,G25="Centro",3,G25="Cordon",4,G25="Unión",5)</f>
        <v>2</v>
      </c>
      <c r="I25" t="s">
        <v>7</v>
      </c>
      <c r="J25" s="7">
        <f t="shared" si="0"/>
        <v>2</v>
      </c>
      <c r="K25" s="6">
        <v>120</v>
      </c>
      <c r="L25" s="6"/>
      <c r="M25" t="s">
        <v>11</v>
      </c>
      <c r="N25" s="7" cm="1">
        <f t="array" ref="N25">_xlfn.IFS(M25="Administración",1,M25="Azafata",2,M25="Chofer",3,M25="Taller",4,M25="Ventas",5)</f>
        <v>2</v>
      </c>
      <c r="O25" s="6">
        <v>3</v>
      </c>
      <c r="P25" s="6" t="str">
        <f t="shared" ca="1" si="1"/>
        <v>NO</v>
      </c>
      <c r="Q25" s="11"/>
      <c r="R25" s="16">
        <f t="shared" si="2"/>
        <v>3000</v>
      </c>
      <c r="S25" s="16">
        <f t="shared" si="3"/>
        <v>75</v>
      </c>
      <c r="T25" s="17">
        <f t="shared" si="4"/>
        <v>1050</v>
      </c>
      <c r="U25" s="17">
        <f t="shared" si="5"/>
        <v>510.00000000000006</v>
      </c>
      <c r="V25" s="17">
        <f t="shared" si="6"/>
        <v>360</v>
      </c>
      <c r="W25" s="17">
        <f t="shared" si="7"/>
        <v>1005</v>
      </c>
    </row>
    <row r="26" spans="1:23" ht="16.8" x14ac:dyDescent="0.4">
      <c r="A26" s="3">
        <v>20</v>
      </c>
      <c r="B26" t="s">
        <v>74</v>
      </c>
      <c r="C26" t="s">
        <v>37</v>
      </c>
      <c r="D26" t="s">
        <v>45</v>
      </c>
      <c r="E26" t="s">
        <v>86</v>
      </c>
      <c r="F26" s="1">
        <v>29467</v>
      </c>
      <c r="G26" t="s">
        <v>13</v>
      </c>
      <c r="H26" s="15" cm="1">
        <f t="array" ref="H26">_xlfn.IFS(G26="Aguada",1,G26="Blanqueada",2,G26="Centro",3,G26="Cordon",4,G26="Unión",5)</f>
        <v>5</v>
      </c>
      <c r="I26" t="s">
        <v>10</v>
      </c>
      <c r="J26" s="7">
        <f t="shared" si="0"/>
        <v>1</v>
      </c>
      <c r="K26" s="6"/>
      <c r="L26" s="6">
        <v>22</v>
      </c>
      <c r="M26" t="s">
        <v>14</v>
      </c>
      <c r="N26" s="7" cm="1">
        <f t="array" ref="N26">_xlfn.IFS(M26="Administración",1,M26="Azafata",2,M26="Chofer",3,M26="Taller",4,M26="Ventas",5)</f>
        <v>5</v>
      </c>
      <c r="O26" s="6">
        <v>7</v>
      </c>
      <c r="P26" s="6" t="str">
        <f t="shared" ca="1" si="1"/>
        <v>NO</v>
      </c>
      <c r="Q26" s="11"/>
      <c r="R26" s="16">
        <f t="shared" si="2"/>
        <v>5500</v>
      </c>
      <c r="S26" s="16">
        <f t="shared" si="3"/>
        <v>1750</v>
      </c>
      <c r="T26" s="17">
        <f t="shared" si="4"/>
        <v>1924.9999999999998</v>
      </c>
      <c r="U26" s="17">
        <f t="shared" si="5"/>
        <v>935.00000000000011</v>
      </c>
      <c r="V26" s="17">
        <f t="shared" si="6"/>
        <v>660</v>
      </c>
      <c r="W26" s="17">
        <f t="shared" si="7"/>
        <v>230</v>
      </c>
    </row>
    <row r="27" spans="1:23" ht="16.8" x14ac:dyDescent="0.4">
      <c r="A27" s="3">
        <v>21</v>
      </c>
      <c r="B27" t="s">
        <v>75</v>
      </c>
      <c r="C27" t="s">
        <v>48</v>
      </c>
      <c r="D27" t="s">
        <v>53</v>
      </c>
      <c r="E27" t="s">
        <v>85</v>
      </c>
      <c r="F27" s="1">
        <v>25152</v>
      </c>
      <c r="G27" t="s">
        <v>13</v>
      </c>
      <c r="H27" s="15" cm="1">
        <f t="array" ref="H27">_xlfn.IFS(G27="Aguada",1,G27="Blanqueada",2,G27="Centro",3,G27="Cordon",4,G27="Unión",5)</f>
        <v>5</v>
      </c>
      <c r="I27" t="s">
        <v>10</v>
      </c>
      <c r="J27" s="7">
        <f t="shared" si="0"/>
        <v>1</v>
      </c>
      <c r="K27" s="6"/>
      <c r="L27" s="6">
        <v>22</v>
      </c>
      <c r="M27" t="s">
        <v>8</v>
      </c>
      <c r="N27" s="7" cm="1">
        <f t="array" ref="N27">_xlfn.IFS(M27="Administración",1,M27="Azafata",2,M27="Chofer",3,M27="Taller",4,M27="Ventas",5)</f>
        <v>3</v>
      </c>
      <c r="O27" s="6">
        <v>8</v>
      </c>
      <c r="P27" s="6" t="str">
        <f t="shared" ca="1" si="1"/>
        <v>NO</v>
      </c>
      <c r="Q27" s="11"/>
      <c r="R27" s="16">
        <f t="shared" si="2"/>
        <v>5500</v>
      </c>
      <c r="S27" s="16">
        <f t="shared" si="3"/>
        <v>2000</v>
      </c>
      <c r="T27" s="17">
        <f t="shared" si="4"/>
        <v>1924.9999999999998</v>
      </c>
      <c r="U27" s="17">
        <f t="shared" si="5"/>
        <v>935.00000000000011</v>
      </c>
      <c r="V27" s="17">
        <f t="shared" si="6"/>
        <v>660</v>
      </c>
      <c r="W27" s="17">
        <f t="shared" si="7"/>
        <v>-20</v>
      </c>
    </row>
    <row r="28" spans="1:23" ht="16.8" x14ac:dyDescent="0.4">
      <c r="A28" s="3">
        <v>22</v>
      </c>
      <c r="B28" t="s">
        <v>76</v>
      </c>
      <c r="C28" t="s">
        <v>49</v>
      </c>
      <c r="D28" t="s">
        <v>37</v>
      </c>
      <c r="E28" t="s">
        <v>85</v>
      </c>
      <c r="F28" s="1">
        <v>22134</v>
      </c>
      <c r="G28" t="s">
        <v>17</v>
      </c>
      <c r="H28" s="15" cm="1">
        <f t="array" ref="H28">_xlfn.IFS(G28="Aguada",1,G28="Blanqueada",2,G28="Centro",3,G28="Cordon",4,G28="Unión",5)</f>
        <v>3</v>
      </c>
      <c r="I28" t="s">
        <v>7</v>
      </c>
      <c r="J28" s="7">
        <f t="shared" si="0"/>
        <v>2</v>
      </c>
      <c r="K28" s="6">
        <v>176</v>
      </c>
      <c r="L28" s="6"/>
      <c r="M28" t="s">
        <v>8</v>
      </c>
      <c r="N28" s="7" cm="1">
        <f t="array" ref="N28">_xlfn.IFS(M28="Administración",1,M28="Azafata",2,M28="Chofer",3,M28="Taller",4,M28="Ventas",5)</f>
        <v>3</v>
      </c>
      <c r="O28" s="6">
        <v>0</v>
      </c>
      <c r="P28" s="6" t="str">
        <f t="shared" ca="1" si="1"/>
        <v>NO</v>
      </c>
      <c r="Q28" s="11"/>
      <c r="R28" s="16">
        <f t="shared" si="2"/>
        <v>4400</v>
      </c>
      <c r="S28" s="16">
        <f t="shared" si="3"/>
        <v>0</v>
      </c>
      <c r="T28" s="17">
        <f t="shared" si="4"/>
        <v>1540</v>
      </c>
      <c r="U28" s="17">
        <f t="shared" si="5"/>
        <v>748</v>
      </c>
      <c r="V28" s="17">
        <f t="shared" si="6"/>
        <v>528</v>
      </c>
      <c r="W28" s="17">
        <f t="shared" si="7"/>
        <v>1584</v>
      </c>
    </row>
    <row r="29" spans="1:23" ht="16.8" x14ac:dyDescent="0.4">
      <c r="A29" s="3">
        <v>23</v>
      </c>
      <c r="B29" t="s">
        <v>77</v>
      </c>
      <c r="C29" t="s">
        <v>50</v>
      </c>
      <c r="D29" t="s">
        <v>37</v>
      </c>
      <c r="E29" t="s">
        <v>85</v>
      </c>
      <c r="F29" s="1">
        <v>28851</v>
      </c>
      <c r="G29" t="s">
        <v>13</v>
      </c>
      <c r="H29" s="15" cm="1">
        <f t="array" ref="H29">_xlfn.IFS(G29="Aguada",1,G29="Blanqueada",2,G29="Centro",3,G29="Cordon",4,G29="Unión",5)</f>
        <v>5</v>
      </c>
      <c r="I29" t="s">
        <v>7</v>
      </c>
      <c r="J29" s="7">
        <f t="shared" si="0"/>
        <v>2</v>
      </c>
      <c r="K29" s="6">
        <v>168</v>
      </c>
      <c r="L29" s="6"/>
      <c r="M29" t="s">
        <v>8</v>
      </c>
      <c r="N29" s="7" cm="1">
        <f t="array" ref="N29">_xlfn.IFS(M29="Administración",1,M29="Azafata",2,M29="Chofer",3,M29="Taller",4,M29="Ventas",5)</f>
        <v>3</v>
      </c>
      <c r="O29" s="6">
        <v>0</v>
      </c>
      <c r="P29" s="6" t="str">
        <f t="shared" ca="1" si="1"/>
        <v>NO</v>
      </c>
      <c r="Q29" s="11"/>
      <c r="R29" s="16">
        <f t="shared" si="2"/>
        <v>4200</v>
      </c>
      <c r="S29" s="16">
        <f t="shared" si="3"/>
        <v>0</v>
      </c>
      <c r="T29" s="17">
        <f t="shared" si="4"/>
        <v>1470</v>
      </c>
      <c r="U29" s="17">
        <f t="shared" si="5"/>
        <v>714</v>
      </c>
      <c r="V29" s="17">
        <f t="shared" si="6"/>
        <v>504</v>
      </c>
      <c r="W29" s="17">
        <f t="shared" si="7"/>
        <v>1512</v>
      </c>
    </row>
    <row r="30" spans="1:23" ht="16.8" x14ac:dyDescent="0.4">
      <c r="A30" s="3">
        <v>24</v>
      </c>
      <c r="B30" t="s">
        <v>69</v>
      </c>
      <c r="C30" t="s">
        <v>51</v>
      </c>
      <c r="D30" t="s">
        <v>33</v>
      </c>
      <c r="E30" t="s">
        <v>85</v>
      </c>
      <c r="F30" s="1">
        <v>29957</v>
      </c>
      <c r="G30" t="s">
        <v>15</v>
      </c>
      <c r="H30" s="15" cm="1">
        <f t="array" ref="H30">_xlfn.IFS(G30="Aguada",1,G30="Blanqueada",2,G30="Centro",3,G30="Cordon",4,G30="Unión",5)</f>
        <v>2</v>
      </c>
      <c r="I30" t="s">
        <v>10</v>
      </c>
      <c r="J30" s="7">
        <f t="shared" si="0"/>
        <v>1</v>
      </c>
      <c r="K30" s="6"/>
      <c r="L30" s="6">
        <v>19</v>
      </c>
      <c r="M30" t="s">
        <v>12</v>
      </c>
      <c r="N30" s="7" cm="1">
        <f t="array" ref="N30">_xlfn.IFS(M30="Administración",1,M30="Azafata",2,M30="Chofer",3,M30="Taller",4,M30="Ventas",5)</f>
        <v>1</v>
      </c>
      <c r="O30" s="6">
        <v>0</v>
      </c>
      <c r="P30" s="6" t="str">
        <f t="shared" ca="1" si="1"/>
        <v>NO</v>
      </c>
      <c r="Q30" s="11"/>
      <c r="R30" s="16">
        <f t="shared" si="2"/>
        <v>4750</v>
      </c>
      <c r="S30" s="16">
        <f t="shared" si="3"/>
        <v>0</v>
      </c>
      <c r="T30" s="17">
        <f t="shared" si="4"/>
        <v>1662.5</v>
      </c>
      <c r="U30" s="17">
        <f t="shared" si="5"/>
        <v>807.50000000000011</v>
      </c>
      <c r="V30" s="17">
        <f t="shared" si="6"/>
        <v>570</v>
      </c>
      <c r="W30" s="17">
        <f t="shared" si="7"/>
        <v>1710</v>
      </c>
    </row>
    <row r="31" spans="1:23" ht="16.8" x14ac:dyDescent="0.4">
      <c r="A31" s="3">
        <v>25</v>
      </c>
      <c r="B31" t="s">
        <v>78</v>
      </c>
      <c r="C31" t="s">
        <v>52</v>
      </c>
      <c r="D31" t="s">
        <v>40</v>
      </c>
      <c r="E31" t="s">
        <v>85</v>
      </c>
      <c r="F31" s="1">
        <v>27915</v>
      </c>
      <c r="G31" t="s">
        <v>15</v>
      </c>
      <c r="H31" s="15" cm="1">
        <f t="array" ref="H31">_xlfn.IFS(G31="Aguada",1,G31="Blanqueada",2,G31="Centro",3,G31="Cordon",4,G31="Unión",5)</f>
        <v>2</v>
      </c>
      <c r="I31" t="s">
        <v>10</v>
      </c>
      <c r="J31" s="7">
        <f t="shared" si="0"/>
        <v>1</v>
      </c>
      <c r="K31" s="6"/>
      <c r="L31" s="6">
        <v>10</v>
      </c>
      <c r="M31" t="s">
        <v>8</v>
      </c>
      <c r="N31" s="7" cm="1">
        <f t="array" ref="N31">_xlfn.IFS(M31="Administración",1,M31="Azafata",2,M31="Chofer",3,M31="Taller",4,M31="Ventas",5)</f>
        <v>3</v>
      </c>
      <c r="O31" s="6">
        <v>0</v>
      </c>
      <c r="P31" s="6" t="str">
        <f t="shared" ca="1" si="1"/>
        <v>NO</v>
      </c>
      <c r="Q31" s="11"/>
      <c r="R31" s="16">
        <f t="shared" si="2"/>
        <v>2500</v>
      </c>
      <c r="S31" s="16">
        <f t="shared" si="3"/>
        <v>0</v>
      </c>
      <c r="T31" s="17">
        <f t="shared" si="4"/>
        <v>875</v>
      </c>
      <c r="U31" s="17">
        <f t="shared" si="5"/>
        <v>425.00000000000006</v>
      </c>
      <c r="V31" s="17">
        <f t="shared" si="6"/>
        <v>300</v>
      </c>
      <c r="W31" s="17">
        <f t="shared" si="7"/>
        <v>900</v>
      </c>
    </row>
    <row r="32" spans="1:23" ht="16.8" x14ac:dyDescent="0.4">
      <c r="A32" s="3">
        <v>26</v>
      </c>
      <c r="B32" t="s">
        <v>79</v>
      </c>
      <c r="C32" t="s">
        <v>53</v>
      </c>
      <c r="D32" t="s">
        <v>32</v>
      </c>
      <c r="E32" t="s">
        <v>86</v>
      </c>
      <c r="F32" s="1">
        <v>25348</v>
      </c>
      <c r="G32" t="s">
        <v>13</v>
      </c>
      <c r="H32" s="15" cm="1">
        <f t="array" ref="H32">_xlfn.IFS(G32="Aguada",1,G32="Blanqueada",2,G32="Centro",3,G32="Cordon",4,G32="Unión",5)</f>
        <v>5</v>
      </c>
      <c r="I32" t="s">
        <v>10</v>
      </c>
      <c r="J32" s="7">
        <f t="shared" si="0"/>
        <v>1</v>
      </c>
      <c r="K32" s="6"/>
      <c r="L32" s="6">
        <v>21</v>
      </c>
      <c r="M32" t="s">
        <v>11</v>
      </c>
      <c r="N32" s="7" cm="1">
        <f t="array" ref="N32">_xlfn.IFS(M32="Administración",1,M32="Azafata",2,M32="Chofer",3,M32="Taller",4,M32="Ventas",5)</f>
        <v>2</v>
      </c>
      <c r="O32" s="6">
        <v>0</v>
      </c>
      <c r="P32" s="6" t="str">
        <f t="shared" ca="1" si="1"/>
        <v>NO</v>
      </c>
      <c r="Q32" s="11"/>
      <c r="R32" s="16">
        <f t="shared" si="2"/>
        <v>5250</v>
      </c>
      <c r="S32" s="16">
        <f t="shared" si="3"/>
        <v>0</v>
      </c>
      <c r="T32" s="17">
        <f t="shared" si="4"/>
        <v>1837.4999999999998</v>
      </c>
      <c r="U32" s="17">
        <f t="shared" si="5"/>
        <v>892.50000000000011</v>
      </c>
      <c r="V32" s="17">
        <f t="shared" si="6"/>
        <v>630</v>
      </c>
      <c r="W32" s="17">
        <f t="shared" si="7"/>
        <v>1890</v>
      </c>
    </row>
    <row r="33" spans="1:23" ht="16.8" x14ac:dyDescent="0.4">
      <c r="A33" s="3">
        <v>27</v>
      </c>
      <c r="B33" t="s">
        <v>80</v>
      </c>
      <c r="C33" t="s">
        <v>54</v>
      </c>
      <c r="D33" t="s">
        <v>54</v>
      </c>
      <c r="E33" t="s">
        <v>85</v>
      </c>
      <c r="F33" s="1">
        <v>27502</v>
      </c>
      <c r="G33" t="s">
        <v>17</v>
      </c>
      <c r="H33" s="15" cm="1">
        <f t="array" ref="H33">_xlfn.IFS(G33="Aguada",1,G33="Blanqueada",2,G33="Centro",3,G33="Cordon",4,G33="Unión",5)</f>
        <v>3</v>
      </c>
      <c r="I33" t="s">
        <v>7</v>
      </c>
      <c r="J33" s="7">
        <f t="shared" si="0"/>
        <v>2</v>
      </c>
      <c r="K33" s="6">
        <v>265</v>
      </c>
      <c r="L33" s="6"/>
      <c r="M33" t="s">
        <v>8</v>
      </c>
      <c r="N33" s="7" cm="1">
        <f t="array" ref="N33">_xlfn.IFS(M33="Administración",1,M33="Azafata",2,M33="Chofer",3,M33="Taller",4,M33="Ventas",5)</f>
        <v>3</v>
      </c>
      <c r="O33" s="6">
        <v>1</v>
      </c>
      <c r="P33" s="6" t="str">
        <f t="shared" ca="1" si="1"/>
        <v>NO</v>
      </c>
      <c r="Q33" s="11"/>
      <c r="R33" s="16">
        <f t="shared" si="2"/>
        <v>6625</v>
      </c>
      <c r="S33" s="16">
        <f t="shared" si="3"/>
        <v>25</v>
      </c>
      <c r="T33" s="17">
        <f t="shared" si="4"/>
        <v>2318.75</v>
      </c>
      <c r="U33" s="17">
        <f t="shared" si="5"/>
        <v>1126.25</v>
      </c>
      <c r="V33" s="17">
        <f t="shared" si="6"/>
        <v>795</v>
      </c>
      <c r="W33" s="17">
        <f t="shared" si="7"/>
        <v>2360</v>
      </c>
    </row>
    <row r="34" spans="1:23" ht="16.8" x14ac:dyDescent="0.4">
      <c r="A34" s="3">
        <v>28</v>
      </c>
      <c r="B34" t="s">
        <v>81</v>
      </c>
      <c r="C34" t="s">
        <v>55</v>
      </c>
      <c r="D34" t="s">
        <v>31</v>
      </c>
      <c r="E34" t="s">
        <v>85</v>
      </c>
      <c r="F34" s="1">
        <v>29950</v>
      </c>
      <c r="G34" t="s">
        <v>15</v>
      </c>
      <c r="H34" s="15" cm="1">
        <f t="array" ref="H34">_xlfn.IFS(G34="Aguada",1,G34="Blanqueada",2,G34="Centro",3,G34="Cordon",4,G34="Unión",5)</f>
        <v>2</v>
      </c>
      <c r="I34" t="s">
        <v>10</v>
      </c>
      <c r="J34" s="7">
        <f t="shared" si="0"/>
        <v>1</v>
      </c>
      <c r="K34" s="6"/>
      <c r="L34" s="6">
        <v>22</v>
      </c>
      <c r="M34" t="s">
        <v>12</v>
      </c>
      <c r="N34" s="7" cm="1">
        <f t="array" ref="N34">_xlfn.IFS(M34="Administración",1,M34="Azafata",2,M34="Chofer",3,M34="Taller",4,M34="Ventas",5)</f>
        <v>1</v>
      </c>
      <c r="O34" s="6">
        <v>1</v>
      </c>
      <c r="P34" s="6" t="str">
        <f t="shared" ca="1" si="1"/>
        <v>NO</v>
      </c>
      <c r="Q34" s="11"/>
      <c r="R34" s="16">
        <f t="shared" si="2"/>
        <v>5500</v>
      </c>
      <c r="S34" s="16">
        <f t="shared" si="3"/>
        <v>250</v>
      </c>
      <c r="T34" s="17">
        <f t="shared" si="4"/>
        <v>1924.9999999999998</v>
      </c>
      <c r="U34" s="17">
        <f t="shared" si="5"/>
        <v>935.00000000000011</v>
      </c>
      <c r="V34" s="17">
        <f t="shared" si="6"/>
        <v>660</v>
      </c>
      <c r="W34" s="17">
        <f t="shared" si="7"/>
        <v>1730</v>
      </c>
    </row>
    <row r="35" spans="1:23" ht="16.8" x14ac:dyDescent="0.4">
      <c r="A35" s="3">
        <v>29</v>
      </c>
      <c r="B35" t="s">
        <v>82</v>
      </c>
      <c r="C35" t="s">
        <v>56</v>
      </c>
      <c r="D35" t="s">
        <v>47</v>
      </c>
      <c r="E35" t="s">
        <v>85</v>
      </c>
      <c r="F35" s="1">
        <v>16543</v>
      </c>
      <c r="G35" t="s">
        <v>9</v>
      </c>
      <c r="H35" s="15" cm="1">
        <f t="array" ref="H35">_xlfn.IFS(G35="Aguada",1,G35="Blanqueada",2,G35="Centro",3,G35="Cordon",4,G35="Unión",5)</f>
        <v>1</v>
      </c>
      <c r="I35" t="s">
        <v>10</v>
      </c>
      <c r="J35" s="7">
        <f t="shared" si="0"/>
        <v>1</v>
      </c>
      <c r="K35" s="6"/>
      <c r="L35" s="6">
        <v>22</v>
      </c>
      <c r="M35" t="s">
        <v>8</v>
      </c>
      <c r="N35" s="7" cm="1">
        <f t="array" ref="N35">_xlfn.IFS(M35="Administración",1,M35="Azafata",2,M35="Chofer",3,M35="Taller",4,M35="Ventas",5)</f>
        <v>3</v>
      </c>
      <c r="O35" s="6">
        <v>2</v>
      </c>
      <c r="P35" s="6" t="str">
        <f t="shared" ca="1" si="1"/>
        <v>SI</v>
      </c>
      <c r="Q35" s="11"/>
      <c r="R35" s="16">
        <f t="shared" si="2"/>
        <v>5500</v>
      </c>
      <c r="S35" s="16">
        <f t="shared" si="3"/>
        <v>500</v>
      </c>
      <c r="T35" s="17">
        <f t="shared" si="4"/>
        <v>1924.9999999999998</v>
      </c>
      <c r="U35" s="17">
        <f t="shared" si="5"/>
        <v>935.00000000000011</v>
      </c>
      <c r="V35" s="17">
        <f t="shared" si="6"/>
        <v>660</v>
      </c>
      <c r="W35" s="17">
        <f t="shared" si="7"/>
        <v>1480</v>
      </c>
    </row>
    <row r="36" spans="1:23" ht="16.8" x14ac:dyDescent="0.4">
      <c r="J36" s="7"/>
      <c r="W36" s="17">
        <f>SUM(W7:W35)</f>
        <v>46759</v>
      </c>
    </row>
    <row r="37" spans="1:23" ht="16.8" x14ac:dyDescent="0.4">
      <c r="B37" s="18" t="s">
        <v>25</v>
      </c>
      <c r="C37" s="18"/>
      <c r="D37" s="10"/>
      <c r="E37" s="10"/>
      <c r="F37" s="10"/>
      <c r="J37" s="7"/>
    </row>
    <row r="38" spans="1:23" x14ac:dyDescent="0.3">
      <c r="B38" s="2" t="s">
        <v>20</v>
      </c>
      <c r="C38" s="4">
        <v>25</v>
      </c>
      <c r="D38" s="4"/>
      <c r="E38" s="2"/>
    </row>
    <row r="39" spans="1:23" x14ac:dyDescent="0.3">
      <c r="B39" s="2" t="s">
        <v>21</v>
      </c>
      <c r="C39" s="4">
        <v>250</v>
      </c>
      <c r="D39" s="4"/>
      <c r="E39" s="2"/>
    </row>
    <row r="40" spans="1:23" x14ac:dyDescent="0.3">
      <c r="B40" s="2" t="s">
        <v>22</v>
      </c>
      <c r="C40" s="5">
        <v>0.35</v>
      </c>
      <c r="D40" s="5"/>
      <c r="E40" s="2"/>
    </row>
    <row r="41" spans="1:23" x14ac:dyDescent="0.3">
      <c r="B41" s="2" t="s">
        <v>23</v>
      </c>
      <c r="C41" s="5">
        <v>0.17</v>
      </c>
      <c r="D41" s="5"/>
      <c r="E41" s="2"/>
    </row>
    <row r="42" spans="1:23" x14ac:dyDescent="0.3">
      <c r="B42" s="2" t="s">
        <v>24</v>
      </c>
      <c r="C42" s="5">
        <v>0.12</v>
      </c>
      <c r="D42" s="5"/>
      <c r="E42" s="2"/>
    </row>
    <row r="43" spans="1:23" x14ac:dyDescent="0.3">
      <c r="F43" s="4"/>
    </row>
    <row r="44" spans="1:23" x14ac:dyDescent="0.3">
      <c r="F44" s="4"/>
    </row>
  </sheetData>
  <sortState xmlns:xlrd2="http://schemas.microsoft.com/office/spreadsheetml/2017/richdata2" ref="D7:D35">
    <sortCondition ref="D7:D35"/>
  </sortState>
  <mergeCells count="1">
    <mergeCell ref="B37:C37"/>
  </mergeCells>
  <pageMargins left="0.7" right="0.7" top="0.75" bottom="0.75" header="0.3" footer="0.3"/>
  <pageSetup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82AF272AACCD4E8770D3293688A86B" ma:contentTypeVersion="1" ma:contentTypeDescription="Crear nuevo documento." ma:contentTypeScope="" ma:versionID="92f2e65715a14185867b94ac383419ce">
  <xsd:schema xmlns:xsd="http://www.w3.org/2001/XMLSchema" xmlns:xs="http://www.w3.org/2001/XMLSchema" xmlns:p="http://schemas.microsoft.com/office/2006/metadata/properties" xmlns:ns2="389ea57c-8142-4257-80e1-200bd0ddda00" targetNamespace="http://schemas.microsoft.com/office/2006/metadata/properties" ma:root="true" ma:fieldsID="ed9ed7587e57a106dd8ee604e99bb411" ns2:_="">
    <xsd:import namespace="389ea57c-8142-4257-80e1-200bd0ddda00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9ea57c-8142-4257-80e1-200bd0ddda0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72C646B-6756-417D-87DC-449F4CCF71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6389B5-FEE9-41B2-8ABA-2F644739F4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9ea57c-8142-4257-80e1-200bd0ddda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Mora Jain</dc:creator>
  <cp:lastModifiedBy>Ricardo López</cp:lastModifiedBy>
  <dcterms:created xsi:type="dcterms:W3CDTF">2020-10-19T21:00:42Z</dcterms:created>
  <dcterms:modified xsi:type="dcterms:W3CDTF">2022-10-21T01:50:52Z</dcterms:modified>
</cp:coreProperties>
</file>