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ressler\Work\MACE\Papers\Urmyetal_total uncertainty\EBS survey queries\"/>
    </mc:Choice>
  </mc:AlternateContent>
  <xr:revisionPtr revIDLastSave="0" documentId="13_ncr:1_{F91EEBCD-B917-4244-8681-BE5246ED6A4D}" xr6:coauthVersionLast="36" xr6:coauthVersionMax="36" xr10:uidLastSave="{00000000-0000-0000-0000-000000000000}"/>
  <bookViews>
    <workbookView xWindow="0" yWindow="0" windowWidth="17256" windowHeight="5520" xr2:uid="{AACDE7F6-75DA-47B3-AB1F-C0BAA2E965E8}"/>
  </bookViews>
  <sheets>
    <sheet name="biomass checksu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F9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<sst xmlns="http://schemas.openxmlformats.org/spreadsheetml/2006/main" count="15" uniqueCount="15">
  <si>
    <t>zones 1-3 biomass, kg</t>
  </si>
  <si>
    <t>zone 1 biomass, kg from query</t>
  </si>
  <si>
    <t>number of intervals from query</t>
  </si>
  <si>
    <t>Nate's zone 2 and 3 biomass from spreadsheet, kg</t>
  </si>
  <si>
    <t>- there was an 'unsampled area' in 2018 that was estimated outside the database, see G:\DY1807\Unsampled_area_estimate</t>
  </si>
  <si>
    <t>survey area, nmi^2</t>
  </si>
  <si>
    <t>- the above table is for the US EEZ only</t>
  </si>
  <si>
    <t>Notes:</t>
  </si>
  <si>
    <t>- biomass totals in column E (zones 1-3 biomass, kg) match Table 10 of 2022 summer EBS survey report to 2 or 3 decimal places</t>
  </si>
  <si>
    <t>- area estimates in column F (survey area, nmi^2) match Table 10 of 2022 summer EBS survey report to within about 100 - 1,000 nmi^2, may have to look a little more closely at that</t>
  </si>
  <si>
    <t>- area estimates were made by multiplying transect width by standard EDSU length (usually 20 nmi x 0.5 nmi).  Using 'actual' EDSU length from the integration results (sometimes slightly different than 0.500, like 0.499 or 0.498) results in very small differences in area   (10s of nmi^2)</t>
  </si>
  <si>
    <t>zones 1-3 biomass, kg, Table 10 draft report</t>
  </si>
  <si>
    <t>survey area, nmi^2, Table 10 draft report</t>
  </si>
  <si>
    <t>%diff area</t>
  </si>
  <si>
    <t>%diff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</si>
</sst>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9" formatCode="0.000%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64" fontId="0" fillId="0" borderId="0" xfId="0" applyNumberFormat="1"/>
    <xf numFmtId="0" fontId="0" fillId="0" borderId="0" xfId="0" quotePrefix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169" fontId="1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164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ering%20Sea\Below%203m%20analysis\time%20series\Biomass_by_region_below_3m_10-9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E12">
            <v>511884936.71855098</v>
          </cell>
        </row>
        <row r="13">
          <cell r="E13">
            <v>410331748.25674599</v>
          </cell>
        </row>
        <row r="14">
          <cell r="E14">
            <v>399821781.47911698</v>
          </cell>
        </row>
        <row r="15">
          <cell r="E15">
            <v>319685005.27355403</v>
          </cell>
        </row>
        <row r="16">
          <cell r="E16">
            <v>450782703.267977</v>
          </cell>
        </row>
        <row r="17">
          <cell r="E17">
            <v>1293340714.7787199</v>
          </cell>
        </row>
        <row r="18">
          <cell r="E18">
            <v>762942440.22683597</v>
          </cell>
        </row>
        <row r="19">
          <cell r="E19">
            <v>364333614.29207897</v>
          </cell>
        </row>
        <row r="20">
          <cell r="E20">
            <v>458195350.13018966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ADAE-34F7-45BB-ADF2-ACB0C92DFF7D}">
  <dimension ref="A1:K17"/>
  <sheetViews>
    <sheetView tabSelected="1" zoomScale="160" zoomScaleNormal="160" workbookViewId="0">
      <selection activeCell="M4" sqref="M4"/>
    </sheetView>
  </sheetViews>
  <sheetFormatPr defaultRowHeight="14.4" x14ac:dyDescent="0.3"/>
  <cols>
    <col min="1" max="1" width="8.88671875" style="2"/>
    <col min="2" max="2" width="14.5546875" customWidth="1"/>
    <col min="3" max="3" width="17.6640625" customWidth="1"/>
    <col min="4" max="4" width="17.88671875" customWidth="1"/>
    <col min="5" max="5" width="11" bestFit="1" customWidth="1"/>
    <col min="6" max="6" width="11" customWidth="1"/>
    <col min="8" max="8" width="11.77734375" bestFit="1" customWidth="1"/>
    <col min="9" max="9" width="10.6640625" customWidth="1"/>
    <col min="10" max="10" width="10" bestFit="1" customWidth="1"/>
  </cols>
  <sheetData>
    <row r="1" spans="1:11" s="1" customFormat="1" ht="86.4" x14ac:dyDescent="0.3">
      <c r="A1" s="5"/>
      <c r="B1" s="5" t="s">
        <v>1</v>
      </c>
      <c r="C1" s="5" t="s">
        <v>2</v>
      </c>
      <c r="D1" s="5" t="s">
        <v>3</v>
      </c>
      <c r="E1" s="5" t="s">
        <v>0</v>
      </c>
      <c r="F1" s="5" t="s">
        <v>5</v>
      </c>
      <c r="H1" s="11" t="s">
        <v>11</v>
      </c>
      <c r="I1" s="12" t="s">
        <v>12</v>
      </c>
      <c r="J1" s="9" t="s">
        <v>14</v>
      </c>
      <c r="K1" s="9" t="s">
        <v>13</v>
      </c>
    </row>
    <row r="2" spans="1:11" x14ac:dyDescent="0.3">
      <c r="A2" s="6">
        <v>200707</v>
      </c>
      <c r="B2" s="7">
        <v>1771324989.9435301</v>
      </c>
      <c r="C2" s="8">
        <v>9286</v>
      </c>
      <c r="D2" s="7">
        <f>[1]Sheet1!$E$12</f>
        <v>511884936.71855098</v>
      </c>
      <c r="E2" s="7">
        <f>SUM(B2,D2)</f>
        <v>2283209926.6620812</v>
      </c>
      <c r="F2" s="7">
        <v>92860</v>
      </c>
      <c r="H2" s="13">
        <v>2280000000</v>
      </c>
      <c r="I2" s="14">
        <v>92944</v>
      </c>
      <c r="J2" s="10">
        <f>(E2-H2)/H2</f>
        <v>1.4078625710882639E-3</v>
      </c>
      <c r="K2" s="10">
        <f>(F2-I2)/I2</f>
        <v>-9.0377001205026685E-4</v>
      </c>
    </row>
    <row r="3" spans="1:11" x14ac:dyDescent="0.3">
      <c r="A3" s="6">
        <v>200809</v>
      </c>
      <c r="B3" s="7">
        <v>993711786.97037899</v>
      </c>
      <c r="C3" s="8">
        <v>9478</v>
      </c>
      <c r="D3" s="7">
        <f>[1]Sheet1!$E13</f>
        <v>410331748.25674599</v>
      </c>
      <c r="E3" s="7">
        <f t="shared" ref="E3:E10" si="0">SUM(B3,D3)</f>
        <v>1404043535.2271249</v>
      </c>
      <c r="F3" s="7">
        <v>94780</v>
      </c>
      <c r="H3" s="13">
        <v>1404000000</v>
      </c>
      <c r="I3" s="14">
        <v>95374</v>
      </c>
      <c r="J3" s="10">
        <f t="shared" ref="J3:J10" si="1">(E3-H3)/H3</f>
        <v>3.1007996527727514E-5</v>
      </c>
      <c r="K3" s="10">
        <f t="shared" ref="K3:K10" si="2">(F3-I3)/I3</f>
        <v>-6.2281124834860655E-3</v>
      </c>
    </row>
    <row r="4" spans="1:11" x14ac:dyDescent="0.3">
      <c r="A4" s="6">
        <v>200909</v>
      </c>
      <c r="B4" s="7">
        <v>931659976.98329306</v>
      </c>
      <c r="C4" s="8">
        <v>9156</v>
      </c>
      <c r="D4" s="7">
        <f>[1]Sheet1!$E14</f>
        <v>399821781.47911698</v>
      </c>
      <c r="E4" s="7">
        <f t="shared" si="0"/>
        <v>1331481758.46241</v>
      </c>
      <c r="F4" s="7">
        <v>91560</v>
      </c>
      <c r="H4" s="13">
        <v>1331000000</v>
      </c>
      <c r="I4" s="14">
        <v>91414</v>
      </c>
      <c r="J4" s="10">
        <f t="shared" si="1"/>
        <v>3.619522632681992E-4</v>
      </c>
      <c r="K4" s="10">
        <f t="shared" si="2"/>
        <v>1.5971295425208393E-3</v>
      </c>
    </row>
    <row r="5" spans="1:11" x14ac:dyDescent="0.3">
      <c r="A5" s="6">
        <v>201006</v>
      </c>
      <c r="B5" s="7">
        <v>2314778517.3079901</v>
      </c>
      <c r="C5" s="8">
        <v>9152</v>
      </c>
      <c r="D5" s="7">
        <f>[1]Sheet1!$E15</f>
        <v>319685005.27355403</v>
      </c>
      <c r="E5" s="7">
        <f t="shared" si="0"/>
        <v>2634463522.5815439</v>
      </c>
      <c r="F5" s="7">
        <v>91520</v>
      </c>
      <c r="H5" s="13">
        <v>2636000000</v>
      </c>
      <c r="I5" s="14">
        <v>92849</v>
      </c>
      <c r="J5" s="10">
        <f t="shared" si="1"/>
        <v>-5.8288217695602336E-4</v>
      </c>
      <c r="K5" s="10">
        <f t="shared" si="2"/>
        <v>-1.4313562881668084E-2</v>
      </c>
    </row>
    <row r="6" spans="1:11" x14ac:dyDescent="0.3">
      <c r="A6" s="6">
        <v>201207</v>
      </c>
      <c r="B6" s="7">
        <v>1828061365.80458</v>
      </c>
      <c r="C6" s="8">
        <v>9520</v>
      </c>
      <c r="D6" s="7">
        <f>[1]Sheet1!$E16</f>
        <v>450782703.267977</v>
      </c>
      <c r="E6" s="7">
        <f t="shared" si="0"/>
        <v>2278844069.072557</v>
      </c>
      <c r="F6" s="7">
        <v>95200</v>
      </c>
      <c r="H6" s="13">
        <v>2279000000</v>
      </c>
      <c r="I6" s="14">
        <v>96852</v>
      </c>
      <c r="J6" s="10">
        <f t="shared" si="1"/>
        <v>-6.8420766758678142E-5</v>
      </c>
      <c r="K6" s="10">
        <f t="shared" si="2"/>
        <v>-1.7056952876553916E-2</v>
      </c>
    </row>
    <row r="7" spans="1:11" x14ac:dyDescent="0.3">
      <c r="A7" s="6">
        <v>201407</v>
      </c>
      <c r="B7" s="7">
        <v>3449496322.91641</v>
      </c>
      <c r="C7" s="8">
        <v>9443</v>
      </c>
      <c r="D7" s="7">
        <f>[1]Sheet1!$E17</f>
        <v>1293340714.7787199</v>
      </c>
      <c r="E7" s="7">
        <f t="shared" si="0"/>
        <v>4742837037.6951294</v>
      </c>
      <c r="F7" s="7">
        <v>94430</v>
      </c>
      <c r="H7" s="13">
        <v>4743000000</v>
      </c>
      <c r="I7" s="14">
        <v>94361</v>
      </c>
      <c r="J7" s="10">
        <f t="shared" si="1"/>
        <v>-3.435848721707895E-5</v>
      </c>
      <c r="K7" s="10">
        <f t="shared" si="2"/>
        <v>7.312343023070972E-4</v>
      </c>
    </row>
    <row r="8" spans="1:11" x14ac:dyDescent="0.3">
      <c r="A8" s="6">
        <v>201608</v>
      </c>
      <c r="B8" s="7">
        <v>4074754142.3091502</v>
      </c>
      <c r="C8" s="8">
        <v>10168</v>
      </c>
      <c r="D8" s="7">
        <f>[1]Sheet1!$E18</f>
        <v>762942440.22683597</v>
      </c>
      <c r="E8" s="7">
        <f t="shared" si="0"/>
        <v>4837696582.5359859</v>
      </c>
      <c r="F8" s="7">
        <v>101680</v>
      </c>
      <c r="H8" s="13">
        <v>4838000000</v>
      </c>
      <c r="I8" s="14">
        <v>100674</v>
      </c>
      <c r="J8" s="10">
        <f t="shared" si="1"/>
        <v>-6.2715474165782008E-5</v>
      </c>
      <c r="K8" s="10">
        <f t="shared" si="2"/>
        <v>9.9926495420863386E-3</v>
      </c>
    </row>
    <row r="9" spans="1:11" x14ac:dyDescent="0.3">
      <c r="A9" s="6">
        <v>201807</v>
      </c>
      <c r="B9" s="7">
        <v>1954759527.5754001</v>
      </c>
      <c r="C9" s="8">
        <v>9319</v>
      </c>
      <c r="D9" s="7">
        <f>[1]Sheet1!$E19</f>
        <v>364333614.29207897</v>
      </c>
      <c r="E9" s="7">
        <f>SUM(B9,D9)+(178194*10^3)</f>
        <v>2497287141.8674793</v>
      </c>
      <c r="F9" s="7">
        <f>93190+6016</f>
        <v>99206</v>
      </c>
      <c r="H9" s="13">
        <v>2497000000</v>
      </c>
      <c r="I9" s="14">
        <v>92283</v>
      </c>
      <c r="J9" s="10">
        <f t="shared" si="1"/>
        <v>1.1499474068054639E-4</v>
      </c>
      <c r="K9" s="10">
        <f t="shared" si="2"/>
        <v>7.5019234311845082E-2</v>
      </c>
    </row>
    <row r="10" spans="1:11" x14ac:dyDescent="0.3">
      <c r="A10" s="6">
        <v>202207</v>
      </c>
      <c r="B10" s="7">
        <v>3375847159.2998199</v>
      </c>
      <c r="C10" s="8">
        <v>5880</v>
      </c>
      <c r="D10" s="7">
        <f>[1]Sheet1!$E20</f>
        <v>458195350.13018966</v>
      </c>
      <c r="E10" s="7">
        <f t="shared" si="0"/>
        <v>3834042509.4300098</v>
      </c>
      <c r="F10" s="7">
        <v>102995</v>
      </c>
      <c r="H10" s="13">
        <v>3834000000</v>
      </c>
      <c r="I10" s="14">
        <v>103942</v>
      </c>
      <c r="J10" s="10">
        <f t="shared" si="1"/>
        <v>1.1087488265477809E-5</v>
      </c>
      <c r="K10" s="10">
        <f t="shared" si="2"/>
        <v>-9.1108502818879767E-3</v>
      </c>
    </row>
    <row r="11" spans="1:11" x14ac:dyDescent="0.3">
      <c r="B11" s="3"/>
      <c r="D11" s="3"/>
      <c r="E11" s="3"/>
      <c r="F11" s="3"/>
    </row>
    <row r="12" spans="1:11" x14ac:dyDescent="0.3">
      <c r="A12" s="2" t="s">
        <v>7</v>
      </c>
    </row>
    <row r="13" spans="1:11" x14ac:dyDescent="0.3">
      <c r="A13" s="4" t="s">
        <v>10</v>
      </c>
    </row>
    <row r="14" spans="1:11" x14ac:dyDescent="0.3">
      <c r="A14" s="4" t="s">
        <v>4</v>
      </c>
    </row>
    <row r="15" spans="1:11" x14ac:dyDescent="0.3">
      <c r="A15" s="4" t="s">
        <v>6</v>
      </c>
    </row>
    <row r="16" spans="1:11" x14ac:dyDescent="0.3">
      <c r="A16" s="4" t="s">
        <v>8</v>
      </c>
    </row>
    <row r="17" spans="1:1" x14ac:dyDescent="0.3">
      <c r="A17" s="4" t="s">
        <v>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biomass checksum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Ressler</dc:creator>
  <cp:lastModifiedBy>Patrick Ressler</cp:lastModifiedBy>
  <dcterms:created xsi:type="dcterms:W3CDTF">2024-10-25T13:02:45Z</dcterms:created>
  <dcterms:modified xsi:type="dcterms:W3CDTF">2024-10-25T22:25:43Z</dcterms:modified>
</cp:coreProperties>
</file>