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55" yWindow="420" windowWidth="22125" windowHeight="10950"/>
  </bookViews>
  <sheets>
    <sheet name="RMSE" sheetId="61" r:id="rId1"/>
    <sheet name="Tier 1 cutlines - PM2" sheetId="11" r:id="rId2"/>
    <sheet name="Tiers 0, 2, 3, and 4 - PM2" sheetId="27" r:id="rId3"/>
    <sheet name="Tier 1 cutlines - AWD" sheetId="59" r:id="rId4"/>
    <sheet name="Tiers 0, 2, 3, and 4 - AWD" sheetId="60" r:id="rId5"/>
    <sheet name="counts" sheetId="28" r:id="rId6"/>
    <sheet name="emme_volumes" sheetId="55" r:id="rId7"/>
  </sheets>
  <definedNames>
    <definedName name="asdf" localSheetId="3">#REF!</definedName>
    <definedName name="asdf" localSheetId="4">#REF!</definedName>
    <definedName name="asdf" localSheetId="2">#REF!</definedName>
    <definedName name="asdf">#REF!</definedName>
    <definedName name="CutlineCountData_2005" localSheetId="3">#REF!</definedName>
    <definedName name="CutlineCountData_2005" localSheetId="1">#REF!</definedName>
    <definedName name="CutlineCountData_2005" localSheetId="4">#REF!</definedName>
    <definedName name="CutlineCountData_2005" localSheetId="2">#REF!</definedName>
    <definedName name="CutlineCountData_2005">#REF!</definedName>
    <definedName name="CutlineCountData_2010" localSheetId="3">#REF!</definedName>
    <definedName name="CutlineCountData_2010" localSheetId="1">#REF!</definedName>
    <definedName name="CutlineCountData_2010" localSheetId="4">#REF!</definedName>
    <definedName name="CutlineCountData_2010" localSheetId="2">#REF!</definedName>
    <definedName name="CutlineCountData_2010">#REF!</definedName>
    <definedName name="_xlnm.Print_Area" localSheetId="3">'Tier 1 cutlines - AWD'!$B$1:$AB$152</definedName>
    <definedName name="_xlnm.Print_Area" localSheetId="1">'Tier 1 cutlines - PM2'!$B$1:$AB$152</definedName>
    <definedName name="_xlnm.Print_Area" localSheetId="4">'Tiers 0, 2, 3, and 4 - AWD'!$B$1:$AA$479</definedName>
    <definedName name="_xlnm.Print_Area" localSheetId="2">'Tiers 0, 2, 3, and 4 - PM2'!$B$1:$AA$479</definedName>
    <definedName name="ValidationData_PM2_NE" localSheetId="3">#REF!</definedName>
    <definedName name="ValidationData_PM2_NE" localSheetId="1">#REF!</definedName>
    <definedName name="ValidationData_PM2_NE" localSheetId="4">#REF!</definedName>
    <definedName name="ValidationData_PM2_NE" localSheetId="2">#REF!</definedName>
    <definedName name="ValidationData_PM2_NE">#REF!</definedName>
    <definedName name="ValidationData_PM2_SW" localSheetId="3">#REF!</definedName>
    <definedName name="ValidationData_PM2_SW" localSheetId="1">#REF!</definedName>
    <definedName name="ValidationData_PM2_SW" localSheetId="4">#REF!</definedName>
    <definedName name="ValidationData_PM2_SW" localSheetId="2">#REF!</definedName>
    <definedName name="ValidationData_PM2_SW">#REF!</definedName>
  </definedNames>
  <calcPr calcId="125725"/>
</workbook>
</file>

<file path=xl/calcChain.xml><?xml version="1.0" encoding="utf-8"?>
<calcChain xmlns="http://schemas.openxmlformats.org/spreadsheetml/2006/main">
  <c r="T515" i="60"/>
  <c r="T515" a="1"/>
  <c r="S515"/>
  <c r="N515"/>
  <c r="N515" a="1"/>
  <c r="M515"/>
  <c r="T514"/>
  <c r="T514" a="1"/>
  <c r="S514"/>
  <c r="N514"/>
  <c r="N514" a="1"/>
  <c r="M514"/>
  <c r="T513"/>
  <c r="T513" a="1"/>
  <c r="S513"/>
  <c r="N513" a="1"/>
  <c r="N513" s="1"/>
  <c r="M513"/>
  <c r="T512" a="1"/>
  <c r="T512" s="1"/>
  <c r="S512"/>
  <c r="N512"/>
  <c r="N512" a="1"/>
  <c r="M512"/>
  <c r="T511"/>
  <c r="T511" a="1"/>
  <c r="S511"/>
  <c r="N511"/>
  <c r="N511" a="1"/>
  <c r="M511"/>
  <c r="T510"/>
  <c r="T510" a="1"/>
  <c r="S510"/>
  <c r="N510"/>
  <c r="N510" a="1"/>
  <c r="M510"/>
  <c r="T509"/>
  <c r="T509" a="1"/>
  <c r="S509"/>
  <c r="N509" a="1"/>
  <c r="N509" s="1"/>
  <c r="M509"/>
  <c r="T508" a="1"/>
  <c r="T508" s="1"/>
  <c r="S508"/>
  <c r="N508" a="1"/>
  <c r="N508" s="1"/>
  <c r="M508"/>
  <c r="T507"/>
  <c r="T507" a="1"/>
  <c r="S507"/>
  <c r="N507"/>
  <c r="N507" a="1"/>
  <c r="M507"/>
  <c r="T503"/>
  <c r="T503" a="1"/>
  <c r="S503"/>
  <c r="N503"/>
  <c r="N503" a="1"/>
  <c r="M503"/>
  <c r="T502"/>
  <c r="T502" a="1"/>
  <c r="S502"/>
  <c r="N502" a="1"/>
  <c r="N502" s="1"/>
  <c r="M502"/>
  <c r="T501" a="1"/>
  <c r="T501" s="1"/>
  <c r="S501"/>
  <c r="N501" a="1"/>
  <c r="N501" s="1"/>
  <c r="M501"/>
  <c r="T497"/>
  <c r="T497" a="1"/>
  <c r="S497"/>
  <c r="N497"/>
  <c r="N497" a="1"/>
  <c r="M497"/>
  <c r="T493"/>
  <c r="T493" a="1"/>
  <c r="S493"/>
  <c r="N493"/>
  <c r="N493" a="1"/>
  <c r="M493"/>
  <c r="T489"/>
  <c r="T489" a="1"/>
  <c r="S489"/>
  <c r="N489" a="1"/>
  <c r="N489" s="1"/>
  <c r="M489"/>
  <c r="T485" a="1"/>
  <c r="T485" s="1"/>
  <c r="S485"/>
  <c r="N485" a="1"/>
  <c r="N485" s="1"/>
  <c r="M485"/>
  <c r="T481"/>
  <c r="T481" a="1"/>
  <c r="S481"/>
  <c r="N481"/>
  <c r="N481" a="1"/>
  <c r="M481"/>
  <c r="T477"/>
  <c r="T477" a="1"/>
  <c r="S477"/>
  <c r="N477"/>
  <c r="N477" a="1"/>
  <c r="M477"/>
  <c r="T473"/>
  <c r="T473" a="1"/>
  <c r="S473"/>
  <c r="N473" a="1"/>
  <c r="N473" s="1"/>
  <c r="M473"/>
  <c r="T472" a="1"/>
  <c r="T472" s="1"/>
  <c r="S472"/>
  <c r="N472"/>
  <c r="N472" a="1"/>
  <c r="M472"/>
  <c r="T471"/>
  <c r="T471" a="1"/>
  <c r="S471"/>
  <c r="N471"/>
  <c r="N471" a="1"/>
  <c r="M471"/>
  <c r="T470"/>
  <c r="T470" a="1"/>
  <c r="S470"/>
  <c r="N470"/>
  <c r="N470" a="1"/>
  <c r="M470"/>
  <c r="T469"/>
  <c r="T469" a="1"/>
  <c r="S469"/>
  <c r="N469" a="1"/>
  <c r="N469" s="1"/>
  <c r="M469"/>
  <c r="T468" a="1"/>
  <c r="T468" s="1"/>
  <c r="S468"/>
  <c r="N468"/>
  <c r="N468" a="1"/>
  <c r="M468"/>
  <c r="T467"/>
  <c r="T467" a="1"/>
  <c r="S467"/>
  <c r="N467"/>
  <c r="N467" a="1"/>
  <c r="M467"/>
  <c r="T466"/>
  <c r="T466" a="1"/>
  <c r="S466"/>
  <c r="N466"/>
  <c r="N466" a="1"/>
  <c r="M466"/>
  <c r="T465"/>
  <c r="T465" a="1"/>
  <c r="S465"/>
  <c r="N465" a="1"/>
  <c r="N465" s="1"/>
  <c r="M465"/>
  <c r="T464" a="1"/>
  <c r="T464" s="1"/>
  <c r="S464"/>
  <c r="N464" a="1"/>
  <c r="N464" s="1"/>
  <c r="M464"/>
  <c r="T463"/>
  <c r="T463" a="1"/>
  <c r="S463"/>
  <c r="N463"/>
  <c r="N463" a="1"/>
  <c r="M463"/>
  <c r="T459"/>
  <c r="T459" a="1"/>
  <c r="S459"/>
  <c r="N459"/>
  <c r="N459" a="1"/>
  <c r="M459"/>
  <c r="T458"/>
  <c r="T458" a="1"/>
  <c r="S458"/>
  <c r="N458" a="1"/>
  <c r="N458" s="1"/>
  <c r="M458"/>
  <c r="T457" a="1"/>
  <c r="T457" s="1"/>
  <c r="S457"/>
  <c r="N457"/>
  <c r="N457" a="1"/>
  <c r="M457"/>
  <c r="T456"/>
  <c r="T456" a="1"/>
  <c r="S456"/>
  <c r="N456"/>
  <c r="N456" a="1"/>
  <c r="M456"/>
  <c r="T455"/>
  <c r="T455" a="1"/>
  <c r="S455"/>
  <c r="N455"/>
  <c r="N455" a="1"/>
  <c r="M455"/>
  <c r="T454"/>
  <c r="T454" a="1"/>
  <c r="S454"/>
  <c r="N454" a="1"/>
  <c r="N454" s="1"/>
  <c r="M454"/>
  <c r="T453" a="1"/>
  <c r="T453" s="1"/>
  <c r="S453"/>
  <c r="N453" a="1"/>
  <c r="N453" s="1"/>
  <c r="M453"/>
  <c r="T449"/>
  <c r="T449" a="1"/>
  <c r="S449"/>
  <c r="N449"/>
  <c r="N449" a="1"/>
  <c r="M449"/>
  <c r="T448"/>
  <c r="T448" a="1"/>
  <c r="S448"/>
  <c r="N448"/>
  <c r="N448" a="1"/>
  <c r="M448"/>
  <c r="T447"/>
  <c r="T447" a="1"/>
  <c r="S447"/>
  <c r="N447" a="1"/>
  <c r="N447" s="1"/>
  <c r="M447"/>
  <c r="T446" a="1"/>
  <c r="T446" s="1"/>
  <c r="S446"/>
  <c r="N446" a="1"/>
  <c r="N446" s="1"/>
  <c r="M446"/>
  <c r="T445"/>
  <c r="T445" a="1"/>
  <c r="S445"/>
  <c r="N445"/>
  <c r="N445" a="1"/>
  <c r="M445"/>
  <c r="T444"/>
  <c r="T444" a="1"/>
  <c r="S444"/>
  <c r="N444"/>
  <c r="N444" a="1"/>
  <c r="M444"/>
  <c r="T440"/>
  <c r="T440" a="1"/>
  <c r="S440"/>
  <c r="N440" a="1"/>
  <c r="N440" s="1"/>
  <c r="M440"/>
  <c r="T436" a="1"/>
  <c r="T436" s="1"/>
  <c r="S436"/>
  <c r="N436" a="1"/>
  <c r="N436" s="1"/>
  <c r="M436"/>
  <c r="T435"/>
  <c r="T435" a="1"/>
  <c r="S435"/>
  <c r="N435"/>
  <c r="N435" a="1"/>
  <c r="M435"/>
  <c r="T434"/>
  <c r="T434" a="1"/>
  <c r="S434"/>
  <c r="N434"/>
  <c r="N434" a="1"/>
  <c r="M434"/>
  <c r="T433"/>
  <c r="T433" a="1"/>
  <c r="S433"/>
  <c r="N433" a="1"/>
  <c r="N433" s="1"/>
  <c r="M433"/>
  <c r="T432" a="1"/>
  <c r="T432" s="1"/>
  <c r="S432"/>
  <c r="N432" a="1"/>
  <c r="N432" s="1"/>
  <c r="M432"/>
  <c r="T431"/>
  <c r="T431" a="1"/>
  <c r="S431"/>
  <c r="N431"/>
  <c r="N431" a="1"/>
  <c r="M431"/>
  <c r="T427"/>
  <c r="T427" a="1"/>
  <c r="S427"/>
  <c r="N427"/>
  <c r="N427" a="1"/>
  <c r="M427"/>
  <c r="T426"/>
  <c r="T426" a="1"/>
  <c r="S426"/>
  <c r="N426" a="1"/>
  <c r="N426" s="1"/>
  <c r="M426"/>
  <c r="T422" a="1"/>
  <c r="T422" s="1"/>
  <c r="S422"/>
  <c r="N422" a="1"/>
  <c r="N422" s="1"/>
  <c r="M422"/>
  <c r="T421"/>
  <c r="T421" a="1"/>
  <c r="S421"/>
  <c r="N421"/>
  <c r="N421" a="1"/>
  <c r="M421"/>
  <c r="T420"/>
  <c r="T420" a="1"/>
  <c r="S420"/>
  <c r="N420"/>
  <c r="N420" a="1"/>
  <c r="M420"/>
  <c r="T416"/>
  <c r="T416" a="1"/>
  <c r="S416"/>
  <c r="N416" a="1"/>
  <c r="N416" s="1"/>
  <c r="M416"/>
  <c r="T412" a="1"/>
  <c r="T412" s="1"/>
  <c r="S412"/>
  <c r="N412" a="1"/>
  <c r="N412" s="1"/>
  <c r="M412"/>
  <c r="T411"/>
  <c r="T411" a="1"/>
  <c r="S411"/>
  <c r="N411"/>
  <c r="N411" a="1"/>
  <c r="M411"/>
  <c r="T410"/>
  <c r="T410" a="1"/>
  <c r="S410"/>
  <c r="N410"/>
  <c r="N410" a="1"/>
  <c r="M410"/>
  <c r="T409"/>
  <c r="T409" a="1"/>
  <c r="S409"/>
  <c r="N409" a="1"/>
  <c r="N409" s="1"/>
  <c r="M409"/>
  <c r="T405" a="1"/>
  <c r="T405" s="1"/>
  <c r="S405"/>
  <c r="N405" a="1"/>
  <c r="N405" s="1"/>
  <c r="M405"/>
  <c r="T404"/>
  <c r="T404" a="1"/>
  <c r="S404"/>
  <c r="N404"/>
  <c r="N404" a="1"/>
  <c r="M404"/>
  <c r="T400"/>
  <c r="T400" a="1"/>
  <c r="S400"/>
  <c r="N400"/>
  <c r="N400" a="1"/>
  <c r="M400"/>
  <c r="T399"/>
  <c r="T399" a="1"/>
  <c r="S399"/>
  <c r="N399" a="1"/>
  <c r="N399" s="1"/>
  <c r="M399"/>
  <c r="T398" a="1"/>
  <c r="T398" s="1"/>
  <c r="S398"/>
  <c r="N398" a="1"/>
  <c r="N398" s="1"/>
  <c r="M398"/>
  <c r="T394"/>
  <c r="T394" a="1"/>
  <c r="S394"/>
  <c r="N394"/>
  <c r="N394" a="1"/>
  <c r="M394"/>
  <c r="T393"/>
  <c r="T393" a="1"/>
  <c r="S393"/>
  <c r="N393"/>
  <c r="N393" a="1"/>
  <c r="M393"/>
  <c r="T392"/>
  <c r="T392" a="1"/>
  <c r="S392"/>
  <c r="N392" a="1"/>
  <c r="N392" s="1"/>
  <c r="M392"/>
  <c r="T391" a="1"/>
  <c r="T391" s="1"/>
  <c r="S391"/>
  <c r="N391" a="1"/>
  <c r="N391" s="1"/>
  <c r="M391"/>
  <c r="T390"/>
  <c r="T390" a="1"/>
  <c r="S390"/>
  <c r="N390"/>
  <c r="N390" a="1"/>
  <c r="M390"/>
  <c r="T389"/>
  <c r="T389" a="1"/>
  <c r="S389"/>
  <c r="N389"/>
  <c r="N389" a="1"/>
  <c r="M389"/>
  <c r="T388"/>
  <c r="T388" a="1"/>
  <c r="S388"/>
  <c r="N388" a="1"/>
  <c r="N388" s="1"/>
  <c r="M388"/>
  <c r="T387" a="1"/>
  <c r="T387" s="1"/>
  <c r="S387"/>
  <c r="N387" a="1"/>
  <c r="N387" s="1"/>
  <c r="M387"/>
  <c r="T386"/>
  <c r="T386" a="1"/>
  <c r="S386"/>
  <c r="N386"/>
  <c r="N386" a="1"/>
  <c r="M386"/>
  <c r="T382"/>
  <c r="T382" a="1"/>
  <c r="S382"/>
  <c r="N382"/>
  <c r="N382" a="1"/>
  <c r="M382"/>
  <c r="T381"/>
  <c r="T381" a="1"/>
  <c r="S381"/>
  <c r="N381" a="1"/>
  <c r="N381" s="1"/>
  <c r="M381"/>
  <c r="T380" a="1"/>
  <c r="T380" s="1"/>
  <c r="S380"/>
  <c r="N380" a="1"/>
  <c r="N380" s="1"/>
  <c r="M380"/>
  <c r="T379"/>
  <c r="T379" a="1"/>
  <c r="S379"/>
  <c r="N379"/>
  <c r="N379" a="1"/>
  <c r="M379"/>
  <c r="T378"/>
  <c r="T378" a="1"/>
  <c r="S378"/>
  <c r="N378"/>
  <c r="N378" a="1"/>
  <c r="M378"/>
  <c r="T377"/>
  <c r="T377" a="1"/>
  <c r="S377"/>
  <c r="N377" a="1"/>
  <c r="N377" s="1"/>
  <c r="M377"/>
  <c r="T376" a="1"/>
  <c r="T376" s="1"/>
  <c r="S376"/>
  <c r="N376" a="1"/>
  <c r="N376" s="1"/>
  <c r="M376"/>
  <c r="T375"/>
  <c r="T375" a="1"/>
  <c r="S375"/>
  <c r="N375"/>
  <c r="N375" a="1"/>
  <c r="M375"/>
  <c r="T374"/>
  <c r="T374" a="1"/>
  <c r="S374"/>
  <c r="N374"/>
  <c r="N374" a="1"/>
  <c r="M374"/>
  <c r="T373"/>
  <c r="T373" a="1"/>
  <c r="S373"/>
  <c r="N373" a="1"/>
  <c r="N373" s="1"/>
  <c r="M373"/>
  <c r="T372" a="1"/>
  <c r="T372" s="1"/>
  <c r="S372"/>
  <c r="N372" a="1"/>
  <c r="N372" s="1"/>
  <c r="M372"/>
  <c r="T371"/>
  <c r="T371" a="1"/>
  <c r="S371"/>
  <c r="N371"/>
  <c r="N371" a="1"/>
  <c r="M371"/>
  <c r="T370"/>
  <c r="T370" a="1"/>
  <c r="S370"/>
  <c r="N370"/>
  <c r="N370" a="1"/>
  <c r="M370"/>
  <c r="T369"/>
  <c r="T369" a="1"/>
  <c r="S369"/>
  <c r="N369" a="1"/>
  <c r="N369" s="1"/>
  <c r="M369"/>
  <c r="T368" a="1"/>
  <c r="T368" s="1"/>
  <c r="S368"/>
  <c r="N368" a="1"/>
  <c r="N368" s="1"/>
  <c r="M368"/>
  <c r="T367"/>
  <c r="T367" a="1"/>
  <c r="S367"/>
  <c r="N367"/>
  <c r="N367" a="1"/>
  <c r="M367"/>
  <c r="T363"/>
  <c r="T363" a="1"/>
  <c r="S363"/>
  <c r="N363"/>
  <c r="N363" a="1"/>
  <c r="M363"/>
  <c r="T362"/>
  <c r="T362" a="1"/>
  <c r="S362"/>
  <c r="N362" a="1"/>
  <c r="N362" s="1"/>
  <c r="M362"/>
  <c r="T361" a="1"/>
  <c r="T361" s="1"/>
  <c r="S361"/>
  <c r="N361" a="1"/>
  <c r="N361" s="1"/>
  <c r="M361"/>
  <c r="T360"/>
  <c r="T360" a="1"/>
  <c r="S360"/>
  <c r="N360"/>
  <c r="N360" a="1"/>
  <c r="M360"/>
  <c r="T359"/>
  <c r="T359" a="1"/>
  <c r="S359"/>
  <c r="N359"/>
  <c r="N359" a="1"/>
  <c r="M359"/>
  <c r="T358"/>
  <c r="T358" a="1"/>
  <c r="S358"/>
  <c r="N358" a="1"/>
  <c r="N358" s="1"/>
  <c r="M358"/>
  <c r="T357" a="1"/>
  <c r="T357" s="1"/>
  <c r="S357"/>
  <c r="N357" a="1"/>
  <c r="N357" s="1"/>
  <c r="M357"/>
  <c r="T356"/>
  <c r="T356" a="1"/>
  <c r="S356"/>
  <c r="N356"/>
  <c r="N356" a="1"/>
  <c r="M356"/>
  <c r="T355"/>
  <c r="T355" a="1"/>
  <c r="S355"/>
  <c r="N355"/>
  <c r="N355" a="1"/>
  <c r="M355"/>
  <c r="T354"/>
  <c r="T354" a="1"/>
  <c r="S354"/>
  <c r="N354" a="1"/>
  <c r="N354" s="1"/>
  <c r="M354"/>
  <c r="T353" a="1"/>
  <c r="T353" s="1"/>
  <c r="S353"/>
  <c r="N353" a="1"/>
  <c r="N353" s="1"/>
  <c r="M353"/>
  <c r="T352"/>
  <c r="T352" a="1"/>
  <c r="S352"/>
  <c r="N352"/>
  <c r="N352" a="1"/>
  <c r="M352"/>
  <c r="T351"/>
  <c r="T351" a="1"/>
  <c r="S351"/>
  <c r="N351"/>
  <c r="N351" a="1"/>
  <c r="M351"/>
  <c r="T350"/>
  <c r="T350" a="1"/>
  <c r="S350"/>
  <c r="N350" a="1"/>
  <c r="N350" s="1"/>
  <c r="M350"/>
  <c r="T349" a="1"/>
  <c r="T349" s="1"/>
  <c r="S349"/>
  <c r="N349" a="1"/>
  <c r="N349" s="1"/>
  <c r="M349"/>
  <c r="T348"/>
  <c r="T348" a="1"/>
  <c r="S348"/>
  <c r="N348"/>
  <c r="N348" a="1"/>
  <c r="M348"/>
  <c r="T347"/>
  <c r="T347" a="1"/>
  <c r="S347"/>
  <c r="N347"/>
  <c r="N347" a="1"/>
  <c r="M347"/>
  <c r="T343"/>
  <c r="T343" a="1"/>
  <c r="S343"/>
  <c r="N343" a="1"/>
  <c r="N343" s="1"/>
  <c r="M343"/>
  <c r="T342" a="1"/>
  <c r="T342" s="1"/>
  <c r="S342"/>
  <c r="N342" a="1"/>
  <c r="N342" s="1"/>
  <c r="M342"/>
  <c r="T341"/>
  <c r="T341" a="1"/>
  <c r="S341"/>
  <c r="N341"/>
  <c r="N341" a="1"/>
  <c r="M341"/>
  <c r="T340"/>
  <c r="T340" a="1"/>
  <c r="S340"/>
  <c r="N340"/>
  <c r="N340" a="1"/>
  <c r="M340"/>
  <c r="T339"/>
  <c r="T339" a="1"/>
  <c r="S339"/>
  <c r="N339" a="1"/>
  <c r="N339" s="1"/>
  <c r="M339"/>
  <c r="T338" a="1"/>
  <c r="T338" s="1"/>
  <c r="S338"/>
  <c r="N338" a="1"/>
  <c r="N338" s="1"/>
  <c r="M338"/>
  <c r="T337"/>
  <c r="T337" a="1"/>
  <c r="S337"/>
  <c r="N337"/>
  <c r="N337" a="1"/>
  <c r="M337"/>
  <c r="T336"/>
  <c r="T336" a="1"/>
  <c r="S336"/>
  <c r="N336"/>
  <c r="N336" a="1"/>
  <c r="M336"/>
  <c r="T335"/>
  <c r="T335" a="1"/>
  <c r="S335"/>
  <c r="N335" a="1"/>
  <c r="N335" s="1"/>
  <c r="M335"/>
  <c r="T334" a="1"/>
  <c r="T334" s="1"/>
  <c r="S334"/>
  <c r="N334"/>
  <c r="N334" a="1"/>
  <c r="M334"/>
  <c r="T330"/>
  <c r="T330" a="1"/>
  <c r="S330"/>
  <c r="N330"/>
  <c r="N330" a="1"/>
  <c r="M330"/>
  <c r="T329"/>
  <c r="T329" a="1"/>
  <c r="S329"/>
  <c r="N329"/>
  <c r="N329" a="1"/>
  <c r="M329"/>
  <c r="T325"/>
  <c r="T325" a="1"/>
  <c r="S325"/>
  <c r="N325" a="1"/>
  <c r="N325" s="1"/>
  <c r="M325"/>
  <c r="T321" a="1"/>
  <c r="T321" s="1"/>
  <c r="S321"/>
  <c r="N321"/>
  <c r="N321" a="1"/>
  <c r="M321"/>
  <c r="T317"/>
  <c r="T317" a="1"/>
  <c r="S317"/>
  <c r="N317"/>
  <c r="N317" a="1"/>
  <c r="M317"/>
  <c r="T316"/>
  <c r="T316" a="1"/>
  <c r="S316"/>
  <c r="N316"/>
  <c r="N316" a="1"/>
  <c r="M316"/>
  <c r="T315"/>
  <c r="T315" a="1"/>
  <c r="S315"/>
  <c r="N315" a="1"/>
  <c r="N315" s="1"/>
  <c r="M315"/>
  <c r="T314" a="1"/>
  <c r="T314" s="1"/>
  <c r="S314"/>
  <c r="N314"/>
  <c r="N314" a="1"/>
  <c r="M314"/>
  <c r="T313"/>
  <c r="T313" a="1"/>
  <c r="S313"/>
  <c r="N313"/>
  <c r="N313" a="1"/>
  <c r="M313"/>
  <c r="T309"/>
  <c r="T309" a="1"/>
  <c r="S309"/>
  <c r="N309"/>
  <c r="N309" a="1"/>
  <c r="M309"/>
  <c r="T305"/>
  <c r="T305" a="1"/>
  <c r="S305"/>
  <c r="N305" a="1"/>
  <c r="N305" s="1"/>
  <c r="M305"/>
  <c r="T301" a="1"/>
  <c r="T301" s="1"/>
  <c r="S301"/>
  <c r="N301"/>
  <c r="N301" a="1"/>
  <c r="M301"/>
  <c r="T297"/>
  <c r="T297" a="1"/>
  <c r="S297"/>
  <c r="N297"/>
  <c r="N297" a="1"/>
  <c r="M297"/>
  <c r="T293"/>
  <c r="T293" a="1"/>
  <c r="S293"/>
  <c r="N293"/>
  <c r="N293" a="1"/>
  <c r="M293"/>
  <c r="T292"/>
  <c r="T292" a="1"/>
  <c r="S292"/>
  <c r="N292" a="1"/>
  <c r="N292" s="1"/>
  <c r="M292"/>
  <c r="T291" a="1"/>
  <c r="T291" s="1"/>
  <c r="S291"/>
  <c r="N291"/>
  <c r="N291" a="1"/>
  <c r="M291"/>
  <c r="T287"/>
  <c r="T287" a="1"/>
  <c r="S287"/>
  <c r="N287"/>
  <c r="N287" a="1"/>
  <c r="M287"/>
  <c r="T286"/>
  <c r="T286" a="1"/>
  <c r="S286"/>
  <c r="N286"/>
  <c r="N286" a="1"/>
  <c r="M286"/>
  <c r="T285"/>
  <c r="T285" a="1"/>
  <c r="S285"/>
  <c r="N285" a="1"/>
  <c r="N285" s="1"/>
  <c r="M285"/>
  <c r="T281" a="1"/>
  <c r="T281" s="1"/>
  <c r="S281"/>
  <c r="N281"/>
  <c r="N281" a="1"/>
  <c r="M281"/>
  <c r="T280"/>
  <c r="T280" a="1"/>
  <c r="S280"/>
  <c r="N280"/>
  <c r="N280" a="1"/>
  <c r="M280"/>
  <c r="T279"/>
  <c r="T279" a="1"/>
  <c r="S279"/>
  <c r="N279"/>
  <c r="N279" a="1"/>
  <c r="M279"/>
  <c r="T275"/>
  <c r="T275" a="1"/>
  <c r="S275"/>
  <c r="N275" a="1"/>
  <c r="N275" s="1"/>
  <c r="M275"/>
  <c r="T274" a="1"/>
  <c r="T274" s="1"/>
  <c r="S274"/>
  <c r="N274" a="1"/>
  <c r="N274" s="1"/>
  <c r="M274"/>
  <c r="T270"/>
  <c r="T270" a="1"/>
  <c r="S270"/>
  <c r="N270"/>
  <c r="N270" a="1"/>
  <c r="M270"/>
  <c r="T269"/>
  <c r="T269" a="1"/>
  <c r="S269"/>
  <c r="N269"/>
  <c r="N269" a="1"/>
  <c r="M269"/>
  <c r="T268"/>
  <c r="T268" a="1"/>
  <c r="S268"/>
  <c r="N268" a="1"/>
  <c r="N268" s="1"/>
  <c r="M268"/>
  <c r="T264" a="1"/>
  <c r="T264" s="1"/>
  <c r="S264"/>
  <c r="N264" a="1"/>
  <c r="N264" s="1"/>
  <c r="M264"/>
  <c r="T263"/>
  <c r="T263" a="1"/>
  <c r="S263"/>
  <c r="N263"/>
  <c r="N263" a="1"/>
  <c r="M263"/>
  <c r="T262"/>
  <c r="T262" a="1"/>
  <c r="S262"/>
  <c r="N262"/>
  <c r="N262" a="1"/>
  <c r="M262"/>
  <c r="T258"/>
  <c r="T258" a="1"/>
  <c r="S258"/>
  <c r="N258" a="1"/>
  <c r="N258" s="1"/>
  <c r="M258"/>
  <c r="T257" a="1"/>
  <c r="T257" s="1"/>
  <c r="S257"/>
  <c r="N257" a="1"/>
  <c r="N257" s="1"/>
  <c r="M257"/>
  <c r="T256"/>
  <c r="T256" a="1"/>
  <c r="S256"/>
  <c r="N256"/>
  <c r="N256" a="1"/>
  <c r="M256"/>
  <c r="T255"/>
  <c r="T255" a="1"/>
  <c r="S255"/>
  <c r="N255"/>
  <c r="N255" a="1"/>
  <c r="M255"/>
  <c r="T254"/>
  <c r="T254" a="1"/>
  <c r="S254"/>
  <c r="N254" a="1"/>
  <c r="N254" s="1"/>
  <c r="M254"/>
  <c r="T253" a="1"/>
  <c r="T253" s="1"/>
  <c r="S253"/>
  <c r="N253"/>
  <c r="N253" a="1"/>
  <c r="M253"/>
  <c r="T252"/>
  <c r="T252" a="1"/>
  <c r="S252"/>
  <c r="N252"/>
  <c r="N252" a="1"/>
  <c r="M252"/>
  <c r="T251"/>
  <c r="T251" a="1"/>
  <c r="S251"/>
  <c r="N251"/>
  <c r="N251" a="1"/>
  <c r="M251"/>
  <c r="T250"/>
  <c r="T250" a="1"/>
  <c r="S250"/>
  <c r="N250" a="1"/>
  <c r="N250" s="1"/>
  <c r="M250"/>
  <c r="T249" a="1"/>
  <c r="T249" s="1"/>
  <c r="S249"/>
  <c r="N249"/>
  <c r="N249" a="1"/>
  <c r="M249"/>
  <c r="T248"/>
  <c r="T248" a="1"/>
  <c r="S248"/>
  <c r="N248"/>
  <c r="N248" a="1"/>
  <c r="M248"/>
  <c r="T244"/>
  <c r="T244" a="1"/>
  <c r="S244"/>
  <c r="N244"/>
  <c r="N244" a="1"/>
  <c r="M244"/>
  <c r="T243"/>
  <c r="T243" a="1"/>
  <c r="S243"/>
  <c r="N243" a="1"/>
  <c r="N243" s="1"/>
  <c r="M243"/>
  <c r="T242" a="1"/>
  <c r="T242" s="1"/>
  <c r="S242"/>
  <c r="N242"/>
  <c r="N242" a="1"/>
  <c r="M242"/>
  <c r="T241"/>
  <c r="T241" a="1"/>
  <c r="S241"/>
  <c r="N241"/>
  <c r="N241" a="1"/>
  <c r="M241"/>
  <c r="T237"/>
  <c r="T237" a="1"/>
  <c r="S237"/>
  <c r="N237"/>
  <c r="N237" a="1"/>
  <c r="M237"/>
  <c r="T236"/>
  <c r="T236" a="1"/>
  <c r="S236"/>
  <c r="N236" a="1"/>
  <c r="N236" s="1"/>
  <c r="M236"/>
  <c r="T235" a="1"/>
  <c r="T235" s="1"/>
  <c r="S235"/>
  <c r="N235"/>
  <c r="N235" a="1"/>
  <c r="M235"/>
  <c r="T234"/>
  <c r="T234" a="1"/>
  <c r="S234"/>
  <c r="N234"/>
  <c r="N234" a="1"/>
  <c r="M234"/>
  <c r="T233"/>
  <c r="T233" a="1"/>
  <c r="S233"/>
  <c r="N233"/>
  <c r="N233" a="1"/>
  <c r="M233"/>
  <c r="T232"/>
  <c r="T232" a="1"/>
  <c r="S232"/>
  <c r="N232" a="1"/>
  <c r="N232" s="1"/>
  <c r="M232"/>
  <c r="T231" a="1"/>
  <c r="T231" s="1"/>
  <c r="S231"/>
  <c r="N231"/>
  <c r="N231" a="1"/>
  <c r="M231"/>
  <c r="T230"/>
  <c r="T230" a="1"/>
  <c r="S230"/>
  <c r="N230"/>
  <c r="N230" a="1"/>
  <c r="M230"/>
  <c r="T229"/>
  <c r="T229" a="1"/>
  <c r="S229"/>
  <c r="N229"/>
  <c r="N229" a="1"/>
  <c r="M229"/>
  <c r="T228"/>
  <c r="T228" a="1"/>
  <c r="S228"/>
  <c r="N228" a="1"/>
  <c r="N228" s="1"/>
  <c r="M228"/>
  <c r="T227" a="1"/>
  <c r="T227" s="1"/>
  <c r="S227"/>
  <c r="N227"/>
  <c r="N227" a="1"/>
  <c r="M227"/>
  <c r="T226"/>
  <c r="T226" a="1"/>
  <c r="S226"/>
  <c r="N226"/>
  <c r="N226" a="1"/>
  <c r="M226"/>
  <c r="T225"/>
  <c r="T225" a="1"/>
  <c r="S225"/>
  <c r="N225"/>
  <c r="N225" a="1"/>
  <c r="M225"/>
  <c r="T224"/>
  <c r="T224" a="1"/>
  <c r="S224"/>
  <c r="N224" a="1"/>
  <c r="N224" s="1"/>
  <c r="M224"/>
  <c r="T223" a="1"/>
  <c r="T223" s="1"/>
  <c r="S223"/>
  <c r="N223"/>
  <c r="N223" a="1"/>
  <c r="M223"/>
  <c r="T219"/>
  <c r="T219" a="1"/>
  <c r="S219"/>
  <c r="N219"/>
  <c r="N219" a="1"/>
  <c r="M219"/>
  <c r="T218"/>
  <c r="T218" a="1"/>
  <c r="S218"/>
  <c r="N218"/>
  <c r="N218" a="1"/>
  <c r="M218"/>
  <c r="N217"/>
  <c r="N217" a="1"/>
  <c r="M217"/>
  <c r="T216" a="1"/>
  <c r="T216" s="1"/>
  <c r="S216"/>
  <c r="N216" a="1"/>
  <c r="N216" s="1"/>
  <c r="M216"/>
  <c r="T215"/>
  <c r="T215" a="1"/>
  <c r="S215"/>
  <c r="N215"/>
  <c r="N215" a="1"/>
  <c r="M215"/>
  <c r="T211"/>
  <c r="T211" a="1"/>
  <c r="S211"/>
  <c r="N211" a="1"/>
  <c r="N211" s="1"/>
  <c r="M211"/>
  <c r="T210"/>
  <c r="T210" a="1"/>
  <c r="S210"/>
  <c r="N210"/>
  <c r="N210" a="1"/>
  <c r="M210"/>
  <c r="T206" a="1"/>
  <c r="T206" s="1"/>
  <c r="S206"/>
  <c r="N206" a="1"/>
  <c r="N206" s="1"/>
  <c r="M206"/>
  <c r="T202"/>
  <c r="T202" a="1"/>
  <c r="S202"/>
  <c r="N202"/>
  <c r="N202" a="1"/>
  <c r="M202"/>
  <c r="T201"/>
  <c r="T201" a="1"/>
  <c r="S201"/>
  <c r="N201" a="1"/>
  <c r="N201" s="1"/>
  <c r="M201"/>
  <c r="T200"/>
  <c r="T200" a="1"/>
  <c r="S200"/>
  <c r="N200"/>
  <c r="N200" a="1"/>
  <c r="M200"/>
  <c r="T199" a="1"/>
  <c r="T199" s="1"/>
  <c r="S199"/>
  <c r="N199" a="1"/>
  <c r="N199" s="1"/>
  <c r="M199"/>
  <c r="T198"/>
  <c r="T198" a="1"/>
  <c r="S198"/>
  <c r="N198"/>
  <c r="N198" a="1"/>
  <c r="M198"/>
  <c r="T194"/>
  <c r="T194" a="1"/>
  <c r="S194"/>
  <c r="N194" a="1"/>
  <c r="N194" s="1"/>
  <c r="M194"/>
  <c r="T193"/>
  <c r="T193" a="1"/>
  <c r="S193"/>
  <c r="N193"/>
  <c r="N193" a="1"/>
  <c r="M193"/>
  <c r="T192" a="1"/>
  <c r="T192" s="1"/>
  <c r="S192"/>
  <c r="N192" a="1"/>
  <c r="N192" s="1"/>
  <c r="M192"/>
  <c r="T191"/>
  <c r="T191" a="1"/>
  <c r="S191"/>
  <c r="N191"/>
  <c r="N191" a="1"/>
  <c r="M191"/>
  <c r="T190"/>
  <c r="T190" a="1"/>
  <c r="S190"/>
  <c r="N190" a="1"/>
  <c r="N190" s="1"/>
  <c r="M190"/>
  <c r="T189"/>
  <c r="T189" a="1"/>
  <c r="S189"/>
  <c r="N189"/>
  <c r="N189" a="1"/>
  <c r="M189"/>
  <c r="T188" a="1"/>
  <c r="T188" s="1"/>
  <c r="S188"/>
  <c r="N188" a="1"/>
  <c r="N188" s="1"/>
  <c r="M188"/>
  <c r="T187"/>
  <c r="T187" a="1"/>
  <c r="S187"/>
  <c r="N187"/>
  <c r="N187" a="1"/>
  <c r="M187"/>
  <c r="T186"/>
  <c r="T186" a="1"/>
  <c r="S186"/>
  <c r="N186" a="1"/>
  <c r="N186" s="1"/>
  <c r="M186"/>
  <c r="T182"/>
  <c r="T182" a="1"/>
  <c r="S182"/>
  <c r="N182"/>
  <c r="N182" a="1"/>
  <c r="M182"/>
  <c r="T181" a="1"/>
  <c r="T181" s="1"/>
  <c r="S181"/>
  <c r="N181" a="1"/>
  <c r="N181" s="1"/>
  <c r="M181"/>
  <c r="T180"/>
  <c r="T180" a="1"/>
  <c r="S180"/>
  <c r="N180"/>
  <c r="N180" a="1"/>
  <c r="M180"/>
  <c r="T179"/>
  <c r="T179" a="1"/>
  <c r="S179"/>
  <c r="N179" a="1"/>
  <c r="N179" s="1"/>
  <c r="M179"/>
  <c r="T178"/>
  <c r="T178" a="1"/>
  <c r="S178"/>
  <c r="N178"/>
  <c r="N178" a="1"/>
  <c r="M178"/>
  <c r="T177" a="1"/>
  <c r="T177" s="1"/>
  <c r="S177"/>
  <c r="N177" a="1"/>
  <c r="N177" s="1"/>
  <c r="M177"/>
  <c r="T176"/>
  <c r="T176" a="1"/>
  <c r="S176"/>
  <c r="N176"/>
  <c r="N176" a="1"/>
  <c r="M176"/>
  <c r="T175"/>
  <c r="T175" a="1"/>
  <c r="S175"/>
  <c r="N175" a="1"/>
  <c r="N175" s="1"/>
  <c r="M175"/>
  <c r="T174"/>
  <c r="T174" a="1"/>
  <c r="S174"/>
  <c r="N174"/>
  <c r="N174" a="1"/>
  <c r="M174"/>
  <c r="T173" a="1"/>
  <c r="T173" s="1"/>
  <c r="S173"/>
  <c r="N173" a="1"/>
  <c r="N173" s="1"/>
  <c r="M173"/>
  <c r="T169"/>
  <c r="T169" a="1"/>
  <c r="S169"/>
  <c r="N169"/>
  <c r="N169" a="1"/>
  <c r="M169"/>
  <c r="T168"/>
  <c r="T168" a="1"/>
  <c r="S168"/>
  <c r="N168" a="1"/>
  <c r="N168" s="1"/>
  <c r="M168"/>
  <c r="T167"/>
  <c r="T167" a="1"/>
  <c r="S167"/>
  <c r="N167"/>
  <c r="N167" a="1"/>
  <c r="M167"/>
  <c r="T166" a="1"/>
  <c r="T166" s="1"/>
  <c r="S166"/>
  <c r="N166" a="1"/>
  <c r="N166" s="1"/>
  <c r="M166"/>
  <c r="T165"/>
  <c r="T165" a="1"/>
  <c r="S165"/>
  <c r="N165"/>
  <c r="N165" a="1"/>
  <c r="M165"/>
  <c r="T164"/>
  <c r="T164" a="1"/>
  <c r="S164"/>
  <c r="N164" a="1"/>
  <c r="N164" s="1"/>
  <c r="M164"/>
  <c r="T163"/>
  <c r="T163" a="1"/>
  <c r="S163"/>
  <c r="N163"/>
  <c r="N163" a="1"/>
  <c r="M163"/>
  <c r="T159" a="1"/>
  <c r="T159" s="1"/>
  <c r="S159"/>
  <c r="N159" a="1"/>
  <c r="N159" s="1"/>
  <c r="M159"/>
  <c r="T155" a="1"/>
  <c r="T155" s="1"/>
  <c r="S155"/>
  <c r="N155"/>
  <c r="N155" a="1"/>
  <c r="M155"/>
  <c r="T154"/>
  <c r="T154" a="1"/>
  <c r="S154"/>
  <c r="N154" a="1"/>
  <c r="N154" s="1"/>
  <c r="M154"/>
  <c r="T153"/>
  <c r="T153" a="1"/>
  <c r="S153"/>
  <c r="N153"/>
  <c r="N153" a="1"/>
  <c r="M153"/>
  <c r="T152" a="1"/>
  <c r="T152" s="1"/>
  <c r="S152"/>
  <c r="N152" a="1"/>
  <c r="N152" s="1"/>
  <c r="M152"/>
  <c r="T151" a="1"/>
  <c r="T151" s="1"/>
  <c r="S151"/>
  <c r="N151"/>
  <c r="N151" a="1"/>
  <c r="M151"/>
  <c r="T150"/>
  <c r="T150" a="1"/>
  <c r="S150"/>
  <c r="N150" a="1"/>
  <c r="N150" s="1"/>
  <c r="M150"/>
  <c r="T149"/>
  <c r="T149" a="1"/>
  <c r="S149"/>
  <c r="N149"/>
  <c r="N149" a="1"/>
  <c r="M149"/>
  <c r="T148" a="1"/>
  <c r="T148" s="1"/>
  <c r="S148"/>
  <c r="N148" a="1"/>
  <c r="N148" s="1"/>
  <c r="M148"/>
  <c r="T147" a="1"/>
  <c r="T147" s="1"/>
  <c r="S147"/>
  <c r="N147"/>
  <c r="N147" a="1"/>
  <c r="M147"/>
  <c r="T146"/>
  <c r="T146" a="1"/>
  <c r="S146"/>
  <c r="N146" a="1"/>
  <c r="N146" s="1"/>
  <c r="M146"/>
  <c r="T145"/>
  <c r="T145" a="1"/>
  <c r="S145"/>
  <c r="N145"/>
  <c r="N145" a="1"/>
  <c r="M145"/>
  <c r="T144" a="1"/>
  <c r="T144" s="1"/>
  <c r="S144"/>
  <c r="N144" a="1"/>
  <c r="N144" s="1"/>
  <c r="M144"/>
  <c r="T143" a="1"/>
  <c r="T143" s="1"/>
  <c r="S143"/>
  <c r="N143"/>
  <c r="N143" a="1"/>
  <c r="M143"/>
  <c r="T142"/>
  <c r="T142" a="1"/>
  <c r="S142"/>
  <c r="N142" a="1"/>
  <c r="N142" s="1"/>
  <c r="M142"/>
  <c r="T141"/>
  <c r="T141" a="1"/>
  <c r="S141"/>
  <c r="N141"/>
  <c r="N141" a="1"/>
  <c r="M141"/>
  <c r="T140" a="1"/>
  <c r="T140" s="1"/>
  <c r="S140"/>
  <c r="N140" a="1"/>
  <c r="N140" s="1"/>
  <c r="M140"/>
  <c r="T139" a="1"/>
  <c r="T139" s="1"/>
  <c r="S139"/>
  <c r="N139"/>
  <c r="N139" a="1"/>
  <c r="M139"/>
  <c r="T135"/>
  <c r="T135" a="1"/>
  <c r="S135"/>
  <c r="N135" a="1"/>
  <c r="N135" s="1"/>
  <c r="M135"/>
  <c r="T134"/>
  <c r="T134" a="1"/>
  <c r="S134"/>
  <c r="N134"/>
  <c r="N134" a="1"/>
  <c r="M134"/>
  <c r="T133" a="1"/>
  <c r="T133" s="1"/>
  <c r="S133"/>
  <c r="N133" a="1"/>
  <c r="N133" s="1"/>
  <c r="M133"/>
  <c r="T132" a="1"/>
  <c r="T132" s="1"/>
  <c r="S132"/>
  <c r="N132"/>
  <c r="N132" a="1"/>
  <c r="M132"/>
  <c r="T131"/>
  <c r="T131" a="1"/>
  <c r="S131"/>
  <c r="N131" a="1"/>
  <c r="N131" s="1"/>
  <c r="M131"/>
  <c r="T127"/>
  <c r="T127" a="1"/>
  <c r="S127"/>
  <c r="N127"/>
  <c r="N127" a="1"/>
  <c r="M127"/>
  <c r="T123" a="1"/>
  <c r="T123" s="1"/>
  <c r="S123"/>
  <c r="N123" a="1"/>
  <c r="N123" s="1"/>
  <c r="M123"/>
  <c r="T122" a="1"/>
  <c r="T122" s="1"/>
  <c r="S122"/>
  <c r="N122"/>
  <c r="N122" a="1"/>
  <c r="M122"/>
  <c r="T118"/>
  <c r="T118" a="1"/>
  <c r="S118"/>
  <c r="N118" a="1"/>
  <c r="N118" s="1"/>
  <c r="M118"/>
  <c r="T114"/>
  <c r="T114" a="1"/>
  <c r="S114"/>
  <c r="N114"/>
  <c r="N114" a="1"/>
  <c r="M114"/>
  <c r="T113" a="1"/>
  <c r="T113" s="1"/>
  <c r="S113"/>
  <c r="N113" a="1"/>
  <c r="N113" s="1"/>
  <c r="M113"/>
  <c r="T109" a="1"/>
  <c r="T109" s="1"/>
  <c r="S109"/>
  <c r="N109"/>
  <c r="N109" a="1"/>
  <c r="M109"/>
  <c r="T105"/>
  <c r="T105" a="1"/>
  <c r="S105"/>
  <c r="N105" a="1"/>
  <c r="N105" s="1"/>
  <c r="M105"/>
  <c r="T101"/>
  <c r="T101" a="1"/>
  <c r="S101"/>
  <c r="N101"/>
  <c r="N101" a="1"/>
  <c r="M101"/>
  <c r="T97" a="1"/>
  <c r="T97" s="1"/>
  <c r="S97"/>
  <c r="N97" a="1"/>
  <c r="N97" s="1"/>
  <c r="M97"/>
  <c r="T96"/>
  <c r="T96" a="1"/>
  <c r="S96"/>
  <c r="N96"/>
  <c r="N96" a="1"/>
  <c r="M96"/>
  <c r="T95"/>
  <c r="T95" a="1"/>
  <c r="S95"/>
  <c r="N95" a="1"/>
  <c r="N95" s="1"/>
  <c r="M95"/>
  <c r="T94"/>
  <c r="T94" a="1"/>
  <c r="S94"/>
  <c r="N94"/>
  <c r="N94" a="1"/>
  <c r="M94"/>
  <c r="T90" a="1"/>
  <c r="T90" s="1"/>
  <c r="S90"/>
  <c r="N90" a="1"/>
  <c r="N90" s="1"/>
  <c r="M90"/>
  <c r="T89"/>
  <c r="T89" a="1"/>
  <c r="S89"/>
  <c r="N89"/>
  <c r="N89" a="1"/>
  <c r="M89"/>
  <c r="T88"/>
  <c r="T88" a="1"/>
  <c r="S88"/>
  <c r="N88" a="1"/>
  <c r="N88" s="1"/>
  <c r="M88"/>
  <c r="T84"/>
  <c r="T84" a="1"/>
  <c r="S84"/>
  <c r="N84"/>
  <c r="N84" a="1"/>
  <c r="M84"/>
  <c r="T83" a="1"/>
  <c r="T83" s="1"/>
  <c r="S83"/>
  <c r="N83" a="1"/>
  <c r="N83" s="1"/>
  <c r="M83"/>
  <c r="T82"/>
  <c r="T82" a="1"/>
  <c r="S82"/>
  <c r="N82"/>
  <c r="N82" a="1"/>
  <c r="M82"/>
  <c r="T81"/>
  <c r="T81" a="1"/>
  <c r="S81"/>
  <c r="N81" a="1"/>
  <c r="N81" s="1"/>
  <c r="M81"/>
  <c r="T77"/>
  <c r="T77" a="1"/>
  <c r="S77"/>
  <c r="N77"/>
  <c r="N77" a="1"/>
  <c r="M77"/>
  <c r="T76" a="1"/>
  <c r="T76" s="1"/>
  <c r="S76"/>
  <c r="N76" a="1"/>
  <c r="N76" s="1"/>
  <c r="M76"/>
  <c r="T75"/>
  <c r="T75" a="1"/>
  <c r="S75"/>
  <c r="N75"/>
  <c r="N75" a="1"/>
  <c r="M75"/>
  <c r="T71"/>
  <c r="T71" a="1"/>
  <c r="S71"/>
  <c r="N71" a="1"/>
  <c r="N71" s="1"/>
  <c r="M71"/>
  <c r="T70"/>
  <c r="T70" a="1"/>
  <c r="S70"/>
  <c r="N70"/>
  <c r="N70" a="1"/>
  <c r="M70"/>
  <c r="T66" a="1"/>
  <c r="T66" s="1"/>
  <c r="S66"/>
  <c r="N66" a="1"/>
  <c r="N66" s="1"/>
  <c r="M66"/>
  <c r="T62" a="1"/>
  <c r="T62" s="1"/>
  <c r="S62"/>
  <c r="N62"/>
  <c r="N62" a="1"/>
  <c r="M62"/>
  <c r="T61"/>
  <c r="T61" a="1"/>
  <c r="S61"/>
  <c r="N61" a="1"/>
  <c r="N61" s="1"/>
  <c r="M61"/>
  <c r="T60"/>
  <c r="T60" a="1"/>
  <c r="S60"/>
  <c r="N60"/>
  <c r="N60" a="1"/>
  <c r="M60"/>
  <c r="T59" a="1"/>
  <c r="T59" s="1"/>
  <c r="S59"/>
  <c r="N59" a="1"/>
  <c r="N59" s="1"/>
  <c r="M59"/>
  <c r="T58" a="1"/>
  <c r="T58" s="1"/>
  <c r="S58"/>
  <c r="N58"/>
  <c r="N58" a="1"/>
  <c r="M58"/>
  <c r="T54"/>
  <c r="T54" a="1"/>
  <c r="S54"/>
  <c r="N54" a="1"/>
  <c r="N54" s="1"/>
  <c r="M54"/>
  <c r="T53"/>
  <c r="T53" a="1"/>
  <c r="S53"/>
  <c r="N53"/>
  <c r="N53" a="1"/>
  <c r="M53"/>
  <c r="T52" a="1"/>
  <c r="T52" s="1"/>
  <c r="S52"/>
  <c r="N52" a="1"/>
  <c r="N52" s="1"/>
  <c r="M52"/>
  <c r="T51" a="1"/>
  <c r="T51" s="1"/>
  <c r="S51"/>
  <c r="N51"/>
  <c r="N51" a="1"/>
  <c r="M51"/>
  <c r="T50"/>
  <c r="T50" a="1"/>
  <c r="S50"/>
  <c r="N50" a="1"/>
  <c r="N50" s="1"/>
  <c r="M50"/>
  <c r="T49"/>
  <c r="T49" a="1"/>
  <c r="S49"/>
  <c r="N49"/>
  <c r="N49" a="1"/>
  <c r="M49"/>
  <c r="T48" a="1"/>
  <c r="T48" s="1"/>
  <c r="S48"/>
  <c r="N48" a="1"/>
  <c r="N48" s="1"/>
  <c r="M48"/>
  <c r="T47" a="1"/>
  <c r="T47" s="1"/>
  <c r="S47"/>
  <c r="N47"/>
  <c r="N47" a="1"/>
  <c r="M47"/>
  <c r="T46"/>
  <c r="T46" a="1"/>
  <c r="S46"/>
  <c r="N46" a="1"/>
  <c r="N46" s="1"/>
  <c r="M46"/>
  <c r="T45"/>
  <c r="T45" a="1"/>
  <c r="S45"/>
  <c r="N45"/>
  <c r="N45" a="1"/>
  <c r="M45"/>
  <c r="T44" a="1"/>
  <c r="T44" s="1"/>
  <c r="S44"/>
  <c r="N44" a="1"/>
  <c r="N44" s="1"/>
  <c r="M44"/>
  <c r="T43" a="1"/>
  <c r="T43" s="1"/>
  <c r="S43"/>
  <c r="N43"/>
  <c r="N43" a="1"/>
  <c r="M43"/>
  <c r="T42"/>
  <c r="T42" a="1"/>
  <c r="S42"/>
  <c r="N42"/>
  <c r="N42" a="1"/>
  <c r="M42"/>
  <c r="T38"/>
  <c r="T38" a="1"/>
  <c r="S38"/>
  <c r="N38"/>
  <c r="N38" a="1"/>
  <c r="M38"/>
  <c r="T37" a="1"/>
  <c r="T37" s="1"/>
  <c r="S37"/>
  <c r="N37" a="1"/>
  <c r="N37" s="1"/>
  <c r="M37"/>
  <c r="T36" a="1"/>
  <c r="T36" s="1"/>
  <c r="S36"/>
  <c r="N36"/>
  <c r="N36" a="1"/>
  <c r="M36"/>
  <c r="T35"/>
  <c r="T35" a="1"/>
  <c r="S35"/>
  <c r="N35"/>
  <c r="N35" a="1"/>
  <c r="M35"/>
  <c r="T31"/>
  <c r="T31" a="1"/>
  <c r="S31"/>
  <c r="N31"/>
  <c r="N31" a="1"/>
  <c r="M31"/>
  <c r="T30" a="1"/>
  <c r="T30" s="1"/>
  <c r="S30"/>
  <c r="N30" a="1"/>
  <c r="N30" s="1"/>
  <c r="M30"/>
  <c r="T29" a="1"/>
  <c r="T29" s="1"/>
  <c r="S29"/>
  <c r="N29"/>
  <c r="N29" a="1"/>
  <c r="M29"/>
  <c r="T28"/>
  <c r="T28" a="1"/>
  <c r="S28"/>
  <c r="N28" a="1"/>
  <c r="N28" s="1"/>
  <c r="M28"/>
  <c r="T27"/>
  <c r="T27" a="1"/>
  <c r="S27"/>
  <c r="N27"/>
  <c r="N27" a="1"/>
  <c r="M27"/>
  <c r="T26" a="1"/>
  <c r="T26" s="1"/>
  <c r="S26"/>
  <c r="N26" a="1"/>
  <c r="N26" s="1"/>
  <c r="M26"/>
  <c r="T25" a="1"/>
  <c r="T25" s="1"/>
  <c r="S25"/>
  <c r="N25"/>
  <c r="N25" a="1"/>
  <c r="M25"/>
  <c r="T24"/>
  <c r="T24" a="1"/>
  <c r="S24"/>
  <c r="N24" a="1"/>
  <c r="N24" s="1"/>
  <c r="M24"/>
  <c r="T23"/>
  <c r="T23" a="1"/>
  <c r="S23"/>
  <c r="N23"/>
  <c r="N23" a="1"/>
  <c r="M23"/>
  <c r="T22" a="1"/>
  <c r="T22" s="1"/>
  <c r="S22"/>
  <c r="N22" a="1"/>
  <c r="N22" s="1"/>
  <c r="M22"/>
  <c r="T21" a="1"/>
  <c r="T21" s="1"/>
  <c r="S21"/>
  <c r="N21"/>
  <c r="N21" a="1"/>
  <c r="M21"/>
  <c r="T17"/>
  <c r="T17" a="1"/>
  <c r="S17"/>
  <c r="N17" a="1"/>
  <c r="N17" s="1"/>
  <c r="M17"/>
  <c r="T16"/>
  <c r="T16" a="1"/>
  <c r="S16"/>
  <c r="N16"/>
  <c r="N16" a="1"/>
  <c r="M16"/>
  <c r="T12" a="1"/>
  <c r="T12" s="1"/>
  <c r="S12"/>
  <c r="N12" a="1"/>
  <c r="N12" s="1"/>
  <c r="M12"/>
  <c r="T8" a="1"/>
  <c r="T8" s="1"/>
  <c r="S8"/>
  <c r="N8"/>
  <c r="N8" a="1"/>
  <c r="M8"/>
  <c r="T4"/>
  <c r="T4" a="1"/>
  <c r="S4"/>
  <c r="N4" a="1"/>
  <c r="N4" s="1"/>
  <c r="M4"/>
  <c r="T515" i="27" a="1"/>
  <c r="T515" s="1"/>
  <c r="S515"/>
  <c r="N515"/>
  <c r="N515" a="1"/>
  <c r="M515"/>
  <c r="T514" a="1"/>
  <c r="T514" s="1"/>
  <c r="S514"/>
  <c r="N514"/>
  <c r="N514" a="1"/>
  <c r="M514"/>
  <c r="T513"/>
  <c r="T513" a="1"/>
  <c r="S513"/>
  <c r="N513" a="1"/>
  <c r="N513" s="1"/>
  <c r="M513"/>
  <c r="T512"/>
  <c r="T512" a="1"/>
  <c r="S512"/>
  <c r="N512"/>
  <c r="N512" a="1"/>
  <c r="M512"/>
  <c r="T511" a="1"/>
  <c r="T511" s="1"/>
  <c r="S511"/>
  <c r="N511"/>
  <c r="N511" a="1"/>
  <c r="M511"/>
  <c r="T510"/>
  <c r="T510" a="1"/>
  <c r="S510"/>
  <c r="N510"/>
  <c r="N510" a="1"/>
  <c r="M510"/>
  <c r="T509"/>
  <c r="T509" a="1"/>
  <c r="S509"/>
  <c r="N509" a="1"/>
  <c r="N509" s="1"/>
  <c r="M509"/>
  <c r="T508"/>
  <c r="T508" a="1"/>
  <c r="S508"/>
  <c r="N508"/>
  <c r="N508" a="1"/>
  <c r="M508"/>
  <c r="T507" a="1"/>
  <c r="T507" s="1"/>
  <c r="S507"/>
  <c r="N507"/>
  <c r="N507" a="1"/>
  <c r="M507"/>
  <c r="T503"/>
  <c r="T503" a="1"/>
  <c r="S503"/>
  <c r="N503"/>
  <c r="N503" a="1"/>
  <c r="M503"/>
  <c r="T502"/>
  <c r="T502" a="1"/>
  <c r="S502"/>
  <c r="N502" a="1"/>
  <c r="N502" s="1"/>
  <c r="M502"/>
  <c r="T501"/>
  <c r="T501" a="1"/>
  <c r="S501"/>
  <c r="N501"/>
  <c r="N501" a="1"/>
  <c r="M501"/>
  <c r="T497" a="1"/>
  <c r="T497" s="1"/>
  <c r="S497"/>
  <c r="N497"/>
  <c r="N497" a="1"/>
  <c r="M497"/>
  <c r="T493"/>
  <c r="T493" a="1"/>
  <c r="S493"/>
  <c r="N493"/>
  <c r="N493" a="1"/>
  <c r="M493"/>
  <c r="T489"/>
  <c r="T489" a="1"/>
  <c r="S489"/>
  <c r="N489" a="1"/>
  <c r="N489" s="1"/>
  <c r="M489"/>
  <c r="T485"/>
  <c r="T485" a="1"/>
  <c r="S485"/>
  <c r="N485"/>
  <c r="N485" a="1"/>
  <c r="M485"/>
  <c r="T481" a="1"/>
  <c r="T481" s="1"/>
  <c r="S481"/>
  <c r="N481"/>
  <c r="N481" a="1"/>
  <c r="M481"/>
  <c r="T477"/>
  <c r="T477" a="1"/>
  <c r="S477"/>
  <c r="N477"/>
  <c r="N477" a="1"/>
  <c r="M477"/>
  <c r="T473"/>
  <c r="T473" a="1"/>
  <c r="S473"/>
  <c r="N473" a="1"/>
  <c r="N473" s="1"/>
  <c r="M473"/>
  <c r="T472"/>
  <c r="T472" a="1"/>
  <c r="S472"/>
  <c r="N472"/>
  <c r="N472" a="1"/>
  <c r="M472"/>
  <c r="T471" a="1"/>
  <c r="T471" s="1"/>
  <c r="S471"/>
  <c r="N471"/>
  <c r="N471" a="1"/>
  <c r="M471"/>
  <c r="T470"/>
  <c r="T470" a="1"/>
  <c r="S470"/>
  <c r="N470"/>
  <c r="N470" a="1"/>
  <c r="M470"/>
  <c r="T469"/>
  <c r="T469" a="1"/>
  <c r="S469"/>
  <c r="N469" a="1"/>
  <c r="N469" s="1"/>
  <c r="M469"/>
  <c r="T468"/>
  <c r="T468" a="1"/>
  <c r="S468"/>
  <c r="N468"/>
  <c r="N468" a="1"/>
  <c r="M468"/>
  <c r="T467" a="1"/>
  <c r="T467" s="1"/>
  <c r="S467"/>
  <c r="N467"/>
  <c r="N467" a="1"/>
  <c r="M467"/>
  <c r="T466"/>
  <c r="T466" a="1"/>
  <c r="S466"/>
  <c r="N466"/>
  <c r="N466" a="1"/>
  <c r="M466"/>
  <c r="T465"/>
  <c r="T465" a="1"/>
  <c r="S465"/>
  <c r="N465" a="1"/>
  <c r="N465" s="1"/>
  <c r="M465"/>
  <c r="T464"/>
  <c r="T464" a="1"/>
  <c r="S464"/>
  <c r="N464"/>
  <c r="N464" a="1"/>
  <c r="M464"/>
  <c r="T463" a="1"/>
  <c r="T463" s="1"/>
  <c r="S463"/>
  <c r="N463"/>
  <c r="N463" a="1"/>
  <c r="M463"/>
  <c r="T459"/>
  <c r="T459" a="1"/>
  <c r="S459"/>
  <c r="N459"/>
  <c r="N459" a="1"/>
  <c r="M459"/>
  <c r="T458"/>
  <c r="T458" a="1"/>
  <c r="S458"/>
  <c r="N458" a="1"/>
  <c r="N458" s="1"/>
  <c r="M458"/>
  <c r="T457"/>
  <c r="T457" a="1"/>
  <c r="S457"/>
  <c r="N457"/>
  <c r="N457" a="1"/>
  <c r="M457"/>
  <c r="T456" a="1"/>
  <c r="T456" s="1"/>
  <c r="S456"/>
  <c r="N456"/>
  <c r="N456" a="1"/>
  <c r="M456"/>
  <c r="T455"/>
  <c r="T455" a="1"/>
  <c r="S455"/>
  <c r="N455"/>
  <c r="N455" a="1"/>
  <c r="M455"/>
  <c r="T454"/>
  <c r="T454" a="1"/>
  <c r="S454"/>
  <c r="N454" a="1"/>
  <c r="N454" s="1"/>
  <c r="M454"/>
  <c r="T453"/>
  <c r="T453" a="1"/>
  <c r="S453"/>
  <c r="N453"/>
  <c r="N453" a="1"/>
  <c r="M453"/>
  <c r="T449" a="1"/>
  <c r="T449" s="1"/>
  <c r="S449"/>
  <c r="N449"/>
  <c r="N449" a="1"/>
  <c r="M449"/>
  <c r="T448"/>
  <c r="T448" a="1"/>
  <c r="S448"/>
  <c r="N448"/>
  <c r="N448" a="1"/>
  <c r="M448"/>
  <c r="T447"/>
  <c r="T447" a="1"/>
  <c r="S447"/>
  <c r="N447" a="1"/>
  <c r="N447" s="1"/>
  <c r="M447"/>
  <c r="T446"/>
  <c r="T446" a="1"/>
  <c r="S446"/>
  <c r="N446"/>
  <c r="N446" a="1"/>
  <c r="M446"/>
  <c r="T445" a="1"/>
  <c r="T445" s="1"/>
  <c r="S445"/>
  <c r="N445"/>
  <c r="N445" a="1"/>
  <c r="M445"/>
  <c r="T444" a="1"/>
  <c r="T444" s="1"/>
  <c r="S444"/>
  <c r="N444"/>
  <c r="N444" a="1"/>
  <c r="M444"/>
  <c r="T440"/>
  <c r="T440" a="1"/>
  <c r="S440"/>
  <c r="N440" a="1"/>
  <c r="N440" s="1"/>
  <c r="M440"/>
  <c r="T436"/>
  <c r="T436" a="1"/>
  <c r="S436"/>
  <c r="N436"/>
  <c r="N436" a="1"/>
  <c r="M436"/>
  <c r="T435" a="1"/>
  <c r="T435" s="1"/>
  <c r="S435"/>
  <c r="N435"/>
  <c r="N435" a="1"/>
  <c r="M435"/>
  <c r="T434" a="1"/>
  <c r="T434" s="1"/>
  <c r="S434"/>
  <c r="N434"/>
  <c r="N434" a="1"/>
  <c r="M434"/>
  <c r="T433"/>
  <c r="T433" a="1"/>
  <c r="S433"/>
  <c r="N433" a="1"/>
  <c r="N433" s="1"/>
  <c r="M433"/>
  <c r="T432"/>
  <c r="T432" a="1"/>
  <c r="S432"/>
  <c r="N432"/>
  <c r="N432" a="1"/>
  <c r="M432"/>
  <c r="T431" a="1"/>
  <c r="T431" s="1"/>
  <c r="S431"/>
  <c r="N431"/>
  <c r="N431" a="1"/>
  <c r="M431"/>
  <c r="T427"/>
  <c r="T427" a="1"/>
  <c r="S427"/>
  <c r="N427"/>
  <c r="N427" a="1"/>
  <c r="M427"/>
  <c r="T426"/>
  <c r="T426" a="1"/>
  <c r="S426"/>
  <c r="N426" a="1"/>
  <c r="N426" s="1"/>
  <c r="M426"/>
  <c r="T422"/>
  <c r="T422" a="1"/>
  <c r="S422"/>
  <c r="N422"/>
  <c r="N422" a="1"/>
  <c r="M422"/>
  <c r="T421" a="1"/>
  <c r="T421" s="1"/>
  <c r="S421"/>
  <c r="N421"/>
  <c r="N421" a="1"/>
  <c r="M421"/>
  <c r="T420"/>
  <c r="T420" a="1"/>
  <c r="S420"/>
  <c r="N420"/>
  <c r="N420" a="1"/>
  <c r="M420"/>
  <c r="T416"/>
  <c r="T416" a="1"/>
  <c r="S416"/>
  <c r="N416" a="1"/>
  <c r="N416" s="1"/>
  <c r="M416"/>
  <c r="T412"/>
  <c r="T412" a="1"/>
  <c r="S412"/>
  <c r="N412"/>
  <c r="N412" a="1"/>
  <c r="M412"/>
  <c r="T411" a="1"/>
  <c r="T411" s="1"/>
  <c r="S411"/>
  <c r="N411"/>
  <c r="N411" a="1"/>
  <c r="M411"/>
  <c r="T410"/>
  <c r="T410" a="1"/>
  <c r="S410"/>
  <c r="N410"/>
  <c r="N410" a="1"/>
  <c r="M410"/>
  <c r="T409"/>
  <c r="T409" a="1"/>
  <c r="S409"/>
  <c r="N409" a="1"/>
  <c r="N409" s="1"/>
  <c r="M409"/>
  <c r="T405"/>
  <c r="T405" a="1"/>
  <c r="S405"/>
  <c r="N405"/>
  <c r="N405" a="1"/>
  <c r="M405"/>
  <c r="T404" a="1"/>
  <c r="T404" s="1"/>
  <c r="S404"/>
  <c r="N404"/>
  <c r="N404" a="1"/>
  <c r="M404"/>
  <c r="T400" a="1"/>
  <c r="T400" s="1"/>
  <c r="S400"/>
  <c r="N400"/>
  <c r="N400" a="1"/>
  <c r="M400"/>
  <c r="T399"/>
  <c r="T399" a="1"/>
  <c r="S399"/>
  <c r="N399" a="1"/>
  <c r="N399" s="1"/>
  <c r="M399"/>
  <c r="T398"/>
  <c r="T398" a="1"/>
  <c r="S398"/>
  <c r="N398"/>
  <c r="N398" a="1"/>
  <c r="M398"/>
  <c r="T394" a="1"/>
  <c r="T394" s="1"/>
  <c r="S394"/>
  <c r="N394"/>
  <c r="N394" a="1"/>
  <c r="M394"/>
  <c r="T393" a="1"/>
  <c r="T393" s="1"/>
  <c r="S393"/>
  <c r="N393"/>
  <c r="N393" a="1"/>
  <c r="M393"/>
  <c r="T392"/>
  <c r="T392" a="1"/>
  <c r="S392"/>
  <c r="N392" a="1"/>
  <c r="N392" s="1"/>
  <c r="M392"/>
  <c r="T391"/>
  <c r="T391" a="1"/>
  <c r="S391"/>
  <c r="N391"/>
  <c r="N391" a="1"/>
  <c r="M391"/>
  <c r="T390" a="1"/>
  <c r="T390" s="1"/>
  <c r="S390"/>
  <c r="N390"/>
  <c r="N390" a="1"/>
  <c r="M390"/>
  <c r="T389" a="1"/>
  <c r="T389" s="1"/>
  <c r="S389"/>
  <c r="N389"/>
  <c r="N389" a="1"/>
  <c r="M389"/>
  <c r="T388"/>
  <c r="T388" a="1"/>
  <c r="S388"/>
  <c r="N388" a="1"/>
  <c r="N388" s="1"/>
  <c r="M388"/>
  <c r="T387"/>
  <c r="T387" a="1"/>
  <c r="S387"/>
  <c r="N387"/>
  <c r="N387" a="1"/>
  <c r="M387"/>
  <c r="T386" a="1"/>
  <c r="T386" s="1"/>
  <c r="S386"/>
  <c r="N386"/>
  <c r="N386" a="1"/>
  <c r="M386"/>
  <c r="T382" a="1"/>
  <c r="T382" s="1"/>
  <c r="S382"/>
  <c r="N382"/>
  <c r="N382" a="1"/>
  <c r="M382"/>
  <c r="T381"/>
  <c r="T381" a="1"/>
  <c r="S381"/>
  <c r="N381"/>
  <c r="N381" a="1"/>
  <c r="M381"/>
  <c r="T380"/>
  <c r="T380" a="1"/>
  <c r="S380"/>
  <c r="N380"/>
  <c r="N380" a="1"/>
  <c r="M380"/>
  <c r="T379" a="1"/>
  <c r="T379" s="1"/>
  <c r="S379"/>
  <c r="N379"/>
  <c r="N379" a="1"/>
  <c r="M379"/>
  <c r="T378" a="1"/>
  <c r="T378" s="1"/>
  <c r="S378"/>
  <c r="N378"/>
  <c r="N378" a="1"/>
  <c r="M378"/>
  <c r="T377"/>
  <c r="T377" a="1"/>
  <c r="S377"/>
  <c r="N377"/>
  <c r="N377" a="1"/>
  <c r="M377"/>
  <c r="T376"/>
  <c r="T376" a="1"/>
  <c r="S376"/>
  <c r="N376"/>
  <c r="N376" a="1"/>
  <c r="M376"/>
  <c r="T375" a="1"/>
  <c r="T375" s="1"/>
  <c r="S375"/>
  <c r="N375"/>
  <c r="N375" a="1"/>
  <c r="M375"/>
  <c r="T374" a="1"/>
  <c r="T374" s="1"/>
  <c r="S374"/>
  <c r="N374"/>
  <c r="N374" a="1"/>
  <c r="M374"/>
  <c r="T373"/>
  <c r="T373" a="1"/>
  <c r="S373"/>
  <c r="N373"/>
  <c r="N373" a="1"/>
  <c r="M373"/>
  <c r="T372"/>
  <c r="T372" a="1"/>
  <c r="S372"/>
  <c r="N372"/>
  <c r="N372" a="1"/>
  <c r="M372"/>
  <c r="T371" a="1"/>
  <c r="T371" s="1"/>
  <c r="S371"/>
  <c r="N371"/>
  <c r="N371" a="1"/>
  <c r="M371"/>
  <c r="T370" a="1"/>
  <c r="T370" s="1"/>
  <c r="S370"/>
  <c r="N370"/>
  <c r="N370" a="1"/>
  <c r="M370"/>
  <c r="T369"/>
  <c r="T369" a="1"/>
  <c r="S369"/>
  <c r="N369" a="1"/>
  <c r="N369" s="1"/>
  <c r="M369"/>
  <c r="T368"/>
  <c r="T368" a="1"/>
  <c r="S368"/>
  <c r="N368"/>
  <c r="N368" a="1"/>
  <c r="M368"/>
  <c r="T367" a="1"/>
  <c r="T367" s="1"/>
  <c r="S367"/>
  <c r="N367"/>
  <c r="N367" a="1"/>
  <c r="M367"/>
  <c r="T363" a="1"/>
  <c r="T363" s="1"/>
  <c r="S363"/>
  <c r="N363"/>
  <c r="N363" a="1"/>
  <c r="M363"/>
  <c r="T362"/>
  <c r="T362" a="1"/>
  <c r="S362"/>
  <c r="N362" a="1"/>
  <c r="N362" s="1"/>
  <c r="M362"/>
  <c r="T361"/>
  <c r="T361" a="1"/>
  <c r="S361"/>
  <c r="N361"/>
  <c r="N361" a="1"/>
  <c r="M361"/>
  <c r="T360" a="1"/>
  <c r="T360" s="1"/>
  <c r="S360"/>
  <c r="N360"/>
  <c r="N360" a="1"/>
  <c r="M360"/>
  <c r="T359" a="1"/>
  <c r="T359" s="1"/>
  <c r="S359"/>
  <c r="N359"/>
  <c r="N359" a="1"/>
  <c r="M359"/>
  <c r="T358"/>
  <c r="T358" a="1"/>
  <c r="S358"/>
  <c r="N358" a="1"/>
  <c r="N358" s="1"/>
  <c r="M358"/>
  <c r="T357"/>
  <c r="T357" a="1"/>
  <c r="S357"/>
  <c r="N357"/>
  <c r="N357" a="1"/>
  <c r="M357"/>
  <c r="T356" a="1"/>
  <c r="T356" s="1"/>
  <c r="S356"/>
  <c r="N356"/>
  <c r="N356" a="1"/>
  <c r="M356"/>
  <c r="T355" a="1"/>
  <c r="T355" s="1"/>
  <c r="S355"/>
  <c r="N355"/>
  <c r="N355" a="1"/>
  <c r="M355"/>
  <c r="T354"/>
  <c r="T354" a="1"/>
  <c r="S354"/>
  <c r="N354"/>
  <c r="N354" a="1"/>
  <c r="M354"/>
  <c r="T353"/>
  <c r="T353" a="1"/>
  <c r="S353"/>
  <c r="N353"/>
  <c r="N353" a="1"/>
  <c r="M353"/>
  <c r="T352" a="1"/>
  <c r="T352" s="1"/>
  <c r="S352"/>
  <c r="N352"/>
  <c r="N352" a="1"/>
  <c r="M352"/>
  <c r="T351" a="1"/>
  <c r="T351" s="1"/>
  <c r="S351"/>
  <c r="N351"/>
  <c r="N351" a="1"/>
  <c r="M351"/>
  <c r="T350"/>
  <c r="T350" a="1"/>
  <c r="S350"/>
  <c r="N350" a="1"/>
  <c r="N350" s="1"/>
  <c r="M350"/>
  <c r="T349"/>
  <c r="T349" a="1"/>
  <c r="S349"/>
  <c r="N349"/>
  <c r="N349" a="1"/>
  <c r="M349"/>
  <c r="T348" a="1"/>
  <c r="T348" s="1"/>
  <c r="S348"/>
  <c r="N348"/>
  <c r="N348" a="1"/>
  <c r="M348"/>
  <c r="T347" a="1"/>
  <c r="T347" s="1"/>
  <c r="S347"/>
  <c r="N347"/>
  <c r="N347" a="1"/>
  <c r="M347"/>
  <c r="T343"/>
  <c r="T343" a="1"/>
  <c r="S343"/>
  <c r="N343" a="1"/>
  <c r="N343" s="1"/>
  <c r="M343"/>
  <c r="T342"/>
  <c r="T342" a="1"/>
  <c r="S342"/>
  <c r="N342"/>
  <c r="N342" a="1"/>
  <c r="M342"/>
  <c r="T341" a="1"/>
  <c r="T341" s="1"/>
  <c r="S341"/>
  <c r="N341"/>
  <c r="N341" a="1"/>
  <c r="M341"/>
  <c r="T340" a="1"/>
  <c r="T340" s="1"/>
  <c r="S340"/>
  <c r="N340"/>
  <c r="N340" a="1"/>
  <c r="M340"/>
  <c r="T339"/>
  <c r="T339" a="1"/>
  <c r="S339"/>
  <c r="N339" a="1"/>
  <c r="N339" s="1"/>
  <c r="M339"/>
  <c r="T338"/>
  <c r="T338" a="1"/>
  <c r="S338"/>
  <c r="N338"/>
  <c r="N338" a="1"/>
  <c r="M338"/>
  <c r="T337" a="1"/>
  <c r="T337" s="1"/>
  <c r="S337"/>
  <c r="N337"/>
  <c r="N337" a="1"/>
  <c r="M337"/>
  <c r="T336" a="1"/>
  <c r="T336" s="1"/>
  <c r="S336"/>
  <c r="N336"/>
  <c r="N336" a="1"/>
  <c r="M336"/>
  <c r="T335"/>
  <c r="T335" a="1"/>
  <c r="S335"/>
  <c r="N335" a="1"/>
  <c r="N335" s="1"/>
  <c r="M335"/>
  <c r="T334"/>
  <c r="T334" a="1"/>
  <c r="S334"/>
  <c r="N334"/>
  <c r="N334" a="1"/>
  <c r="M334"/>
  <c r="T330" a="1"/>
  <c r="T330" s="1"/>
  <c r="S330"/>
  <c r="N330"/>
  <c r="N330" a="1"/>
  <c r="M330"/>
  <c r="T329" a="1"/>
  <c r="T329" s="1"/>
  <c r="S329"/>
  <c r="N329"/>
  <c r="N329" a="1"/>
  <c r="M329"/>
  <c r="T325"/>
  <c r="T325" a="1"/>
  <c r="S325"/>
  <c r="N325" a="1"/>
  <c r="N325" s="1"/>
  <c r="M325"/>
  <c r="T321"/>
  <c r="T321" a="1"/>
  <c r="S321"/>
  <c r="N321"/>
  <c r="N321" a="1"/>
  <c r="M321"/>
  <c r="T317" a="1"/>
  <c r="T317" s="1"/>
  <c r="S317"/>
  <c r="N317"/>
  <c r="N317" a="1"/>
  <c r="M317"/>
  <c r="T316" a="1"/>
  <c r="T316" s="1"/>
  <c r="S316"/>
  <c r="N316"/>
  <c r="N316" a="1"/>
  <c r="M316"/>
  <c r="T315"/>
  <c r="T315" a="1"/>
  <c r="S315"/>
  <c r="N315" a="1"/>
  <c r="N315" s="1"/>
  <c r="M315"/>
  <c r="T314"/>
  <c r="T314" a="1"/>
  <c r="S314"/>
  <c r="N314"/>
  <c r="N314" a="1"/>
  <c r="M314"/>
  <c r="T313" a="1"/>
  <c r="T313" s="1"/>
  <c r="S313"/>
  <c r="N313"/>
  <c r="N313" a="1"/>
  <c r="M313"/>
  <c r="T309" a="1"/>
  <c r="T309" s="1"/>
  <c r="S309"/>
  <c r="N309"/>
  <c r="N309" a="1"/>
  <c r="M309"/>
  <c r="T305"/>
  <c r="T305" a="1"/>
  <c r="S305"/>
  <c r="N305" a="1"/>
  <c r="N305" s="1"/>
  <c r="M305"/>
  <c r="T301"/>
  <c r="T301" a="1"/>
  <c r="S301"/>
  <c r="N301"/>
  <c r="N301" a="1"/>
  <c r="M301"/>
  <c r="T297" a="1"/>
  <c r="T297" s="1"/>
  <c r="S297"/>
  <c r="N297"/>
  <c r="N297" a="1"/>
  <c r="M297"/>
  <c r="T293" a="1"/>
  <c r="T293" s="1"/>
  <c r="S293"/>
  <c r="N293"/>
  <c r="N293" a="1"/>
  <c r="M293"/>
  <c r="T292"/>
  <c r="T292" a="1"/>
  <c r="S292"/>
  <c r="N292" a="1"/>
  <c r="N292" s="1"/>
  <c r="M292"/>
  <c r="T291"/>
  <c r="T291" a="1"/>
  <c r="S291"/>
  <c r="N291"/>
  <c r="N291" a="1"/>
  <c r="M291"/>
  <c r="T287" a="1"/>
  <c r="T287" s="1"/>
  <c r="S287"/>
  <c r="N287"/>
  <c r="N287" a="1"/>
  <c r="M287"/>
  <c r="T286" a="1"/>
  <c r="T286" s="1"/>
  <c r="S286"/>
  <c r="N286"/>
  <c r="N286" a="1"/>
  <c r="M286"/>
  <c r="T285"/>
  <c r="T285" a="1"/>
  <c r="S285"/>
  <c r="N285" a="1"/>
  <c r="N285" s="1"/>
  <c r="M285"/>
  <c r="T281"/>
  <c r="T281" a="1"/>
  <c r="S281"/>
  <c r="N281"/>
  <c r="N281" a="1"/>
  <c r="M281"/>
  <c r="T280" a="1"/>
  <c r="T280" s="1"/>
  <c r="S280"/>
  <c r="N280"/>
  <c r="N280" a="1"/>
  <c r="M280"/>
  <c r="T279" a="1"/>
  <c r="T279" s="1"/>
  <c r="S279"/>
  <c r="N279"/>
  <c r="N279" a="1"/>
  <c r="M279"/>
  <c r="T275"/>
  <c r="T275" a="1"/>
  <c r="S275"/>
  <c r="N275" a="1"/>
  <c r="N275" s="1"/>
  <c r="M275"/>
  <c r="T274"/>
  <c r="T274" a="1"/>
  <c r="S274"/>
  <c r="N274"/>
  <c r="N274" a="1"/>
  <c r="M274"/>
  <c r="T270" a="1"/>
  <c r="T270" s="1"/>
  <c r="S270"/>
  <c r="N270"/>
  <c r="N270" a="1"/>
  <c r="M270"/>
  <c r="T269" a="1"/>
  <c r="T269" s="1"/>
  <c r="S269"/>
  <c r="N269"/>
  <c r="N269" a="1"/>
  <c r="M269"/>
  <c r="T268"/>
  <c r="T268" a="1"/>
  <c r="S268"/>
  <c r="N268" a="1"/>
  <c r="N268" s="1"/>
  <c r="M268"/>
  <c r="T264"/>
  <c r="T264" a="1"/>
  <c r="S264"/>
  <c r="N264"/>
  <c r="N264" a="1"/>
  <c r="M264"/>
  <c r="T263" a="1"/>
  <c r="T263" s="1"/>
  <c r="S263"/>
  <c r="N263"/>
  <c r="N263" a="1"/>
  <c r="M263"/>
  <c r="T262" a="1"/>
  <c r="T262" s="1"/>
  <c r="S262"/>
  <c r="N262"/>
  <c r="N262" a="1"/>
  <c r="M262"/>
  <c r="T258"/>
  <c r="T258" a="1"/>
  <c r="S258"/>
  <c r="N258" a="1"/>
  <c r="N258" s="1"/>
  <c r="M258"/>
  <c r="T257"/>
  <c r="T257" a="1"/>
  <c r="S257"/>
  <c r="N257"/>
  <c r="N257" a="1"/>
  <c r="M257"/>
  <c r="T256" a="1"/>
  <c r="T256" s="1"/>
  <c r="S256"/>
  <c r="N256"/>
  <c r="N256" a="1"/>
  <c r="M256"/>
  <c r="T255" a="1"/>
  <c r="T255" s="1"/>
  <c r="S255"/>
  <c r="N255"/>
  <c r="N255" a="1"/>
  <c r="M255"/>
  <c r="T254"/>
  <c r="T254" a="1"/>
  <c r="S254"/>
  <c r="N254" a="1"/>
  <c r="N254" s="1"/>
  <c r="M254"/>
  <c r="T253"/>
  <c r="T253" a="1"/>
  <c r="S253"/>
  <c r="N253"/>
  <c r="N253" a="1"/>
  <c r="M253"/>
  <c r="T252" a="1"/>
  <c r="T252" s="1"/>
  <c r="S252"/>
  <c r="N252"/>
  <c r="N252" a="1"/>
  <c r="M252"/>
  <c r="T251" a="1"/>
  <c r="T251" s="1"/>
  <c r="S251"/>
  <c r="N251"/>
  <c r="N251" a="1"/>
  <c r="M251"/>
  <c r="T250"/>
  <c r="T250" a="1"/>
  <c r="S250"/>
  <c r="N250" a="1"/>
  <c r="N250" s="1"/>
  <c r="M250"/>
  <c r="T249"/>
  <c r="T249" a="1"/>
  <c r="S249"/>
  <c r="N249"/>
  <c r="N249" a="1"/>
  <c r="M249"/>
  <c r="T248" a="1"/>
  <c r="T248" s="1"/>
  <c r="S248"/>
  <c r="N248"/>
  <c r="N248" a="1"/>
  <c r="M248"/>
  <c r="T244" a="1"/>
  <c r="T244" s="1"/>
  <c r="S244"/>
  <c r="N244"/>
  <c r="N244" a="1"/>
  <c r="M244"/>
  <c r="T243"/>
  <c r="T243" a="1"/>
  <c r="S243"/>
  <c r="N243" a="1"/>
  <c r="N243" s="1"/>
  <c r="M243"/>
  <c r="T242"/>
  <c r="T242" a="1"/>
  <c r="S242"/>
  <c r="N242"/>
  <c r="N242" a="1"/>
  <c r="M242"/>
  <c r="T241" a="1"/>
  <c r="T241" s="1"/>
  <c r="S241"/>
  <c r="N241"/>
  <c r="N241" a="1"/>
  <c r="M241"/>
  <c r="T237" a="1"/>
  <c r="T237" s="1"/>
  <c r="S237"/>
  <c r="N237"/>
  <c r="N237" a="1"/>
  <c r="M237"/>
  <c r="T236"/>
  <c r="T236" a="1"/>
  <c r="S236"/>
  <c r="N236" a="1"/>
  <c r="N236" s="1"/>
  <c r="M236"/>
  <c r="T235"/>
  <c r="T235" a="1"/>
  <c r="S235"/>
  <c r="N235"/>
  <c r="N235" a="1"/>
  <c r="M235"/>
  <c r="T234" a="1"/>
  <c r="T234" s="1"/>
  <c r="S234"/>
  <c r="N234"/>
  <c r="N234" a="1"/>
  <c r="M234"/>
  <c r="T233" a="1"/>
  <c r="T233" s="1"/>
  <c r="S233"/>
  <c r="N233"/>
  <c r="N233" a="1"/>
  <c r="M233"/>
  <c r="T232"/>
  <c r="T232" a="1"/>
  <c r="S232"/>
  <c r="N232" a="1"/>
  <c r="N232" s="1"/>
  <c r="M232"/>
  <c r="T231"/>
  <c r="T231" a="1"/>
  <c r="S231"/>
  <c r="N231"/>
  <c r="N231" a="1"/>
  <c r="M231"/>
  <c r="T230" a="1"/>
  <c r="T230" s="1"/>
  <c r="S230"/>
  <c r="N230"/>
  <c r="N230" a="1"/>
  <c r="M230"/>
  <c r="T229" a="1"/>
  <c r="T229" s="1"/>
  <c r="S229"/>
  <c r="N229"/>
  <c r="N229" a="1"/>
  <c r="M229"/>
  <c r="T228"/>
  <c r="T228" a="1"/>
  <c r="S228"/>
  <c r="N228" a="1"/>
  <c r="N228" s="1"/>
  <c r="M228"/>
  <c r="T227"/>
  <c r="T227" a="1"/>
  <c r="S227"/>
  <c r="N227" a="1"/>
  <c r="N227" s="1"/>
  <c r="M227"/>
  <c r="T226" a="1"/>
  <c r="T226" s="1"/>
  <c r="S226"/>
  <c r="N226"/>
  <c r="N226" a="1"/>
  <c r="M226"/>
  <c r="T225" a="1"/>
  <c r="T225" s="1"/>
  <c r="S225"/>
  <c r="N225"/>
  <c r="N225" a="1"/>
  <c r="M225"/>
  <c r="T224"/>
  <c r="T224" a="1"/>
  <c r="S224"/>
  <c r="N224" a="1"/>
  <c r="N224" s="1"/>
  <c r="M224"/>
  <c r="T223"/>
  <c r="T223" a="1"/>
  <c r="S223"/>
  <c r="N223"/>
  <c r="N223" a="1"/>
  <c r="M223"/>
  <c r="T219" a="1"/>
  <c r="T219" s="1"/>
  <c r="S219"/>
  <c r="N219"/>
  <c r="N219" a="1"/>
  <c r="M219"/>
  <c r="T218" a="1"/>
  <c r="T218" s="1"/>
  <c r="S218"/>
  <c r="N218"/>
  <c r="N218" a="1"/>
  <c r="M218"/>
  <c r="N217"/>
  <c r="N217" a="1"/>
  <c r="M217"/>
  <c r="T216" a="1"/>
  <c r="T216" s="1"/>
  <c r="S216"/>
  <c r="N216"/>
  <c r="N216" a="1"/>
  <c r="M216"/>
  <c r="T215"/>
  <c r="T215" a="1"/>
  <c r="S215"/>
  <c r="N215" a="1"/>
  <c r="N215" s="1"/>
  <c r="M215"/>
  <c r="T211"/>
  <c r="T211" a="1"/>
  <c r="S211"/>
  <c r="N211" a="1"/>
  <c r="N211" s="1"/>
  <c r="M211"/>
  <c r="T210"/>
  <c r="T210" a="1"/>
  <c r="S210"/>
  <c r="N210"/>
  <c r="N210" a="1"/>
  <c r="M210"/>
  <c r="T206" a="1"/>
  <c r="T206" s="1"/>
  <c r="S206"/>
  <c r="N206"/>
  <c r="N206" a="1"/>
  <c r="M206"/>
  <c r="T202" a="1"/>
  <c r="T202" s="1"/>
  <c r="S202"/>
  <c r="N202" a="1"/>
  <c r="N202" s="1"/>
  <c r="M202"/>
  <c r="T201"/>
  <c r="T201" a="1"/>
  <c r="S201"/>
  <c r="N201" a="1"/>
  <c r="N201" s="1"/>
  <c r="M201"/>
  <c r="T200"/>
  <c r="T200" a="1"/>
  <c r="S200"/>
  <c r="N200"/>
  <c r="N200" a="1"/>
  <c r="M200"/>
  <c r="T199" a="1"/>
  <c r="T199" s="1"/>
  <c r="S199"/>
  <c r="N199"/>
  <c r="N199" a="1"/>
  <c r="M199"/>
  <c r="T198" a="1"/>
  <c r="T198" s="1"/>
  <c r="S198"/>
  <c r="N198" a="1"/>
  <c r="N198" s="1"/>
  <c r="M198"/>
  <c r="T194"/>
  <c r="T194" a="1"/>
  <c r="S194"/>
  <c r="N194" a="1"/>
  <c r="N194" s="1"/>
  <c r="M194"/>
  <c r="T193"/>
  <c r="T193" a="1"/>
  <c r="S193"/>
  <c r="N193"/>
  <c r="N193" a="1"/>
  <c r="M193"/>
  <c r="T192" a="1"/>
  <c r="T192" s="1"/>
  <c r="S192"/>
  <c r="N192"/>
  <c r="N192" a="1"/>
  <c r="M192"/>
  <c r="T191" a="1"/>
  <c r="T191" s="1"/>
  <c r="S191"/>
  <c r="N191" a="1"/>
  <c r="N191" s="1"/>
  <c r="M191"/>
  <c r="T190"/>
  <c r="T190" a="1"/>
  <c r="S190"/>
  <c r="N190" a="1"/>
  <c r="N190" s="1"/>
  <c r="M190"/>
  <c r="T189"/>
  <c r="T189" a="1"/>
  <c r="S189"/>
  <c r="N189"/>
  <c r="N189" a="1"/>
  <c r="M189"/>
  <c r="T188" a="1"/>
  <c r="T188" s="1"/>
  <c r="S188"/>
  <c r="N188"/>
  <c r="N188" a="1"/>
  <c r="M188"/>
  <c r="T187" a="1"/>
  <c r="T187" s="1"/>
  <c r="S187"/>
  <c r="N187" a="1"/>
  <c r="N187" s="1"/>
  <c r="M187"/>
  <c r="T186"/>
  <c r="T186" a="1"/>
  <c r="S186"/>
  <c r="N186" a="1"/>
  <c r="N186" s="1"/>
  <c r="M186"/>
  <c r="T182"/>
  <c r="T182" a="1"/>
  <c r="S182"/>
  <c r="N182"/>
  <c r="N182" a="1"/>
  <c r="M182"/>
  <c r="T181" a="1"/>
  <c r="T181" s="1"/>
  <c r="S181"/>
  <c r="N181"/>
  <c r="N181" a="1"/>
  <c r="M181"/>
  <c r="T180" a="1"/>
  <c r="T180" s="1"/>
  <c r="S180"/>
  <c r="N180" a="1"/>
  <c r="N180" s="1"/>
  <c r="M180"/>
  <c r="T179"/>
  <c r="T179" a="1"/>
  <c r="S179"/>
  <c r="N179" a="1"/>
  <c r="N179" s="1"/>
  <c r="M179"/>
  <c r="T178"/>
  <c r="T178" a="1"/>
  <c r="S178"/>
  <c r="N178"/>
  <c r="N178" a="1"/>
  <c r="M178"/>
  <c r="T177" a="1"/>
  <c r="T177" s="1"/>
  <c r="S177"/>
  <c r="N177"/>
  <c r="N177" a="1"/>
  <c r="M177"/>
  <c r="T176" a="1"/>
  <c r="T176" s="1"/>
  <c r="S176"/>
  <c r="N176" a="1"/>
  <c r="N176" s="1"/>
  <c r="M176"/>
  <c r="T175"/>
  <c r="T175" a="1"/>
  <c r="S175"/>
  <c r="N175" a="1"/>
  <c r="N175" s="1"/>
  <c r="M175"/>
  <c r="T174"/>
  <c r="T174" a="1"/>
  <c r="S174"/>
  <c r="N174"/>
  <c r="N174" a="1"/>
  <c r="M174"/>
  <c r="T173" a="1"/>
  <c r="T173" s="1"/>
  <c r="S173"/>
  <c r="N173"/>
  <c r="N173" a="1"/>
  <c r="M173"/>
  <c r="T169" a="1"/>
  <c r="T169" s="1"/>
  <c r="S169"/>
  <c r="N169" a="1"/>
  <c r="N169" s="1"/>
  <c r="M169"/>
  <c r="T168"/>
  <c r="T168" a="1"/>
  <c r="S168"/>
  <c r="N168" a="1"/>
  <c r="N168" s="1"/>
  <c r="M168"/>
  <c r="T167"/>
  <c r="T167" a="1"/>
  <c r="S167"/>
  <c r="N167"/>
  <c r="N167" a="1"/>
  <c r="M167"/>
  <c r="T166" a="1"/>
  <c r="T166" s="1"/>
  <c r="S166"/>
  <c r="N166"/>
  <c r="N166" a="1"/>
  <c r="M166"/>
  <c r="T165" a="1"/>
  <c r="T165" s="1"/>
  <c r="S165"/>
  <c r="N165" a="1"/>
  <c r="N165" s="1"/>
  <c r="M165"/>
  <c r="T164"/>
  <c r="T164" a="1"/>
  <c r="S164"/>
  <c r="N164" a="1"/>
  <c r="N164" s="1"/>
  <c r="M164"/>
  <c r="T163"/>
  <c r="T163" a="1"/>
  <c r="S163"/>
  <c r="N163"/>
  <c r="N163" a="1"/>
  <c r="M163"/>
  <c r="T159" a="1"/>
  <c r="T159" s="1"/>
  <c r="S159"/>
  <c r="N159"/>
  <c r="N159" a="1"/>
  <c r="M159"/>
  <c r="T155" a="1"/>
  <c r="T155" s="1"/>
  <c r="S155"/>
  <c r="N155" a="1"/>
  <c r="N155" s="1"/>
  <c r="M155"/>
  <c r="T154"/>
  <c r="T154" a="1"/>
  <c r="S154"/>
  <c r="N154" a="1"/>
  <c r="N154" s="1"/>
  <c r="M154"/>
  <c r="T153"/>
  <c r="T153" a="1"/>
  <c r="S153"/>
  <c r="N153"/>
  <c r="N153" a="1"/>
  <c r="M153"/>
  <c r="T152" a="1"/>
  <c r="T152" s="1"/>
  <c r="S152"/>
  <c r="N152"/>
  <c r="N152" a="1"/>
  <c r="M152"/>
  <c r="T151" a="1"/>
  <c r="T151" s="1"/>
  <c r="S151"/>
  <c r="N151" a="1"/>
  <c r="N151" s="1"/>
  <c r="M151"/>
  <c r="T150"/>
  <c r="T150" a="1"/>
  <c r="S150"/>
  <c r="N150" a="1"/>
  <c r="N150" s="1"/>
  <c r="M150"/>
  <c r="T149"/>
  <c r="T149" a="1"/>
  <c r="S149"/>
  <c r="N149"/>
  <c r="N149" a="1"/>
  <c r="M149"/>
  <c r="T148" a="1"/>
  <c r="T148" s="1"/>
  <c r="S148"/>
  <c r="N148"/>
  <c r="N148" a="1"/>
  <c r="M148"/>
  <c r="T147" a="1"/>
  <c r="T147" s="1"/>
  <c r="S147"/>
  <c r="N147" a="1"/>
  <c r="N147" s="1"/>
  <c r="M147"/>
  <c r="T146"/>
  <c r="T146" a="1"/>
  <c r="S146"/>
  <c r="N146" a="1"/>
  <c r="N146" s="1"/>
  <c r="M146"/>
  <c r="T145"/>
  <c r="T145" a="1"/>
  <c r="S145"/>
  <c r="N145"/>
  <c r="N145" a="1"/>
  <c r="M145"/>
  <c r="T144" a="1"/>
  <c r="T144" s="1"/>
  <c r="S144"/>
  <c r="N144"/>
  <c r="N144" a="1"/>
  <c r="M144"/>
  <c r="T143" a="1"/>
  <c r="T143" s="1"/>
  <c r="S143"/>
  <c r="N143" a="1"/>
  <c r="N143" s="1"/>
  <c r="M143"/>
  <c r="T142"/>
  <c r="T142" a="1"/>
  <c r="S142"/>
  <c r="N142" a="1"/>
  <c r="N142" s="1"/>
  <c r="M142"/>
  <c r="T141"/>
  <c r="T141" a="1"/>
  <c r="S141"/>
  <c r="N141"/>
  <c r="N141" a="1"/>
  <c r="M141"/>
  <c r="T140" a="1"/>
  <c r="T140" s="1"/>
  <c r="S140"/>
  <c r="N140"/>
  <c r="N140" a="1"/>
  <c r="M140"/>
  <c r="T139" a="1"/>
  <c r="T139" s="1"/>
  <c r="S139"/>
  <c r="N139" a="1"/>
  <c r="N139" s="1"/>
  <c r="M139"/>
  <c r="T135"/>
  <c r="T135" a="1"/>
  <c r="S135"/>
  <c r="N135" a="1"/>
  <c r="N135" s="1"/>
  <c r="M135"/>
  <c r="T134"/>
  <c r="T134" a="1"/>
  <c r="S134"/>
  <c r="N134"/>
  <c r="N134" a="1"/>
  <c r="M134"/>
  <c r="T133" a="1"/>
  <c r="T133" s="1"/>
  <c r="S133"/>
  <c r="N133"/>
  <c r="N133" a="1"/>
  <c r="M133"/>
  <c r="T132" a="1"/>
  <c r="T132" s="1"/>
  <c r="S132"/>
  <c r="N132" a="1"/>
  <c r="N132" s="1"/>
  <c r="M132"/>
  <c r="T131"/>
  <c r="T131" a="1"/>
  <c r="S131"/>
  <c r="N131" a="1"/>
  <c r="N131" s="1"/>
  <c r="M131"/>
  <c r="T127"/>
  <c r="T127" a="1"/>
  <c r="S127"/>
  <c r="N127"/>
  <c r="N127" a="1"/>
  <c r="M127"/>
  <c r="T123" a="1"/>
  <c r="T123" s="1"/>
  <c r="S123"/>
  <c r="N123"/>
  <c r="N123" a="1"/>
  <c r="M123"/>
  <c r="T122" a="1"/>
  <c r="T122" s="1"/>
  <c r="S122"/>
  <c r="N122" a="1"/>
  <c r="N122" s="1"/>
  <c r="M122"/>
  <c r="T118"/>
  <c r="T118" a="1"/>
  <c r="S118"/>
  <c r="N118" a="1"/>
  <c r="N118" s="1"/>
  <c r="M118"/>
  <c r="T114"/>
  <c r="T114" a="1"/>
  <c r="S114"/>
  <c r="N114"/>
  <c r="N114" a="1"/>
  <c r="M114"/>
  <c r="T113" a="1"/>
  <c r="T113" s="1"/>
  <c r="S113"/>
  <c r="N113"/>
  <c r="N113" a="1"/>
  <c r="M113"/>
  <c r="T109"/>
  <c r="T109" a="1"/>
  <c r="S109"/>
  <c r="N109" a="1"/>
  <c r="N109" s="1"/>
  <c r="M109"/>
  <c r="T105"/>
  <c r="T105" a="1"/>
  <c r="S105"/>
  <c r="N105"/>
  <c r="N105" a="1"/>
  <c r="M105"/>
  <c r="T101"/>
  <c r="T101" a="1"/>
  <c r="S101"/>
  <c r="N101"/>
  <c r="N101" a="1"/>
  <c r="M101"/>
  <c r="T97" a="1"/>
  <c r="T97" s="1"/>
  <c r="S97"/>
  <c r="N97"/>
  <c r="N97" a="1"/>
  <c r="M97"/>
  <c r="T96"/>
  <c r="T96" a="1"/>
  <c r="S96"/>
  <c r="N96" a="1"/>
  <c r="N96" s="1"/>
  <c r="M96"/>
  <c r="T95"/>
  <c r="T95" a="1"/>
  <c r="S95"/>
  <c r="N95"/>
  <c r="N95" a="1"/>
  <c r="M95"/>
  <c r="T94"/>
  <c r="T94" a="1"/>
  <c r="S94"/>
  <c r="N94"/>
  <c r="N94" a="1"/>
  <c r="M94"/>
  <c r="T90" a="1"/>
  <c r="T90" s="1"/>
  <c r="S90"/>
  <c r="N90"/>
  <c r="N90" a="1"/>
  <c r="M90"/>
  <c r="T89"/>
  <c r="T89" a="1"/>
  <c r="S89"/>
  <c r="N89" a="1"/>
  <c r="N89" s="1"/>
  <c r="M89"/>
  <c r="T88"/>
  <c r="T88" a="1"/>
  <c r="S88"/>
  <c r="N88" a="1"/>
  <c r="N88" s="1"/>
  <c r="M88"/>
  <c r="T84"/>
  <c r="T84" a="1"/>
  <c r="S84"/>
  <c r="N84"/>
  <c r="N84" a="1"/>
  <c r="M84"/>
  <c r="T83" a="1"/>
  <c r="T83" s="1"/>
  <c r="S83"/>
  <c r="N83"/>
  <c r="N83" a="1"/>
  <c r="M83"/>
  <c r="T82"/>
  <c r="T82" a="1"/>
  <c r="S82"/>
  <c r="N82" a="1"/>
  <c r="N82" s="1"/>
  <c r="M82"/>
  <c r="T81"/>
  <c r="T81" a="1"/>
  <c r="S81"/>
  <c r="N81" a="1"/>
  <c r="N81" s="1"/>
  <c r="M81"/>
  <c r="T77"/>
  <c r="T77" a="1"/>
  <c r="S77"/>
  <c r="N77"/>
  <c r="N77" a="1"/>
  <c r="M77"/>
  <c r="T76" a="1"/>
  <c r="T76" s="1"/>
  <c r="S76"/>
  <c r="N76"/>
  <c r="N76" a="1"/>
  <c r="M76"/>
  <c r="T75" a="1"/>
  <c r="T75" s="1"/>
  <c r="S75"/>
  <c r="N75" a="1"/>
  <c r="N75" s="1"/>
  <c r="M75"/>
  <c r="T71"/>
  <c r="T71" a="1"/>
  <c r="S71"/>
  <c r="N71" a="1"/>
  <c r="N71" s="1"/>
  <c r="M71"/>
  <c r="T70"/>
  <c r="T70" a="1"/>
  <c r="S70"/>
  <c r="N70"/>
  <c r="N70" a="1"/>
  <c r="M70"/>
  <c r="T66" a="1"/>
  <c r="T66" s="1"/>
  <c r="S66"/>
  <c r="N66"/>
  <c r="N66" a="1"/>
  <c r="M66"/>
  <c r="T62" a="1"/>
  <c r="T62" s="1"/>
  <c r="S62"/>
  <c r="N62" a="1"/>
  <c r="N62" s="1"/>
  <c r="M62"/>
  <c r="T61"/>
  <c r="T61" a="1"/>
  <c r="S61"/>
  <c r="N61" a="1"/>
  <c r="N61" s="1"/>
  <c r="M61"/>
  <c r="T60"/>
  <c r="T60" a="1"/>
  <c r="S60"/>
  <c r="N60"/>
  <c r="N60" a="1"/>
  <c r="M60"/>
  <c r="T59" a="1"/>
  <c r="T59" s="1"/>
  <c r="S59"/>
  <c r="N59"/>
  <c r="N59" a="1"/>
  <c r="M59"/>
  <c r="T58" a="1"/>
  <c r="T58" s="1"/>
  <c r="S58"/>
  <c r="N58" a="1"/>
  <c r="N58" s="1"/>
  <c r="M58"/>
  <c r="T54"/>
  <c r="T54" a="1"/>
  <c r="S54"/>
  <c r="N54" a="1"/>
  <c r="N54" s="1"/>
  <c r="M54"/>
  <c r="T53"/>
  <c r="T53" a="1"/>
  <c r="S53"/>
  <c r="N53"/>
  <c r="N53" a="1"/>
  <c r="M53"/>
  <c r="T52" a="1"/>
  <c r="T52" s="1"/>
  <c r="S52"/>
  <c r="N52"/>
  <c r="N52" a="1"/>
  <c r="M52"/>
  <c r="T51" a="1"/>
  <c r="T51" s="1"/>
  <c r="S51"/>
  <c r="N51" a="1"/>
  <c r="N51" s="1"/>
  <c r="M51"/>
  <c r="T50"/>
  <c r="T50" a="1"/>
  <c r="S50"/>
  <c r="N50" a="1"/>
  <c r="N50" s="1"/>
  <c r="M50"/>
  <c r="T49"/>
  <c r="T49" a="1"/>
  <c r="S49"/>
  <c r="N49"/>
  <c r="N49" a="1"/>
  <c r="M49"/>
  <c r="T48" a="1"/>
  <c r="T48" s="1"/>
  <c r="S48"/>
  <c r="N48"/>
  <c r="N48" a="1"/>
  <c r="M48"/>
  <c r="T47" a="1"/>
  <c r="T47" s="1"/>
  <c r="S47"/>
  <c r="N47" a="1"/>
  <c r="N47" s="1"/>
  <c r="M47"/>
  <c r="T46"/>
  <c r="T46" a="1"/>
  <c r="S46"/>
  <c r="N46" a="1"/>
  <c r="N46" s="1"/>
  <c r="M46"/>
  <c r="T45"/>
  <c r="T45" a="1"/>
  <c r="S45"/>
  <c r="N45"/>
  <c r="N45" a="1"/>
  <c r="M45"/>
  <c r="T44" a="1"/>
  <c r="T44" s="1"/>
  <c r="S44"/>
  <c r="N44"/>
  <c r="N44" a="1"/>
  <c r="M44"/>
  <c r="T43" a="1"/>
  <c r="T43" s="1"/>
  <c r="S43"/>
  <c r="N43" a="1"/>
  <c r="N43" s="1"/>
  <c r="M43"/>
  <c r="T42"/>
  <c r="T42" a="1"/>
  <c r="S42"/>
  <c r="N42" a="1"/>
  <c r="N42" s="1"/>
  <c r="M42"/>
  <c r="T38"/>
  <c r="T38" a="1"/>
  <c r="S38"/>
  <c r="N38"/>
  <c r="N38" a="1"/>
  <c r="M38"/>
  <c r="T37" a="1"/>
  <c r="T37" s="1"/>
  <c r="S37"/>
  <c r="N37"/>
  <c r="N37" a="1"/>
  <c r="M37"/>
  <c r="T36" a="1"/>
  <c r="T36" s="1"/>
  <c r="S36"/>
  <c r="N36" a="1"/>
  <c r="N36" s="1"/>
  <c r="M36"/>
  <c r="T35"/>
  <c r="T35" a="1"/>
  <c r="S35"/>
  <c r="N35" a="1"/>
  <c r="N35" s="1"/>
  <c r="M35"/>
  <c r="T31"/>
  <c r="T31" a="1"/>
  <c r="S31"/>
  <c r="N31"/>
  <c r="N31" a="1"/>
  <c r="M31"/>
  <c r="T30" a="1"/>
  <c r="T30" s="1"/>
  <c r="S30"/>
  <c r="N30"/>
  <c r="N30" a="1"/>
  <c r="M30"/>
  <c r="T29" a="1"/>
  <c r="T29" s="1"/>
  <c r="S29"/>
  <c r="N29" a="1"/>
  <c r="N29" s="1"/>
  <c r="M29"/>
  <c r="T28"/>
  <c r="T28" a="1"/>
  <c r="S28"/>
  <c r="N28" a="1"/>
  <c r="N28" s="1"/>
  <c r="M28"/>
  <c r="T27"/>
  <c r="T27" a="1"/>
  <c r="S27"/>
  <c r="N27"/>
  <c r="N27" a="1"/>
  <c r="M27"/>
  <c r="T26" a="1"/>
  <c r="T26" s="1"/>
  <c r="S26"/>
  <c r="N26"/>
  <c r="N26" a="1"/>
  <c r="M26"/>
  <c r="T25" a="1"/>
  <c r="T25" s="1"/>
  <c r="S25"/>
  <c r="N25" a="1"/>
  <c r="N25" s="1"/>
  <c r="M25"/>
  <c r="T24"/>
  <c r="T24" a="1"/>
  <c r="S24"/>
  <c r="N24" a="1"/>
  <c r="N24" s="1"/>
  <c r="M24"/>
  <c r="T23"/>
  <c r="T23" a="1"/>
  <c r="S23"/>
  <c r="N23"/>
  <c r="N23" a="1"/>
  <c r="M23"/>
  <c r="T22" a="1"/>
  <c r="T22" s="1"/>
  <c r="S22"/>
  <c r="N22"/>
  <c r="N22" a="1"/>
  <c r="M22"/>
  <c r="T21" a="1"/>
  <c r="T21" s="1"/>
  <c r="S21"/>
  <c r="N21" a="1"/>
  <c r="N21" s="1"/>
  <c r="M21"/>
  <c r="T17"/>
  <c r="T17" a="1"/>
  <c r="S17"/>
  <c r="N17" a="1"/>
  <c r="N17" s="1"/>
  <c r="M17"/>
  <c r="T16"/>
  <c r="T16" a="1"/>
  <c r="S16"/>
  <c r="N16"/>
  <c r="N16" a="1"/>
  <c r="M16"/>
  <c r="T12" a="1"/>
  <c r="T12" s="1"/>
  <c r="S12"/>
  <c r="N12"/>
  <c r="N12" a="1"/>
  <c r="M12"/>
  <c r="T8" a="1"/>
  <c r="T8" s="1"/>
  <c r="S8"/>
  <c r="N8" a="1"/>
  <c r="N8" s="1"/>
  <c r="M8"/>
  <c r="T4"/>
  <c r="T4" a="1"/>
  <c r="S4"/>
  <c r="N4" a="1"/>
  <c r="N4" s="1"/>
  <c r="M4"/>
  <c r="T151" i="11"/>
  <c r="T151" a="1"/>
  <c r="S151"/>
  <c r="N151"/>
  <c r="N151" a="1"/>
  <c r="M151"/>
  <c r="T150"/>
  <c r="T150" a="1"/>
  <c r="S150"/>
  <c r="N150"/>
  <c r="N150" a="1"/>
  <c r="M150"/>
  <c r="T149"/>
  <c r="T149" a="1"/>
  <c r="S149"/>
  <c r="N149" a="1"/>
  <c r="N149" s="1"/>
  <c r="M149"/>
  <c r="T148" a="1"/>
  <c r="T148" s="1"/>
  <c r="S148"/>
  <c r="N148"/>
  <c r="N148" a="1"/>
  <c r="M148"/>
  <c r="T147"/>
  <c r="T147" a="1"/>
  <c r="S147"/>
  <c r="N147"/>
  <c r="N147" a="1"/>
  <c r="M147"/>
  <c r="T143"/>
  <c r="T143" a="1"/>
  <c r="S143"/>
  <c r="N143"/>
  <c r="N143" a="1"/>
  <c r="M143"/>
  <c r="T142"/>
  <c r="T142" a="1"/>
  <c r="S142"/>
  <c r="N142" a="1"/>
  <c r="N142" s="1"/>
  <c r="M142"/>
  <c r="T141" a="1"/>
  <c r="T141" s="1"/>
  <c r="S141"/>
  <c r="N141"/>
  <c r="N141" a="1"/>
  <c r="M141"/>
  <c r="T140"/>
  <c r="T140" a="1"/>
  <c r="S140"/>
  <c r="N140"/>
  <c r="N140" a="1"/>
  <c r="M140"/>
  <c r="T139"/>
  <c r="T139" a="1"/>
  <c r="S139"/>
  <c r="N139"/>
  <c r="N139" a="1"/>
  <c r="M139"/>
  <c r="T138"/>
  <c r="T138" a="1"/>
  <c r="S138"/>
  <c r="N138" a="1"/>
  <c r="N138" s="1"/>
  <c r="M138"/>
  <c r="T137" a="1"/>
  <c r="T137" s="1"/>
  <c r="S137"/>
  <c r="N137" a="1"/>
  <c r="N137" s="1"/>
  <c r="M137"/>
  <c r="T136"/>
  <c r="T136" a="1"/>
  <c r="S136"/>
  <c r="N136"/>
  <c r="N136" a="1"/>
  <c r="M136"/>
  <c r="T132"/>
  <c r="T132" a="1"/>
  <c r="S132"/>
  <c r="N132"/>
  <c r="N132" a="1"/>
  <c r="M132"/>
  <c r="T131"/>
  <c r="T131" a="1"/>
  <c r="S131"/>
  <c r="N131" a="1"/>
  <c r="N131" s="1"/>
  <c r="N133" s="1"/>
  <c r="M131"/>
  <c r="M133" s="1"/>
  <c r="T127" a="1"/>
  <c r="T127" s="1"/>
  <c r="S127"/>
  <c r="N127" a="1"/>
  <c r="N127" s="1"/>
  <c r="M127"/>
  <c r="T126"/>
  <c r="T126" a="1"/>
  <c r="S126"/>
  <c r="N126"/>
  <c r="N126" a="1"/>
  <c r="M126"/>
  <c r="T125"/>
  <c r="T125" a="1"/>
  <c r="S125"/>
  <c r="N125"/>
  <c r="N125" a="1"/>
  <c r="M125"/>
  <c r="T121"/>
  <c r="T121" a="1"/>
  <c r="S121"/>
  <c r="N121" a="1"/>
  <c r="N121" s="1"/>
  <c r="M121"/>
  <c r="T120" a="1"/>
  <c r="T120" s="1"/>
  <c r="S120"/>
  <c r="N120" a="1"/>
  <c r="N120" s="1"/>
  <c r="M120"/>
  <c r="T119"/>
  <c r="T119" a="1"/>
  <c r="S119"/>
  <c r="N119"/>
  <c r="N119" a="1"/>
  <c r="M119"/>
  <c r="T118"/>
  <c r="T118" a="1"/>
  <c r="S118"/>
  <c r="N118"/>
  <c r="N118" a="1"/>
  <c r="M118"/>
  <c r="T117"/>
  <c r="T117" a="1"/>
  <c r="S117"/>
  <c r="N117" a="1"/>
  <c r="N117" s="1"/>
  <c r="M117"/>
  <c r="T113" a="1"/>
  <c r="T113" s="1"/>
  <c r="S113"/>
  <c r="N113" a="1"/>
  <c r="N113" s="1"/>
  <c r="M113"/>
  <c r="T112"/>
  <c r="T112" a="1"/>
  <c r="S112"/>
  <c r="N112"/>
  <c r="N112" a="1"/>
  <c r="M112"/>
  <c r="T111"/>
  <c r="T111" a="1"/>
  <c r="S111"/>
  <c r="N111"/>
  <c r="N111" a="1"/>
  <c r="M111"/>
  <c r="M114" s="1"/>
  <c r="T107"/>
  <c r="T107" a="1"/>
  <c r="S107"/>
  <c r="N107" a="1"/>
  <c r="N107" s="1"/>
  <c r="M107"/>
  <c r="T106" a="1"/>
  <c r="T106" s="1"/>
  <c r="S106"/>
  <c r="N106"/>
  <c r="N106" a="1"/>
  <c r="M106"/>
  <c r="T105"/>
  <c r="T105" a="1"/>
  <c r="S105"/>
  <c r="N105"/>
  <c r="N105" a="1"/>
  <c r="M105"/>
  <c r="T104"/>
  <c r="T104" a="1"/>
  <c r="S104"/>
  <c r="N104"/>
  <c r="N104" a="1"/>
  <c r="M104"/>
  <c r="T103"/>
  <c r="T103" a="1"/>
  <c r="S103"/>
  <c r="N103" a="1"/>
  <c r="N103" s="1"/>
  <c r="M103"/>
  <c r="T102" a="1"/>
  <c r="T102" s="1"/>
  <c r="S102"/>
  <c r="N102"/>
  <c r="N102" a="1"/>
  <c r="M102"/>
  <c r="T101"/>
  <c r="T101" a="1"/>
  <c r="S101"/>
  <c r="N101"/>
  <c r="N101" a="1"/>
  <c r="M101"/>
  <c r="T100"/>
  <c r="T100" a="1"/>
  <c r="S100"/>
  <c r="N100"/>
  <c r="N100" a="1"/>
  <c r="M100"/>
  <c r="T99"/>
  <c r="T99" a="1"/>
  <c r="S99"/>
  <c r="N99" a="1"/>
  <c r="N99" s="1"/>
  <c r="M99"/>
  <c r="T98" a="1"/>
  <c r="T98" s="1"/>
  <c r="S98"/>
  <c r="N98"/>
  <c r="N98" a="1"/>
  <c r="M98"/>
  <c r="T97"/>
  <c r="T97" a="1"/>
  <c r="S97"/>
  <c r="N97"/>
  <c r="N97" a="1"/>
  <c r="M97"/>
  <c r="T96"/>
  <c r="T96" a="1"/>
  <c r="S96"/>
  <c r="N96"/>
  <c r="N96" a="1"/>
  <c r="M96"/>
  <c r="T95"/>
  <c r="T95" a="1"/>
  <c r="S95"/>
  <c r="N95" a="1"/>
  <c r="N95" s="1"/>
  <c r="M95"/>
  <c r="T94" a="1"/>
  <c r="T94" s="1"/>
  <c r="S94"/>
  <c r="N94"/>
  <c r="N94" a="1"/>
  <c r="M94"/>
  <c r="T93"/>
  <c r="T93" a="1"/>
  <c r="S93"/>
  <c r="N93"/>
  <c r="N93" a="1"/>
  <c r="M93"/>
  <c r="T92"/>
  <c r="T92" a="1"/>
  <c r="S92"/>
  <c r="N92"/>
  <c r="N92" a="1"/>
  <c r="M92"/>
  <c r="T91"/>
  <c r="T91" a="1"/>
  <c r="S91"/>
  <c r="N91" a="1"/>
  <c r="N91" s="1"/>
  <c r="M91"/>
  <c r="T90" a="1"/>
  <c r="T90" s="1"/>
  <c r="S90"/>
  <c r="N90"/>
  <c r="N90" a="1"/>
  <c r="M90"/>
  <c r="T84"/>
  <c r="T84" a="1"/>
  <c r="S84"/>
  <c r="N84"/>
  <c r="N85" s="1"/>
  <c r="N84" a="1"/>
  <c r="M84"/>
  <c r="T80"/>
  <c r="T80" a="1"/>
  <c r="S80"/>
  <c r="N80"/>
  <c r="N81" s="1"/>
  <c r="N80" a="1"/>
  <c r="M80"/>
  <c r="T76"/>
  <c r="T76" a="1"/>
  <c r="S76"/>
  <c r="N76" a="1"/>
  <c r="N76" s="1"/>
  <c r="M76"/>
  <c r="T75" a="1"/>
  <c r="T75" s="1"/>
  <c r="S75"/>
  <c r="N75" a="1"/>
  <c r="N75" s="1"/>
  <c r="M75"/>
  <c r="T71"/>
  <c r="T71" a="1"/>
  <c r="S71"/>
  <c r="N71"/>
  <c r="N72" s="1"/>
  <c r="N71" a="1"/>
  <c r="M71"/>
  <c r="T67"/>
  <c r="T67" a="1"/>
  <c r="S67"/>
  <c r="N67"/>
  <c r="N67" a="1"/>
  <c r="M67"/>
  <c r="T66"/>
  <c r="T66" a="1"/>
  <c r="S66"/>
  <c r="N66" a="1"/>
  <c r="N66" s="1"/>
  <c r="M66"/>
  <c r="T65" a="1"/>
  <c r="T65" s="1"/>
  <c r="S65"/>
  <c r="N65" a="1"/>
  <c r="N65" s="1"/>
  <c r="M65"/>
  <c r="T64"/>
  <c r="T64" a="1"/>
  <c r="S64"/>
  <c r="N64"/>
  <c r="N64" a="1"/>
  <c r="M64"/>
  <c r="T63"/>
  <c r="T63" a="1"/>
  <c r="S63"/>
  <c r="N63"/>
  <c r="N63" a="1"/>
  <c r="M63"/>
  <c r="T62"/>
  <c r="T62" a="1"/>
  <c r="S62"/>
  <c r="N62" a="1"/>
  <c r="N62" s="1"/>
  <c r="M62"/>
  <c r="T60" a="1"/>
  <c r="T60" s="1"/>
  <c r="S60"/>
  <c r="N60" a="1"/>
  <c r="N60" s="1"/>
  <c r="M60"/>
  <c r="T56"/>
  <c r="T56" a="1"/>
  <c r="S56"/>
  <c r="N56"/>
  <c r="N57" s="1"/>
  <c r="N56" a="1"/>
  <c r="M56"/>
  <c r="T52"/>
  <c r="T52" a="1"/>
  <c r="S52"/>
  <c r="N52"/>
  <c r="N52" a="1"/>
  <c r="M52"/>
  <c r="T51"/>
  <c r="T51" a="1"/>
  <c r="S51"/>
  <c r="N51" a="1"/>
  <c r="N51" s="1"/>
  <c r="M51"/>
  <c r="T47" a="1"/>
  <c r="T47" s="1"/>
  <c r="S47"/>
  <c r="N47" a="1"/>
  <c r="N47" s="1"/>
  <c r="M47"/>
  <c r="T46"/>
  <c r="T46" a="1"/>
  <c r="S46"/>
  <c r="N46"/>
  <c r="N46" a="1"/>
  <c r="M46"/>
  <c r="T45"/>
  <c r="T45" a="1"/>
  <c r="S45"/>
  <c r="N45"/>
  <c r="N45" a="1"/>
  <c r="M45"/>
  <c r="T44"/>
  <c r="T44" a="1"/>
  <c r="S44"/>
  <c r="N44" a="1"/>
  <c r="N44" s="1"/>
  <c r="M44"/>
  <c r="T43" a="1"/>
  <c r="T43" s="1"/>
  <c r="S43"/>
  <c r="N43"/>
  <c r="N43" a="1"/>
  <c r="M43"/>
  <c r="T42"/>
  <c r="T42" a="1"/>
  <c r="S42"/>
  <c r="N42"/>
  <c r="N42" a="1"/>
  <c r="M42"/>
  <c r="T41"/>
  <c r="T41" a="1"/>
  <c r="S41"/>
  <c r="N41"/>
  <c r="N41" a="1"/>
  <c r="M41"/>
  <c r="T40"/>
  <c r="T40" a="1"/>
  <c r="S40"/>
  <c r="N40" a="1"/>
  <c r="N40" s="1"/>
  <c r="M40"/>
  <c r="T39" a="1"/>
  <c r="T39" s="1"/>
  <c r="S39"/>
  <c r="N39"/>
  <c r="N39" a="1"/>
  <c r="M39"/>
  <c r="T35"/>
  <c r="T35" a="1"/>
  <c r="S35"/>
  <c r="N35"/>
  <c r="N35" a="1"/>
  <c r="M35"/>
  <c r="N34"/>
  <c r="N34" a="1"/>
  <c r="M34"/>
  <c r="M36" s="1"/>
  <c r="T33"/>
  <c r="T33" a="1"/>
  <c r="S33"/>
  <c r="T32"/>
  <c r="T32" a="1"/>
  <c r="S32"/>
  <c r="N32" a="1"/>
  <c r="N32" s="1"/>
  <c r="M32"/>
  <c r="N31" a="1"/>
  <c r="N31" s="1"/>
  <c r="M31"/>
  <c r="N30" a="1"/>
  <c r="N30" s="1"/>
  <c r="M30"/>
  <c r="T29"/>
  <c r="T29" a="1"/>
  <c r="S29"/>
  <c r="N29"/>
  <c r="N29" a="1"/>
  <c r="M29"/>
  <c r="T28"/>
  <c r="T28" a="1"/>
  <c r="S28"/>
  <c r="T27"/>
  <c r="T27" a="1"/>
  <c r="S27"/>
  <c r="N27"/>
  <c r="N27" a="1"/>
  <c r="M27"/>
  <c r="T26" a="1"/>
  <c r="T26" s="1"/>
  <c r="S26"/>
  <c r="N26" a="1"/>
  <c r="N26" s="1"/>
  <c r="M26"/>
  <c r="T22" a="1"/>
  <c r="T22" s="1"/>
  <c r="S22"/>
  <c r="N22"/>
  <c r="N22" a="1"/>
  <c r="M22"/>
  <c r="T21"/>
  <c r="T21" a="1"/>
  <c r="S21"/>
  <c r="N21"/>
  <c r="N21" a="1"/>
  <c r="M21"/>
  <c r="T20"/>
  <c r="T20" a="1"/>
  <c r="S20"/>
  <c r="N20"/>
  <c r="N20" a="1"/>
  <c r="M20"/>
  <c r="T19" a="1"/>
  <c r="T19" s="1"/>
  <c r="S19"/>
  <c r="N19" a="1"/>
  <c r="N19" s="1"/>
  <c r="M19"/>
  <c r="T18" a="1"/>
  <c r="T18" s="1"/>
  <c r="S18"/>
  <c r="N18"/>
  <c r="N18" a="1"/>
  <c r="M18"/>
  <c r="T17"/>
  <c r="T17" a="1"/>
  <c r="S17"/>
  <c r="N17"/>
  <c r="N17" a="1"/>
  <c r="M17"/>
  <c r="T16"/>
  <c r="T16" a="1"/>
  <c r="S16"/>
  <c r="N16"/>
  <c r="N16" a="1"/>
  <c r="M16"/>
  <c r="T15" a="1"/>
  <c r="T15" s="1"/>
  <c r="S15"/>
  <c r="N15" a="1"/>
  <c r="N15" s="1"/>
  <c r="M15"/>
  <c r="T14" a="1"/>
  <c r="T14" s="1"/>
  <c r="S14"/>
  <c r="N14"/>
  <c r="N14" a="1"/>
  <c r="M14"/>
  <c r="T13"/>
  <c r="T13" a="1"/>
  <c r="S13"/>
  <c r="N13"/>
  <c r="N13" a="1"/>
  <c r="M13"/>
  <c r="T12"/>
  <c r="T12" a="1"/>
  <c r="S12"/>
  <c r="N12"/>
  <c r="N12" a="1"/>
  <c r="M12"/>
  <c r="T11" a="1"/>
  <c r="T11" s="1"/>
  <c r="S11"/>
  <c r="N11" a="1"/>
  <c r="N11" s="1"/>
  <c r="M11"/>
  <c r="T10" a="1"/>
  <c r="T10" s="1"/>
  <c r="S10"/>
  <c r="N10"/>
  <c r="N10" a="1"/>
  <c r="M10"/>
  <c r="T9"/>
  <c r="T9" a="1"/>
  <c r="S9"/>
  <c r="N9"/>
  <c r="N9" a="1"/>
  <c r="M9"/>
  <c r="T8"/>
  <c r="T8" a="1"/>
  <c r="S8"/>
  <c r="N8"/>
  <c r="N8" a="1"/>
  <c r="M8"/>
  <c r="T7" a="1"/>
  <c r="T7" s="1"/>
  <c r="S7"/>
  <c r="N7" a="1"/>
  <c r="N7" s="1"/>
  <c r="M7"/>
  <c r="T6" a="1"/>
  <c r="T6" s="1"/>
  <c r="S6"/>
  <c r="N6"/>
  <c r="N6" a="1"/>
  <c r="M6"/>
  <c r="T5"/>
  <c r="T5" a="1"/>
  <c r="S5"/>
  <c r="N5"/>
  <c r="N5" a="1"/>
  <c r="M5"/>
  <c r="M23" s="1"/>
  <c r="T4"/>
  <c r="T4" a="1"/>
  <c r="S4"/>
  <c r="N4"/>
  <c r="M4"/>
  <c r="T151" i="59"/>
  <c r="T151" a="1"/>
  <c r="S151"/>
  <c r="N151"/>
  <c r="N151" a="1"/>
  <c r="M151"/>
  <c r="T150"/>
  <c r="T150" a="1"/>
  <c r="S150"/>
  <c r="N150"/>
  <c r="N150" a="1"/>
  <c r="M150"/>
  <c r="T149" a="1"/>
  <c r="T149" s="1"/>
  <c r="S149"/>
  <c r="N149" a="1"/>
  <c r="N149" s="1"/>
  <c r="M149"/>
  <c r="T148"/>
  <c r="T148" a="1"/>
  <c r="S148"/>
  <c r="N148"/>
  <c r="N148" a="1"/>
  <c r="M148"/>
  <c r="T147"/>
  <c r="T147" a="1"/>
  <c r="S147"/>
  <c r="N147"/>
  <c r="N147" a="1"/>
  <c r="M147"/>
  <c r="T143"/>
  <c r="T143" a="1"/>
  <c r="S143"/>
  <c r="N143"/>
  <c r="N143" a="1"/>
  <c r="M143"/>
  <c r="T142" a="1"/>
  <c r="T142" s="1"/>
  <c r="S142"/>
  <c r="N142" a="1"/>
  <c r="N142" s="1"/>
  <c r="M142"/>
  <c r="T141"/>
  <c r="T141" a="1"/>
  <c r="S141"/>
  <c r="N141"/>
  <c r="N141" a="1"/>
  <c r="M141"/>
  <c r="T140"/>
  <c r="T140" a="1"/>
  <c r="S140"/>
  <c r="N140"/>
  <c r="N140" a="1"/>
  <c r="M140"/>
  <c r="T139"/>
  <c r="T139" a="1"/>
  <c r="S139"/>
  <c r="N139"/>
  <c r="N139" a="1"/>
  <c r="M139"/>
  <c r="T138" a="1"/>
  <c r="T138" s="1"/>
  <c r="S138"/>
  <c r="N138" a="1"/>
  <c r="N138" s="1"/>
  <c r="M138"/>
  <c r="T137"/>
  <c r="T137" a="1"/>
  <c r="S137"/>
  <c r="N137"/>
  <c r="N137" a="1"/>
  <c r="M137"/>
  <c r="T136"/>
  <c r="T136" a="1"/>
  <c r="S136"/>
  <c r="N136"/>
  <c r="N136" a="1"/>
  <c r="M136"/>
  <c r="T132"/>
  <c r="T132" a="1"/>
  <c r="S132"/>
  <c r="N132"/>
  <c r="N132" a="1"/>
  <c r="M132"/>
  <c r="T131" a="1"/>
  <c r="T131" s="1"/>
  <c r="S131"/>
  <c r="N131" a="1"/>
  <c r="N131" s="1"/>
  <c r="M131"/>
  <c r="T127"/>
  <c r="T127" a="1"/>
  <c r="S127"/>
  <c r="N127"/>
  <c r="N127" a="1"/>
  <c r="M127"/>
  <c r="T126"/>
  <c r="T126" a="1"/>
  <c r="S126"/>
  <c r="N126"/>
  <c r="N126" a="1"/>
  <c r="M126"/>
  <c r="T125"/>
  <c r="T125" a="1"/>
  <c r="S125"/>
  <c r="N125"/>
  <c r="N125" a="1"/>
  <c r="M125"/>
  <c r="T121" a="1"/>
  <c r="T121" s="1"/>
  <c r="S121"/>
  <c r="N121" a="1"/>
  <c r="N121" s="1"/>
  <c r="M121"/>
  <c r="T120"/>
  <c r="T120" a="1"/>
  <c r="S120"/>
  <c r="N120"/>
  <c r="N120" a="1"/>
  <c r="M120"/>
  <c r="T119"/>
  <c r="T119" a="1"/>
  <c r="S119"/>
  <c r="N119"/>
  <c r="N119" a="1"/>
  <c r="M119"/>
  <c r="T118"/>
  <c r="T118" a="1"/>
  <c r="S118"/>
  <c r="N118"/>
  <c r="N118" a="1"/>
  <c r="M118"/>
  <c r="T117" a="1"/>
  <c r="T117" s="1"/>
  <c r="S117"/>
  <c r="N117" a="1"/>
  <c r="N117" s="1"/>
  <c r="M117"/>
  <c r="T113"/>
  <c r="T113" a="1"/>
  <c r="S113"/>
  <c r="N113"/>
  <c r="N113" a="1"/>
  <c r="M113"/>
  <c r="T112"/>
  <c r="T112" a="1"/>
  <c r="S112"/>
  <c r="N112"/>
  <c r="N112" a="1"/>
  <c r="M112"/>
  <c r="T111"/>
  <c r="T111" a="1"/>
  <c r="S111"/>
  <c r="N111"/>
  <c r="N111" a="1"/>
  <c r="M111"/>
  <c r="T107" a="1"/>
  <c r="T107" s="1"/>
  <c r="S107"/>
  <c r="N107" a="1"/>
  <c r="N107" s="1"/>
  <c r="M107"/>
  <c r="T106"/>
  <c r="T106" a="1"/>
  <c r="S106"/>
  <c r="N106"/>
  <c r="N106" a="1"/>
  <c r="M106"/>
  <c r="T105"/>
  <c r="T105" a="1"/>
  <c r="S105"/>
  <c r="N105"/>
  <c r="N105" a="1"/>
  <c r="M105"/>
  <c r="T104"/>
  <c r="T104" a="1"/>
  <c r="S104"/>
  <c r="N104"/>
  <c r="N104" a="1"/>
  <c r="M104"/>
  <c r="T103" a="1"/>
  <c r="T103" s="1"/>
  <c r="S103"/>
  <c r="N103" a="1"/>
  <c r="N103" s="1"/>
  <c r="M103"/>
  <c r="T102"/>
  <c r="T102" a="1"/>
  <c r="S102"/>
  <c r="N102"/>
  <c r="N102" a="1"/>
  <c r="M102"/>
  <c r="T101"/>
  <c r="T101" a="1"/>
  <c r="S101"/>
  <c r="N101"/>
  <c r="N101" a="1"/>
  <c r="M101"/>
  <c r="T100"/>
  <c r="T100" a="1"/>
  <c r="S100"/>
  <c r="N100"/>
  <c r="N100" a="1"/>
  <c r="M100"/>
  <c r="T99" a="1"/>
  <c r="T99" s="1"/>
  <c r="S99"/>
  <c r="N99" a="1"/>
  <c r="N99" s="1"/>
  <c r="M99"/>
  <c r="T98"/>
  <c r="T98" a="1"/>
  <c r="S98"/>
  <c r="N98"/>
  <c r="N98" a="1"/>
  <c r="M98"/>
  <c r="T97"/>
  <c r="T97" a="1"/>
  <c r="S97"/>
  <c r="N97"/>
  <c r="N97" a="1"/>
  <c r="M97"/>
  <c r="T96"/>
  <c r="T96" a="1"/>
  <c r="S96"/>
  <c r="N96"/>
  <c r="N96" a="1"/>
  <c r="M96"/>
  <c r="T95" a="1"/>
  <c r="T95" s="1"/>
  <c r="S95"/>
  <c r="N95" a="1"/>
  <c r="N95" s="1"/>
  <c r="M95"/>
  <c r="T94"/>
  <c r="T94" a="1"/>
  <c r="S94"/>
  <c r="N94"/>
  <c r="N94" a="1"/>
  <c r="M94"/>
  <c r="T93"/>
  <c r="T93" a="1"/>
  <c r="S93"/>
  <c r="N93"/>
  <c r="N93" a="1"/>
  <c r="M93"/>
  <c r="T92"/>
  <c r="T92" a="1"/>
  <c r="S92"/>
  <c r="N92"/>
  <c r="N92" a="1"/>
  <c r="M92"/>
  <c r="T91" a="1"/>
  <c r="T91" s="1"/>
  <c r="S91"/>
  <c r="N91" a="1"/>
  <c r="N91" s="1"/>
  <c r="M91"/>
  <c r="T90"/>
  <c r="T90" a="1"/>
  <c r="S90"/>
  <c r="N90"/>
  <c r="N90" a="1"/>
  <c r="M90"/>
  <c r="T84"/>
  <c r="T84" a="1"/>
  <c r="S84"/>
  <c r="N84"/>
  <c r="N84" a="1"/>
  <c r="M84"/>
  <c r="T80"/>
  <c r="T80" a="1"/>
  <c r="S80"/>
  <c r="N80"/>
  <c r="N80" a="1"/>
  <c r="M80"/>
  <c r="T76" a="1"/>
  <c r="T76" s="1"/>
  <c r="S76"/>
  <c r="N76" a="1"/>
  <c r="N76" s="1"/>
  <c r="M76"/>
  <c r="T75"/>
  <c r="T75" a="1"/>
  <c r="S75"/>
  <c r="N75"/>
  <c r="N75" a="1"/>
  <c r="M75"/>
  <c r="T71"/>
  <c r="T71" a="1"/>
  <c r="S71"/>
  <c r="N71"/>
  <c r="N71" a="1"/>
  <c r="M71"/>
  <c r="T67"/>
  <c r="T67" a="1"/>
  <c r="S67"/>
  <c r="N67"/>
  <c r="N67" a="1"/>
  <c r="M67"/>
  <c r="T66" a="1"/>
  <c r="T66" s="1"/>
  <c r="S66"/>
  <c r="N66" a="1"/>
  <c r="N66" s="1"/>
  <c r="M66"/>
  <c r="T65"/>
  <c r="T65" a="1"/>
  <c r="S65"/>
  <c r="N65"/>
  <c r="N65" a="1"/>
  <c r="M65"/>
  <c r="T64"/>
  <c r="T64" a="1"/>
  <c r="S64"/>
  <c r="N64"/>
  <c r="N64" a="1"/>
  <c r="M64"/>
  <c r="T63"/>
  <c r="T63" a="1"/>
  <c r="S63"/>
  <c r="N63"/>
  <c r="N63" a="1"/>
  <c r="M63"/>
  <c r="T62" a="1"/>
  <c r="T62" s="1"/>
  <c r="S62"/>
  <c r="N62" a="1"/>
  <c r="N62" s="1"/>
  <c r="M62"/>
  <c r="S61"/>
  <c r="M61"/>
  <c r="T60" a="1"/>
  <c r="T60" s="1"/>
  <c r="S60"/>
  <c r="N60" a="1"/>
  <c r="N60" s="1"/>
  <c r="M60"/>
  <c r="T56"/>
  <c r="T56" a="1"/>
  <c r="S56"/>
  <c r="N56"/>
  <c r="N56" a="1"/>
  <c r="M56"/>
  <c r="T52"/>
  <c r="T52" a="1"/>
  <c r="S52"/>
  <c r="N52"/>
  <c r="N52" a="1"/>
  <c r="M52"/>
  <c r="T51"/>
  <c r="T51" a="1"/>
  <c r="S51"/>
  <c r="N51"/>
  <c r="N51" a="1"/>
  <c r="M51"/>
  <c r="T47" a="1"/>
  <c r="T47" s="1"/>
  <c r="S47"/>
  <c r="N47" a="1"/>
  <c r="N47" s="1"/>
  <c r="M47"/>
  <c r="T46"/>
  <c r="T46" a="1"/>
  <c r="S46"/>
  <c r="N46"/>
  <c r="N46" a="1"/>
  <c r="M46"/>
  <c r="T45"/>
  <c r="T45" a="1"/>
  <c r="S45"/>
  <c r="N45"/>
  <c r="N45" a="1"/>
  <c r="M45"/>
  <c r="T44"/>
  <c r="T44" a="1"/>
  <c r="S44"/>
  <c r="N44"/>
  <c r="N44" a="1"/>
  <c r="M44"/>
  <c r="T43" a="1"/>
  <c r="T43" s="1"/>
  <c r="S43"/>
  <c r="N43" a="1"/>
  <c r="N43" s="1"/>
  <c r="M43"/>
  <c r="T42"/>
  <c r="T42" a="1"/>
  <c r="S42"/>
  <c r="N42"/>
  <c r="N42" a="1"/>
  <c r="M42"/>
  <c r="T41"/>
  <c r="T41" a="1"/>
  <c r="S41"/>
  <c r="N41"/>
  <c r="N41" a="1"/>
  <c r="M41"/>
  <c r="T40"/>
  <c r="T40" a="1"/>
  <c r="S40"/>
  <c r="N40"/>
  <c r="N40" a="1"/>
  <c r="M40"/>
  <c r="T39" a="1"/>
  <c r="T39" s="1"/>
  <c r="S39"/>
  <c r="N39" a="1"/>
  <c r="N39" s="1"/>
  <c r="M39"/>
  <c r="T35"/>
  <c r="T35" a="1"/>
  <c r="S35"/>
  <c r="N35"/>
  <c r="N35" a="1"/>
  <c r="M35"/>
  <c r="N34"/>
  <c r="N34" a="1"/>
  <c r="M34"/>
  <c r="T33"/>
  <c r="T33" a="1"/>
  <c r="S33"/>
  <c r="T32"/>
  <c r="T32" a="1"/>
  <c r="S32"/>
  <c r="N32"/>
  <c r="N32" a="1"/>
  <c r="M32"/>
  <c r="N31" a="1"/>
  <c r="N31" s="1"/>
  <c r="M31"/>
  <c r="N30" a="1"/>
  <c r="N30" s="1"/>
  <c r="M30"/>
  <c r="T29"/>
  <c r="T29" a="1"/>
  <c r="S29"/>
  <c r="N29"/>
  <c r="N29" a="1"/>
  <c r="M29"/>
  <c r="T28"/>
  <c r="T28" a="1"/>
  <c r="S28"/>
  <c r="T27"/>
  <c r="T27" a="1"/>
  <c r="S27"/>
  <c r="N27"/>
  <c r="N27" a="1"/>
  <c r="M27"/>
  <c r="T26"/>
  <c r="T26" a="1"/>
  <c r="S26"/>
  <c r="N26" a="1"/>
  <c r="N26" s="1"/>
  <c r="M26"/>
  <c r="T22" a="1"/>
  <c r="T22" s="1"/>
  <c r="S22"/>
  <c r="N22"/>
  <c r="N22" a="1"/>
  <c r="M22"/>
  <c r="T21"/>
  <c r="T21" a="1"/>
  <c r="S21"/>
  <c r="N21"/>
  <c r="N21" a="1"/>
  <c r="M21"/>
  <c r="T20"/>
  <c r="T20" a="1"/>
  <c r="S20"/>
  <c r="N20"/>
  <c r="N20" a="1"/>
  <c r="M20"/>
  <c r="T19"/>
  <c r="T19" a="1"/>
  <c r="S19"/>
  <c r="N19" a="1"/>
  <c r="N19" s="1"/>
  <c r="M19"/>
  <c r="T18" a="1"/>
  <c r="T18" s="1"/>
  <c r="S18"/>
  <c r="N18"/>
  <c r="N18" a="1"/>
  <c r="M18"/>
  <c r="T17"/>
  <c r="T17" a="1"/>
  <c r="S17"/>
  <c r="N17"/>
  <c r="N17" a="1"/>
  <c r="M17"/>
  <c r="T16"/>
  <c r="T16" a="1"/>
  <c r="S16"/>
  <c r="N16"/>
  <c r="N16" a="1"/>
  <c r="M16"/>
  <c r="T15"/>
  <c r="T15" a="1"/>
  <c r="S15"/>
  <c r="N15" a="1"/>
  <c r="N15" s="1"/>
  <c r="M15"/>
  <c r="T14" a="1"/>
  <c r="T14" s="1"/>
  <c r="S14"/>
  <c r="N14"/>
  <c r="N14" a="1"/>
  <c r="M14"/>
  <c r="T13"/>
  <c r="T13" a="1"/>
  <c r="S13"/>
  <c r="N13"/>
  <c r="N13" a="1"/>
  <c r="M13"/>
  <c r="T12"/>
  <c r="T12" a="1"/>
  <c r="S12"/>
  <c r="N12"/>
  <c r="N12" a="1"/>
  <c r="M12"/>
  <c r="T11"/>
  <c r="T11" a="1"/>
  <c r="S11"/>
  <c r="N11" a="1"/>
  <c r="N11" s="1"/>
  <c r="M11"/>
  <c r="T10" a="1"/>
  <c r="T10" s="1"/>
  <c r="S10"/>
  <c r="N10"/>
  <c r="N10" a="1"/>
  <c r="M10"/>
  <c r="T9"/>
  <c r="T9" a="1"/>
  <c r="S9"/>
  <c r="N9"/>
  <c r="N9" a="1"/>
  <c r="M9"/>
  <c r="T8"/>
  <c r="T8" a="1"/>
  <c r="S8"/>
  <c r="N8" a="1"/>
  <c r="N8" s="1"/>
  <c r="M8"/>
  <c r="T7"/>
  <c r="T7" a="1"/>
  <c r="S7"/>
  <c r="N7" a="1"/>
  <c r="N7" s="1"/>
  <c r="M7"/>
  <c r="T6" a="1"/>
  <c r="T6" s="1"/>
  <c r="S6"/>
  <c r="N6"/>
  <c r="N6" a="1"/>
  <c r="M6"/>
  <c r="T5"/>
  <c r="T5" a="1"/>
  <c r="S5"/>
  <c r="N5"/>
  <c r="N5" a="1"/>
  <c r="M5"/>
  <c r="T4"/>
  <c r="T4" a="1"/>
  <c r="S4"/>
  <c r="N4" a="1"/>
  <c r="N4" s="1"/>
  <c r="M4"/>
  <c r="O4" i="11" a="1"/>
  <c r="O4" s="1"/>
  <c r="O5" a="1"/>
  <c r="O5"/>
  <c r="O6" a="1"/>
  <c r="O6" s="1"/>
  <c r="O7" a="1"/>
  <c r="O7" s="1"/>
  <c r="O8" a="1"/>
  <c r="O8" s="1"/>
  <c r="O9" a="1"/>
  <c r="O9" s="1"/>
  <c r="O10" a="1"/>
  <c r="O10" s="1"/>
  <c r="O11" a="1"/>
  <c r="O11"/>
  <c r="O12" a="1"/>
  <c r="O12" s="1"/>
  <c r="O13" a="1"/>
  <c r="O13"/>
  <c r="O14" a="1"/>
  <c r="O14" s="1"/>
  <c r="O15" a="1"/>
  <c r="O15" s="1"/>
  <c r="O16" a="1"/>
  <c r="O16" s="1"/>
  <c r="O17" a="1"/>
  <c r="O17" s="1"/>
  <c r="O18" a="1"/>
  <c r="O18" s="1"/>
  <c r="O19" a="1"/>
  <c r="O19"/>
  <c r="O20" a="1"/>
  <c r="O20" s="1"/>
  <c r="O21" a="1"/>
  <c r="O21"/>
  <c r="O22" a="1"/>
  <c r="O22" s="1"/>
  <c r="O26" a="1"/>
  <c r="O26" s="1"/>
  <c r="O27" a="1"/>
  <c r="O27" s="1"/>
  <c r="O29" a="1"/>
  <c r="O29" s="1"/>
  <c r="O31" a="1"/>
  <c r="O31" s="1"/>
  <c r="O32" a="1"/>
  <c r="O32"/>
  <c r="O34" a="1"/>
  <c r="O34" s="1"/>
  <c r="O35" a="1"/>
  <c r="O35"/>
  <c r="O39" a="1"/>
  <c r="O39"/>
  <c r="O40" a="1"/>
  <c r="O40" s="1"/>
  <c r="O41" a="1"/>
  <c r="O41" s="1"/>
  <c r="O42" a="1"/>
  <c r="O42" s="1"/>
  <c r="O43" a="1"/>
  <c r="O43" s="1"/>
  <c r="O44" a="1"/>
  <c r="O44" s="1"/>
  <c r="O45" a="1"/>
  <c r="O45" s="1"/>
  <c r="O46" a="1"/>
  <c r="O46" s="1"/>
  <c r="O47" a="1"/>
  <c r="O47"/>
  <c r="M53"/>
  <c r="O51" a="1"/>
  <c r="O51"/>
  <c r="O52" a="1"/>
  <c r="O52" s="1"/>
  <c r="O53" s="1"/>
  <c r="M57"/>
  <c r="O56" a="1"/>
  <c r="O56" s="1"/>
  <c r="O57" s="1"/>
  <c r="O60" a="1"/>
  <c r="O60" s="1"/>
  <c r="O61" a="1"/>
  <c r="O61" s="1"/>
  <c r="O62" a="1"/>
  <c r="O62" s="1"/>
  <c r="O63" a="1"/>
  <c r="O63" s="1"/>
  <c r="O64" a="1"/>
  <c r="O64" s="1"/>
  <c r="O65" a="1"/>
  <c r="O65" s="1"/>
  <c r="O66" a="1"/>
  <c r="O66"/>
  <c r="O67" a="1"/>
  <c r="O67" s="1"/>
  <c r="M72"/>
  <c r="O71" a="1"/>
  <c r="O71" s="1"/>
  <c r="O72" s="1"/>
  <c r="O75" a="1"/>
  <c r="O75" s="1"/>
  <c r="O76" a="1"/>
  <c r="O76" s="1"/>
  <c r="O80" a="1"/>
  <c r="O80" s="1"/>
  <c r="O81" s="1"/>
  <c r="M81"/>
  <c r="M85"/>
  <c r="O84" a="1"/>
  <c r="O84" s="1"/>
  <c r="O85" s="1"/>
  <c r="O90" a="1"/>
  <c r="O90" s="1"/>
  <c r="O108" s="1"/>
  <c r="O91" a="1"/>
  <c r="O91" s="1"/>
  <c r="O92" a="1"/>
  <c r="O92" s="1"/>
  <c r="O93" a="1"/>
  <c r="O93" s="1"/>
  <c r="O94" a="1"/>
  <c r="O94" s="1"/>
  <c r="O95" a="1"/>
  <c r="O95"/>
  <c r="O96" a="1"/>
  <c r="O96" s="1"/>
  <c r="O97" a="1"/>
  <c r="O97"/>
  <c r="O98" a="1"/>
  <c r="O98"/>
  <c r="O99" a="1"/>
  <c r="O99" s="1"/>
  <c r="O100" a="1"/>
  <c r="O100" s="1"/>
  <c r="O101" a="1"/>
  <c r="O101" s="1"/>
  <c r="O102" a="1"/>
  <c r="O102" s="1"/>
  <c r="O103" a="1"/>
  <c r="O103"/>
  <c r="O104" a="1"/>
  <c r="O104" s="1"/>
  <c r="O105" a="1"/>
  <c r="O105"/>
  <c r="O106" a="1"/>
  <c r="O106"/>
  <c r="O107" a="1"/>
  <c r="O107" s="1"/>
  <c r="O111" a="1"/>
  <c r="O111" s="1"/>
  <c r="O112" a="1"/>
  <c r="O112" s="1"/>
  <c r="O113" a="1"/>
  <c r="O113" s="1"/>
  <c r="O117" a="1"/>
  <c r="O117" s="1"/>
  <c r="O118" a="1"/>
  <c r="O118" s="1"/>
  <c r="O119" a="1"/>
  <c r="O119"/>
  <c r="O120" a="1"/>
  <c r="O120" s="1"/>
  <c r="O121" a="1"/>
  <c r="O121"/>
  <c r="O125" a="1"/>
  <c r="O125"/>
  <c r="O128" s="1"/>
  <c r="O126" a="1"/>
  <c r="O126"/>
  <c r="O127" a="1"/>
  <c r="O127" s="1"/>
  <c r="O131" a="1"/>
  <c r="O131" s="1"/>
  <c r="O132" a="1"/>
  <c r="O132" s="1"/>
  <c r="O136" a="1"/>
  <c r="O136" s="1"/>
  <c r="O137" a="1"/>
  <c r="O137" s="1"/>
  <c r="O138" a="1"/>
  <c r="O138" s="1"/>
  <c r="O139" a="1"/>
  <c r="O139"/>
  <c r="O140" a="1"/>
  <c r="O140" s="1"/>
  <c r="O141" a="1"/>
  <c r="O141"/>
  <c r="O142" a="1"/>
  <c r="O142" s="1"/>
  <c r="O143" a="1"/>
  <c r="O143" s="1"/>
  <c r="O147" a="1"/>
  <c r="O147" s="1"/>
  <c r="O148" a="1"/>
  <c r="O148" s="1"/>
  <c r="O149" a="1"/>
  <c r="O149" s="1"/>
  <c r="O150" a="1"/>
  <c r="O150" s="1"/>
  <c r="O151" a="1"/>
  <c r="O151"/>
  <c r="O61" i="59" a="1"/>
  <c r="O61" s="1"/>
  <c r="M87" i="11" l="1"/>
  <c r="M128"/>
  <c r="N53"/>
  <c r="M68"/>
  <c r="M77"/>
  <c r="M144"/>
  <c r="M122"/>
  <c r="M108"/>
  <c r="N77"/>
  <c r="M152"/>
  <c r="M48"/>
  <c r="N114"/>
  <c r="O36"/>
  <c r="O23"/>
  <c r="O114"/>
  <c r="N36"/>
  <c r="N122"/>
  <c r="N68"/>
  <c r="N48"/>
  <c r="O152"/>
  <c r="N152"/>
  <c r="O144"/>
  <c r="O133"/>
  <c r="O122"/>
  <c r="O68"/>
  <c r="N23"/>
  <c r="N144"/>
  <c r="N87"/>
  <c r="O48"/>
  <c r="N128"/>
  <c r="N108"/>
  <c r="O87"/>
  <c r="O77"/>
  <c r="T441" i="27"/>
  <c r="T322"/>
  <c r="T310"/>
  <c r="T106"/>
  <c r="N207"/>
  <c r="N128"/>
  <c r="N119"/>
  <c r="N9"/>
  <c r="N5"/>
  <c r="S302"/>
  <c r="S106"/>
  <c r="M478"/>
  <c r="M417"/>
  <c r="M322"/>
  <c r="M298"/>
  <c r="M207"/>
  <c r="M128"/>
  <c r="M119"/>
  <c r="M106"/>
  <c r="M67"/>
  <c r="M9"/>
  <c r="M5"/>
  <c r="U507" a="1"/>
  <c r="U507" s="1"/>
  <c r="U477" a="1"/>
  <c r="U477" s="1"/>
  <c r="U478" s="1"/>
  <c r="U473" a="1"/>
  <c r="U473" s="1"/>
  <c r="U472" a="1"/>
  <c r="U472" s="1"/>
  <c r="U471" a="1"/>
  <c r="U471" s="1"/>
  <c r="U470" a="1"/>
  <c r="U470" s="1"/>
  <c r="U469" a="1"/>
  <c r="U469" s="1"/>
  <c r="U468" a="1"/>
  <c r="U468" s="1"/>
  <c r="U467" a="1"/>
  <c r="U467" s="1"/>
  <c r="U466" a="1"/>
  <c r="U466" s="1"/>
  <c r="U465" a="1"/>
  <c r="U465" s="1"/>
  <c r="U464" a="1"/>
  <c r="U464" s="1"/>
  <c r="U463" a="1"/>
  <c r="U463" s="1"/>
  <c r="U459" a="1"/>
  <c r="U459" s="1"/>
  <c r="U458" a="1"/>
  <c r="U458" s="1"/>
  <c r="U457" a="1"/>
  <c r="U457" s="1"/>
  <c r="U456" a="1"/>
  <c r="U456" s="1"/>
  <c r="U455"/>
  <c r="U455" a="1"/>
  <c r="U454" a="1"/>
  <c r="U454" s="1"/>
  <c r="U453" a="1"/>
  <c r="U453" s="1"/>
  <c r="U449" a="1"/>
  <c r="U449" s="1"/>
  <c r="U448" a="1"/>
  <c r="U448" s="1"/>
  <c r="U447"/>
  <c r="U447" a="1"/>
  <c r="U446" a="1"/>
  <c r="U446" s="1"/>
  <c r="U445" a="1"/>
  <c r="U445" s="1"/>
  <c r="U444" a="1"/>
  <c r="U444" s="1"/>
  <c r="U440" a="1"/>
  <c r="U440" s="1"/>
  <c r="U441" s="1"/>
  <c r="U436" a="1"/>
  <c r="U436" s="1"/>
  <c r="U435"/>
  <c r="U435" a="1"/>
  <c r="U434" a="1"/>
  <c r="U434" s="1"/>
  <c r="U433" a="1"/>
  <c r="U433" s="1"/>
  <c r="U432" a="1"/>
  <c r="U432" s="1"/>
  <c r="U431" a="1"/>
  <c r="U431" s="1"/>
  <c r="U427" a="1"/>
  <c r="U427" s="1"/>
  <c r="U426" a="1"/>
  <c r="U426" s="1"/>
  <c r="U422" a="1"/>
  <c r="U422" s="1"/>
  <c r="U421"/>
  <c r="U421" a="1"/>
  <c r="U420" a="1"/>
  <c r="U420" s="1"/>
  <c r="U416" a="1"/>
  <c r="U416" s="1"/>
  <c r="U412" a="1"/>
  <c r="U412" s="1"/>
  <c r="U411" a="1"/>
  <c r="U411" s="1"/>
  <c r="U410" a="1"/>
  <c r="U410" s="1"/>
  <c r="U409" a="1"/>
  <c r="U409" s="1"/>
  <c r="U405" a="1"/>
  <c r="U405" s="1"/>
  <c r="U404" a="1"/>
  <c r="U404" s="1"/>
  <c r="U400" a="1"/>
  <c r="U400" s="1"/>
  <c r="U399" a="1"/>
  <c r="U399" s="1"/>
  <c r="U398" a="1"/>
  <c r="U398" s="1"/>
  <c r="U394" a="1"/>
  <c r="U394" s="1"/>
  <c r="U393" a="1"/>
  <c r="U393" s="1"/>
  <c r="U392" a="1"/>
  <c r="U392" s="1"/>
  <c r="U391" a="1"/>
  <c r="U391" s="1"/>
  <c r="U390" a="1"/>
  <c r="U390" s="1"/>
  <c r="U389" a="1"/>
  <c r="U389" s="1"/>
  <c r="U388" a="1"/>
  <c r="U388" s="1"/>
  <c r="U387" a="1"/>
  <c r="U387" s="1"/>
  <c r="U386" a="1"/>
  <c r="U386" s="1"/>
  <c r="U382" a="1"/>
  <c r="U382" s="1"/>
  <c r="U381"/>
  <c r="U381" a="1"/>
  <c r="U380" a="1"/>
  <c r="U380" s="1"/>
  <c r="U379" a="1"/>
  <c r="U379" s="1"/>
  <c r="U378" a="1"/>
  <c r="U378" s="1"/>
  <c r="U377" a="1"/>
  <c r="U377" s="1"/>
  <c r="U376" a="1"/>
  <c r="U376" s="1"/>
  <c r="U375" a="1"/>
  <c r="U375" s="1"/>
  <c r="U374" a="1"/>
  <c r="U374" s="1"/>
  <c r="U373" a="1"/>
  <c r="U373" s="1"/>
  <c r="U372" a="1"/>
  <c r="U372" s="1"/>
  <c r="U371" a="1"/>
  <c r="U371" s="1"/>
  <c r="U370" a="1"/>
  <c r="U370" s="1"/>
  <c r="U369"/>
  <c r="U369" a="1"/>
  <c r="U368" a="1"/>
  <c r="U368" s="1"/>
  <c r="U367" a="1"/>
  <c r="U367" s="1"/>
  <c r="U363" a="1"/>
  <c r="U363" s="1"/>
  <c r="U362" a="1"/>
  <c r="U362" s="1"/>
  <c r="U361" a="1"/>
  <c r="U361" s="1"/>
  <c r="U360"/>
  <c r="U360" a="1"/>
  <c r="U359" a="1"/>
  <c r="U359" s="1"/>
  <c r="U358" a="1"/>
  <c r="U358" s="1"/>
  <c r="U357" a="1"/>
  <c r="U357" s="1"/>
  <c r="U356" a="1"/>
  <c r="U356" s="1"/>
  <c r="U355" a="1"/>
  <c r="U355" s="1"/>
  <c r="U354" a="1"/>
  <c r="U354" s="1"/>
  <c r="U353" a="1"/>
  <c r="U353" s="1"/>
  <c r="U352" a="1"/>
  <c r="U352" s="1"/>
  <c r="U351" a="1"/>
  <c r="U351" s="1"/>
  <c r="U350" a="1"/>
  <c r="U350" s="1"/>
  <c r="U349" a="1"/>
  <c r="U349" s="1"/>
  <c r="U348" a="1"/>
  <c r="U348" s="1"/>
  <c r="U347" a="1"/>
  <c r="U347" s="1"/>
  <c r="U343"/>
  <c r="U343" a="1"/>
  <c r="U342" a="1"/>
  <c r="U342" s="1"/>
  <c r="U341" a="1"/>
  <c r="U341" s="1"/>
  <c r="U340" a="1"/>
  <c r="U340" s="1"/>
  <c r="U339" a="1"/>
  <c r="U339" s="1"/>
  <c r="U338" a="1"/>
  <c r="U338" s="1"/>
  <c r="U337" a="1"/>
  <c r="U337" s="1"/>
  <c r="U336" a="1"/>
  <c r="U336" s="1"/>
  <c r="U335" a="1"/>
  <c r="U335" s="1"/>
  <c r="U334" a="1"/>
  <c r="U334" s="1"/>
  <c r="U330" a="1"/>
  <c r="U330" s="1"/>
  <c r="U329" a="1"/>
  <c r="U329" s="1"/>
  <c r="U325" a="1"/>
  <c r="U325" s="1"/>
  <c r="U321" a="1"/>
  <c r="U321" s="1"/>
  <c r="U317" a="1"/>
  <c r="U317" s="1"/>
  <c r="U316" a="1"/>
  <c r="U316" s="1"/>
  <c r="U315" a="1"/>
  <c r="U315" s="1"/>
  <c r="U314" a="1"/>
  <c r="U314" s="1"/>
  <c r="U313" a="1"/>
  <c r="U313" s="1"/>
  <c r="U309" a="1"/>
  <c r="U309" s="1"/>
  <c r="U305" a="1"/>
  <c r="U305" s="1"/>
  <c r="U301" a="1"/>
  <c r="U301" s="1"/>
  <c r="U297" a="1"/>
  <c r="U297" s="1"/>
  <c r="U298" s="1"/>
  <c r="U293" a="1"/>
  <c r="U293" s="1"/>
  <c r="U292" a="1"/>
  <c r="U292" s="1"/>
  <c r="U291" a="1"/>
  <c r="U291" s="1"/>
  <c r="U287"/>
  <c r="U287" a="1"/>
  <c r="U286" a="1"/>
  <c r="U286" s="1"/>
  <c r="U285" a="1"/>
  <c r="U285" s="1"/>
  <c r="U281" a="1"/>
  <c r="U281" s="1"/>
  <c r="U280" a="1"/>
  <c r="U280" s="1"/>
  <c r="U279" a="1"/>
  <c r="U279" s="1"/>
  <c r="U275" a="1"/>
  <c r="U275" s="1"/>
  <c r="U274" a="1"/>
  <c r="U274" s="1"/>
  <c r="U270" a="1"/>
  <c r="U270" s="1"/>
  <c r="U269" a="1"/>
  <c r="U269" s="1"/>
  <c r="U268"/>
  <c r="U268" a="1"/>
  <c r="U264" a="1"/>
  <c r="U264" s="1"/>
  <c r="U263" a="1"/>
  <c r="U263" s="1"/>
  <c r="U262" a="1"/>
  <c r="U262" s="1"/>
  <c r="U258" a="1"/>
  <c r="U258" s="1"/>
  <c r="U257" a="1"/>
  <c r="U257" s="1"/>
  <c r="U256" a="1"/>
  <c r="U256" s="1"/>
  <c r="U255" a="1"/>
  <c r="U255" s="1"/>
  <c r="U254" a="1"/>
  <c r="U254" s="1"/>
  <c r="U253" a="1"/>
  <c r="U253" s="1"/>
  <c r="U252" a="1"/>
  <c r="U252" s="1"/>
  <c r="U251" a="1"/>
  <c r="U251" s="1"/>
  <c r="U250" a="1"/>
  <c r="U250" s="1"/>
  <c r="U249" a="1"/>
  <c r="U249" s="1"/>
  <c r="U248" a="1"/>
  <c r="U248" s="1"/>
  <c r="U244"/>
  <c r="U244" a="1"/>
  <c r="U243"/>
  <c r="U243" a="1"/>
  <c r="U242" a="1"/>
  <c r="U242" s="1"/>
  <c r="U241" a="1"/>
  <c r="U241" s="1"/>
  <c r="U237" a="1"/>
  <c r="U237" s="1"/>
  <c r="U236" a="1"/>
  <c r="U236" s="1"/>
  <c r="U235" a="1"/>
  <c r="U235" s="1"/>
  <c r="U234" a="1"/>
  <c r="U234" s="1"/>
  <c r="U233" a="1"/>
  <c r="U233" s="1"/>
  <c r="U232"/>
  <c r="U232" a="1"/>
  <c r="U231" a="1"/>
  <c r="U231" s="1"/>
  <c r="U230" a="1"/>
  <c r="U230" s="1"/>
  <c r="U229" a="1"/>
  <c r="U229" s="1"/>
  <c r="U228" a="1"/>
  <c r="U228" s="1"/>
  <c r="U227" a="1"/>
  <c r="U227" s="1"/>
  <c r="U226"/>
  <c r="U226" a="1"/>
  <c r="U225" a="1"/>
  <c r="U225" s="1"/>
  <c r="U224" a="1"/>
  <c r="U224" s="1"/>
  <c r="U223" a="1"/>
  <c r="U223" s="1"/>
  <c r="U219" a="1"/>
  <c r="U219" s="1"/>
  <c r="U218" a="1"/>
  <c r="U218" s="1"/>
  <c r="U216" a="1"/>
  <c r="U216" s="1"/>
  <c r="U215" a="1"/>
  <c r="U215" s="1"/>
  <c r="U211" a="1"/>
  <c r="U211" s="1"/>
  <c r="U210" a="1"/>
  <c r="U210" s="1"/>
  <c r="U206" a="1"/>
  <c r="U206" s="1"/>
  <c r="U207" s="1"/>
  <c r="U202" a="1"/>
  <c r="U202" s="1"/>
  <c r="U201" a="1"/>
  <c r="U201" s="1"/>
  <c r="U200" a="1"/>
  <c r="U200" s="1"/>
  <c r="U199" a="1"/>
  <c r="U199" s="1"/>
  <c r="U198" a="1"/>
  <c r="U198" s="1"/>
  <c r="U194"/>
  <c r="U194" a="1"/>
  <c r="U193" a="1"/>
  <c r="U193" s="1"/>
  <c r="U192" a="1"/>
  <c r="U192" s="1"/>
  <c r="U191" a="1"/>
  <c r="U191" s="1"/>
  <c r="U190" a="1"/>
  <c r="U190" s="1"/>
  <c r="U189" a="1"/>
  <c r="U189" s="1"/>
  <c r="U188" a="1"/>
  <c r="U188" s="1"/>
  <c r="U187" a="1"/>
  <c r="U187" s="1"/>
  <c r="U186" a="1"/>
  <c r="U186" s="1"/>
  <c r="U182" a="1"/>
  <c r="U182" s="1"/>
  <c r="U181"/>
  <c r="U181" a="1"/>
  <c r="U180" a="1"/>
  <c r="U180" s="1"/>
  <c r="U179" a="1"/>
  <c r="U179" s="1"/>
  <c r="U178" a="1"/>
  <c r="U178" s="1"/>
  <c r="U177" a="1"/>
  <c r="U177" s="1"/>
  <c r="U176" a="1"/>
  <c r="U176" s="1"/>
  <c r="U175"/>
  <c r="U175" a="1"/>
  <c r="U174" a="1"/>
  <c r="U174" s="1"/>
  <c r="U173" a="1"/>
  <c r="U173" s="1"/>
  <c r="U169" a="1"/>
  <c r="U169" s="1"/>
  <c r="U168" a="1"/>
  <c r="U168" s="1"/>
  <c r="U167" a="1"/>
  <c r="U167" s="1"/>
  <c r="U166" a="1"/>
  <c r="U166" s="1"/>
  <c r="U165" a="1"/>
  <c r="U165" s="1"/>
  <c r="U164" a="1"/>
  <c r="U164" s="1"/>
  <c r="U163" a="1"/>
  <c r="U163" s="1"/>
  <c r="U159" a="1"/>
  <c r="U159" s="1"/>
  <c r="U160" s="1"/>
  <c r="U155" a="1"/>
  <c r="U155" s="1"/>
  <c r="U154" a="1"/>
  <c r="U154" s="1"/>
  <c r="U153" a="1"/>
  <c r="U153" s="1"/>
  <c r="U152" a="1"/>
  <c r="U152" s="1"/>
  <c r="U151" a="1"/>
  <c r="U151" s="1"/>
  <c r="U150" a="1"/>
  <c r="U150" s="1"/>
  <c r="U149" a="1"/>
  <c r="U149" s="1"/>
  <c r="U148" a="1"/>
  <c r="U148" s="1"/>
  <c r="U147" a="1"/>
  <c r="U147" s="1"/>
  <c r="U146" a="1"/>
  <c r="U146" s="1"/>
  <c r="U145" a="1"/>
  <c r="U145" s="1"/>
  <c r="U144" a="1"/>
  <c r="U144" s="1"/>
  <c r="U143" a="1"/>
  <c r="U143" s="1"/>
  <c r="U142" a="1"/>
  <c r="U142" s="1"/>
  <c r="U141" a="1"/>
  <c r="U141" s="1"/>
  <c r="U140" a="1"/>
  <c r="U140" s="1"/>
  <c r="U139" a="1"/>
  <c r="U139" s="1"/>
  <c r="U135" a="1"/>
  <c r="U135" s="1"/>
  <c r="U134" a="1"/>
  <c r="U134" s="1"/>
  <c r="U133" a="1"/>
  <c r="U133" s="1"/>
  <c r="U132" a="1"/>
  <c r="U132" s="1"/>
  <c r="U131" a="1"/>
  <c r="U131" s="1"/>
  <c r="U127" a="1"/>
  <c r="U127" s="1"/>
  <c r="U128" s="1"/>
  <c r="U123"/>
  <c r="U123" a="1"/>
  <c r="U122" a="1"/>
  <c r="U122" s="1"/>
  <c r="U118" a="1"/>
  <c r="U118" s="1"/>
  <c r="U119" s="1"/>
  <c r="U114" a="1"/>
  <c r="U114" s="1"/>
  <c r="U113" a="1"/>
  <c r="U113" s="1"/>
  <c r="U109" a="1"/>
  <c r="U109" s="1"/>
  <c r="U110" s="1"/>
  <c r="U105" a="1"/>
  <c r="U105" s="1"/>
  <c r="U101" a="1"/>
  <c r="U101" s="1"/>
  <c r="U102" s="1"/>
  <c r="U97"/>
  <c r="U97" a="1"/>
  <c r="U96" a="1"/>
  <c r="U96" s="1"/>
  <c r="U95" a="1"/>
  <c r="U95" s="1"/>
  <c r="U94" a="1"/>
  <c r="U94" s="1"/>
  <c r="U90" a="1"/>
  <c r="U90" s="1"/>
  <c r="U89" a="1"/>
  <c r="U89" s="1"/>
  <c r="U88"/>
  <c r="U88" a="1"/>
  <c r="U84" a="1"/>
  <c r="U84" s="1"/>
  <c r="U83" a="1"/>
  <c r="U83" s="1"/>
  <c r="U82" a="1"/>
  <c r="U82" s="1"/>
  <c r="U81" a="1"/>
  <c r="U81" s="1"/>
  <c r="U77"/>
  <c r="U77" a="1"/>
  <c r="U76" a="1"/>
  <c r="U76" s="1"/>
  <c r="U75" a="1"/>
  <c r="U75" s="1"/>
  <c r="U71" a="1"/>
  <c r="U71" s="1"/>
  <c r="U70" a="1"/>
  <c r="U70" s="1"/>
  <c r="U72" s="1"/>
  <c r="U66"/>
  <c r="U67" s="1"/>
  <c r="U66" a="1"/>
  <c r="U62" a="1"/>
  <c r="U62" s="1"/>
  <c r="U61" a="1"/>
  <c r="U61" s="1"/>
  <c r="U60" a="1"/>
  <c r="U60" s="1"/>
  <c r="U59" a="1"/>
  <c r="U59" s="1"/>
  <c r="U58" a="1"/>
  <c r="U58" s="1"/>
  <c r="U54"/>
  <c r="U54" a="1"/>
  <c r="U53"/>
  <c r="U53" a="1"/>
  <c r="U52" a="1"/>
  <c r="U52" s="1"/>
  <c r="U51" a="1"/>
  <c r="U51" s="1"/>
  <c r="U50" a="1"/>
  <c r="U50" s="1"/>
  <c r="U49" a="1"/>
  <c r="U49" s="1"/>
  <c r="U48" a="1"/>
  <c r="U48" s="1"/>
  <c r="U47" a="1"/>
  <c r="U47" s="1"/>
  <c r="U46"/>
  <c r="U46" a="1"/>
  <c r="U45" a="1"/>
  <c r="U45" s="1"/>
  <c r="U44" a="1"/>
  <c r="U44" s="1"/>
  <c r="U43" a="1"/>
  <c r="U43" s="1"/>
  <c r="U42" a="1"/>
  <c r="U42" s="1"/>
  <c r="U38" a="1"/>
  <c r="U38" s="1"/>
  <c r="U37" a="1"/>
  <c r="U37" s="1"/>
  <c r="U36" a="1"/>
  <c r="U36" s="1"/>
  <c r="U35" a="1"/>
  <c r="U35" s="1"/>
  <c r="U31" a="1"/>
  <c r="U31" s="1"/>
  <c r="U30" a="1"/>
  <c r="U30" s="1"/>
  <c r="U29" a="1"/>
  <c r="U29" s="1"/>
  <c r="U28" a="1"/>
  <c r="U28" s="1"/>
  <c r="U27"/>
  <c r="U27" a="1"/>
  <c r="U26" a="1"/>
  <c r="U26" s="1"/>
  <c r="U25" a="1"/>
  <c r="U25" s="1"/>
  <c r="U24" a="1"/>
  <c r="U24" s="1"/>
  <c r="U23"/>
  <c r="U23" a="1"/>
  <c r="U22"/>
  <c r="U22" a="1"/>
  <c r="U21" a="1"/>
  <c r="U21" s="1"/>
  <c r="U17" a="1"/>
  <c r="U17" s="1"/>
  <c r="U16" a="1"/>
  <c r="U16" s="1"/>
  <c r="U12" a="1"/>
  <c r="U12" s="1"/>
  <c r="U8" a="1"/>
  <c r="U8" s="1"/>
  <c r="U9" s="1"/>
  <c r="U4" a="1"/>
  <c r="U4" s="1"/>
  <c r="U5" s="1"/>
  <c r="O511" a="1"/>
  <c r="O511" s="1"/>
  <c r="O501" a="1"/>
  <c r="O501" s="1"/>
  <c r="O493" a="1"/>
  <c r="O493" s="1"/>
  <c r="O477" a="1"/>
  <c r="O477" s="1"/>
  <c r="O473" a="1"/>
  <c r="O473" s="1"/>
  <c r="O472" a="1"/>
  <c r="O472" s="1"/>
  <c r="O471" a="1"/>
  <c r="O471" s="1"/>
  <c r="O470" a="1"/>
  <c r="O470" s="1"/>
  <c r="O469" a="1"/>
  <c r="O469" s="1"/>
  <c r="O468" a="1"/>
  <c r="O468" s="1"/>
  <c r="O467" a="1"/>
  <c r="O467" s="1"/>
  <c r="O466" a="1"/>
  <c r="O466" s="1"/>
  <c r="O465" a="1"/>
  <c r="O465" s="1"/>
  <c r="O464"/>
  <c r="O464" a="1"/>
  <c r="O463" a="1"/>
  <c r="O463" s="1"/>
  <c r="O459" a="1"/>
  <c r="O459" s="1"/>
  <c r="O458" a="1"/>
  <c r="O458" s="1"/>
  <c r="O457" a="1"/>
  <c r="O457" s="1"/>
  <c r="O456" a="1"/>
  <c r="O456" s="1"/>
  <c r="O455" a="1"/>
  <c r="O455" s="1"/>
  <c r="O454" a="1"/>
  <c r="O454" s="1"/>
  <c r="O453" a="1"/>
  <c r="O453" s="1"/>
  <c r="O449" a="1"/>
  <c r="O449" s="1"/>
  <c r="O448"/>
  <c r="O448" a="1"/>
  <c r="O447" a="1"/>
  <c r="O447" s="1"/>
  <c r="O446" a="1"/>
  <c r="O446" s="1"/>
  <c r="O445" a="1"/>
  <c r="O445" s="1"/>
  <c r="O444" a="1"/>
  <c r="O444" s="1"/>
  <c r="O440" a="1"/>
  <c r="O440" s="1"/>
  <c r="O436"/>
  <c r="O436" a="1"/>
  <c r="O435" a="1"/>
  <c r="O435" s="1"/>
  <c r="O434" a="1"/>
  <c r="O434" s="1"/>
  <c r="O433" a="1"/>
  <c r="O433" s="1"/>
  <c r="O432" a="1"/>
  <c r="O432" s="1"/>
  <c r="O431" a="1"/>
  <c r="O431" s="1"/>
  <c r="O427" a="1"/>
  <c r="O427" s="1"/>
  <c r="O426" a="1"/>
  <c r="O426" s="1"/>
  <c r="O422" a="1"/>
  <c r="O422" s="1"/>
  <c r="O421"/>
  <c r="O421" a="1"/>
  <c r="O420" a="1"/>
  <c r="O420" s="1"/>
  <c r="O416" a="1"/>
  <c r="O416" s="1"/>
  <c r="O417" s="1"/>
  <c r="O412" a="1"/>
  <c r="O412" s="1"/>
  <c r="O411" a="1"/>
  <c r="O411" s="1"/>
  <c r="O410" a="1"/>
  <c r="O410" s="1"/>
  <c r="O409" a="1"/>
  <c r="O409" s="1"/>
  <c r="O405" a="1"/>
  <c r="O405" s="1"/>
  <c r="O404" a="1"/>
  <c r="O404" s="1"/>
  <c r="O400" a="1"/>
  <c r="O400" s="1"/>
  <c r="O399" a="1"/>
  <c r="O399" s="1"/>
  <c r="O398"/>
  <c r="O398" a="1"/>
  <c r="O394" a="1"/>
  <c r="O394" s="1"/>
  <c r="O393" a="1"/>
  <c r="O393" s="1"/>
  <c r="O392" a="1"/>
  <c r="O392" s="1"/>
  <c r="O391" a="1"/>
  <c r="O391" s="1"/>
  <c r="O390"/>
  <c r="O390" a="1"/>
  <c r="O389" a="1"/>
  <c r="O389" s="1"/>
  <c r="O388" a="1"/>
  <c r="O388" s="1"/>
  <c r="O387" a="1"/>
  <c r="O387" s="1"/>
  <c r="O386" a="1"/>
  <c r="O386" s="1"/>
  <c r="O382" a="1"/>
  <c r="O382" s="1"/>
  <c r="O381" a="1"/>
  <c r="O381" s="1"/>
  <c r="O380" a="1"/>
  <c r="O380" s="1"/>
  <c r="O379" a="1"/>
  <c r="O379" s="1"/>
  <c r="O378"/>
  <c r="O378" a="1"/>
  <c r="O377" a="1"/>
  <c r="O377" s="1"/>
  <c r="O376" a="1"/>
  <c r="O376" s="1"/>
  <c r="O375" a="1"/>
  <c r="O375" s="1"/>
  <c r="O374"/>
  <c r="O374" a="1"/>
  <c r="O373" a="1"/>
  <c r="O373" s="1"/>
  <c r="O372"/>
  <c r="O372" a="1"/>
  <c r="O371" a="1"/>
  <c r="O371" s="1"/>
  <c r="O370" a="1"/>
  <c r="O370" s="1"/>
  <c r="O369" a="1"/>
  <c r="O369" s="1"/>
  <c r="O368" a="1"/>
  <c r="O368" s="1"/>
  <c r="O367" a="1"/>
  <c r="O367" s="1"/>
  <c r="O363" a="1"/>
  <c r="O363" s="1"/>
  <c r="O362" a="1"/>
  <c r="O362" s="1"/>
  <c r="O361" a="1"/>
  <c r="O361" s="1"/>
  <c r="O360" a="1"/>
  <c r="O360" s="1"/>
  <c r="O359" a="1"/>
  <c r="O359" s="1"/>
  <c r="O358" a="1"/>
  <c r="O358" s="1"/>
  <c r="O357" a="1"/>
  <c r="O357" s="1"/>
  <c r="O356" a="1"/>
  <c r="O356" s="1"/>
  <c r="O355" a="1"/>
  <c r="O355" s="1"/>
  <c r="O354" a="1"/>
  <c r="O354" s="1"/>
  <c r="O353" a="1"/>
  <c r="O353" s="1"/>
  <c r="O352" a="1"/>
  <c r="O352" s="1"/>
  <c r="O351" a="1"/>
  <c r="O351" s="1"/>
  <c r="O350" a="1"/>
  <c r="O350" s="1"/>
  <c r="O349" a="1"/>
  <c r="O349" s="1"/>
  <c r="O348" a="1"/>
  <c r="O348" s="1"/>
  <c r="O347" a="1"/>
  <c r="O347" s="1"/>
  <c r="O343" a="1"/>
  <c r="O343" s="1"/>
  <c r="O342" a="1"/>
  <c r="O342" s="1"/>
  <c r="O341"/>
  <c r="O341" a="1"/>
  <c r="O340" a="1"/>
  <c r="O340" s="1"/>
  <c r="O339" a="1"/>
  <c r="O339" s="1"/>
  <c r="O338" a="1"/>
  <c r="O338" s="1"/>
  <c r="O337" a="1"/>
  <c r="O337" s="1"/>
  <c r="O336" a="1"/>
  <c r="O336" s="1"/>
  <c r="O335" a="1"/>
  <c r="O335" s="1"/>
  <c r="O334" a="1"/>
  <c r="O334" s="1"/>
  <c r="O330" a="1"/>
  <c r="O330" s="1"/>
  <c r="O329" a="1"/>
  <c r="O329" s="1"/>
  <c r="O325" a="1"/>
  <c r="O325" s="1"/>
  <c r="O326" s="1"/>
  <c r="O321" a="1"/>
  <c r="O321" s="1"/>
  <c r="O322" s="1"/>
  <c r="O317" a="1"/>
  <c r="O317" s="1"/>
  <c r="O316" a="1"/>
  <c r="O316" s="1"/>
  <c r="O315" a="1"/>
  <c r="O315" s="1"/>
  <c r="O314" a="1"/>
  <c r="O314" s="1"/>
  <c r="O313" a="1"/>
  <c r="O313" s="1"/>
  <c r="O309"/>
  <c r="O310" s="1"/>
  <c r="O309" a="1"/>
  <c r="O305" a="1"/>
  <c r="O305" s="1"/>
  <c r="O306" s="1"/>
  <c r="O301" a="1"/>
  <c r="O301" s="1"/>
  <c r="O302" s="1"/>
  <c r="O297" a="1"/>
  <c r="O297" s="1"/>
  <c r="O293" a="1"/>
  <c r="O293" s="1"/>
  <c r="O292" a="1"/>
  <c r="O292" s="1"/>
  <c r="O291" a="1"/>
  <c r="O291" s="1"/>
  <c r="O287"/>
  <c r="O287" a="1"/>
  <c r="O286" a="1"/>
  <c r="O286" s="1"/>
  <c r="O285" a="1"/>
  <c r="O285" s="1"/>
  <c r="O281" a="1"/>
  <c r="O281" s="1"/>
  <c r="O280"/>
  <c r="O280" a="1"/>
  <c r="O279" a="1"/>
  <c r="O279" s="1"/>
  <c r="O275" a="1"/>
  <c r="O275" s="1"/>
  <c r="O274" a="1"/>
  <c r="O274" s="1"/>
  <c r="O270" a="1"/>
  <c r="O270" s="1"/>
  <c r="O269" a="1"/>
  <c r="O269" s="1"/>
  <c r="O268" a="1"/>
  <c r="O268" s="1"/>
  <c r="O264" a="1"/>
  <c r="O264" s="1"/>
  <c r="O263" a="1"/>
  <c r="O263" s="1"/>
  <c r="O262" a="1"/>
  <c r="O262" s="1"/>
  <c r="O258" a="1"/>
  <c r="O258" s="1"/>
  <c r="O257" a="1"/>
  <c r="O257" s="1"/>
  <c r="O256" a="1"/>
  <c r="O256" s="1"/>
  <c r="O255" a="1"/>
  <c r="O255" s="1"/>
  <c r="O254" a="1"/>
  <c r="O254" s="1"/>
  <c r="O253" a="1"/>
  <c r="O253" s="1"/>
  <c r="O252" a="1"/>
  <c r="O252" s="1"/>
  <c r="O251" a="1"/>
  <c r="O251" s="1"/>
  <c r="O250" a="1"/>
  <c r="O250" s="1"/>
  <c r="O249" a="1"/>
  <c r="O249" s="1"/>
  <c r="O248" a="1"/>
  <c r="O248" s="1"/>
  <c r="O244" a="1"/>
  <c r="O244" s="1"/>
  <c r="O243" a="1"/>
  <c r="O243" s="1"/>
  <c r="O242"/>
  <c r="O242" a="1"/>
  <c r="O241" a="1"/>
  <c r="O241" s="1"/>
  <c r="O237" a="1"/>
  <c r="O237" s="1"/>
  <c r="O236" a="1"/>
  <c r="O236" s="1"/>
  <c r="O235" a="1"/>
  <c r="O235" s="1"/>
  <c r="O234" a="1"/>
  <c r="O234" s="1"/>
  <c r="O233" a="1"/>
  <c r="O233" s="1"/>
  <c r="O232" a="1"/>
  <c r="O232" s="1"/>
  <c r="O231" a="1"/>
  <c r="O231" s="1"/>
  <c r="O230" a="1"/>
  <c r="O230" s="1"/>
  <c r="O229" a="1"/>
  <c r="O229" s="1"/>
  <c r="O228" a="1"/>
  <c r="O228" s="1"/>
  <c r="O227" a="1"/>
  <c r="O227" s="1"/>
  <c r="O226"/>
  <c r="O226" a="1"/>
  <c r="O225" a="1"/>
  <c r="O225" s="1"/>
  <c r="O224" a="1"/>
  <c r="O224" s="1"/>
  <c r="O223" a="1"/>
  <c r="O223" s="1"/>
  <c r="O219" a="1"/>
  <c r="O219" s="1"/>
  <c r="O218" a="1"/>
  <c r="O218" s="1"/>
  <c r="O216" a="1"/>
  <c r="O216" s="1"/>
  <c r="O215" a="1"/>
  <c r="O215" s="1"/>
  <c r="O211" a="1"/>
  <c r="O211" s="1"/>
  <c r="O210" a="1"/>
  <c r="O210" s="1"/>
  <c r="O206" a="1"/>
  <c r="O206" s="1"/>
  <c r="O207" s="1"/>
  <c r="O202" a="1"/>
  <c r="O202" s="1"/>
  <c r="O201" a="1"/>
  <c r="O201" s="1"/>
  <c r="O200" a="1"/>
  <c r="O200" s="1"/>
  <c r="O199" a="1"/>
  <c r="O199" s="1"/>
  <c r="O198" a="1"/>
  <c r="O198" s="1"/>
  <c r="O194"/>
  <c r="O194" a="1"/>
  <c r="O193" a="1"/>
  <c r="O193" s="1"/>
  <c r="O192" a="1"/>
  <c r="O192" s="1"/>
  <c r="O191" a="1"/>
  <c r="O191" s="1"/>
  <c r="O190" a="1"/>
  <c r="O190" s="1"/>
  <c r="O189" a="1"/>
  <c r="O189" s="1"/>
  <c r="O188" a="1"/>
  <c r="O188" s="1"/>
  <c r="O187" a="1"/>
  <c r="O187" s="1"/>
  <c r="O186" a="1"/>
  <c r="O186" s="1"/>
  <c r="O182"/>
  <c r="O182" a="1"/>
  <c r="O181" a="1"/>
  <c r="O181" s="1"/>
  <c r="O180" a="1"/>
  <c r="O180" s="1"/>
  <c r="O179" a="1"/>
  <c r="O179" s="1"/>
  <c r="O178" a="1"/>
  <c r="O178" s="1"/>
  <c r="O177" a="1"/>
  <c r="O177" s="1"/>
  <c r="O176" a="1"/>
  <c r="O176" s="1"/>
  <c r="O175"/>
  <c r="O175" a="1"/>
  <c r="O174" a="1"/>
  <c r="O174" s="1"/>
  <c r="O173" a="1"/>
  <c r="O173" s="1"/>
  <c r="O169" a="1"/>
  <c r="O169" s="1"/>
  <c r="O168" a="1"/>
  <c r="O168" s="1"/>
  <c r="O167" a="1"/>
  <c r="O167" s="1"/>
  <c r="O166" a="1"/>
  <c r="O166" s="1"/>
  <c r="O165" a="1"/>
  <c r="O165" s="1"/>
  <c r="O164"/>
  <c r="O164" a="1"/>
  <c r="O163" a="1"/>
  <c r="O163" s="1"/>
  <c r="O159" a="1"/>
  <c r="O159" s="1"/>
  <c r="O155" a="1"/>
  <c r="O155" s="1"/>
  <c r="O154" a="1"/>
  <c r="O154" s="1"/>
  <c r="O153" a="1"/>
  <c r="O153" s="1"/>
  <c r="O152" a="1"/>
  <c r="O152" s="1"/>
  <c r="O151" a="1"/>
  <c r="O151" s="1"/>
  <c r="O150" a="1"/>
  <c r="O150" s="1"/>
  <c r="O149" a="1"/>
  <c r="O149" s="1"/>
  <c r="O148" a="1"/>
  <c r="O148" s="1"/>
  <c r="O147"/>
  <c r="O147" a="1"/>
  <c r="O146" a="1"/>
  <c r="O146" s="1"/>
  <c r="O145" a="1"/>
  <c r="O145" s="1"/>
  <c r="O144" a="1"/>
  <c r="O144" s="1"/>
  <c r="O143" a="1"/>
  <c r="O143" s="1"/>
  <c r="O142" a="1"/>
  <c r="O142" s="1"/>
  <c r="O141" a="1"/>
  <c r="O141" s="1"/>
  <c r="O140" a="1"/>
  <c r="O140" s="1"/>
  <c r="O139" a="1"/>
  <c r="O139" s="1"/>
  <c r="O135" a="1"/>
  <c r="O135" s="1"/>
  <c r="O134" a="1"/>
  <c r="O134" s="1"/>
  <c r="O133" a="1"/>
  <c r="O133" s="1"/>
  <c r="O132" a="1"/>
  <c r="O132" s="1"/>
  <c r="O131" a="1"/>
  <c r="O131" s="1"/>
  <c r="O127"/>
  <c r="O128" s="1"/>
  <c r="O127" a="1"/>
  <c r="O123" a="1"/>
  <c r="O123" s="1"/>
  <c r="O122" a="1"/>
  <c r="O122" s="1"/>
  <c r="O118" a="1"/>
  <c r="O118" s="1"/>
  <c r="O119" s="1"/>
  <c r="O114" a="1"/>
  <c r="O114" s="1"/>
  <c r="O113" a="1"/>
  <c r="O113" s="1"/>
  <c r="O109" a="1"/>
  <c r="O109" s="1"/>
  <c r="O110" s="1"/>
  <c r="O105" a="1"/>
  <c r="O105" s="1"/>
  <c r="O106" s="1"/>
  <c r="O101" a="1"/>
  <c r="O101" s="1"/>
  <c r="O102" s="1"/>
  <c r="O97" a="1"/>
  <c r="O97" s="1"/>
  <c r="O96" a="1"/>
  <c r="O96" s="1"/>
  <c r="O95" a="1"/>
  <c r="O95" s="1"/>
  <c r="O94" a="1"/>
  <c r="O94" s="1"/>
  <c r="O90" a="1"/>
  <c r="O90" s="1"/>
  <c r="O89" a="1"/>
  <c r="O89" s="1"/>
  <c r="O88" a="1"/>
  <c r="O88" s="1"/>
  <c r="O84"/>
  <c r="O84" a="1"/>
  <c r="O83" a="1"/>
  <c r="O83" s="1"/>
  <c r="O82" a="1"/>
  <c r="O82" s="1"/>
  <c r="O81" a="1"/>
  <c r="O81" s="1"/>
  <c r="O77" a="1"/>
  <c r="O77" s="1"/>
  <c r="O76" a="1"/>
  <c r="O76" s="1"/>
  <c r="O75"/>
  <c r="O75" a="1"/>
  <c r="O71" a="1"/>
  <c r="O71" s="1"/>
  <c r="O70" a="1"/>
  <c r="O70" s="1"/>
  <c r="O66" a="1"/>
  <c r="O66" s="1"/>
  <c r="O67" s="1"/>
  <c r="O62" a="1"/>
  <c r="O62" s="1"/>
  <c r="O61" a="1"/>
  <c r="O61" s="1"/>
  <c r="O60" a="1"/>
  <c r="O60" s="1"/>
  <c r="O59" a="1"/>
  <c r="O59" s="1"/>
  <c r="O58"/>
  <c r="O58" a="1"/>
  <c r="O54" a="1"/>
  <c r="O54" s="1"/>
  <c r="O53" a="1"/>
  <c r="O53" s="1"/>
  <c r="O52" a="1"/>
  <c r="O52" s="1"/>
  <c r="O51" a="1"/>
  <c r="O51" s="1"/>
  <c r="O50" a="1"/>
  <c r="O50" s="1"/>
  <c r="O49" a="1"/>
  <c r="O49" s="1"/>
  <c r="O48" a="1"/>
  <c r="O48" s="1"/>
  <c r="O47" a="1"/>
  <c r="O47" s="1"/>
  <c r="O46" a="1"/>
  <c r="O46" s="1"/>
  <c r="O45"/>
  <c r="O45" a="1"/>
  <c r="O44" a="1"/>
  <c r="O44" s="1"/>
  <c r="O43" a="1"/>
  <c r="O43" s="1"/>
  <c r="O42" a="1"/>
  <c r="O42" s="1"/>
  <c r="O38" a="1"/>
  <c r="O38" s="1"/>
  <c r="O37" a="1"/>
  <c r="O37" s="1"/>
  <c r="O36" a="1"/>
  <c r="O36" s="1"/>
  <c r="O35" a="1"/>
  <c r="O35" s="1"/>
  <c r="O31" a="1"/>
  <c r="O31" s="1"/>
  <c r="O30" a="1"/>
  <c r="O30" s="1"/>
  <c r="O29" a="1"/>
  <c r="O29" s="1"/>
  <c r="O28" a="1"/>
  <c r="O28" s="1"/>
  <c r="O27" a="1"/>
  <c r="O27" s="1"/>
  <c r="O26" a="1"/>
  <c r="O26" s="1"/>
  <c r="O25" a="1"/>
  <c r="O25" s="1"/>
  <c r="O24" a="1"/>
  <c r="O24" s="1"/>
  <c r="O23" a="1"/>
  <c r="O23" s="1"/>
  <c r="O22" a="1"/>
  <c r="O22" s="1"/>
  <c r="O21" a="1"/>
  <c r="O21" s="1"/>
  <c r="O17" a="1"/>
  <c r="O17" s="1"/>
  <c r="O16" a="1"/>
  <c r="O16" s="1"/>
  <c r="O12" a="1"/>
  <c r="O12" s="1"/>
  <c r="O13" s="1"/>
  <c r="O8" a="1"/>
  <c r="O8" s="1"/>
  <c r="O9" s="1"/>
  <c r="O4"/>
  <c r="O5" s="1"/>
  <c r="K515"/>
  <c r="U515" s="1" a="1"/>
  <c r="U515" s="1"/>
  <c r="J515"/>
  <c r="O515" s="1" a="1"/>
  <c r="O515" s="1"/>
  <c r="H515"/>
  <c r="G515"/>
  <c r="F515"/>
  <c r="K514"/>
  <c r="U514" s="1" a="1"/>
  <c r="U514" s="1"/>
  <c r="J514"/>
  <c r="O514" s="1" a="1"/>
  <c r="O514" s="1"/>
  <c r="H514"/>
  <c r="G514"/>
  <c r="F514"/>
  <c r="I514" s="1"/>
  <c r="K513"/>
  <c r="U513" s="1" a="1"/>
  <c r="U513" s="1"/>
  <c r="J513"/>
  <c r="O513" s="1" a="1"/>
  <c r="O513" s="1"/>
  <c r="H513"/>
  <c r="G513"/>
  <c r="F513"/>
  <c r="K512"/>
  <c r="U512" s="1" a="1"/>
  <c r="U512" s="1"/>
  <c r="J512"/>
  <c r="O512" s="1" a="1"/>
  <c r="O512" s="1"/>
  <c r="H512"/>
  <c r="G512"/>
  <c r="F512"/>
  <c r="K511"/>
  <c r="U511" s="1" a="1"/>
  <c r="U511" s="1"/>
  <c r="J511"/>
  <c r="H511"/>
  <c r="G511"/>
  <c r="F511"/>
  <c r="K510"/>
  <c r="U510" s="1" a="1"/>
  <c r="U510" s="1"/>
  <c r="J510"/>
  <c r="O510" s="1" a="1"/>
  <c r="O510" s="1"/>
  <c r="H510"/>
  <c r="G510"/>
  <c r="F510"/>
  <c r="K509"/>
  <c r="U509" s="1" a="1"/>
  <c r="U509" s="1"/>
  <c r="J509"/>
  <c r="O509" s="1" a="1"/>
  <c r="O509" s="1"/>
  <c r="H509"/>
  <c r="G509"/>
  <c r="F509"/>
  <c r="K508"/>
  <c r="U508" s="1" a="1"/>
  <c r="U508" s="1"/>
  <c r="J508"/>
  <c r="O508" s="1" a="1"/>
  <c r="O508" s="1"/>
  <c r="H508"/>
  <c r="G508"/>
  <c r="F508"/>
  <c r="K507"/>
  <c r="J507"/>
  <c r="O507" s="1" a="1"/>
  <c r="O507" s="1"/>
  <c r="H507"/>
  <c r="G507"/>
  <c r="F507"/>
  <c r="K503"/>
  <c r="U503" s="1" a="1"/>
  <c r="U503" s="1"/>
  <c r="J503"/>
  <c r="O503" s="1" a="1"/>
  <c r="O503" s="1"/>
  <c r="H503"/>
  <c r="G503"/>
  <c r="F503"/>
  <c r="I503" s="1"/>
  <c r="K502"/>
  <c r="U502" s="1" a="1"/>
  <c r="U502" s="1"/>
  <c r="J502"/>
  <c r="O502" s="1" a="1"/>
  <c r="O502" s="1"/>
  <c r="H502"/>
  <c r="G502"/>
  <c r="F502"/>
  <c r="K501"/>
  <c r="U501" s="1" a="1"/>
  <c r="U501" s="1"/>
  <c r="J501"/>
  <c r="H501"/>
  <c r="G501"/>
  <c r="F501"/>
  <c r="G500"/>
  <c r="F500"/>
  <c r="K497"/>
  <c r="U497" s="1" a="1"/>
  <c r="U497" s="1"/>
  <c r="U498" s="1"/>
  <c r="J497"/>
  <c r="O497" s="1" a="1"/>
  <c r="O497" s="1"/>
  <c r="H497"/>
  <c r="M498" s="1"/>
  <c r="G497"/>
  <c r="F497"/>
  <c r="G496"/>
  <c r="F496"/>
  <c r="K493"/>
  <c r="U493" s="1" a="1"/>
  <c r="U493" s="1"/>
  <c r="U494" s="1"/>
  <c r="J493"/>
  <c r="H493"/>
  <c r="M494" s="1"/>
  <c r="G493"/>
  <c r="F493"/>
  <c r="G492"/>
  <c r="F492"/>
  <c r="K489"/>
  <c r="U489" s="1" a="1"/>
  <c r="U489" s="1"/>
  <c r="U490" s="1"/>
  <c r="J489"/>
  <c r="O489" s="1" a="1"/>
  <c r="O489" s="1"/>
  <c r="H489"/>
  <c r="G489"/>
  <c r="F489"/>
  <c r="G488"/>
  <c r="F488"/>
  <c r="K485"/>
  <c r="U485" s="1" a="1"/>
  <c r="U485" s="1"/>
  <c r="U486" s="1"/>
  <c r="J485"/>
  <c r="O485" s="1" a="1"/>
  <c r="O485" s="1"/>
  <c r="O486" s="1"/>
  <c r="H485"/>
  <c r="G485"/>
  <c r="F485"/>
  <c r="G484"/>
  <c r="F484"/>
  <c r="K481"/>
  <c r="U481" s="1" a="1"/>
  <c r="U481" s="1"/>
  <c r="U482" s="1"/>
  <c r="J481"/>
  <c r="O481" s="1" a="1"/>
  <c r="O481" s="1"/>
  <c r="H481"/>
  <c r="G481"/>
  <c r="F481"/>
  <c r="G480"/>
  <c r="F480"/>
  <c r="K477"/>
  <c r="J477"/>
  <c r="H477"/>
  <c r="G477"/>
  <c r="F477"/>
  <c r="I477" s="1"/>
  <c r="S478" s="1"/>
  <c r="G476"/>
  <c r="F476"/>
  <c r="K473"/>
  <c r="J473"/>
  <c r="H473"/>
  <c r="G473"/>
  <c r="F473"/>
  <c r="I473" s="1"/>
  <c r="K472"/>
  <c r="J472"/>
  <c r="H472"/>
  <c r="G472"/>
  <c r="F472"/>
  <c r="I472" s="1"/>
  <c r="K471"/>
  <c r="J471"/>
  <c r="H471"/>
  <c r="G471"/>
  <c r="F471"/>
  <c r="I471" s="1"/>
  <c r="K470"/>
  <c r="J470"/>
  <c r="I470"/>
  <c r="H470"/>
  <c r="G470"/>
  <c r="F470"/>
  <c r="K469"/>
  <c r="J469"/>
  <c r="H469"/>
  <c r="G469"/>
  <c r="F469"/>
  <c r="I469" s="1"/>
  <c r="K468"/>
  <c r="J468"/>
  <c r="I468"/>
  <c r="H468"/>
  <c r="G468"/>
  <c r="F468"/>
  <c r="K467"/>
  <c r="J467"/>
  <c r="H467"/>
  <c r="G467"/>
  <c r="F467"/>
  <c r="I467" s="1"/>
  <c r="K466"/>
  <c r="J466"/>
  <c r="H466"/>
  <c r="G466"/>
  <c r="F466"/>
  <c r="I466" s="1"/>
  <c r="K465"/>
  <c r="J465"/>
  <c r="H465"/>
  <c r="G465"/>
  <c r="F465"/>
  <c r="I465" s="1"/>
  <c r="K464"/>
  <c r="J464"/>
  <c r="I464"/>
  <c r="H464"/>
  <c r="G464"/>
  <c r="F464"/>
  <c r="K463"/>
  <c r="J463"/>
  <c r="H463"/>
  <c r="G463"/>
  <c r="F463"/>
  <c r="I463" s="1"/>
  <c r="K459"/>
  <c r="J459"/>
  <c r="H459"/>
  <c r="G459"/>
  <c r="F459"/>
  <c r="I459" s="1"/>
  <c r="K458"/>
  <c r="J458"/>
  <c r="H458"/>
  <c r="G458"/>
  <c r="F458"/>
  <c r="K457"/>
  <c r="J457"/>
  <c r="H457"/>
  <c r="G457"/>
  <c r="F457"/>
  <c r="I457" s="1"/>
  <c r="K456"/>
  <c r="J456"/>
  <c r="H456"/>
  <c r="G456"/>
  <c r="F456"/>
  <c r="K455"/>
  <c r="J455"/>
  <c r="H455"/>
  <c r="G455"/>
  <c r="F455"/>
  <c r="I455" s="1"/>
  <c r="K454"/>
  <c r="J454"/>
  <c r="H454"/>
  <c r="G454"/>
  <c r="F454"/>
  <c r="I454" s="1"/>
  <c r="K453"/>
  <c r="J453"/>
  <c r="H453"/>
  <c r="G453"/>
  <c r="F453"/>
  <c r="I453" s="1"/>
  <c r="K449"/>
  <c r="J449"/>
  <c r="I449"/>
  <c r="H449"/>
  <c r="G449"/>
  <c r="F449"/>
  <c r="K448"/>
  <c r="J448"/>
  <c r="H448"/>
  <c r="G448"/>
  <c r="F448"/>
  <c r="I448" s="1"/>
  <c r="K447"/>
  <c r="J447"/>
  <c r="I447"/>
  <c r="H447"/>
  <c r="G447"/>
  <c r="F447"/>
  <c r="K446"/>
  <c r="J446"/>
  <c r="H446"/>
  <c r="G446"/>
  <c r="F446"/>
  <c r="I446" s="1"/>
  <c r="K445"/>
  <c r="J445"/>
  <c r="H445"/>
  <c r="G445"/>
  <c r="F445"/>
  <c r="I445" s="1"/>
  <c r="K444"/>
  <c r="J444"/>
  <c r="H444"/>
  <c r="G444"/>
  <c r="F444"/>
  <c r="I444" s="1"/>
  <c r="S441"/>
  <c r="K440"/>
  <c r="J440"/>
  <c r="H440"/>
  <c r="G440"/>
  <c r="F440"/>
  <c r="I440" s="1"/>
  <c r="K436"/>
  <c r="J436"/>
  <c r="I436"/>
  <c r="H436"/>
  <c r="G436"/>
  <c r="F436"/>
  <c r="K435"/>
  <c r="J435"/>
  <c r="H435"/>
  <c r="G435"/>
  <c r="F435"/>
  <c r="I435" s="1"/>
  <c r="K434"/>
  <c r="J434"/>
  <c r="I434"/>
  <c r="H434"/>
  <c r="G434"/>
  <c r="F434"/>
  <c r="K433"/>
  <c r="J433"/>
  <c r="H433"/>
  <c r="G433"/>
  <c r="F433"/>
  <c r="I433" s="1"/>
  <c r="K432"/>
  <c r="J432"/>
  <c r="H432"/>
  <c r="G432"/>
  <c r="F432"/>
  <c r="I432" s="1"/>
  <c r="K431"/>
  <c r="J431"/>
  <c r="H431"/>
  <c r="G431"/>
  <c r="F431"/>
  <c r="I431" s="1"/>
  <c r="K427"/>
  <c r="J427"/>
  <c r="H427"/>
  <c r="G427"/>
  <c r="F427"/>
  <c r="I427" s="1"/>
  <c r="K426"/>
  <c r="J426"/>
  <c r="H426"/>
  <c r="G426"/>
  <c r="F426"/>
  <c r="I426" s="1"/>
  <c r="K422"/>
  <c r="J422"/>
  <c r="H422"/>
  <c r="G422"/>
  <c r="F422"/>
  <c r="I422" s="1"/>
  <c r="K421"/>
  <c r="J421"/>
  <c r="I421"/>
  <c r="H421"/>
  <c r="G421"/>
  <c r="F421"/>
  <c r="K420"/>
  <c r="J420"/>
  <c r="H420"/>
  <c r="G420"/>
  <c r="F420"/>
  <c r="I420" s="1"/>
  <c r="S417"/>
  <c r="K416"/>
  <c r="J416"/>
  <c r="H416"/>
  <c r="G416"/>
  <c r="F416"/>
  <c r="I416" s="1"/>
  <c r="K412"/>
  <c r="J412"/>
  <c r="I412"/>
  <c r="H412"/>
  <c r="G412"/>
  <c r="F412"/>
  <c r="K411"/>
  <c r="J411"/>
  <c r="H411"/>
  <c r="G411"/>
  <c r="F411"/>
  <c r="I411" s="1"/>
  <c r="K410"/>
  <c r="J410"/>
  <c r="H410"/>
  <c r="G410"/>
  <c r="F410"/>
  <c r="I410" s="1"/>
  <c r="K409"/>
  <c r="J409"/>
  <c r="H409"/>
  <c r="G409"/>
  <c r="F409"/>
  <c r="I409" s="1"/>
  <c r="K405"/>
  <c r="J405"/>
  <c r="H405"/>
  <c r="G405"/>
  <c r="F405"/>
  <c r="I405" s="1"/>
  <c r="K404"/>
  <c r="J404"/>
  <c r="H404"/>
  <c r="G404"/>
  <c r="F404"/>
  <c r="I404" s="1"/>
  <c r="K400"/>
  <c r="J400"/>
  <c r="H400"/>
  <c r="G400"/>
  <c r="F400"/>
  <c r="I400" s="1"/>
  <c r="K399"/>
  <c r="J399"/>
  <c r="I399"/>
  <c r="H399"/>
  <c r="G399"/>
  <c r="F399"/>
  <c r="K398"/>
  <c r="J398"/>
  <c r="H398"/>
  <c r="G398"/>
  <c r="F398"/>
  <c r="I398" s="1"/>
  <c r="K394"/>
  <c r="J394"/>
  <c r="H394"/>
  <c r="G394"/>
  <c r="F394"/>
  <c r="I394" s="1"/>
  <c r="K393"/>
  <c r="J393"/>
  <c r="H393"/>
  <c r="G393"/>
  <c r="F393"/>
  <c r="K392"/>
  <c r="J392"/>
  <c r="H392"/>
  <c r="G392"/>
  <c r="F392"/>
  <c r="I392" s="1"/>
  <c r="K391"/>
  <c r="J391"/>
  <c r="H391"/>
  <c r="G391"/>
  <c r="F391"/>
  <c r="K390"/>
  <c r="J390"/>
  <c r="H390"/>
  <c r="G390"/>
  <c r="F390"/>
  <c r="I390" s="1"/>
  <c r="K389"/>
  <c r="J389"/>
  <c r="H389"/>
  <c r="G389"/>
  <c r="F389"/>
  <c r="K388"/>
  <c r="J388"/>
  <c r="H388"/>
  <c r="G388"/>
  <c r="F388"/>
  <c r="I388" s="1"/>
  <c r="K387"/>
  <c r="J387"/>
  <c r="H387"/>
  <c r="G387"/>
  <c r="F387"/>
  <c r="I387" s="1"/>
  <c r="K386"/>
  <c r="J386"/>
  <c r="H386"/>
  <c r="G386"/>
  <c r="F386"/>
  <c r="I386" s="1"/>
  <c r="K382"/>
  <c r="J382"/>
  <c r="I382"/>
  <c r="H382"/>
  <c r="G382"/>
  <c r="F382"/>
  <c r="K381"/>
  <c r="J381"/>
  <c r="H381"/>
  <c r="G381"/>
  <c r="F381"/>
  <c r="I381" s="1"/>
  <c r="K380"/>
  <c r="J380"/>
  <c r="I380"/>
  <c r="H380"/>
  <c r="G380"/>
  <c r="F380"/>
  <c r="K379"/>
  <c r="J379"/>
  <c r="H379"/>
  <c r="G379"/>
  <c r="F379"/>
  <c r="I379" s="1"/>
  <c r="K378"/>
  <c r="J378"/>
  <c r="H378"/>
  <c r="G378"/>
  <c r="F378"/>
  <c r="I378" s="1"/>
  <c r="K377"/>
  <c r="J377"/>
  <c r="H377"/>
  <c r="G377"/>
  <c r="F377"/>
  <c r="I377" s="1"/>
  <c r="K376"/>
  <c r="J376"/>
  <c r="I376"/>
  <c r="H376"/>
  <c r="G376"/>
  <c r="F376"/>
  <c r="K375"/>
  <c r="J375"/>
  <c r="H375"/>
  <c r="G375"/>
  <c r="F375"/>
  <c r="I375" s="1"/>
  <c r="K374"/>
  <c r="J374"/>
  <c r="H374"/>
  <c r="G374"/>
  <c r="F374"/>
  <c r="I374" s="1"/>
  <c r="K373"/>
  <c r="J373"/>
  <c r="H373"/>
  <c r="G373"/>
  <c r="F373"/>
  <c r="I373" s="1"/>
  <c r="K372"/>
  <c r="J372"/>
  <c r="H372"/>
  <c r="G372"/>
  <c r="F372"/>
  <c r="I372" s="1"/>
  <c r="K371"/>
  <c r="J371"/>
  <c r="H371"/>
  <c r="G371"/>
  <c r="F371"/>
  <c r="I371" s="1"/>
  <c r="K370"/>
  <c r="J370"/>
  <c r="I370"/>
  <c r="H370"/>
  <c r="G370"/>
  <c r="F370"/>
  <c r="K369"/>
  <c r="J369"/>
  <c r="H369"/>
  <c r="G369"/>
  <c r="F369"/>
  <c r="I369" s="1"/>
  <c r="K368"/>
  <c r="J368"/>
  <c r="H368"/>
  <c r="G368"/>
  <c r="F368"/>
  <c r="I368" s="1"/>
  <c r="K367"/>
  <c r="J367"/>
  <c r="H367"/>
  <c r="G367"/>
  <c r="F367"/>
  <c r="I367" s="1"/>
  <c r="K363"/>
  <c r="J363"/>
  <c r="H363"/>
  <c r="G363"/>
  <c r="F363"/>
  <c r="I363" s="1"/>
  <c r="K362"/>
  <c r="J362"/>
  <c r="H362"/>
  <c r="G362"/>
  <c r="F362"/>
  <c r="I362" s="1"/>
  <c r="K361"/>
  <c r="J361"/>
  <c r="H361"/>
  <c r="G361"/>
  <c r="F361"/>
  <c r="I361" s="1"/>
  <c r="K360"/>
  <c r="J360"/>
  <c r="H360"/>
  <c r="G360"/>
  <c r="F360"/>
  <c r="K359"/>
  <c r="J359"/>
  <c r="H359"/>
  <c r="G359"/>
  <c r="F359"/>
  <c r="I359" s="1"/>
  <c r="K358"/>
  <c r="J358"/>
  <c r="H358"/>
  <c r="G358"/>
  <c r="F358"/>
  <c r="I358" s="1"/>
  <c r="K357"/>
  <c r="J357"/>
  <c r="H357"/>
  <c r="G357"/>
  <c r="F357"/>
  <c r="I357" s="1"/>
  <c r="K356"/>
  <c r="J356"/>
  <c r="H356"/>
  <c r="G356"/>
  <c r="F356"/>
  <c r="I356" s="1"/>
  <c r="K355"/>
  <c r="J355"/>
  <c r="H355"/>
  <c r="G355"/>
  <c r="F355"/>
  <c r="I355" s="1"/>
  <c r="K354"/>
  <c r="J354"/>
  <c r="H354"/>
  <c r="G354"/>
  <c r="F354"/>
  <c r="K353"/>
  <c r="J353"/>
  <c r="H353"/>
  <c r="G353"/>
  <c r="F353"/>
  <c r="I353" s="1"/>
  <c r="K352"/>
  <c r="J352"/>
  <c r="H352"/>
  <c r="G352"/>
  <c r="F352"/>
  <c r="I352" s="1"/>
  <c r="K351"/>
  <c r="J351"/>
  <c r="H351"/>
  <c r="G351"/>
  <c r="F351"/>
  <c r="I351" s="1"/>
  <c r="K350"/>
  <c r="J350"/>
  <c r="H350"/>
  <c r="G350"/>
  <c r="F350"/>
  <c r="K349"/>
  <c r="J349"/>
  <c r="H349"/>
  <c r="G349"/>
  <c r="F349"/>
  <c r="I349" s="1"/>
  <c r="K348"/>
  <c r="J348"/>
  <c r="H348"/>
  <c r="G348"/>
  <c r="F348"/>
  <c r="K347"/>
  <c r="J347"/>
  <c r="H347"/>
  <c r="G347"/>
  <c r="F347"/>
  <c r="I347" s="1"/>
  <c r="K343"/>
  <c r="J343"/>
  <c r="I343"/>
  <c r="H343"/>
  <c r="G343"/>
  <c r="F343"/>
  <c r="K342"/>
  <c r="J342"/>
  <c r="H342"/>
  <c r="G342"/>
  <c r="F342"/>
  <c r="I342" s="1"/>
  <c r="K341"/>
  <c r="J341"/>
  <c r="I341"/>
  <c r="H341"/>
  <c r="G341"/>
  <c r="F341"/>
  <c r="K340"/>
  <c r="J340"/>
  <c r="I340"/>
  <c r="H340"/>
  <c r="G340"/>
  <c r="F340"/>
  <c r="K339"/>
  <c r="J339"/>
  <c r="I339"/>
  <c r="H339"/>
  <c r="G339"/>
  <c r="F339"/>
  <c r="K338"/>
  <c r="J338"/>
  <c r="H338"/>
  <c r="G338"/>
  <c r="F338"/>
  <c r="I338" s="1"/>
  <c r="K337"/>
  <c r="J337"/>
  <c r="I337"/>
  <c r="H337"/>
  <c r="G337"/>
  <c r="F337"/>
  <c r="K336"/>
  <c r="J336"/>
  <c r="H336"/>
  <c r="G336"/>
  <c r="F336"/>
  <c r="I336" s="1"/>
  <c r="K335"/>
  <c r="J335"/>
  <c r="I335"/>
  <c r="H335"/>
  <c r="G335"/>
  <c r="F335"/>
  <c r="K334"/>
  <c r="J334"/>
  <c r="I334"/>
  <c r="H334"/>
  <c r="G334"/>
  <c r="F334"/>
  <c r="K330"/>
  <c r="J330"/>
  <c r="H330"/>
  <c r="G330"/>
  <c r="F330"/>
  <c r="I330" s="1"/>
  <c r="K329"/>
  <c r="J329"/>
  <c r="H329"/>
  <c r="G329"/>
  <c r="F329"/>
  <c r="I329" s="1"/>
  <c r="K325"/>
  <c r="J325"/>
  <c r="H325"/>
  <c r="G325"/>
  <c r="F325"/>
  <c r="I325" s="1"/>
  <c r="K321"/>
  <c r="J321"/>
  <c r="I321"/>
  <c r="H321"/>
  <c r="G321"/>
  <c r="F321"/>
  <c r="K317"/>
  <c r="J317"/>
  <c r="H317"/>
  <c r="G317"/>
  <c r="F317"/>
  <c r="K316"/>
  <c r="J316"/>
  <c r="H316"/>
  <c r="G316"/>
  <c r="F316"/>
  <c r="I316" s="1"/>
  <c r="K315"/>
  <c r="J315"/>
  <c r="H315"/>
  <c r="G315"/>
  <c r="F315"/>
  <c r="I315" s="1"/>
  <c r="K314"/>
  <c r="J314"/>
  <c r="I314"/>
  <c r="H314"/>
  <c r="G314"/>
  <c r="F314"/>
  <c r="K313"/>
  <c r="J313"/>
  <c r="I313"/>
  <c r="H313"/>
  <c r="G313"/>
  <c r="F313"/>
  <c r="S310"/>
  <c r="K309"/>
  <c r="J309"/>
  <c r="H309"/>
  <c r="G309"/>
  <c r="F309"/>
  <c r="I309" s="1"/>
  <c r="K305"/>
  <c r="J305"/>
  <c r="I305"/>
  <c r="H305"/>
  <c r="G305"/>
  <c r="F305"/>
  <c r="K301"/>
  <c r="J301"/>
  <c r="I301"/>
  <c r="H301"/>
  <c r="G301"/>
  <c r="F301"/>
  <c r="K297"/>
  <c r="J297"/>
  <c r="I297"/>
  <c r="H297"/>
  <c r="G297"/>
  <c r="F297"/>
  <c r="K293"/>
  <c r="J293"/>
  <c r="H293"/>
  <c r="G293"/>
  <c r="F293"/>
  <c r="I293" s="1"/>
  <c r="K292"/>
  <c r="J292"/>
  <c r="H292"/>
  <c r="G292"/>
  <c r="F292"/>
  <c r="I292" s="1"/>
  <c r="K291"/>
  <c r="J291"/>
  <c r="H291"/>
  <c r="G291"/>
  <c r="F291"/>
  <c r="K287"/>
  <c r="J287"/>
  <c r="I287"/>
  <c r="H287"/>
  <c r="G287"/>
  <c r="F287"/>
  <c r="K286"/>
  <c r="J286"/>
  <c r="I286"/>
  <c r="H286"/>
  <c r="G286"/>
  <c r="F286"/>
  <c r="K285"/>
  <c r="J285"/>
  <c r="H285"/>
  <c r="G285"/>
  <c r="F285"/>
  <c r="I285" s="1"/>
  <c r="K281"/>
  <c r="J281"/>
  <c r="I281"/>
  <c r="H281"/>
  <c r="G281"/>
  <c r="F281"/>
  <c r="K280"/>
  <c r="J280"/>
  <c r="H280"/>
  <c r="G280"/>
  <c r="F280"/>
  <c r="I280" s="1"/>
  <c r="K279"/>
  <c r="J279"/>
  <c r="H279"/>
  <c r="G279"/>
  <c r="I279" s="1"/>
  <c r="F279"/>
  <c r="K275"/>
  <c r="J275"/>
  <c r="H275"/>
  <c r="G275"/>
  <c r="I275" s="1"/>
  <c r="F275"/>
  <c r="K274"/>
  <c r="J274"/>
  <c r="H274"/>
  <c r="G274"/>
  <c r="F274"/>
  <c r="I274" s="1"/>
  <c r="K270"/>
  <c r="J270"/>
  <c r="H270"/>
  <c r="G270"/>
  <c r="I270" s="1"/>
  <c r="F270"/>
  <c r="K269"/>
  <c r="J269"/>
  <c r="H269"/>
  <c r="G269"/>
  <c r="F269"/>
  <c r="I269" s="1"/>
  <c r="K268"/>
  <c r="J268"/>
  <c r="I268"/>
  <c r="H268"/>
  <c r="G268"/>
  <c r="F268"/>
  <c r="K264"/>
  <c r="J264"/>
  <c r="H264"/>
  <c r="G264"/>
  <c r="F264"/>
  <c r="I264" s="1"/>
  <c r="K263"/>
  <c r="J263"/>
  <c r="I263"/>
  <c r="H263"/>
  <c r="G263"/>
  <c r="F263"/>
  <c r="K262"/>
  <c r="J262"/>
  <c r="H262"/>
  <c r="G262"/>
  <c r="I262" s="1"/>
  <c r="F262"/>
  <c r="K258"/>
  <c r="J258"/>
  <c r="H258"/>
  <c r="G258"/>
  <c r="F258"/>
  <c r="K257"/>
  <c r="J257"/>
  <c r="I257"/>
  <c r="H257"/>
  <c r="G257"/>
  <c r="F257"/>
  <c r="K256"/>
  <c r="J256"/>
  <c r="H256"/>
  <c r="G256"/>
  <c r="F256"/>
  <c r="I256" s="1"/>
  <c r="K255"/>
  <c r="J255"/>
  <c r="H255"/>
  <c r="G255"/>
  <c r="F255"/>
  <c r="I255" s="1"/>
  <c r="K254"/>
  <c r="J254"/>
  <c r="H254"/>
  <c r="G254"/>
  <c r="F254"/>
  <c r="K253"/>
  <c r="J253"/>
  <c r="H253"/>
  <c r="G253"/>
  <c r="F253"/>
  <c r="I253" s="1"/>
  <c r="K252"/>
  <c r="J252"/>
  <c r="H252"/>
  <c r="G252"/>
  <c r="F252"/>
  <c r="I252" s="1"/>
  <c r="K251"/>
  <c r="J251"/>
  <c r="H251"/>
  <c r="G251"/>
  <c r="F251"/>
  <c r="I251" s="1"/>
  <c r="K250"/>
  <c r="J250"/>
  <c r="H250"/>
  <c r="G250"/>
  <c r="F250"/>
  <c r="K249"/>
  <c r="J249"/>
  <c r="H249"/>
  <c r="G249"/>
  <c r="I249" s="1"/>
  <c r="F249"/>
  <c r="K248"/>
  <c r="J248"/>
  <c r="H248"/>
  <c r="G248"/>
  <c r="F248"/>
  <c r="I248" s="1"/>
  <c r="K244"/>
  <c r="J244"/>
  <c r="H244"/>
  <c r="G244"/>
  <c r="F244"/>
  <c r="I244" s="1"/>
  <c r="K243"/>
  <c r="J243"/>
  <c r="H243"/>
  <c r="G243"/>
  <c r="F243"/>
  <c r="I243" s="1"/>
  <c r="K242"/>
  <c r="J242"/>
  <c r="H242"/>
  <c r="G242"/>
  <c r="F242"/>
  <c r="I242" s="1"/>
  <c r="K241"/>
  <c r="J241"/>
  <c r="H241"/>
  <c r="G241"/>
  <c r="I241" s="1"/>
  <c r="F241"/>
  <c r="K237"/>
  <c r="J237"/>
  <c r="H237"/>
  <c r="G237"/>
  <c r="F237"/>
  <c r="I237" s="1"/>
  <c r="K236"/>
  <c r="J236"/>
  <c r="I236"/>
  <c r="H236"/>
  <c r="G236"/>
  <c r="F236"/>
  <c r="K235"/>
  <c r="J235"/>
  <c r="H235"/>
  <c r="G235"/>
  <c r="F235"/>
  <c r="I235" s="1"/>
  <c r="K234"/>
  <c r="J234"/>
  <c r="H234"/>
  <c r="G234"/>
  <c r="I234" s="1"/>
  <c r="F234"/>
  <c r="K233"/>
  <c r="J233"/>
  <c r="I233"/>
  <c r="H233"/>
  <c r="G233"/>
  <c r="F233"/>
  <c r="K232"/>
  <c r="J232"/>
  <c r="H232"/>
  <c r="G232"/>
  <c r="I232" s="1"/>
  <c r="F232"/>
  <c r="K231"/>
  <c r="J231"/>
  <c r="I231"/>
  <c r="H231"/>
  <c r="G231"/>
  <c r="F231"/>
  <c r="K230"/>
  <c r="J230"/>
  <c r="H230"/>
  <c r="G230"/>
  <c r="F230"/>
  <c r="K229"/>
  <c r="J229"/>
  <c r="H229"/>
  <c r="G229"/>
  <c r="F229"/>
  <c r="I229" s="1"/>
  <c r="K228"/>
  <c r="J228"/>
  <c r="H228"/>
  <c r="G228"/>
  <c r="F228"/>
  <c r="I228" s="1"/>
  <c r="K227"/>
  <c r="J227"/>
  <c r="H227"/>
  <c r="G227"/>
  <c r="F227"/>
  <c r="I227" s="1"/>
  <c r="K226"/>
  <c r="J226"/>
  <c r="H226"/>
  <c r="G226"/>
  <c r="F226"/>
  <c r="I226" s="1"/>
  <c r="K225"/>
  <c r="J225"/>
  <c r="I225"/>
  <c r="H225"/>
  <c r="G225"/>
  <c r="F225"/>
  <c r="K224"/>
  <c r="J224"/>
  <c r="H224"/>
  <c r="G224"/>
  <c r="F224"/>
  <c r="K223"/>
  <c r="J223"/>
  <c r="I223"/>
  <c r="H223"/>
  <c r="G223"/>
  <c r="F223"/>
  <c r="K219"/>
  <c r="J219"/>
  <c r="I219"/>
  <c r="H219"/>
  <c r="G219"/>
  <c r="F219"/>
  <c r="K218"/>
  <c r="J218"/>
  <c r="H218"/>
  <c r="G218"/>
  <c r="F218"/>
  <c r="I218" s="1"/>
  <c r="K217"/>
  <c r="J217"/>
  <c r="I217"/>
  <c r="H217"/>
  <c r="K216"/>
  <c r="J216"/>
  <c r="I216"/>
  <c r="H216"/>
  <c r="K215"/>
  <c r="J215"/>
  <c r="H215"/>
  <c r="G215"/>
  <c r="I215" s="1"/>
  <c r="F215"/>
  <c r="K211"/>
  <c r="J211"/>
  <c r="H211"/>
  <c r="G211"/>
  <c r="F211"/>
  <c r="I211" s="1"/>
  <c r="K210"/>
  <c r="J210"/>
  <c r="H210"/>
  <c r="G210"/>
  <c r="I210" s="1"/>
  <c r="F210"/>
  <c r="K206"/>
  <c r="J206"/>
  <c r="I206"/>
  <c r="S207" s="1"/>
  <c r="H206"/>
  <c r="G206"/>
  <c r="F206"/>
  <c r="K202"/>
  <c r="J202"/>
  <c r="H202"/>
  <c r="G202"/>
  <c r="F202"/>
  <c r="I202" s="1"/>
  <c r="K201"/>
  <c r="J201"/>
  <c r="H201"/>
  <c r="G201"/>
  <c r="F201"/>
  <c r="I201" s="1"/>
  <c r="K200"/>
  <c r="J200"/>
  <c r="H200"/>
  <c r="G200"/>
  <c r="F200"/>
  <c r="I200" s="1"/>
  <c r="K199"/>
  <c r="J199"/>
  <c r="H199"/>
  <c r="G199"/>
  <c r="F199"/>
  <c r="I199" s="1"/>
  <c r="K198"/>
  <c r="J198"/>
  <c r="H198"/>
  <c r="G198"/>
  <c r="F198"/>
  <c r="I198" s="1"/>
  <c r="K194"/>
  <c r="J194"/>
  <c r="H194"/>
  <c r="G194"/>
  <c r="I194" s="1"/>
  <c r="F194"/>
  <c r="K193"/>
  <c r="J193"/>
  <c r="H193"/>
  <c r="G193"/>
  <c r="I193" s="1"/>
  <c r="F193"/>
  <c r="K192"/>
  <c r="J192"/>
  <c r="I192"/>
  <c r="H192"/>
  <c r="G192"/>
  <c r="F192"/>
  <c r="K191"/>
  <c r="J191"/>
  <c r="I191"/>
  <c r="H191"/>
  <c r="G191"/>
  <c r="F191"/>
  <c r="K190"/>
  <c r="J190"/>
  <c r="H190"/>
  <c r="G190"/>
  <c r="F190"/>
  <c r="I190" s="1"/>
  <c r="K189"/>
  <c r="J189"/>
  <c r="I189"/>
  <c r="H189"/>
  <c r="G189"/>
  <c r="F189"/>
  <c r="K188"/>
  <c r="J188"/>
  <c r="H188"/>
  <c r="G188"/>
  <c r="F188"/>
  <c r="I188" s="1"/>
  <c r="K187"/>
  <c r="J187"/>
  <c r="I187"/>
  <c r="H187"/>
  <c r="G187"/>
  <c r="F187"/>
  <c r="K186"/>
  <c r="J186"/>
  <c r="H186"/>
  <c r="G186"/>
  <c r="F186"/>
  <c r="I186" s="1"/>
  <c r="K182"/>
  <c r="J182"/>
  <c r="H182"/>
  <c r="G182"/>
  <c r="F182"/>
  <c r="I182" s="1"/>
  <c r="K181"/>
  <c r="J181"/>
  <c r="H181"/>
  <c r="G181"/>
  <c r="F181"/>
  <c r="I181" s="1"/>
  <c r="K180"/>
  <c r="J180"/>
  <c r="H180"/>
  <c r="G180"/>
  <c r="F180"/>
  <c r="I180" s="1"/>
  <c r="K179"/>
  <c r="J179"/>
  <c r="H179"/>
  <c r="G179"/>
  <c r="F179"/>
  <c r="I179" s="1"/>
  <c r="K178"/>
  <c r="J178"/>
  <c r="I178"/>
  <c r="H178"/>
  <c r="G178"/>
  <c r="F178"/>
  <c r="K177"/>
  <c r="J177"/>
  <c r="I177"/>
  <c r="H177"/>
  <c r="G177"/>
  <c r="F177"/>
  <c r="K176"/>
  <c r="J176"/>
  <c r="H176"/>
  <c r="G176"/>
  <c r="F176"/>
  <c r="I176" s="1"/>
  <c r="K175"/>
  <c r="J175"/>
  <c r="H175"/>
  <c r="G175"/>
  <c r="F175"/>
  <c r="I175" s="1"/>
  <c r="K174"/>
  <c r="J174"/>
  <c r="I174"/>
  <c r="H174"/>
  <c r="G174"/>
  <c r="F174"/>
  <c r="K173"/>
  <c r="J173"/>
  <c r="I173"/>
  <c r="H173"/>
  <c r="G173"/>
  <c r="F173"/>
  <c r="K169"/>
  <c r="J169"/>
  <c r="H169"/>
  <c r="G169"/>
  <c r="F169"/>
  <c r="K168"/>
  <c r="J168"/>
  <c r="H168"/>
  <c r="G168"/>
  <c r="F168"/>
  <c r="I168" s="1"/>
  <c r="K167"/>
  <c r="J167"/>
  <c r="H167"/>
  <c r="G167"/>
  <c r="I167" s="1"/>
  <c r="F167"/>
  <c r="K166"/>
  <c r="J166"/>
  <c r="H166"/>
  <c r="G166"/>
  <c r="F166"/>
  <c r="I166" s="1"/>
  <c r="K165"/>
  <c r="J165"/>
  <c r="H165"/>
  <c r="G165"/>
  <c r="F165"/>
  <c r="I165" s="1"/>
  <c r="K164"/>
  <c r="J164"/>
  <c r="H164"/>
  <c r="G164"/>
  <c r="F164"/>
  <c r="I164" s="1"/>
  <c r="K163"/>
  <c r="J163"/>
  <c r="H163"/>
  <c r="G163"/>
  <c r="F163"/>
  <c r="K159"/>
  <c r="J159"/>
  <c r="I159"/>
  <c r="H159"/>
  <c r="G159"/>
  <c r="F159"/>
  <c r="K155"/>
  <c r="J155"/>
  <c r="H155"/>
  <c r="G155"/>
  <c r="F155"/>
  <c r="K154"/>
  <c r="J154"/>
  <c r="H154"/>
  <c r="G154"/>
  <c r="F154"/>
  <c r="I154" s="1"/>
  <c r="K153"/>
  <c r="J153"/>
  <c r="H153"/>
  <c r="G153"/>
  <c r="F153"/>
  <c r="K152"/>
  <c r="J152"/>
  <c r="I152"/>
  <c r="H152"/>
  <c r="G152"/>
  <c r="F152"/>
  <c r="K151"/>
  <c r="J151"/>
  <c r="H151"/>
  <c r="G151"/>
  <c r="F151"/>
  <c r="I151" s="1"/>
  <c r="K150"/>
  <c r="J150"/>
  <c r="I150"/>
  <c r="H150"/>
  <c r="K149"/>
  <c r="J149"/>
  <c r="I149"/>
  <c r="H149"/>
  <c r="K148"/>
  <c r="J148"/>
  <c r="H148"/>
  <c r="G148"/>
  <c r="F148"/>
  <c r="K147"/>
  <c r="J147"/>
  <c r="H147"/>
  <c r="G147"/>
  <c r="F147"/>
  <c r="I147" s="1"/>
  <c r="K146"/>
  <c r="J146"/>
  <c r="I146"/>
  <c r="H146"/>
  <c r="K145"/>
  <c r="J145"/>
  <c r="H145"/>
  <c r="G145"/>
  <c r="I145" s="1"/>
  <c r="F145"/>
  <c r="K144"/>
  <c r="J144"/>
  <c r="H144"/>
  <c r="G144"/>
  <c r="F144"/>
  <c r="I144" s="1"/>
  <c r="K143"/>
  <c r="J143"/>
  <c r="H143"/>
  <c r="G143"/>
  <c r="F143"/>
  <c r="K142"/>
  <c r="J142"/>
  <c r="I142"/>
  <c r="H142"/>
  <c r="G142"/>
  <c r="F142"/>
  <c r="K141"/>
  <c r="J141"/>
  <c r="H141"/>
  <c r="G141"/>
  <c r="F141"/>
  <c r="I141" s="1"/>
  <c r="K140"/>
  <c r="J140"/>
  <c r="H140"/>
  <c r="G140"/>
  <c r="F140"/>
  <c r="I140" s="1"/>
  <c r="K139"/>
  <c r="J139"/>
  <c r="I139"/>
  <c r="H139"/>
  <c r="K135"/>
  <c r="J135"/>
  <c r="H135"/>
  <c r="G135"/>
  <c r="F135"/>
  <c r="I135" s="1"/>
  <c r="K134"/>
  <c r="J134"/>
  <c r="H134"/>
  <c r="G134"/>
  <c r="F134"/>
  <c r="I134" s="1"/>
  <c r="K133"/>
  <c r="J133"/>
  <c r="I133"/>
  <c r="H133"/>
  <c r="G133"/>
  <c r="F133"/>
  <c r="K132"/>
  <c r="J132"/>
  <c r="H132"/>
  <c r="G132"/>
  <c r="F132"/>
  <c r="K131"/>
  <c r="J131"/>
  <c r="H131"/>
  <c r="G131"/>
  <c r="F131"/>
  <c r="I131" s="1"/>
  <c r="K127"/>
  <c r="J127"/>
  <c r="H127"/>
  <c r="G127"/>
  <c r="F127"/>
  <c r="I127" s="1"/>
  <c r="K123"/>
  <c r="J123"/>
  <c r="H123"/>
  <c r="G123"/>
  <c r="F123"/>
  <c r="K122"/>
  <c r="J122"/>
  <c r="H122"/>
  <c r="G122"/>
  <c r="F122"/>
  <c r="I122" s="1"/>
  <c r="K118"/>
  <c r="J118"/>
  <c r="I118"/>
  <c r="H118"/>
  <c r="G118"/>
  <c r="F118"/>
  <c r="K114"/>
  <c r="J114"/>
  <c r="H114"/>
  <c r="G114"/>
  <c r="F114"/>
  <c r="I114" s="1"/>
  <c r="K113"/>
  <c r="J113"/>
  <c r="H113"/>
  <c r="G113"/>
  <c r="F113"/>
  <c r="I113" s="1"/>
  <c r="K109"/>
  <c r="J109"/>
  <c r="I109"/>
  <c r="H109"/>
  <c r="K105"/>
  <c r="J105"/>
  <c r="I105"/>
  <c r="H105"/>
  <c r="K101"/>
  <c r="J101"/>
  <c r="I101"/>
  <c r="H101"/>
  <c r="G101"/>
  <c r="F101"/>
  <c r="K97"/>
  <c r="J97"/>
  <c r="H97"/>
  <c r="G97"/>
  <c r="F97"/>
  <c r="I97" s="1"/>
  <c r="K96"/>
  <c r="J96"/>
  <c r="I96"/>
  <c r="H96"/>
  <c r="G96"/>
  <c r="F96"/>
  <c r="K95"/>
  <c r="J95"/>
  <c r="H95"/>
  <c r="G95"/>
  <c r="F95"/>
  <c r="K94"/>
  <c r="J94"/>
  <c r="H94"/>
  <c r="G94"/>
  <c r="F94"/>
  <c r="I94" s="1"/>
  <c r="K90"/>
  <c r="J90"/>
  <c r="I90"/>
  <c r="H90"/>
  <c r="G90"/>
  <c r="F90"/>
  <c r="K89"/>
  <c r="J89"/>
  <c r="H89"/>
  <c r="G89"/>
  <c r="F89"/>
  <c r="I89" s="1"/>
  <c r="K88"/>
  <c r="J88"/>
  <c r="I88"/>
  <c r="H88"/>
  <c r="G88"/>
  <c r="F88"/>
  <c r="K84"/>
  <c r="J84"/>
  <c r="H84"/>
  <c r="G84"/>
  <c r="F84"/>
  <c r="I84" s="1"/>
  <c r="K83"/>
  <c r="J83"/>
  <c r="I83"/>
  <c r="H83"/>
  <c r="K82"/>
  <c r="J82"/>
  <c r="H82"/>
  <c r="G82"/>
  <c r="F82"/>
  <c r="I82" s="1"/>
  <c r="K81"/>
  <c r="J81"/>
  <c r="H81"/>
  <c r="G81"/>
  <c r="F81"/>
  <c r="I81" s="1"/>
  <c r="K77"/>
  <c r="J77"/>
  <c r="H77"/>
  <c r="G77"/>
  <c r="F77"/>
  <c r="K76"/>
  <c r="J76"/>
  <c r="H76"/>
  <c r="G76"/>
  <c r="F76"/>
  <c r="I76" s="1"/>
  <c r="K75"/>
  <c r="J75"/>
  <c r="H75"/>
  <c r="G75"/>
  <c r="F75"/>
  <c r="I75" s="1"/>
  <c r="K71"/>
  <c r="J71"/>
  <c r="H71"/>
  <c r="G71"/>
  <c r="F71"/>
  <c r="I71" s="1"/>
  <c r="K70"/>
  <c r="J70"/>
  <c r="I70"/>
  <c r="H70"/>
  <c r="G70"/>
  <c r="F70"/>
  <c r="K66"/>
  <c r="J66"/>
  <c r="H66"/>
  <c r="G66"/>
  <c r="F66"/>
  <c r="I66" s="1"/>
  <c r="S67" s="1"/>
  <c r="K62"/>
  <c r="J62"/>
  <c r="H62"/>
  <c r="G62"/>
  <c r="F62"/>
  <c r="K61"/>
  <c r="J61"/>
  <c r="H61"/>
  <c r="G61"/>
  <c r="F61"/>
  <c r="I61" s="1"/>
  <c r="K60"/>
  <c r="J60"/>
  <c r="H60"/>
  <c r="G60"/>
  <c r="F60"/>
  <c r="K59"/>
  <c r="J59"/>
  <c r="H59"/>
  <c r="G59"/>
  <c r="F59"/>
  <c r="I59" s="1"/>
  <c r="K58"/>
  <c r="J58"/>
  <c r="H58"/>
  <c r="G58"/>
  <c r="F58"/>
  <c r="K54"/>
  <c r="J54"/>
  <c r="I54"/>
  <c r="H54"/>
  <c r="G54"/>
  <c r="F54"/>
  <c r="K53"/>
  <c r="J53"/>
  <c r="H53"/>
  <c r="G53"/>
  <c r="F53"/>
  <c r="I53" s="1"/>
  <c r="K52"/>
  <c r="J52"/>
  <c r="H52"/>
  <c r="G52"/>
  <c r="F52"/>
  <c r="I52" s="1"/>
  <c r="K51"/>
  <c r="J51"/>
  <c r="H51"/>
  <c r="G51"/>
  <c r="F51"/>
  <c r="I51" s="1"/>
  <c r="K50"/>
  <c r="J50"/>
  <c r="H50"/>
  <c r="G50"/>
  <c r="F50"/>
  <c r="I50" s="1"/>
  <c r="K49"/>
  <c r="J49"/>
  <c r="H49"/>
  <c r="G49"/>
  <c r="F49"/>
  <c r="I49" s="1"/>
  <c r="K48"/>
  <c r="J48"/>
  <c r="H48"/>
  <c r="G48"/>
  <c r="F48"/>
  <c r="I48" s="1"/>
  <c r="K47"/>
  <c r="J47"/>
  <c r="H47"/>
  <c r="G47"/>
  <c r="F47"/>
  <c r="I47" s="1"/>
  <c r="K46"/>
  <c r="J46"/>
  <c r="H46"/>
  <c r="G46"/>
  <c r="F46"/>
  <c r="I46" s="1"/>
  <c r="K45"/>
  <c r="J45"/>
  <c r="I45"/>
  <c r="H45"/>
  <c r="K44"/>
  <c r="J44"/>
  <c r="H44"/>
  <c r="G44"/>
  <c r="F44"/>
  <c r="I44" s="1"/>
  <c r="K43"/>
  <c r="J43"/>
  <c r="H43"/>
  <c r="G43"/>
  <c r="F43"/>
  <c r="K42"/>
  <c r="J42"/>
  <c r="H42"/>
  <c r="G42"/>
  <c r="F42"/>
  <c r="I42" s="1"/>
  <c r="K38"/>
  <c r="J38"/>
  <c r="H38"/>
  <c r="G38"/>
  <c r="F38"/>
  <c r="I38" s="1"/>
  <c r="K37"/>
  <c r="J37"/>
  <c r="H37"/>
  <c r="G37"/>
  <c r="F37"/>
  <c r="I37" s="1"/>
  <c r="K36"/>
  <c r="J36"/>
  <c r="I36"/>
  <c r="H36"/>
  <c r="G36"/>
  <c r="F36"/>
  <c r="K35"/>
  <c r="J35"/>
  <c r="I35"/>
  <c r="H35"/>
  <c r="G35"/>
  <c r="F35"/>
  <c r="K31"/>
  <c r="J31"/>
  <c r="I31"/>
  <c r="H31"/>
  <c r="G31"/>
  <c r="F31"/>
  <c r="K30"/>
  <c r="J30"/>
  <c r="H30"/>
  <c r="G30"/>
  <c r="F30"/>
  <c r="K29"/>
  <c r="J29"/>
  <c r="I29"/>
  <c r="H29"/>
  <c r="G29"/>
  <c r="F29"/>
  <c r="K28"/>
  <c r="J28"/>
  <c r="H28"/>
  <c r="G28"/>
  <c r="F28"/>
  <c r="K27"/>
  <c r="J27"/>
  <c r="I27"/>
  <c r="H27"/>
  <c r="G27"/>
  <c r="F27"/>
  <c r="K26"/>
  <c r="J26"/>
  <c r="H26"/>
  <c r="G26"/>
  <c r="F26"/>
  <c r="K25"/>
  <c r="J25"/>
  <c r="I25"/>
  <c r="H25"/>
  <c r="G25"/>
  <c r="F25"/>
  <c r="K24"/>
  <c r="J24"/>
  <c r="H24"/>
  <c r="G24"/>
  <c r="F24"/>
  <c r="K23"/>
  <c r="J23"/>
  <c r="I23"/>
  <c r="H23"/>
  <c r="G23"/>
  <c r="F23"/>
  <c r="K22"/>
  <c r="J22"/>
  <c r="H22"/>
  <c r="G22"/>
  <c r="F22"/>
  <c r="K21"/>
  <c r="J21"/>
  <c r="I21"/>
  <c r="H21"/>
  <c r="G21"/>
  <c r="F21"/>
  <c r="K17"/>
  <c r="J17"/>
  <c r="I17"/>
  <c r="H17"/>
  <c r="G17"/>
  <c r="F17"/>
  <c r="K16"/>
  <c r="J16"/>
  <c r="I16"/>
  <c r="H16"/>
  <c r="G16"/>
  <c r="F16"/>
  <c r="K12"/>
  <c r="J12"/>
  <c r="I12"/>
  <c r="H12"/>
  <c r="G12"/>
  <c r="F12"/>
  <c r="K8"/>
  <c r="J8"/>
  <c r="I8"/>
  <c r="H8"/>
  <c r="G8"/>
  <c r="F8"/>
  <c r="K4"/>
  <c r="J4"/>
  <c r="I4"/>
  <c r="H4"/>
  <c r="G4"/>
  <c r="F4"/>
  <c r="O4" i="60"/>
  <c r="O4" i="59" a="1"/>
  <c r="O4" s="1"/>
  <c r="U151" a="1"/>
  <c r="U151" s="1"/>
  <c r="U143" a="1"/>
  <c r="U143" s="1"/>
  <c r="U142" a="1"/>
  <c r="U142" s="1"/>
  <c r="U138" a="1"/>
  <c r="U138" s="1"/>
  <c r="U137" a="1"/>
  <c r="U137" s="1"/>
  <c r="U132" a="1"/>
  <c r="U132" s="1"/>
  <c r="U126" a="1"/>
  <c r="U126" s="1"/>
  <c r="U121" a="1"/>
  <c r="U121" s="1"/>
  <c r="U118" a="1"/>
  <c r="U118" s="1"/>
  <c r="U113" a="1"/>
  <c r="U113" s="1"/>
  <c r="U107" a="1"/>
  <c r="U107" s="1"/>
  <c r="U105" a="1"/>
  <c r="U105" s="1"/>
  <c r="U101" a="1"/>
  <c r="U101" s="1"/>
  <c r="U99" a="1"/>
  <c r="U99" s="1"/>
  <c r="U96" a="1"/>
  <c r="U96" s="1"/>
  <c r="U94" a="1"/>
  <c r="U94" s="1"/>
  <c r="U91" a="1"/>
  <c r="U91" s="1"/>
  <c r="U90" a="1"/>
  <c r="U90" s="1"/>
  <c r="U84" a="1"/>
  <c r="U84" s="1"/>
  <c r="U67" a="1"/>
  <c r="U67" s="1"/>
  <c r="U62" a="1"/>
  <c r="U62" s="1"/>
  <c r="U52" a="1"/>
  <c r="U52" s="1"/>
  <c r="U51" a="1"/>
  <c r="U51" s="1"/>
  <c r="U46" a="1"/>
  <c r="U46" s="1"/>
  <c r="U43" a="1"/>
  <c r="U43" s="1"/>
  <c r="U41"/>
  <c r="U41" a="1"/>
  <c r="U35" a="1"/>
  <c r="U35" s="1"/>
  <c r="U33" a="1"/>
  <c r="U33" s="1"/>
  <c r="U32" a="1"/>
  <c r="U32" s="1"/>
  <c r="U27" a="1"/>
  <c r="U27" s="1"/>
  <c r="U26" a="1"/>
  <c r="U26" s="1"/>
  <c r="U18" a="1"/>
  <c r="U18" s="1"/>
  <c r="U17" a="1"/>
  <c r="U17" s="1"/>
  <c r="U13" a="1"/>
  <c r="U13" s="1"/>
  <c r="U12" a="1"/>
  <c r="U12" s="1"/>
  <c r="U11" a="1"/>
  <c r="U11" s="1"/>
  <c r="U8" a="1"/>
  <c r="U8" s="1"/>
  <c r="U7" a="1"/>
  <c r="U7" s="1"/>
  <c r="U6" a="1"/>
  <c r="U6" s="1"/>
  <c r="O150"/>
  <c r="O150" a="1"/>
  <c r="O148" a="1"/>
  <c r="O148" s="1"/>
  <c r="O142" a="1"/>
  <c r="O142" s="1"/>
  <c r="O140" a="1"/>
  <c r="O140" s="1"/>
  <c r="O137" a="1"/>
  <c r="O137" s="1"/>
  <c r="O136" a="1"/>
  <c r="O136" s="1"/>
  <c r="O132"/>
  <c r="O132" a="1"/>
  <c r="O125" a="1"/>
  <c r="O125" s="1"/>
  <c r="O121" a="1"/>
  <c r="O121" s="1"/>
  <c r="O117" a="1"/>
  <c r="O117" s="1"/>
  <c r="O113" a="1"/>
  <c r="O113" s="1"/>
  <c r="O106" a="1"/>
  <c r="O106" s="1"/>
  <c r="O104" a="1"/>
  <c r="O104" s="1"/>
  <c r="O100" a="1"/>
  <c r="O100" s="1"/>
  <c r="O99" a="1"/>
  <c r="O99" s="1"/>
  <c r="O95" a="1"/>
  <c r="O95" s="1"/>
  <c r="O93" a="1"/>
  <c r="O93" s="1"/>
  <c r="O90" a="1"/>
  <c r="O90" s="1"/>
  <c r="O80" a="1"/>
  <c r="O80" s="1"/>
  <c r="O67" a="1"/>
  <c r="O67" s="1"/>
  <c r="O66" a="1"/>
  <c r="O66" s="1"/>
  <c r="O65"/>
  <c r="O65" a="1"/>
  <c r="O62" a="1"/>
  <c r="O62" s="1"/>
  <c r="O60" a="1"/>
  <c r="O60" s="1"/>
  <c r="O51" a="1"/>
  <c r="O51" s="1"/>
  <c r="O46" a="1"/>
  <c r="O46" s="1"/>
  <c r="O41" a="1"/>
  <c r="O41" s="1"/>
  <c r="O34" a="1"/>
  <c r="O34" s="1"/>
  <c r="O31" a="1"/>
  <c r="O31" s="1"/>
  <c r="O27" a="1"/>
  <c r="O27" s="1"/>
  <c r="O26" a="1"/>
  <c r="O26" s="1"/>
  <c r="O22" a="1"/>
  <c r="O22" s="1"/>
  <c r="O17" a="1"/>
  <c r="O17" s="1"/>
  <c r="O13" a="1"/>
  <c r="O13" s="1"/>
  <c r="O11" a="1"/>
  <c r="O11" s="1"/>
  <c r="O8" a="1"/>
  <c r="O8" s="1"/>
  <c r="O6" a="1"/>
  <c r="O6" s="1"/>
  <c r="K151"/>
  <c r="J151"/>
  <c r="O151" s="1" a="1"/>
  <c r="O151" s="1"/>
  <c r="H151"/>
  <c r="G151"/>
  <c r="F151"/>
  <c r="K150"/>
  <c r="U150" s="1" a="1"/>
  <c r="U150" s="1"/>
  <c r="J150"/>
  <c r="I150"/>
  <c r="H150"/>
  <c r="G150"/>
  <c r="F150"/>
  <c r="K149"/>
  <c r="U149" s="1" a="1"/>
  <c r="U149" s="1"/>
  <c r="J149"/>
  <c r="O149" s="1" a="1"/>
  <c r="O149" s="1"/>
  <c r="I149"/>
  <c r="H149"/>
  <c r="K148"/>
  <c r="U148" s="1" a="1"/>
  <c r="U148" s="1"/>
  <c r="J148"/>
  <c r="H148"/>
  <c r="G148"/>
  <c r="F148"/>
  <c r="K147"/>
  <c r="U147" s="1" a="1"/>
  <c r="U147" s="1"/>
  <c r="J147"/>
  <c r="O147" s="1" a="1"/>
  <c r="O147" s="1"/>
  <c r="I147"/>
  <c r="H147"/>
  <c r="G147"/>
  <c r="F147"/>
  <c r="K143"/>
  <c r="J143"/>
  <c r="O143" s="1" a="1"/>
  <c r="O143" s="1"/>
  <c r="H143"/>
  <c r="G143"/>
  <c r="F143"/>
  <c r="K142"/>
  <c r="J142"/>
  <c r="I142"/>
  <c r="H142"/>
  <c r="K141"/>
  <c r="U141" s="1" a="1"/>
  <c r="U141" s="1"/>
  <c r="J141"/>
  <c r="O141" s="1" a="1"/>
  <c r="O141" s="1"/>
  <c r="H141"/>
  <c r="G141"/>
  <c r="I141" s="1"/>
  <c r="F141"/>
  <c r="K140"/>
  <c r="U140" s="1" a="1"/>
  <c r="U140" s="1"/>
  <c r="J140"/>
  <c r="H140"/>
  <c r="G140"/>
  <c r="F140"/>
  <c r="K139"/>
  <c r="U139" s="1" a="1"/>
  <c r="U139" s="1"/>
  <c r="J139"/>
  <c r="O139" s="1" a="1"/>
  <c r="O139" s="1"/>
  <c r="H139"/>
  <c r="G139"/>
  <c r="F139"/>
  <c r="K138"/>
  <c r="J138"/>
  <c r="O138" s="1" a="1"/>
  <c r="O138" s="1"/>
  <c r="H138"/>
  <c r="G138"/>
  <c r="I138" s="1"/>
  <c r="F138"/>
  <c r="K137"/>
  <c r="J137"/>
  <c r="H137"/>
  <c r="G137"/>
  <c r="F137"/>
  <c r="K136"/>
  <c r="U136" s="1" a="1"/>
  <c r="U136" s="1"/>
  <c r="J136"/>
  <c r="H136"/>
  <c r="G136"/>
  <c r="F136"/>
  <c r="K132"/>
  <c r="J132"/>
  <c r="I132"/>
  <c r="H132"/>
  <c r="K131"/>
  <c r="U131" s="1" a="1"/>
  <c r="U131" s="1"/>
  <c r="J131"/>
  <c r="O131" s="1" a="1"/>
  <c r="O131" s="1"/>
  <c r="I131"/>
  <c r="H131"/>
  <c r="G131"/>
  <c r="F131"/>
  <c r="K127"/>
  <c r="U127" s="1" a="1"/>
  <c r="U127" s="1"/>
  <c r="J127"/>
  <c r="O127" s="1" a="1"/>
  <c r="O127" s="1"/>
  <c r="H127"/>
  <c r="G127"/>
  <c r="F127"/>
  <c r="K126"/>
  <c r="J126"/>
  <c r="O126" s="1" a="1"/>
  <c r="O126" s="1"/>
  <c r="H126"/>
  <c r="G126"/>
  <c r="F126"/>
  <c r="K125"/>
  <c r="U125" s="1" a="1"/>
  <c r="U125" s="1"/>
  <c r="J125"/>
  <c r="I125"/>
  <c r="H125"/>
  <c r="K121"/>
  <c r="J121"/>
  <c r="H121"/>
  <c r="G121"/>
  <c r="F121"/>
  <c r="K120"/>
  <c r="U120" s="1" a="1"/>
  <c r="U120" s="1"/>
  <c r="J120"/>
  <c r="O120" s="1" a="1"/>
  <c r="O120" s="1"/>
  <c r="H120"/>
  <c r="G120"/>
  <c r="F120"/>
  <c r="K119"/>
  <c r="U119" s="1" a="1"/>
  <c r="U119" s="1"/>
  <c r="J119"/>
  <c r="O119" s="1" a="1"/>
  <c r="O119" s="1"/>
  <c r="I119"/>
  <c r="H119"/>
  <c r="K118"/>
  <c r="J118"/>
  <c r="O118" s="1" a="1"/>
  <c r="O118" s="1"/>
  <c r="H118"/>
  <c r="G118"/>
  <c r="F118"/>
  <c r="K117"/>
  <c r="U117" s="1" a="1"/>
  <c r="U117" s="1"/>
  <c r="J117"/>
  <c r="H117"/>
  <c r="G117"/>
  <c r="F117"/>
  <c r="K113"/>
  <c r="J113"/>
  <c r="I113"/>
  <c r="H113"/>
  <c r="K112"/>
  <c r="U112" s="1" a="1"/>
  <c r="U112" s="1"/>
  <c r="J112"/>
  <c r="O112" s="1" a="1"/>
  <c r="O112" s="1"/>
  <c r="H112"/>
  <c r="G112"/>
  <c r="F112"/>
  <c r="I112" s="1"/>
  <c r="K111"/>
  <c r="U111" s="1" a="1"/>
  <c r="U111" s="1"/>
  <c r="J111"/>
  <c r="O111" s="1" a="1"/>
  <c r="O111" s="1"/>
  <c r="H111"/>
  <c r="G111"/>
  <c r="F111"/>
  <c r="K107"/>
  <c r="J107"/>
  <c r="O107" s="1" a="1"/>
  <c r="O107" s="1"/>
  <c r="H107"/>
  <c r="G107"/>
  <c r="F107"/>
  <c r="K106"/>
  <c r="U106" s="1" a="1"/>
  <c r="U106" s="1"/>
  <c r="J106"/>
  <c r="I106"/>
  <c r="H106"/>
  <c r="G106"/>
  <c r="F106"/>
  <c r="K105"/>
  <c r="J105"/>
  <c r="O105" s="1" a="1"/>
  <c r="O105" s="1"/>
  <c r="H105"/>
  <c r="G105"/>
  <c r="F105"/>
  <c r="K104"/>
  <c r="U104" s="1" a="1"/>
  <c r="U104" s="1"/>
  <c r="J104"/>
  <c r="H104"/>
  <c r="G104"/>
  <c r="F104"/>
  <c r="K103"/>
  <c r="U103" s="1" a="1"/>
  <c r="U103" s="1"/>
  <c r="J103"/>
  <c r="O103" s="1" a="1"/>
  <c r="O103" s="1"/>
  <c r="I103"/>
  <c r="H103"/>
  <c r="G103"/>
  <c r="F103"/>
  <c r="K102"/>
  <c r="U102" s="1" a="1"/>
  <c r="U102" s="1"/>
  <c r="J102"/>
  <c r="O102" s="1" a="1"/>
  <c r="O102" s="1"/>
  <c r="H102"/>
  <c r="G102"/>
  <c r="F102"/>
  <c r="K101"/>
  <c r="J101"/>
  <c r="O101" s="1" a="1"/>
  <c r="O101" s="1"/>
  <c r="H101"/>
  <c r="G101"/>
  <c r="F101"/>
  <c r="K100"/>
  <c r="U100" s="1" a="1"/>
  <c r="U100" s="1"/>
  <c r="J100"/>
  <c r="H100"/>
  <c r="G100"/>
  <c r="F100"/>
  <c r="K99"/>
  <c r="J99"/>
  <c r="H99"/>
  <c r="G99"/>
  <c r="F99"/>
  <c r="K98"/>
  <c r="U98" s="1" a="1"/>
  <c r="U98" s="1"/>
  <c r="J98"/>
  <c r="O98" s="1" a="1"/>
  <c r="O98" s="1"/>
  <c r="H98"/>
  <c r="G98"/>
  <c r="F98"/>
  <c r="I98" s="1"/>
  <c r="K97"/>
  <c r="U97" s="1" a="1"/>
  <c r="U97" s="1"/>
  <c r="J97"/>
  <c r="O97" s="1" a="1"/>
  <c r="O97" s="1"/>
  <c r="H97"/>
  <c r="G97"/>
  <c r="F97"/>
  <c r="K96"/>
  <c r="J96"/>
  <c r="O96" s="1" a="1"/>
  <c r="O96" s="1"/>
  <c r="H96"/>
  <c r="G96"/>
  <c r="F96"/>
  <c r="K95"/>
  <c r="U95" s="1" a="1"/>
  <c r="U95" s="1"/>
  <c r="J95"/>
  <c r="H95"/>
  <c r="G95"/>
  <c r="F95"/>
  <c r="K94"/>
  <c r="J94"/>
  <c r="O94" s="1" a="1"/>
  <c r="O94" s="1"/>
  <c r="H94"/>
  <c r="G94"/>
  <c r="F94"/>
  <c r="K93"/>
  <c r="U93" s="1" a="1"/>
  <c r="U93" s="1"/>
  <c r="J93"/>
  <c r="H93"/>
  <c r="G93"/>
  <c r="F93"/>
  <c r="K92"/>
  <c r="U92" s="1" a="1"/>
  <c r="U92" s="1"/>
  <c r="J92"/>
  <c r="O92" s="1" a="1"/>
  <c r="O92" s="1"/>
  <c r="I92"/>
  <c r="H92"/>
  <c r="K91"/>
  <c r="J91"/>
  <c r="O91" s="1" a="1"/>
  <c r="O91" s="1"/>
  <c r="H91"/>
  <c r="G91"/>
  <c r="F91"/>
  <c r="K90"/>
  <c r="J90"/>
  <c r="H90"/>
  <c r="G90"/>
  <c r="F90"/>
  <c r="K84"/>
  <c r="J84"/>
  <c r="O84" s="1" a="1"/>
  <c r="O84" s="1"/>
  <c r="I84"/>
  <c r="H84"/>
  <c r="K80"/>
  <c r="U80" s="1" a="1"/>
  <c r="U80" s="1"/>
  <c r="J80"/>
  <c r="I80"/>
  <c r="H80"/>
  <c r="K76"/>
  <c r="U76" s="1" a="1"/>
  <c r="U76" s="1"/>
  <c r="J76"/>
  <c r="O76" s="1" a="1"/>
  <c r="O76" s="1"/>
  <c r="H76"/>
  <c r="G76"/>
  <c r="F76"/>
  <c r="K75"/>
  <c r="U75" s="1" a="1"/>
  <c r="U75" s="1"/>
  <c r="J75"/>
  <c r="O75" s="1" a="1"/>
  <c r="O75" s="1"/>
  <c r="I75"/>
  <c r="H75"/>
  <c r="K71"/>
  <c r="U71" s="1" a="1"/>
  <c r="U71" s="1"/>
  <c r="J71"/>
  <c r="O71" s="1" a="1"/>
  <c r="O71" s="1"/>
  <c r="H71"/>
  <c r="G71"/>
  <c r="F71"/>
  <c r="K67"/>
  <c r="J67"/>
  <c r="H67"/>
  <c r="G67"/>
  <c r="F67"/>
  <c r="K66"/>
  <c r="U66" s="1" a="1"/>
  <c r="U66" s="1"/>
  <c r="J66"/>
  <c r="I66"/>
  <c r="H66"/>
  <c r="K65"/>
  <c r="U65" s="1" a="1"/>
  <c r="U65" s="1"/>
  <c r="J65"/>
  <c r="H65"/>
  <c r="G65"/>
  <c r="F65"/>
  <c r="K64"/>
  <c r="U64" s="1" a="1"/>
  <c r="U64" s="1"/>
  <c r="J64"/>
  <c r="O64" s="1" a="1"/>
  <c r="O64" s="1"/>
  <c r="H64"/>
  <c r="G64"/>
  <c r="F64"/>
  <c r="I64" s="1"/>
  <c r="K63"/>
  <c r="U63" s="1" a="1"/>
  <c r="U63" s="1"/>
  <c r="J63"/>
  <c r="O63" s="1" a="1"/>
  <c r="O63" s="1"/>
  <c r="H63"/>
  <c r="G63"/>
  <c r="F63"/>
  <c r="K62"/>
  <c r="J62"/>
  <c r="I62"/>
  <c r="H62"/>
  <c r="K61"/>
  <c r="J61"/>
  <c r="H61"/>
  <c r="G61"/>
  <c r="F61"/>
  <c r="K60"/>
  <c r="U60" s="1" a="1"/>
  <c r="U60" s="1"/>
  <c r="J60"/>
  <c r="I60"/>
  <c r="H60"/>
  <c r="K56"/>
  <c r="U56" s="1" a="1"/>
  <c r="U56" s="1"/>
  <c r="J56"/>
  <c r="O56" s="1" a="1"/>
  <c r="O56" s="1"/>
  <c r="H56"/>
  <c r="G56"/>
  <c r="F56"/>
  <c r="K52"/>
  <c r="J52"/>
  <c r="O52" s="1" a="1"/>
  <c r="O52" s="1"/>
  <c r="I52"/>
  <c r="H52"/>
  <c r="K51"/>
  <c r="J51"/>
  <c r="H51"/>
  <c r="G51"/>
  <c r="F51"/>
  <c r="I51" s="1"/>
  <c r="K47"/>
  <c r="U47" s="1" a="1"/>
  <c r="U47" s="1"/>
  <c r="J47"/>
  <c r="O47" s="1" a="1"/>
  <c r="O47" s="1"/>
  <c r="H47"/>
  <c r="G47"/>
  <c r="F47"/>
  <c r="K46"/>
  <c r="J46"/>
  <c r="I46"/>
  <c r="H46"/>
  <c r="K45"/>
  <c r="U45" s="1" a="1"/>
  <c r="U45" s="1"/>
  <c r="J45"/>
  <c r="O45" s="1" a="1"/>
  <c r="O45" s="1"/>
  <c r="H45"/>
  <c r="G45"/>
  <c r="I45" s="1"/>
  <c r="F45"/>
  <c r="K44"/>
  <c r="U44" s="1" a="1"/>
  <c r="U44" s="1"/>
  <c r="J44"/>
  <c r="O44" s="1" a="1"/>
  <c r="O44" s="1"/>
  <c r="H44"/>
  <c r="G44"/>
  <c r="F44"/>
  <c r="K43"/>
  <c r="J43"/>
  <c r="O43" s="1" a="1"/>
  <c r="O43" s="1"/>
  <c r="H43"/>
  <c r="G43"/>
  <c r="F43"/>
  <c r="K42"/>
  <c r="U42" s="1" a="1"/>
  <c r="U42" s="1"/>
  <c r="J42"/>
  <c r="O42" s="1" a="1"/>
  <c r="O42" s="1"/>
  <c r="H42"/>
  <c r="G42"/>
  <c r="F42"/>
  <c r="K41"/>
  <c r="J41"/>
  <c r="H41"/>
  <c r="G41"/>
  <c r="F41"/>
  <c r="K40"/>
  <c r="U40" s="1" a="1"/>
  <c r="U40" s="1"/>
  <c r="J40"/>
  <c r="O40" s="1" a="1"/>
  <c r="O40" s="1"/>
  <c r="H40"/>
  <c r="G40"/>
  <c r="F40"/>
  <c r="K39"/>
  <c r="U39" s="1" a="1"/>
  <c r="U39" s="1"/>
  <c r="J39"/>
  <c r="O39" s="1" a="1"/>
  <c r="O39" s="1"/>
  <c r="H39"/>
  <c r="G39"/>
  <c r="F39"/>
  <c r="K35"/>
  <c r="J35"/>
  <c r="O35" s="1" a="1"/>
  <c r="O35" s="1"/>
  <c r="H35"/>
  <c r="G35"/>
  <c r="F35"/>
  <c r="K34"/>
  <c r="J34"/>
  <c r="H34"/>
  <c r="K33"/>
  <c r="J33"/>
  <c r="I33"/>
  <c r="K32"/>
  <c r="J32"/>
  <c r="O32" s="1" a="1"/>
  <c r="O32" s="1"/>
  <c r="H32"/>
  <c r="G32"/>
  <c r="F32"/>
  <c r="K31"/>
  <c r="J31"/>
  <c r="H31"/>
  <c r="K30"/>
  <c r="J30"/>
  <c r="H30"/>
  <c r="K29"/>
  <c r="U29" s="1" a="1"/>
  <c r="U29" s="1"/>
  <c r="J29"/>
  <c r="O29" s="1" a="1"/>
  <c r="O29" s="1"/>
  <c r="I29"/>
  <c r="H29"/>
  <c r="K28"/>
  <c r="U28" s="1" a="1"/>
  <c r="U28" s="1"/>
  <c r="J28"/>
  <c r="I28"/>
  <c r="K27"/>
  <c r="J27"/>
  <c r="H27"/>
  <c r="G27"/>
  <c r="F27"/>
  <c r="K26"/>
  <c r="J26"/>
  <c r="H26"/>
  <c r="G26"/>
  <c r="F26"/>
  <c r="K22"/>
  <c r="U22" s="1" a="1"/>
  <c r="U22" s="1"/>
  <c r="J22"/>
  <c r="H22"/>
  <c r="G22"/>
  <c r="F22"/>
  <c r="K21"/>
  <c r="U21" s="1" a="1"/>
  <c r="U21" s="1"/>
  <c r="J21"/>
  <c r="O21" s="1" a="1"/>
  <c r="O21" s="1"/>
  <c r="H21"/>
  <c r="G21"/>
  <c r="F21"/>
  <c r="K20"/>
  <c r="U20" s="1" a="1"/>
  <c r="U20" s="1"/>
  <c r="J20"/>
  <c r="O20" s="1" a="1"/>
  <c r="O20" s="1"/>
  <c r="H20"/>
  <c r="G20"/>
  <c r="F20"/>
  <c r="K19"/>
  <c r="U19" s="1" a="1"/>
  <c r="U19" s="1"/>
  <c r="J19"/>
  <c r="O19" s="1" a="1"/>
  <c r="O19" s="1"/>
  <c r="H19"/>
  <c r="G19"/>
  <c r="F19"/>
  <c r="K18"/>
  <c r="J18"/>
  <c r="O18" s="1" a="1"/>
  <c r="O18" s="1"/>
  <c r="H18"/>
  <c r="G18"/>
  <c r="F18"/>
  <c r="K17"/>
  <c r="J17"/>
  <c r="H17"/>
  <c r="G17"/>
  <c r="F17"/>
  <c r="K16"/>
  <c r="U16" s="1" a="1"/>
  <c r="U16" s="1"/>
  <c r="J16"/>
  <c r="O16" s="1" a="1"/>
  <c r="O16" s="1"/>
  <c r="I16"/>
  <c r="H16"/>
  <c r="G16"/>
  <c r="F16"/>
  <c r="K15"/>
  <c r="U15" s="1" a="1"/>
  <c r="U15" s="1"/>
  <c r="J15"/>
  <c r="O15" s="1" a="1"/>
  <c r="O15" s="1"/>
  <c r="H15"/>
  <c r="G15"/>
  <c r="F15"/>
  <c r="K14"/>
  <c r="U14" s="1" a="1"/>
  <c r="U14" s="1"/>
  <c r="J14"/>
  <c r="O14" s="1" a="1"/>
  <c r="O14" s="1"/>
  <c r="H14"/>
  <c r="G14"/>
  <c r="F14"/>
  <c r="K13"/>
  <c r="J13"/>
  <c r="I13"/>
  <c r="H13"/>
  <c r="G13"/>
  <c r="F13"/>
  <c r="K12"/>
  <c r="J12"/>
  <c r="O12" s="1" a="1"/>
  <c r="O12" s="1"/>
  <c r="H12"/>
  <c r="G12"/>
  <c r="F12"/>
  <c r="K11"/>
  <c r="J11"/>
  <c r="I11"/>
  <c r="H11"/>
  <c r="K10"/>
  <c r="U10" s="1" a="1"/>
  <c r="U10" s="1"/>
  <c r="J10"/>
  <c r="O10" s="1" a="1"/>
  <c r="O10" s="1"/>
  <c r="H10"/>
  <c r="G10"/>
  <c r="F10"/>
  <c r="K9"/>
  <c r="U9" s="1" a="1"/>
  <c r="U9" s="1"/>
  <c r="J9"/>
  <c r="O9" s="1" a="1"/>
  <c r="O9" s="1"/>
  <c r="H9"/>
  <c r="G9"/>
  <c r="F9"/>
  <c r="K8"/>
  <c r="J8"/>
  <c r="H8"/>
  <c r="G8"/>
  <c r="F8"/>
  <c r="K7"/>
  <c r="J7"/>
  <c r="O7" s="1" a="1"/>
  <c r="O7" s="1"/>
  <c r="H7"/>
  <c r="G7"/>
  <c r="F7"/>
  <c r="K6"/>
  <c r="J6"/>
  <c r="H6"/>
  <c r="G6"/>
  <c r="F6"/>
  <c r="I6" s="1"/>
  <c r="K5"/>
  <c r="U5" s="1" a="1"/>
  <c r="U5" s="1"/>
  <c r="J5"/>
  <c r="O5" s="1" a="1"/>
  <c r="O5" s="1"/>
  <c r="I5"/>
  <c r="H5"/>
  <c r="G5"/>
  <c r="F5"/>
  <c r="K4"/>
  <c r="U4" s="1" a="1"/>
  <c r="U4" s="1"/>
  <c r="J4"/>
  <c r="H4"/>
  <c r="G4"/>
  <c r="F4"/>
  <c r="S102" i="27" l="1"/>
  <c r="S160"/>
  <c r="O72"/>
  <c r="S306"/>
  <c r="S5"/>
  <c r="M331"/>
  <c r="O401"/>
  <c r="M63"/>
  <c r="O282"/>
  <c r="U306"/>
  <c r="O245"/>
  <c r="U326"/>
  <c r="U288"/>
  <c r="U417"/>
  <c r="O203"/>
  <c r="O478"/>
  <c r="P49"/>
  <c r="Q49" s="1"/>
  <c r="P134"/>
  <c r="Q134" s="1"/>
  <c r="P189"/>
  <c r="Q189" s="1"/>
  <c r="P200"/>
  <c r="Q200" s="1"/>
  <c r="O39"/>
  <c r="O91"/>
  <c r="O406"/>
  <c r="P227"/>
  <c r="Q227" s="1"/>
  <c r="P342"/>
  <c r="Q342" s="1"/>
  <c r="P422"/>
  <c r="Q422" s="1"/>
  <c r="V133"/>
  <c r="W133" s="1"/>
  <c r="V188"/>
  <c r="W188" s="1"/>
  <c r="V343"/>
  <c r="W343" s="1"/>
  <c r="V381"/>
  <c r="W381" s="1"/>
  <c r="P143"/>
  <c r="Q143" s="1"/>
  <c r="P435"/>
  <c r="Q435" s="1"/>
  <c r="O212"/>
  <c r="O78"/>
  <c r="U203"/>
  <c r="U406"/>
  <c r="P351"/>
  <c r="Q351" s="1"/>
  <c r="P459"/>
  <c r="Q459" s="1"/>
  <c r="P470"/>
  <c r="Q470" s="1"/>
  <c r="V71"/>
  <c r="W71" s="1"/>
  <c r="P53"/>
  <c r="Q53" s="1"/>
  <c r="P84"/>
  <c r="Q84" s="1"/>
  <c r="P149"/>
  <c r="Q149" s="1"/>
  <c r="P182"/>
  <c r="Q182" s="1"/>
  <c r="P210"/>
  <c r="Q210" s="1"/>
  <c r="V470"/>
  <c r="W470" s="1"/>
  <c r="P242"/>
  <c r="Q242" s="1"/>
  <c r="P338"/>
  <c r="Q338" s="1"/>
  <c r="V377"/>
  <c r="W377" s="1"/>
  <c r="V433"/>
  <c r="W433" s="1"/>
  <c r="V447"/>
  <c r="W447" s="1"/>
  <c r="O331"/>
  <c r="U265"/>
  <c r="P445"/>
  <c r="Q445" s="1"/>
  <c r="O115"/>
  <c r="O220"/>
  <c r="O428"/>
  <c r="U136"/>
  <c r="U276"/>
  <c r="P237"/>
  <c r="Q237" s="1"/>
  <c r="P466"/>
  <c r="Q466" s="1"/>
  <c r="V394"/>
  <c r="W394" s="1"/>
  <c r="V411"/>
  <c r="W411" s="1"/>
  <c r="M288"/>
  <c r="M282"/>
  <c r="M203"/>
  <c r="S298"/>
  <c r="P509"/>
  <c r="Q509" s="1"/>
  <c r="V514"/>
  <c r="W514" s="1"/>
  <c r="I509"/>
  <c r="P502"/>
  <c r="Q502" s="1"/>
  <c r="I510"/>
  <c r="V510" s="1"/>
  <c r="W510" s="1"/>
  <c r="P514"/>
  <c r="Q514" s="1"/>
  <c r="I502"/>
  <c r="V502"/>
  <c r="W502" s="1"/>
  <c r="I508"/>
  <c r="O494"/>
  <c r="M486"/>
  <c r="N504"/>
  <c r="P512"/>
  <c r="Q512" s="1"/>
  <c r="M482"/>
  <c r="N498"/>
  <c r="V503"/>
  <c r="W503" s="1"/>
  <c r="P510"/>
  <c r="Q510" s="1"/>
  <c r="I497"/>
  <c r="I501"/>
  <c r="I481"/>
  <c r="I485"/>
  <c r="I489"/>
  <c r="I493"/>
  <c r="I512"/>
  <c r="P27"/>
  <c r="Q27" s="1"/>
  <c r="V83"/>
  <c r="W83" s="1"/>
  <c r="V355"/>
  <c r="W355" s="1"/>
  <c r="V455"/>
  <c r="W455" s="1"/>
  <c r="P25"/>
  <c r="Q25" s="1"/>
  <c r="P153"/>
  <c r="Q153" s="1"/>
  <c r="P17"/>
  <c r="Q17" s="1"/>
  <c r="V231"/>
  <c r="W231" s="1"/>
  <c r="V349"/>
  <c r="W349" s="1"/>
  <c r="V192"/>
  <c r="W192" s="1"/>
  <c r="P317"/>
  <c r="Q317" s="1"/>
  <c r="P343"/>
  <c r="Q343" s="1"/>
  <c r="P432"/>
  <c r="Q432" s="1"/>
  <c r="V339"/>
  <c r="W339" s="1"/>
  <c r="P38"/>
  <c r="Q38" s="1"/>
  <c r="P410"/>
  <c r="Q410" s="1"/>
  <c r="V164"/>
  <c r="W164" s="1"/>
  <c r="V376"/>
  <c r="W376" s="1"/>
  <c r="P31"/>
  <c r="Q31" s="1"/>
  <c r="P145"/>
  <c r="Q145" s="1"/>
  <c r="V440"/>
  <c r="V441" s="1"/>
  <c r="W441" s="1"/>
  <c r="P45"/>
  <c r="Q45" s="1"/>
  <c r="P178"/>
  <c r="Q178" s="1"/>
  <c r="P286"/>
  <c r="Q286" s="1"/>
  <c r="P355"/>
  <c r="Q355" s="1"/>
  <c r="P36"/>
  <c r="Q36" s="1"/>
  <c r="P225"/>
  <c r="Q225" s="1"/>
  <c r="P234"/>
  <c r="Q234" s="1"/>
  <c r="P340"/>
  <c r="Q340" s="1"/>
  <c r="V336"/>
  <c r="W336" s="1"/>
  <c r="V263"/>
  <c r="W263" s="1"/>
  <c r="P314"/>
  <c r="Q314" s="1"/>
  <c r="P472"/>
  <c r="Q472" s="1"/>
  <c r="P47"/>
  <c r="Q47" s="1"/>
  <c r="V146"/>
  <c r="W146" s="1"/>
  <c r="V279"/>
  <c r="V178"/>
  <c r="W178" s="1"/>
  <c r="P446"/>
  <c r="Q446" s="1"/>
  <c r="P48"/>
  <c r="Q48" s="1"/>
  <c r="P190"/>
  <c r="Q190" s="1"/>
  <c r="V142"/>
  <c r="W142" s="1"/>
  <c r="V390"/>
  <c r="W390" s="1"/>
  <c r="S119"/>
  <c r="S72"/>
  <c r="M310"/>
  <c r="S110"/>
  <c r="M18"/>
  <c r="M39"/>
  <c r="S91"/>
  <c r="S9"/>
  <c r="O124"/>
  <c r="U318"/>
  <c r="O32"/>
  <c r="U413"/>
  <c r="U437"/>
  <c r="U195"/>
  <c r="U18"/>
  <c r="P44"/>
  <c r="Q44" s="1"/>
  <c r="U124"/>
  <c r="P230"/>
  <c r="Q230" s="1"/>
  <c r="V233"/>
  <c r="W233" s="1"/>
  <c r="P250"/>
  <c r="Q250" s="1"/>
  <c r="V293"/>
  <c r="W293" s="1"/>
  <c r="P465"/>
  <c r="Q465" s="1"/>
  <c r="O498"/>
  <c r="V89"/>
  <c r="W89" s="1"/>
  <c r="P90"/>
  <c r="Q90" s="1"/>
  <c r="U115"/>
  <c r="P146"/>
  <c r="Q146" s="1"/>
  <c r="V191"/>
  <c r="W191" s="1"/>
  <c r="P226"/>
  <c r="Q226" s="1"/>
  <c r="P252"/>
  <c r="Q252" s="1"/>
  <c r="U302"/>
  <c r="O383"/>
  <c r="V412"/>
  <c r="W412" s="1"/>
  <c r="V436"/>
  <c r="W436" s="1"/>
  <c r="P8"/>
  <c r="P50"/>
  <c r="Q50" s="1"/>
  <c r="P51"/>
  <c r="Q51" s="1"/>
  <c r="U106"/>
  <c r="O156"/>
  <c r="P192"/>
  <c r="Q192" s="1"/>
  <c r="V202"/>
  <c r="W202" s="1"/>
  <c r="V225"/>
  <c r="W225" s="1"/>
  <c r="P254"/>
  <c r="Q254" s="1"/>
  <c r="P258"/>
  <c r="Q258" s="1"/>
  <c r="O294"/>
  <c r="U310"/>
  <c r="P335"/>
  <c r="Q335" s="1"/>
  <c r="V351"/>
  <c r="W351" s="1"/>
  <c r="P373"/>
  <c r="Q373" s="1"/>
  <c r="P376"/>
  <c r="Q376" s="1"/>
  <c r="P388"/>
  <c r="Q388" s="1"/>
  <c r="P436"/>
  <c r="Q436" s="1"/>
  <c r="P467"/>
  <c r="Q467" s="1"/>
  <c r="P52"/>
  <c r="Q52" s="1"/>
  <c r="V198"/>
  <c r="V203" s="1"/>
  <c r="W203" s="1"/>
  <c r="V405"/>
  <c r="W405" s="1"/>
  <c r="O18"/>
  <c r="P29"/>
  <c r="Q29" s="1"/>
  <c r="P173"/>
  <c r="V175"/>
  <c r="W175" s="1"/>
  <c r="P188"/>
  <c r="Q188" s="1"/>
  <c r="U212"/>
  <c r="P257"/>
  <c r="Q257" s="1"/>
  <c r="U282"/>
  <c r="O298"/>
  <c r="V363"/>
  <c r="W363" s="1"/>
  <c r="V375"/>
  <c r="W375" s="1"/>
  <c r="V427"/>
  <c r="W427" s="1"/>
  <c r="O441"/>
  <c r="U32"/>
  <c r="P59"/>
  <c r="Q59" s="1"/>
  <c r="P97"/>
  <c r="Q97" s="1"/>
  <c r="V154"/>
  <c r="W154" s="1"/>
  <c r="P165"/>
  <c r="Q165" s="1"/>
  <c r="P54"/>
  <c r="Q54" s="1"/>
  <c r="P82"/>
  <c r="Q82" s="1"/>
  <c r="P235"/>
  <c r="Q235" s="1"/>
  <c r="U344"/>
  <c r="P23"/>
  <c r="Q23" s="1"/>
  <c r="V54"/>
  <c r="W54" s="1"/>
  <c r="P150"/>
  <c r="Q150" s="1"/>
  <c r="O160"/>
  <c r="V180"/>
  <c r="W180" s="1"/>
  <c r="O265"/>
  <c r="V269"/>
  <c r="W269" s="1"/>
  <c r="O364"/>
  <c r="P392"/>
  <c r="Q392" s="1"/>
  <c r="O460"/>
  <c r="V465"/>
  <c r="W465" s="1"/>
  <c r="V473"/>
  <c r="W473" s="1"/>
  <c r="O482"/>
  <c r="U13"/>
  <c r="V114"/>
  <c r="W114" s="1"/>
  <c r="V141"/>
  <c r="W141" s="1"/>
  <c r="P147"/>
  <c r="Q147" s="1"/>
  <c r="V152"/>
  <c r="W152" s="1"/>
  <c r="U170"/>
  <c r="V166"/>
  <c r="W166" s="1"/>
  <c r="P168"/>
  <c r="Q168" s="1"/>
  <c r="P175"/>
  <c r="Q175" s="1"/>
  <c r="V177"/>
  <c r="W177" s="1"/>
  <c r="P179"/>
  <c r="Q179" s="1"/>
  <c r="P180"/>
  <c r="Q180" s="1"/>
  <c r="P229"/>
  <c r="Q229" s="1"/>
  <c r="P232"/>
  <c r="Q232" s="1"/>
  <c r="P270"/>
  <c r="Q270" s="1"/>
  <c r="P336"/>
  <c r="Q336" s="1"/>
  <c r="V338"/>
  <c r="W338" s="1"/>
  <c r="V342"/>
  <c r="W342" s="1"/>
  <c r="P348"/>
  <c r="Q348" s="1"/>
  <c r="V409"/>
  <c r="V413" s="1"/>
  <c r="V448"/>
  <c r="W448" s="1"/>
  <c r="O276"/>
  <c r="U98"/>
  <c r="P201"/>
  <c r="Q201" s="1"/>
  <c r="P263"/>
  <c r="Q263" s="1"/>
  <c r="P275"/>
  <c r="Q275" s="1"/>
  <c r="P339"/>
  <c r="Q339" s="1"/>
  <c r="V357"/>
  <c r="W357" s="1"/>
  <c r="V361"/>
  <c r="W361" s="1"/>
  <c r="V374"/>
  <c r="W374" s="1"/>
  <c r="P449"/>
  <c r="Q449" s="1"/>
  <c r="O490"/>
  <c r="P61"/>
  <c r="Q61" s="1"/>
  <c r="V182"/>
  <c r="W182" s="1"/>
  <c r="V187"/>
  <c r="W187" s="1"/>
  <c r="O318"/>
  <c r="P315"/>
  <c r="Q315" s="1"/>
  <c r="P337"/>
  <c r="Q337" s="1"/>
  <c r="T13"/>
  <c r="V12"/>
  <c r="V35"/>
  <c r="V38"/>
  <c r="W38" s="1"/>
  <c r="V46"/>
  <c r="W46" s="1"/>
  <c r="N13"/>
  <c r="P12"/>
  <c r="P21"/>
  <c r="Q21" s="1"/>
  <c r="V51"/>
  <c r="W51" s="1"/>
  <c r="V49"/>
  <c r="W49" s="1"/>
  <c r="P70"/>
  <c r="V76"/>
  <c r="W76" s="1"/>
  <c r="N102"/>
  <c r="P101"/>
  <c r="V234"/>
  <c r="W234" s="1"/>
  <c r="V96"/>
  <c r="W96" s="1"/>
  <c r="U156"/>
  <c r="N110"/>
  <c r="P109"/>
  <c r="S115"/>
  <c r="V135"/>
  <c r="W135" s="1"/>
  <c r="V140"/>
  <c r="W140" s="1"/>
  <c r="V179"/>
  <c r="W179" s="1"/>
  <c r="V37"/>
  <c r="W37" s="1"/>
  <c r="V48"/>
  <c r="W48" s="1"/>
  <c r="V206"/>
  <c r="T207"/>
  <c r="N276"/>
  <c r="P274"/>
  <c r="V16"/>
  <c r="V200"/>
  <c r="W200" s="1"/>
  <c r="V201"/>
  <c r="W201" s="1"/>
  <c r="U91"/>
  <c r="U39"/>
  <c r="O63"/>
  <c r="O85"/>
  <c r="O98"/>
  <c r="U55"/>
  <c r="P81"/>
  <c r="P164"/>
  <c r="Q164" s="1"/>
  <c r="P236"/>
  <c r="Q236" s="1"/>
  <c r="S128"/>
  <c r="P139"/>
  <c r="P186"/>
  <c r="V216"/>
  <c r="W216" s="1"/>
  <c r="P42"/>
  <c r="V52"/>
  <c r="W52" s="1"/>
  <c r="V59"/>
  <c r="W59" s="1"/>
  <c r="V61"/>
  <c r="W61" s="1"/>
  <c r="P75"/>
  <c r="P88"/>
  <c r="V144"/>
  <c r="W144" s="1"/>
  <c r="V147"/>
  <c r="W147" s="1"/>
  <c r="V190"/>
  <c r="W190" s="1"/>
  <c r="V211"/>
  <c r="W211" s="1"/>
  <c r="S220"/>
  <c r="V243"/>
  <c r="W243" s="1"/>
  <c r="V248"/>
  <c r="V292"/>
  <c r="W292" s="1"/>
  <c r="V47"/>
  <c r="W47" s="1"/>
  <c r="V53"/>
  <c r="W53" s="1"/>
  <c r="W198"/>
  <c r="P199"/>
  <c r="Q199" s="1"/>
  <c r="V251"/>
  <c r="W251" s="1"/>
  <c r="O170"/>
  <c r="V44"/>
  <c r="W44" s="1"/>
  <c r="V50"/>
  <c r="W50" s="1"/>
  <c r="V145"/>
  <c r="W145" s="1"/>
  <c r="V226"/>
  <c r="W226" s="1"/>
  <c r="V167"/>
  <c r="W167" s="1"/>
  <c r="P66"/>
  <c r="N67"/>
  <c r="V235"/>
  <c r="W235" s="1"/>
  <c r="V321"/>
  <c r="U322"/>
  <c r="O259"/>
  <c r="P219"/>
  <c r="Q219" s="1"/>
  <c r="M220"/>
  <c r="V223"/>
  <c r="P233"/>
  <c r="Q233" s="1"/>
  <c r="V236"/>
  <c r="W236" s="1"/>
  <c r="P285"/>
  <c r="O288"/>
  <c r="V316"/>
  <c r="W316" s="1"/>
  <c r="S39"/>
  <c r="V150"/>
  <c r="W150" s="1"/>
  <c r="P4"/>
  <c r="U78"/>
  <c r="U85"/>
  <c r="P187"/>
  <c r="Q187" s="1"/>
  <c r="V199"/>
  <c r="W199" s="1"/>
  <c r="O271"/>
  <c r="P142"/>
  <c r="Q142" s="1"/>
  <c r="P181"/>
  <c r="Q181" s="1"/>
  <c r="P133"/>
  <c r="Q133" s="1"/>
  <c r="M160"/>
  <c r="V270"/>
  <c r="W270" s="1"/>
  <c r="S271"/>
  <c r="P309"/>
  <c r="N310"/>
  <c r="P353"/>
  <c r="Q353" s="1"/>
  <c r="S18"/>
  <c r="V139"/>
  <c r="P141"/>
  <c r="Q141" s="1"/>
  <c r="P148"/>
  <c r="Q148" s="1"/>
  <c r="P22"/>
  <c r="Q22" s="1"/>
  <c r="P24"/>
  <c r="Q24" s="1"/>
  <c r="P26"/>
  <c r="Q26" s="1"/>
  <c r="P28"/>
  <c r="Q28" s="1"/>
  <c r="P30"/>
  <c r="Q30" s="1"/>
  <c r="M55"/>
  <c r="P46"/>
  <c r="Q46" s="1"/>
  <c r="I77"/>
  <c r="P95"/>
  <c r="Q95" s="1"/>
  <c r="P118"/>
  <c r="P123"/>
  <c r="Q123" s="1"/>
  <c r="I132"/>
  <c r="V149"/>
  <c r="W149" s="1"/>
  <c r="P155"/>
  <c r="Q155" s="1"/>
  <c r="V189"/>
  <c r="W189" s="1"/>
  <c r="P198"/>
  <c r="V219"/>
  <c r="W219" s="1"/>
  <c r="I230"/>
  <c r="U245"/>
  <c r="P244"/>
  <c r="Q244" s="1"/>
  <c r="U271"/>
  <c r="U294"/>
  <c r="I317"/>
  <c r="M85"/>
  <c r="P83"/>
  <c r="Q83" s="1"/>
  <c r="V181"/>
  <c r="W181" s="1"/>
  <c r="V228"/>
  <c r="W228" s="1"/>
  <c r="P249"/>
  <c r="Q249" s="1"/>
  <c r="M259"/>
  <c r="P255"/>
  <c r="Q255" s="1"/>
  <c r="P269"/>
  <c r="Q269" s="1"/>
  <c r="M302"/>
  <c r="S326"/>
  <c r="V329"/>
  <c r="U331"/>
  <c r="I123"/>
  <c r="P37"/>
  <c r="Q37" s="1"/>
  <c r="M13"/>
  <c r="V84"/>
  <c r="W84" s="1"/>
  <c r="M91"/>
  <c r="P89"/>
  <c r="Q89" s="1"/>
  <c r="V97"/>
  <c r="W97" s="1"/>
  <c r="M102"/>
  <c r="P127"/>
  <c r="P132"/>
  <c r="Q132" s="1"/>
  <c r="P151"/>
  <c r="Q151" s="1"/>
  <c r="I153"/>
  <c r="I169"/>
  <c r="U183"/>
  <c r="P194"/>
  <c r="Q194" s="1"/>
  <c r="T203"/>
  <c r="P212"/>
  <c r="Q212" s="1"/>
  <c r="V281"/>
  <c r="W281" s="1"/>
  <c r="V287"/>
  <c r="W287" s="1"/>
  <c r="P316"/>
  <c r="Q316" s="1"/>
  <c r="P135"/>
  <c r="Q135" s="1"/>
  <c r="M115"/>
  <c r="P140"/>
  <c r="Q140" s="1"/>
  <c r="P144"/>
  <c r="Q144" s="1"/>
  <c r="P167"/>
  <c r="Q167" s="1"/>
  <c r="P224"/>
  <c r="Q224" s="1"/>
  <c r="P243"/>
  <c r="Q243" s="1"/>
  <c r="M245"/>
  <c r="V253"/>
  <c r="W253" s="1"/>
  <c r="P279"/>
  <c r="N282"/>
  <c r="N298"/>
  <c r="P297"/>
  <c r="P367"/>
  <c r="V372"/>
  <c r="W372" s="1"/>
  <c r="P58"/>
  <c r="P43"/>
  <c r="Q43" s="1"/>
  <c r="P77"/>
  <c r="Q77" s="1"/>
  <c r="I58"/>
  <c r="I60"/>
  <c r="I62"/>
  <c r="N63"/>
  <c r="M72"/>
  <c r="P71"/>
  <c r="Q71" s="1"/>
  <c r="V82"/>
  <c r="W82" s="1"/>
  <c r="V134"/>
  <c r="W134" s="1"/>
  <c r="I143"/>
  <c r="V151"/>
  <c r="W151" s="1"/>
  <c r="V176"/>
  <c r="W176" s="1"/>
  <c r="P202"/>
  <c r="Q202" s="1"/>
  <c r="P218"/>
  <c r="Q218" s="1"/>
  <c r="U259"/>
  <c r="V256"/>
  <c r="W256" s="1"/>
  <c r="P330"/>
  <c r="Q330" s="1"/>
  <c r="V340"/>
  <c r="W340" s="1"/>
  <c r="M78"/>
  <c r="P76"/>
  <c r="Q76" s="1"/>
  <c r="P96"/>
  <c r="Q96" s="1"/>
  <c r="M98"/>
  <c r="M124"/>
  <c r="V193"/>
  <c r="W193" s="1"/>
  <c r="V255"/>
  <c r="W255" s="1"/>
  <c r="M271"/>
  <c r="S276"/>
  <c r="T302"/>
  <c r="V301"/>
  <c r="P329"/>
  <c r="N331"/>
  <c r="V347"/>
  <c r="S13"/>
  <c r="P60"/>
  <c r="Q60" s="1"/>
  <c r="P62"/>
  <c r="Q62" s="1"/>
  <c r="O55"/>
  <c r="I43"/>
  <c r="P154"/>
  <c r="Q154" s="1"/>
  <c r="V90"/>
  <c r="W90" s="1"/>
  <c r="I95"/>
  <c r="V105"/>
  <c r="P114"/>
  <c r="Q114" s="1"/>
  <c r="O136"/>
  <c r="I163"/>
  <c r="V17"/>
  <c r="W17" s="1"/>
  <c r="V23"/>
  <c r="W23" s="1"/>
  <c r="V25"/>
  <c r="W25" s="1"/>
  <c r="V27"/>
  <c r="W27" s="1"/>
  <c r="V29"/>
  <c r="W29" s="1"/>
  <c r="V31"/>
  <c r="W31" s="1"/>
  <c r="V36"/>
  <c r="W36" s="1"/>
  <c r="V45"/>
  <c r="W45" s="1"/>
  <c r="M110"/>
  <c r="V165"/>
  <c r="W165" s="1"/>
  <c r="P169"/>
  <c r="Q169" s="1"/>
  <c r="V229"/>
  <c r="W229" s="1"/>
  <c r="P231"/>
  <c r="Q231" s="1"/>
  <c r="V237"/>
  <c r="W237" s="1"/>
  <c r="N288"/>
  <c r="S183"/>
  <c r="V174"/>
  <c r="W174" s="1"/>
  <c r="M183"/>
  <c r="P177"/>
  <c r="Q177" s="1"/>
  <c r="P191"/>
  <c r="Q191" s="1"/>
  <c r="M195"/>
  <c r="V334"/>
  <c r="S195"/>
  <c r="O195"/>
  <c r="V218"/>
  <c r="W218" s="1"/>
  <c r="P228"/>
  <c r="Q228" s="1"/>
  <c r="V249"/>
  <c r="W249" s="1"/>
  <c r="P253"/>
  <c r="Q253" s="1"/>
  <c r="P264"/>
  <c r="Q264" s="1"/>
  <c r="M276"/>
  <c r="P152"/>
  <c r="Q152" s="1"/>
  <c r="M170"/>
  <c r="V244"/>
  <c r="W244" s="1"/>
  <c r="M265"/>
  <c r="V282"/>
  <c r="W279"/>
  <c r="N85"/>
  <c r="P105"/>
  <c r="N106"/>
  <c r="M156"/>
  <c r="O183"/>
  <c r="P176"/>
  <c r="Q176" s="1"/>
  <c r="S203"/>
  <c r="O238"/>
  <c r="V227"/>
  <c r="W227" s="1"/>
  <c r="V232"/>
  <c r="W232" s="1"/>
  <c r="P241"/>
  <c r="P251"/>
  <c r="Q251" s="1"/>
  <c r="S265"/>
  <c r="V285"/>
  <c r="P293"/>
  <c r="Q293" s="1"/>
  <c r="V168"/>
  <c r="W168" s="1"/>
  <c r="P215"/>
  <c r="Q215" s="1"/>
  <c r="N220"/>
  <c r="P220" s="1"/>
  <c r="Q220" s="1"/>
  <c r="V242"/>
  <c r="W242" s="1"/>
  <c r="V252"/>
  <c r="W252" s="1"/>
  <c r="V257"/>
  <c r="W257" s="1"/>
  <c r="M306"/>
  <c r="V341"/>
  <c r="W341" s="1"/>
  <c r="V370"/>
  <c r="W370" s="1"/>
  <c r="U63"/>
  <c r="I22"/>
  <c r="I24"/>
  <c r="I26"/>
  <c r="I28"/>
  <c r="I30"/>
  <c r="P166"/>
  <c r="Q166" s="1"/>
  <c r="P193"/>
  <c r="Q193" s="1"/>
  <c r="V194"/>
  <c r="W194" s="1"/>
  <c r="M212"/>
  <c r="S288"/>
  <c r="P292"/>
  <c r="Q292" s="1"/>
  <c r="M294"/>
  <c r="M318"/>
  <c r="V314"/>
  <c r="W314" s="1"/>
  <c r="N326"/>
  <c r="P325"/>
  <c r="S344"/>
  <c r="V335"/>
  <c r="W335" s="1"/>
  <c r="P341"/>
  <c r="Q341" s="1"/>
  <c r="V434"/>
  <c r="W434" s="1"/>
  <c r="P291"/>
  <c r="P433"/>
  <c r="Q433" s="1"/>
  <c r="U450"/>
  <c r="V444"/>
  <c r="V309"/>
  <c r="I224"/>
  <c r="P256"/>
  <c r="Q256" s="1"/>
  <c r="V264"/>
  <c r="W264" s="1"/>
  <c r="P280"/>
  <c r="Q280" s="1"/>
  <c r="S322"/>
  <c r="M326"/>
  <c r="S331"/>
  <c r="O344"/>
  <c r="U364"/>
  <c r="I354"/>
  <c r="V362"/>
  <c r="W362" s="1"/>
  <c r="P368"/>
  <c r="Q368" s="1"/>
  <c r="S406"/>
  <c r="T417"/>
  <c r="V416"/>
  <c r="V369"/>
  <c r="W369" s="1"/>
  <c r="U220"/>
  <c r="P216"/>
  <c r="Q216" s="1"/>
  <c r="P287"/>
  <c r="Q287" s="1"/>
  <c r="V315"/>
  <c r="W315" s="1"/>
  <c r="V330"/>
  <c r="W330" s="1"/>
  <c r="V337"/>
  <c r="W337" s="1"/>
  <c r="V353"/>
  <c r="W353" s="1"/>
  <c r="P362"/>
  <c r="Q362" s="1"/>
  <c r="V268"/>
  <c r="T271"/>
  <c r="P321"/>
  <c r="N322"/>
  <c r="P380"/>
  <c r="Q380" s="1"/>
  <c r="I148"/>
  <c r="I250"/>
  <c r="S282"/>
  <c r="I155"/>
  <c r="P206"/>
  <c r="U238"/>
  <c r="I258"/>
  <c r="P356"/>
  <c r="Q356" s="1"/>
  <c r="P358"/>
  <c r="Q358" s="1"/>
  <c r="V352"/>
  <c r="W352" s="1"/>
  <c r="P371"/>
  <c r="Q371" s="1"/>
  <c r="P382"/>
  <c r="Q382" s="1"/>
  <c r="P409"/>
  <c r="P426"/>
  <c r="N437"/>
  <c r="P431"/>
  <c r="V359"/>
  <c r="W359" s="1"/>
  <c r="V286"/>
  <c r="W286" s="1"/>
  <c r="V356"/>
  <c r="W356" s="1"/>
  <c r="V399"/>
  <c r="W399" s="1"/>
  <c r="V275"/>
  <c r="W275" s="1"/>
  <c r="V358"/>
  <c r="W358" s="1"/>
  <c r="V368"/>
  <c r="W368" s="1"/>
  <c r="V380"/>
  <c r="W380" s="1"/>
  <c r="P434"/>
  <c r="Q434" s="1"/>
  <c r="M441"/>
  <c r="N478"/>
  <c r="P477"/>
  <c r="P378"/>
  <c r="Q378" s="1"/>
  <c r="O413"/>
  <c r="O423"/>
  <c r="U460"/>
  <c r="O474"/>
  <c r="V373"/>
  <c r="W373" s="1"/>
  <c r="P375"/>
  <c r="Q375" s="1"/>
  <c r="P379"/>
  <c r="Q379" s="1"/>
  <c r="V410"/>
  <c r="W410" s="1"/>
  <c r="V421"/>
  <c r="W421" s="1"/>
  <c r="I291"/>
  <c r="P349"/>
  <c r="Q349" s="1"/>
  <c r="P357"/>
  <c r="Q357" s="1"/>
  <c r="I360"/>
  <c r="U383"/>
  <c r="V371"/>
  <c r="W371" s="1"/>
  <c r="P377"/>
  <c r="Q377" s="1"/>
  <c r="V388"/>
  <c r="W388" s="1"/>
  <c r="V457"/>
  <c r="W457" s="1"/>
  <c r="P350"/>
  <c r="Q350" s="1"/>
  <c r="P361"/>
  <c r="Q361" s="1"/>
  <c r="P363"/>
  <c r="Q363" s="1"/>
  <c r="P391"/>
  <c r="Q391" s="1"/>
  <c r="V400"/>
  <c r="W400" s="1"/>
  <c r="S428"/>
  <c r="P444"/>
  <c r="P447"/>
  <c r="Q447" s="1"/>
  <c r="P448"/>
  <c r="Q448" s="1"/>
  <c r="P455"/>
  <c r="Q455" s="1"/>
  <c r="P359"/>
  <c r="Q359" s="1"/>
  <c r="M383"/>
  <c r="P404"/>
  <c r="V379"/>
  <c r="W379" s="1"/>
  <c r="V386"/>
  <c r="V392"/>
  <c r="W392" s="1"/>
  <c r="P398"/>
  <c r="P405"/>
  <c r="Q405" s="1"/>
  <c r="M406"/>
  <c r="P416"/>
  <c r="N417"/>
  <c r="V453"/>
  <c r="V454"/>
  <c r="W454" s="1"/>
  <c r="V471"/>
  <c r="W471" s="1"/>
  <c r="N482"/>
  <c r="P481"/>
  <c r="P394"/>
  <c r="Q394" s="1"/>
  <c r="T413"/>
  <c r="U516"/>
  <c r="P354"/>
  <c r="Q354" s="1"/>
  <c r="P370"/>
  <c r="Q370" s="1"/>
  <c r="P281"/>
  <c r="Q281" s="1"/>
  <c r="I350"/>
  <c r="P372"/>
  <c r="Q372" s="1"/>
  <c r="V387"/>
  <c r="W387" s="1"/>
  <c r="P411"/>
  <c r="Q411" s="1"/>
  <c r="P471"/>
  <c r="Q471" s="1"/>
  <c r="P374"/>
  <c r="Q374" s="1"/>
  <c r="P427"/>
  <c r="Q427" s="1"/>
  <c r="V446"/>
  <c r="W446" s="1"/>
  <c r="P458"/>
  <c r="Q458" s="1"/>
  <c r="N486"/>
  <c r="P485"/>
  <c r="N494"/>
  <c r="P493"/>
  <c r="P513"/>
  <c r="Q513" s="1"/>
  <c r="P369"/>
  <c r="Q369" s="1"/>
  <c r="O395"/>
  <c r="N406"/>
  <c r="M450"/>
  <c r="O516"/>
  <c r="V463"/>
  <c r="P468"/>
  <c r="Q468" s="1"/>
  <c r="P473"/>
  <c r="Q473" s="1"/>
  <c r="M490"/>
  <c r="V378"/>
  <c r="W378" s="1"/>
  <c r="P399"/>
  <c r="Q399" s="1"/>
  <c r="M401"/>
  <c r="P421"/>
  <c r="Q421" s="1"/>
  <c r="V509"/>
  <c r="W509" s="1"/>
  <c r="I254"/>
  <c r="P352"/>
  <c r="Q352" s="1"/>
  <c r="P360"/>
  <c r="Q360" s="1"/>
  <c r="U395"/>
  <c r="P387"/>
  <c r="Q387" s="1"/>
  <c r="P456"/>
  <c r="Q456" s="1"/>
  <c r="V468"/>
  <c r="W468" s="1"/>
  <c r="P469"/>
  <c r="Q469" s="1"/>
  <c r="V459"/>
  <c r="W459" s="1"/>
  <c r="P503"/>
  <c r="Q503" s="1"/>
  <c r="P464"/>
  <c r="Q464" s="1"/>
  <c r="P412"/>
  <c r="Q412" s="1"/>
  <c r="M413"/>
  <c r="P386"/>
  <c r="M395"/>
  <c r="P389"/>
  <c r="Q389" s="1"/>
  <c r="I456"/>
  <c r="V467"/>
  <c r="W467" s="1"/>
  <c r="O504"/>
  <c r="P508"/>
  <c r="Q508" s="1"/>
  <c r="P393"/>
  <c r="Q393" s="1"/>
  <c r="M460"/>
  <c r="P457"/>
  <c r="Q457" s="1"/>
  <c r="S474"/>
  <c r="V466"/>
  <c r="W466" s="1"/>
  <c r="V472"/>
  <c r="W472" s="1"/>
  <c r="P381"/>
  <c r="Q381" s="1"/>
  <c r="I389"/>
  <c r="M428"/>
  <c r="O450"/>
  <c r="U474"/>
  <c r="M504"/>
  <c r="V432"/>
  <c r="W432" s="1"/>
  <c r="P400"/>
  <c r="Q400" s="1"/>
  <c r="S423"/>
  <c r="O437"/>
  <c r="P453"/>
  <c r="S437"/>
  <c r="I515"/>
  <c r="P511"/>
  <c r="Q511" s="1"/>
  <c r="V382"/>
  <c r="W382" s="1"/>
  <c r="I393"/>
  <c r="V422"/>
  <c r="W422" s="1"/>
  <c r="M437"/>
  <c r="V435"/>
  <c r="W435" s="1"/>
  <c r="V449"/>
  <c r="W449" s="1"/>
  <c r="V464"/>
  <c r="W464" s="1"/>
  <c r="V469"/>
  <c r="W469" s="1"/>
  <c r="I507"/>
  <c r="P515"/>
  <c r="Q515" s="1"/>
  <c r="U401"/>
  <c r="U428"/>
  <c r="U504"/>
  <c r="I511"/>
  <c r="I348"/>
  <c r="I391"/>
  <c r="S413"/>
  <c r="U423"/>
  <c r="S450"/>
  <c r="I458"/>
  <c r="I513"/>
  <c r="I12" i="59"/>
  <c r="I32"/>
  <c r="I10"/>
  <c r="I21"/>
  <c r="I63"/>
  <c r="I71"/>
  <c r="I27"/>
  <c r="I26"/>
  <c r="I42"/>
  <c r="I95"/>
  <c r="I20"/>
  <c r="I151"/>
  <c r="I18"/>
  <c r="I91"/>
  <c r="I143"/>
  <c r="I19"/>
  <c r="I41"/>
  <c r="I94"/>
  <c r="I97"/>
  <c r="I102"/>
  <c r="I35"/>
  <c r="I17"/>
  <c r="I99"/>
  <c r="I67"/>
  <c r="I111"/>
  <c r="I4"/>
  <c r="I93"/>
  <c r="I9"/>
  <c r="I56"/>
  <c r="I107"/>
  <c r="I118"/>
  <c r="I137"/>
  <c r="I148"/>
  <c r="I14"/>
  <c r="I43"/>
  <c r="I65"/>
  <c r="I104"/>
  <c r="I126"/>
  <c r="I8"/>
  <c r="I40"/>
  <c r="I76"/>
  <c r="I101"/>
  <c r="I121"/>
  <c r="I127"/>
  <c r="I139"/>
  <c r="I22"/>
  <c r="I47"/>
  <c r="I61"/>
  <c r="I90"/>
  <c r="I96"/>
  <c r="I117"/>
  <c r="I136"/>
  <c r="I15"/>
  <c r="I44"/>
  <c r="I105"/>
  <c r="I7"/>
  <c r="I39"/>
  <c r="I100"/>
  <c r="I120"/>
  <c r="I140"/>
  <c r="A248" i="2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F100" i="11"/>
  <c r="I100" s="1"/>
  <c r="G100"/>
  <c r="H100"/>
  <c r="J100"/>
  <c r="K100"/>
  <c r="U100" s="1" a="1"/>
  <c r="U100" s="1"/>
  <c r="W413" i="27" l="1"/>
  <c r="P497"/>
  <c r="P498" s="1"/>
  <c r="Q498" s="1"/>
  <c r="W440"/>
  <c r="V513"/>
  <c r="W513" s="1"/>
  <c r="S482"/>
  <c r="V508"/>
  <c r="W508" s="1"/>
  <c r="V511"/>
  <c r="W511" s="1"/>
  <c r="S486"/>
  <c r="V485"/>
  <c r="P501"/>
  <c r="P504" s="1"/>
  <c r="Q504" s="1"/>
  <c r="S498"/>
  <c r="V501"/>
  <c r="S504"/>
  <c r="V515"/>
  <c r="W515" s="1"/>
  <c r="S490"/>
  <c r="V512"/>
  <c r="W512" s="1"/>
  <c r="T494"/>
  <c r="S494"/>
  <c r="P183"/>
  <c r="Q183" s="1"/>
  <c r="Q173"/>
  <c r="P9"/>
  <c r="Q9" s="1"/>
  <c r="Q8"/>
  <c r="W409"/>
  <c r="W282"/>
  <c r="V391"/>
  <c r="W391" s="1"/>
  <c r="V393"/>
  <c r="W393" s="1"/>
  <c r="P454"/>
  <c r="Q454" s="1"/>
  <c r="N460"/>
  <c r="P347"/>
  <c r="N364"/>
  <c r="P417"/>
  <c r="Q417" s="1"/>
  <c r="Q416"/>
  <c r="P440"/>
  <c r="N441"/>
  <c r="V155"/>
  <c r="W155" s="1"/>
  <c r="P294"/>
  <c r="Q294" s="1"/>
  <c r="Q291"/>
  <c r="V26"/>
  <c r="W26" s="1"/>
  <c r="P305"/>
  <c r="N306"/>
  <c r="T102"/>
  <c r="V101"/>
  <c r="W347"/>
  <c r="V364"/>
  <c r="W364" s="1"/>
  <c r="N271"/>
  <c r="P268"/>
  <c r="P383"/>
  <c r="Q383" s="1"/>
  <c r="Q367"/>
  <c r="P131"/>
  <c r="N136"/>
  <c r="V153"/>
  <c r="W153" s="1"/>
  <c r="V42"/>
  <c r="Q186"/>
  <c r="P195"/>
  <c r="Q195" s="1"/>
  <c r="Q81"/>
  <c r="P85"/>
  <c r="Q85" s="1"/>
  <c r="T124"/>
  <c r="V122"/>
  <c r="V207"/>
  <c r="W207" s="1"/>
  <c r="W206"/>
  <c r="Q70"/>
  <c r="P72"/>
  <c r="Q72" s="1"/>
  <c r="S401"/>
  <c r="N450"/>
  <c r="N413"/>
  <c r="T331"/>
  <c r="V445"/>
  <c r="W445" s="1"/>
  <c r="T450"/>
  <c r="V254"/>
  <c r="W254" s="1"/>
  <c r="P486"/>
  <c r="Q486" s="1"/>
  <c r="Q485"/>
  <c r="V398"/>
  <c r="T401"/>
  <c r="Q481"/>
  <c r="P482"/>
  <c r="Q482" s="1"/>
  <c r="P450"/>
  <c r="Q450" s="1"/>
  <c r="Q444"/>
  <c r="S294"/>
  <c r="P413"/>
  <c r="Q413" s="1"/>
  <c r="Q409"/>
  <c r="Q206"/>
  <c r="P207"/>
  <c r="Q207" s="1"/>
  <c r="V354"/>
  <c r="W354" s="1"/>
  <c r="Q325"/>
  <c r="P326"/>
  <c r="Q326" s="1"/>
  <c r="V28"/>
  <c r="W28" s="1"/>
  <c r="V70"/>
  <c r="T72"/>
  <c r="V280"/>
  <c r="W280" s="1"/>
  <c r="T282"/>
  <c r="T5"/>
  <c r="V4"/>
  <c r="N98"/>
  <c r="P94"/>
  <c r="T67"/>
  <c r="V66"/>
  <c r="P248"/>
  <c r="N259"/>
  <c r="T91"/>
  <c r="V88"/>
  <c r="Q118"/>
  <c r="P119"/>
  <c r="Q119" s="1"/>
  <c r="N160"/>
  <c r="P159"/>
  <c r="Q109"/>
  <c r="P110"/>
  <c r="Q110" s="1"/>
  <c r="Q12"/>
  <c r="P13"/>
  <c r="Q13" s="1"/>
  <c r="V13"/>
  <c r="W13" s="1"/>
  <c r="W12"/>
  <c r="M364"/>
  <c r="N294"/>
  <c r="N195"/>
  <c r="N72"/>
  <c r="W453"/>
  <c r="V460"/>
  <c r="W460" s="1"/>
  <c r="P428"/>
  <c r="Q428" s="1"/>
  <c r="Q426"/>
  <c r="V30"/>
  <c r="W30" s="1"/>
  <c r="T195"/>
  <c r="V186"/>
  <c r="T9"/>
  <c r="V8"/>
  <c r="T276"/>
  <c r="V274"/>
  <c r="V262"/>
  <c r="T265"/>
  <c r="V169"/>
  <c r="W169" s="1"/>
  <c r="Q198"/>
  <c r="P203"/>
  <c r="Q203" s="1"/>
  <c r="P5"/>
  <c r="Q5" s="1"/>
  <c r="Q4"/>
  <c r="T115"/>
  <c r="V115" s="1"/>
  <c r="W115" s="1"/>
  <c r="V113"/>
  <c r="W113" s="1"/>
  <c r="N401"/>
  <c r="S383"/>
  <c r="T288"/>
  <c r="T344"/>
  <c r="N203"/>
  <c r="N32"/>
  <c r="P32" s="1"/>
  <c r="Q32" s="1"/>
  <c r="T39"/>
  <c r="P494"/>
  <c r="Q494" s="1"/>
  <c r="Q493"/>
  <c r="P401"/>
  <c r="Q401" s="1"/>
  <c r="Q398"/>
  <c r="P406"/>
  <c r="Q406" s="1"/>
  <c r="Q404"/>
  <c r="P478"/>
  <c r="Q478" s="1"/>
  <c r="Q477"/>
  <c r="T383"/>
  <c r="V367"/>
  <c r="W285"/>
  <c r="V288"/>
  <c r="W288" s="1"/>
  <c r="P106"/>
  <c r="Q106" s="1"/>
  <c r="Q105"/>
  <c r="N265"/>
  <c r="P262"/>
  <c r="V344"/>
  <c r="W344" s="1"/>
  <c r="W334"/>
  <c r="V95"/>
  <c r="W95" s="1"/>
  <c r="N124"/>
  <c r="P122"/>
  <c r="T183"/>
  <c r="V173"/>
  <c r="N39"/>
  <c r="P35"/>
  <c r="Q58"/>
  <c r="P63"/>
  <c r="Q63" s="1"/>
  <c r="P282"/>
  <c r="Q282" s="1"/>
  <c r="Q279"/>
  <c r="V118"/>
  <c r="T119"/>
  <c r="N302"/>
  <c r="P301"/>
  <c r="S136"/>
  <c r="V132"/>
  <c r="W132" s="1"/>
  <c r="V156"/>
  <c r="W156" s="1"/>
  <c r="W139"/>
  <c r="Q66"/>
  <c r="P67"/>
  <c r="Q67" s="1"/>
  <c r="T220"/>
  <c r="V220" s="1"/>
  <c r="W220" s="1"/>
  <c r="V215"/>
  <c r="W215" s="1"/>
  <c r="P276"/>
  <c r="Q276" s="1"/>
  <c r="Q274"/>
  <c r="W35"/>
  <c r="V39"/>
  <c r="W39" s="1"/>
  <c r="N428"/>
  <c r="N474"/>
  <c r="P463"/>
  <c r="N490"/>
  <c r="P489"/>
  <c r="V360"/>
  <c r="W360" s="1"/>
  <c r="V258"/>
  <c r="W258" s="1"/>
  <c r="N318"/>
  <c r="P318" s="1"/>
  <c r="Q318" s="1"/>
  <c r="P313"/>
  <c r="Q313" s="1"/>
  <c r="V21"/>
  <c r="W21" s="1"/>
  <c r="V75"/>
  <c r="N115"/>
  <c r="P115" s="1"/>
  <c r="Q115" s="1"/>
  <c r="P113"/>
  <c r="Q113" s="1"/>
  <c r="P174"/>
  <c r="Q174" s="1"/>
  <c r="N183"/>
  <c r="S124"/>
  <c r="V123"/>
  <c r="W123" s="1"/>
  <c r="P310"/>
  <c r="Q310" s="1"/>
  <c r="Q309"/>
  <c r="Q285"/>
  <c r="P288"/>
  <c r="Q288" s="1"/>
  <c r="Q75"/>
  <c r="P78"/>
  <c r="Q78" s="1"/>
  <c r="Q42"/>
  <c r="P55"/>
  <c r="Q55" s="1"/>
  <c r="M423"/>
  <c r="S238"/>
  <c r="M238"/>
  <c r="T18"/>
  <c r="S85"/>
  <c r="W463"/>
  <c r="V474"/>
  <c r="W474" s="1"/>
  <c r="N423"/>
  <c r="P420"/>
  <c r="P437"/>
  <c r="Q437" s="1"/>
  <c r="Q431"/>
  <c r="V148"/>
  <c r="W148" s="1"/>
  <c r="V271"/>
  <c r="W271" s="1"/>
  <c r="W268"/>
  <c r="V404"/>
  <c r="T406"/>
  <c r="W444"/>
  <c r="V450"/>
  <c r="W450" s="1"/>
  <c r="W105"/>
  <c r="V106"/>
  <c r="W106" s="1"/>
  <c r="V302"/>
  <c r="W302" s="1"/>
  <c r="W301"/>
  <c r="T298"/>
  <c r="V297"/>
  <c r="Q127"/>
  <c r="P128"/>
  <c r="Q128" s="1"/>
  <c r="T326"/>
  <c r="V325"/>
  <c r="V317"/>
  <c r="W317" s="1"/>
  <c r="P223"/>
  <c r="N238"/>
  <c r="V127"/>
  <c r="T128"/>
  <c r="W16"/>
  <c r="V18"/>
  <c r="W18" s="1"/>
  <c r="T85"/>
  <c r="V81"/>
  <c r="M474"/>
  <c r="M516"/>
  <c r="M32"/>
  <c r="S245"/>
  <c r="N78"/>
  <c r="N55"/>
  <c r="V420"/>
  <c r="T423"/>
  <c r="S460"/>
  <c r="V458"/>
  <c r="W458" s="1"/>
  <c r="T437"/>
  <c r="V431"/>
  <c r="P460"/>
  <c r="Q460" s="1"/>
  <c r="Q453"/>
  <c r="P395"/>
  <c r="Q395" s="1"/>
  <c r="Q386"/>
  <c r="P507"/>
  <c r="N516"/>
  <c r="W386"/>
  <c r="V395"/>
  <c r="W395" s="1"/>
  <c r="S259"/>
  <c r="W309"/>
  <c r="V310"/>
  <c r="W310" s="1"/>
  <c r="V22"/>
  <c r="W22" s="1"/>
  <c r="N170"/>
  <c r="P170" s="1"/>
  <c r="Q170" s="1"/>
  <c r="P163"/>
  <c r="Q163" s="1"/>
  <c r="S55"/>
  <c r="V43"/>
  <c r="W43" s="1"/>
  <c r="P331"/>
  <c r="Q331" s="1"/>
  <c r="Q329"/>
  <c r="V60"/>
  <c r="W60" s="1"/>
  <c r="P298"/>
  <c r="Q298" s="1"/>
  <c r="Q297"/>
  <c r="V241"/>
  <c r="T245"/>
  <c r="V230"/>
  <c r="W230" s="1"/>
  <c r="V238"/>
  <c r="W238" s="1"/>
  <c r="W223"/>
  <c r="W248"/>
  <c r="V259"/>
  <c r="W259" s="1"/>
  <c r="P156"/>
  <c r="Q156" s="1"/>
  <c r="Q139"/>
  <c r="T98"/>
  <c r="V94"/>
  <c r="T136"/>
  <c r="V131"/>
  <c r="T474"/>
  <c r="M344"/>
  <c r="S318"/>
  <c r="S212"/>
  <c r="N91"/>
  <c r="S395"/>
  <c r="P390"/>
  <c r="Q390" s="1"/>
  <c r="N395"/>
  <c r="T478"/>
  <c r="V477"/>
  <c r="V350"/>
  <c r="W350" s="1"/>
  <c r="T428"/>
  <c r="V426"/>
  <c r="V305"/>
  <c r="T306"/>
  <c r="P322"/>
  <c r="Q322" s="1"/>
  <c r="Q321"/>
  <c r="W416"/>
  <c r="V417"/>
  <c r="W417" s="1"/>
  <c r="V24"/>
  <c r="W24" s="1"/>
  <c r="Q241"/>
  <c r="P245"/>
  <c r="Q245" s="1"/>
  <c r="N344"/>
  <c r="P334"/>
  <c r="N212"/>
  <c r="P211"/>
  <c r="Q211" s="1"/>
  <c r="V109"/>
  <c r="T110"/>
  <c r="S156"/>
  <c r="V62"/>
  <c r="W62" s="1"/>
  <c r="N18"/>
  <c r="P16"/>
  <c r="W329"/>
  <c r="V331"/>
  <c r="W331" s="1"/>
  <c r="V159"/>
  <c r="T160"/>
  <c r="S78"/>
  <c r="V77"/>
  <c r="W77" s="1"/>
  <c r="V313"/>
  <c r="W313" s="1"/>
  <c r="W321"/>
  <c r="V322"/>
  <c r="W322" s="1"/>
  <c r="V210"/>
  <c r="T212"/>
  <c r="Q88"/>
  <c r="P91"/>
  <c r="Q91" s="1"/>
  <c r="Q101"/>
  <c r="P102"/>
  <c r="Q102" s="1"/>
  <c r="N383"/>
  <c r="M136"/>
  <c r="N156"/>
  <c r="S98"/>
  <c r="N245"/>
  <c r="Q501" l="1"/>
  <c r="T504"/>
  <c r="Q497"/>
  <c r="V493"/>
  <c r="W493" s="1"/>
  <c r="T482"/>
  <c r="V481"/>
  <c r="V489"/>
  <c r="T490"/>
  <c r="T498"/>
  <c r="V497"/>
  <c r="T486"/>
  <c r="V245"/>
  <c r="W245" s="1"/>
  <c r="W241"/>
  <c r="V110"/>
  <c r="W110" s="1"/>
  <c r="W109"/>
  <c r="V306"/>
  <c r="W306" s="1"/>
  <c r="W305"/>
  <c r="W81"/>
  <c r="V85"/>
  <c r="W85" s="1"/>
  <c r="P423"/>
  <c r="Q423" s="1"/>
  <c r="Q420"/>
  <c r="W75"/>
  <c r="V78"/>
  <c r="W78" s="1"/>
  <c r="V119"/>
  <c r="W119" s="1"/>
  <c r="W118"/>
  <c r="P259"/>
  <c r="Q259" s="1"/>
  <c r="Q248"/>
  <c r="S63"/>
  <c r="S364"/>
  <c r="V250"/>
  <c r="W250" s="1"/>
  <c r="T259"/>
  <c r="P238"/>
  <c r="Q238" s="1"/>
  <c r="Q223"/>
  <c r="V183"/>
  <c r="W183" s="1"/>
  <c r="W173"/>
  <c r="Q262"/>
  <c r="P265"/>
  <c r="Q265" s="1"/>
  <c r="V102"/>
  <c r="W102" s="1"/>
  <c r="W101"/>
  <c r="V348"/>
  <c r="W348" s="1"/>
  <c r="T364"/>
  <c r="V298"/>
  <c r="W298" s="1"/>
  <c r="W297"/>
  <c r="P474"/>
  <c r="Q474" s="1"/>
  <c r="Q463"/>
  <c r="V195"/>
  <c r="W195" s="1"/>
  <c r="W186"/>
  <c r="P136"/>
  <c r="Q136" s="1"/>
  <c r="Q131"/>
  <c r="P364"/>
  <c r="Q364" s="1"/>
  <c r="Q347"/>
  <c r="V507"/>
  <c r="T516"/>
  <c r="S170"/>
  <c r="V504"/>
  <c r="W504" s="1"/>
  <c r="W501"/>
  <c r="V143"/>
  <c r="W143" s="1"/>
  <c r="T156"/>
  <c r="W477"/>
  <c r="V478"/>
  <c r="W478" s="1"/>
  <c r="P516"/>
  <c r="Q516" s="1"/>
  <c r="Q507"/>
  <c r="V128"/>
  <c r="W128" s="1"/>
  <c r="W127"/>
  <c r="P302"/>
  <c r="Q302" s="1"/>
  <c r="Q301"/>
  <c r="P39"/>
  <c r="Q39" s="1"/>
  <c r="Q35"/>
  <c r="W367"/>
  <c r="V383"/>
  <c r="W383" s="1"/>
  <c r="V91"/>
  <c r="W91" s="1"/>
  <c r="W88"/>
  <c r="W4"/>
  <c r="V5"/>
  <c r="W5" s="1"/>
  <c r="T294"/>
  <c r="V291"/>
  <c r="V163"/>
  <c r="W163" s="1"/>
  <c r="T170"/>
  <c r="V170" s="1"/>
  <c r="W170" s="1"/>
  <c r="S516"/>
  <c r="V98"/>
  <c r="W98" s="1"/>
  <c r="W94"/>
  <c r="W431"/>
  <c r="V437"/>
  <c r="W437" s="1"/>
  <c r="W485"/>
  <c r="V486"/>
  <c r="W486" s="1"/>
  <c r="V9"/>
  <c r="W9" s="1"/>
  <c r="W8"/>
  <c r="W398"/>
  <c r="V401"/>
  <c r="W401" s="1"/>
  <c r="V212"/>
  <c r="W212" s="1"/>
  <c r="W210"/>
  <c r="W159"/>
  <c r="V160"/>
  <c r="W160" s="1"/>
  <c r="P344"/>
  <c r="Q344" s="1"/>
  <c r="Q334"/>
  <c r="P98"/>
  <c r="Q98" s="1"/>
  <c r="Q94"/>
  <c r="V124"/>
  <c r="W124" s="1"/>
  <c r="W122"/>
  <c r="V136"/>
  <c r="W136" s="1"/>
  <c r="W131"/>
  <c r="V326"/>
  <c r="W326" s="1"/>
  <c r="W325"/>
  <c r="P490"/>
  <c r="Q490" s="1"/>
  <c r="Q489"/>
  <c r="W274"/>
  <c r="V276"/>
  <c r="W276" s="1"/>
  <c r="W70"/>
  <c r="V72"/>
  <c r="W72" s="1"/>
  <c r="W42"/>
  <c r="V55"/>
  <c r="W55" s="1"/>
  <c r="P306"/>
  <c r="Q306" s="1"/>
  <c r="Q305"/>
  <c r="P441"/>
  <c r="Q441" s="1"/>
  <c r="Q440"/>
  <c r="S32"/>
  <c r="T32"/>
  <c r="V32" s="1"/>
  <c r="W32" s="1"/>
  <c r="T318"/>
  <c r="V318" s="1"/>
  <c r="W318" s="1"/>
  <c r="P18"/>
  <c r="Q18" s="1"/>
  <c r="Q16"/>
  <c r="V224"/>
  <c r="W224" s="1"/>
  <c r="T238"/>
  <c r="W426"/>
  <c r="V428"/>
  <c r="W428" s="1"/>
  <c r="V389"/>
  <c r="W389" s="1"/>
  <c r="T395"/>
  <c r="W420"/>
  <c r="V423"/>
  <c r="W423" s="1"/>
  <c r="T63"/>
  <c r="V58"/>
  <c r="W404"/>
  <c r="V406"/>
  <c r="W406" s="1"/>
  <c r="Q122"/>
  <c r="P124"/>
  <c r="Q124" s="1"/>
  <c r="W262"/>
  <c r="V265"/>
  <c r="W265" s="1"/>
  <c r="P160"/>
  <c r="Q160" s="1"/>
  <c r="Q159"/>
  <c r="W66"/>
  <c r="V67"/>
  <c r="W67" s="1"/>
  <c r="P271"/>
  <c r="Q271" s="1"/>
  <c r="Q268"/>
  <c r="V456"/>
  <c r="W456" s="1"/>
  <c r="T460"/>
  <c r="T78"/>
  <c r="T55"/>
  <c r="K515" i="60"/>
  <c r="U515" s="1" a="1"/>
  <c r="U515" s="1"/>
  <c r="J515"/>
  <c r="O515" s="1" a="1"/>
  <c r="O515" s="1"/>
  <c r="H515"/>
  <c r="G515"/>
  <c r="F515"/>
  <c r="K514"/>
  <c r="U514" s="1" a="1"/>
  <c r="U514" s="1"/>
  <c r="J514"/>
  <c r="O514" s="1" a="1"/>
  <c r="O514" s="1"/>
  <c r="H514"/>
  <c r="G514"/>
  <c r="F514"/>
  <c r="K513"/>
  <c r="U513" s="1" a="1"/>
  <c r="U513" s="1"/>
  <c r="J513"/>
  <c r="O513" s="1" a="1"/>
  <c r="O513" s="1"/>
  <c r="H513"/>
  <c r="G513"/>
  <c r="F513"/>
  <c r="K512"/>
  <c r="U512" s="1" a="1"/>
  <c r="U512" s="1"/>
  <c r="J512"/>
  <c r="O512" s="1" a="1"/>
  <c r="O512" s="1"/>
  <c r="H512"/>
  <c r="G512"/>
  <c r="F512"/>
  <c r="K511"/>
  <c r="U511" s="1" a="1"/>
  <c r="U511" s="1"/>
  <c r="J511"/>
  <c r="O511" s="1" a="1"/>
  <c r="O511" s="1"/>
  <c r="H511"/>
  <c r="G511"/>
  <c r="F511"/>
  <c r="K510"/>
  <c r="U510" s="1" a="1"/>
  <c r="U510" s="1"/>
  <c r="J510"/>
  <c r="O510" s="1" a="1"/>
  <c r="O510" s="1"/>
  <c r="H510"/>
  <c r="G510"/>
  <c r="F510"/>
  <c r="K509"/>
  <c r="U509" s="1" a="1"/>
  <c r="U509" s="1"/>
  <c r="J509"/>
  <c r="O509" s="1" a="1"/>
  <c r="O509" s="1"/>
  <c r="H509"/>
  <c r="G509"/>
  <c r="F509"/>
  <c r="K508"/>
  <c r="U508" s="1" a="1"/>
  <c r="U508" s="1"/>
  <c r="J508"/>
  <c r="O508" s="1" a="1"/>
  <c r="O508" s="1"/>
  <c r="H508"/>
  <c r="G508"/>
  <c r="F508"/>
  <c r="K507"/>
  <c r="U507" s="1" a="1"/>
  <c r="U507" s="1"/>
  <c r="J507"/>
  <c r="O507" s="1" a="1"/>
  <c r="O507" s="1"/>
  <c r="H507"/>
  <c r="G507"/>
  <c r="F507"/>
  <c r="K503"/>
  <c r="U503" s="1" a="1"/>
  <c r="U503" s="1"/>
  <c r="J503"/>
  <c r="O503" s="1" a="1"/>
  <c r="O503" s="1"/>
  <c r="H503"/>
  <c r="G503"/>
  <c r="F503"/>
  <c r="K502"/>
  <c r="U502" s="1" a="1"/>
  <c r="U502" s="1"/>
  <c r="J502"/>
  <c r="O502" s="1" a="1"/>
  <c r="O502" s="1"/>
  <c r="H502"/>
  <c r="G502"/>
  <c r="F502"/>
  <c r="K501"/>
  <c r="U501" s="1" a="1"/>
  <c r="U501" s="1"/>
  <c r="J501"/>
  <c r="O501" s="1" a="1"/>
  <c r="O501" s="1"/>
  <c r="H501"/>
  <c r="G501"/>
  <c r="F501"/>
  <c r="G500"/>
  <c r="F500"/>
  <c r="K497"/>
  <c r="U497" s="1" a="1"/>
  <c r="U497" s="1"/>
  <c r="J497"/>
  <c r="O497" s="1" a="1"/>
  <c r="O497" s="1"/>
  <c r="H497"/>
  <c r="G497"/>
  <c r="F497"/>
  <c r="G496"/>
  <c r="F496"/>
  <c r="K493"/>
  <c r="U493" s="1" a="1"/>
  <c r="U493" s="1"/>
  <c r="J493"/>
  <c r="O493" s="1" a="1"/>
  <c r="O493" s="1"/>
  <c r="H493"/>
  <c r="N494" s="1"/>
  <c r="G493"/>
  <c r="F493"/>
  <c r="G492"/>
  <c r="F492"/>
  <c r="K489"/>
  <c r="U489" s="1" a="1"/>
  <c r="U489" s="1"/>
  <c r="J489"/>
  <c r="O489" s="1" a="1"/>
  <c r="O489" s="1"/>
  <c r="H489"/>
  <c r="M490" s="1"/>
  <c r="G489"/>
  <c r="F489"/>
  <c r="G488"/>
  <c r="F488"/>
  <c r="K485"/>
  <c r="U485" s="1" a="1"/>
  <c r="U485" s="1"/>
  <c r="J485"/>
  <c r="O485" s="1" a="1"/>
  <c r="O485" s="1"/>
  <c r="H485"/>
  <c r="M486" s="1"/>
  <c r="G485"/>
  <c r="F485"/>
  <c r="G484"/>
  <c r="F484"/>
  <c r="K481"/>
  <c r="U481" s="1" a="1"/>
  <c r="U481" s="1"/>
  <c r="J481"/>
  <c r="O481" s="1" a="1"/>
  <c r="O481" s="1"/>
  <c r="H481"/>
  <c r="M482" s="1"/>
  <c r="G481"/>
  <c r="F481"/>
  <c r="G480"/>
  <c r="F480"/>
  <c r="K477"/>
  <c r="U477" s="1" a="1"/>
  <c r="U477" s="1"/>
  <c r="J477"/>
  <c r="O477" s="1" a="1"/>
  <c r="O477" s="1"/>
  <c r="H477"/>
  <c r="M478" s="1"/>
  <c r="G477"/>
  <c r="F477"/>
  <c r="G476"/>
  <c r="F476"/>
  <c r="K473"/>
  <c r="U473" s="1" a="1"/>
  <c r="U473" s="1"/>
  <c r="J473"/>
  <c r="O473" s="1" a="1"/>
  <c r="O473" s="1"/>
  <c r="H473"/>
  <c r="G473"/>
  <c r="F473"/>
  <c r="K472"/>
  <c r="U472" s="1" a="1"/>
  <c r="U472" s="1"/>
  <c r="J472"/>
  <c r="O472" s="1" a="1"/>
  <c r="O472" s="1"/>
  <c r="H472"/>
  <c r="G472"/>
  <c r="F472"/>
  <c r="K471"/>
  <c r="U471" s="1" a="1"/>
  <c r="U471" s="1"/>
  <c r="J471"/>
  <c r="O471" s="1" a="1"/>
  <c r="O471" s="1"/>
  <c r="H471"/>
  <c r="G471"/>
  <c r="F471"/>
  <c r="K470"/>
  <c r="U470" s="1" a="1"/>
  <c r="U470" s="1"/>
  <c r="J470"/>
  <c r="O470" s="1" a="1"/>
  <c r="O470" s="1"/>
  <c r="H470"/>
  <c r="G470"/>
  <c r="F470"/>
  <c r="K469"/>
  <c r="U469" s="1" a="1"/>
  <c r="U469" s="1"/>
  <c r="J469"/>
  <c r="O469" s="1" a="1"/>
  <c r="O469" s="1"/>
  <c r="H469"/>
  <c r="G469"/>
  <c r="F469"/>
  <c r="K468"/>
  <c r="U468" s="1" a="1"/>
  <c r="U468" s="1"/>
  <c r="J468"/>
  <c r="O468" s="1" a="1"/>
  <c r="O468" s="1"/>
  <c r="H468"/>
  <c r="G468"/>
  <c r="F468"/>
  <c r="K467"/>
  <c r="U467" s="1" a="1"/>
  <c r="U467" s="1"/>
  <c r="J467"/>
  <c r="O467" s="1" a="1"/>
  <c r="O467" s="1"/>
  <c r="H467"/>
  <c r="G467"/>
  <c r="F467"/>
  <c r="K466"/>
  <c r="U466" s="1" a="1"/>
  <c r="U466" s="1"/>
  <c r="J466"/>
  <c r="O466" s="1" a="1"/>
  <c r="O466" s="1"/>
  <c r="H466"/>
  <c r="G466"/>
  <c r="F466"/>
  <c r="K465"/>
  <c r="U465" s="1" a="1"/>
  <c r="U465" s="1"/>
  <c r="J465"/>
  <c r="O465" s="1" a="1"/>
  <c r="O465" s="1"/>
  <c r="H465"/>
  <c r="G465"/>
  <c r="F465"/>
  <c r="K464"/>
  <c r="U464" s="1" a="1"/>
  <c r="U464" s="1"/>
  <c r="J464"/>
  <c r="O464" s="1" a="1"/>
  <c r="O464" s="1"/>
  <c r="H464"/>
  <c r="G464"/>
  <c r="F464"/>
  <c r="K463"/>
  <c r="U463" s="1" a="1"/>
  <c r="U463" s="1"/>
  <c r="J463"/>
  <c r="O463" s="1" a="1"/>
  <c r="O463" s="1"/>
  <c r="H463"/>
  <c r="G463"/>
  <c r="F463"/>
  <c r="K459"/>
  <c r="U459" s="1" a="1"/>
  <c r="U459" s="1"/>
  <c r="J459"/>
  <c r="O459" s="1" a="1"/>
  <c r="O459" s="1"/>
  <c r="H459"/>
  <c r="G459"/>
  <c r="F459"/>
  <c r="K458"/>
  <c r="U458" s="1" a="1"/>
  <c r="U458" s="1"/>
  <c r="J458"/>
  <c r="O458" s="1" a="1"/>
  <c r="O458" s="1"/>
  <c r="H458"/>
  <c r="G458"/>
  <c r="F458"/>
  <c r="K457"/>
  <c r="U457" s="1" a="1"/>
  <c r="U457" s="1"/>
  <c r="J457"/>
  <c r="O457" s="1" a="1"/>
  <c r="O457" s="1"/>
  <c r="H457"/>
  <c r="G457"/>
  <c r="F457"/>
  <c r="K456"/>
  <c r="U456" s="1" a="1"/>
  <c r="U456" s="1"/>
  <c r="J456"/>
  <c r="O456" s="1" a="1"/>
  <c r="O456" s="1"/>
  <c r="H456"/>
  <c r="G456"/>
  <c r="F456"/>
  <c r="K455"/>
  <c r="U455" s="1" a="1"/>
  <c r="U455" s="1"/>
  <c r="J455"/>
  <c r="O455" s="1" a="1"/>
  <c r="O455" s="1"/>
  <c r="H455"/>
  <c r="G455"/>
  <c r="F455"/>
  <c r="K454"/>
  <c r="U454" s="1" a="1"/>
  <c r="U454" s="1"/>
  <c r="J454"/>
  <c r="O454" s="1" a="1"/>
  <c r="O454" s="1"/>
  <c r="H454"/>
  <c r="G454"/>
  <c r="F454"/>
  <c r="K453"/>
  <c r="U453" s="1" a="1"/>
  <c r="U453" s="1"/>
  <c r="J453"/>
  <c r="O453" s="1" a="1"/>
  <c r="O453" s="1"/>
  <c r="H453"/>
  <c r="G453"/>
  <c r="F453"/>
  <c r="I453" s="1"/>
  <c r="K449"/>
  <c r="U449" s="1" a="1"/>
  <c r="U449" s="1"/>
  <c r="J449"/>
  <c r="O449" s="1" a="1"/>
  <c r="O449" s="1"/>
  <c r="H449"/>
  <c r="G449"/>
  <c r="F449"/>
  <c r="K448"/>
  <c r="U448" s="1" a="1"/>
  <c r="U448" s="1"/>
  <c r="J448"/>
  <c r="O448" s="1" a="1"/>
  <c r="O448" s="1"/>
  <c r="H448"/>
  <c r="G448"/>
  <c r="F448"/>
  <c r="K447"/>
  <c r="U447" s="1" a="1"/>
  <c r="U447" s="1"/>
  <c r="J447"/>
  <c r="O447" s="1" a="1"/>
  <c r="O447" s="1"/>
  <c r="H447"/>
  <c r="G447"/>
  <c r="F447"/>
  <c r="K446"/>
  <c r="U446" s="1" a="1"/>
  <c r="U446" s="1"/>
  <c r="J446"/>
  <c r="O446" s="1" a="1"/>
  <c r="O446" s="1"/>
  <c r="H446"/>
  <c r="G446"/>
  <c r="F446"/>
  <c r="K445"/>
  <c r="U445" s="1" a="1"/>
  <c r="U445" s="1"/>
  <c r="J445"/>
  <c r="O445" s="1" a="1"/>
  <c r="O445" s="1"/>
  <c r="H445"/>
  <c r="G445"/>
  <c r="F445"/>
  <c r="K444"/>
  <c r="U444" s="1" a="1"/>
  <c r="U444" s="1"/>
  <c r="J444"/>
  <c r="O444" s="1" a="1"/>
  <c r="O444" s="1"/>
  <c r="H444"/>
  <c r="G444"/>
  <c r="F444"/>
  <c r="K440"/>
  <c r="U440" s="1" a="1"/>
  <c r="U440" s="1"/>
  <c r="J440"/>
  <c r="O440" s="1" a="1"/>
  <c r="O440" s="1"/>
  <c r="H440"/>
  <c r="G440"/>
  <c r="F440"/>
  <c r="I440" s="1"/>
  <c r="K436"/>
  <c r="U436" s="1" a="1"/>
  <c r="U436" s="1"/>
  <c r="J436"/>
  <c r="O436" s="1" a="1"/>
  <c r="O436" s="1"/>
  <c r="H436"/>
  <c r="G436"/>
  <c r="F436"/>
  <c r="K435"/>
  <c r="U435" s="1" a="1"/>
  <c r="U435" s="1"/>
  <c r="J435"/>
  <c r="O435" s="1" a="1"/>
  <c r="O435" s="1"/>
  <c r="H435"/>
  <c r="G435"/>
  <c r="F435"/>
  <c r="K434"/>
  <c r="U434" s="1" a="1"/>
  <c r="U434" s="1"/>
  <c r="J434"/>
  <c r="O434" s="1" a="1"/>
  <c r="O434" s="1"/>
  <c r="H434"/>
  <c r="G434"/>
  <c r="F434"/>
  <c r="K433"/>
  <c r="U433" s="1" a="1"/>
  <c r="U433" s="1"/>
  <c r="J433"/>
  <c r="O433" s="1" a="1"/>
  <c r="O433" s="1"/>
  <c r="H433"/>
  <c r="G433"/>
  <c r="F433"/>
  <c r="K432"/>
  <c r="U432" s="1" a="1"/>
  <c r="U432" s="1"/>
  <c r="J432"/>
  <c r="O432" s="1" a="1"/>
  <c r="O432" s="1"/>
  <c r="H432"/>
  <c r="G432"/>
  <c r="F432"/>
  <c r="K431"/>
  <c r="U431" s="1" a="1"/>
  <c r="U431" s="1"/>
  <c r="J431"/>
  <c r="O431" s="1" a="1"/>
  <c r="O431" s="1"/>
  <c r="H431"/>
  <c r="G431"/>
  <c r="F431"/>
  <c r="K427"/>
  <c r="U427" s="1" a="1"/>
  <c r="U427" s="1"/>
  <c r="J427"/>
  <c r="O427" s="1" a="1"/>
  <c r="O427" s="1"/>
  <c r="H427"/>
  <c r="G427"/>
  <c r="F427"/>
  <c r="K426"/>
  <c r="U426" s="1" a="1"/>
  <c r="U426" s="1"/>
  <c r="J426"/>
  <c r="O426" s="1" a="1"/>
  <c r="O426" s="1"/>
  <c r="H426"/>
  <c r="G426"/>
  <c r="F426"/>
  <c r="K422"/>
  <c r="U422" s="1" a="1"/>
  <c r="U422" s="1"/>
  <c r="J422"/>
  <c r="O422" s="1" a="1"/>
  <c r="O422" s="1"/>
  <c r="H422"/>
  <c r="G422"/>
  <c r="F422"/>
  <c r="K421"/>
  <c r="U421" s="1" a="1"/>
  <c r="U421" s="1"/>
  <c r="J421"/>
  <c r="O421" s="1" a="1"/>
  <c r="O421" s="1"/>
  <c r="H421"/>
  <c r="G421"/>
  <c r="F421"/>
  <c r="K420"/>
  <c r="U420" s="1" a="1"/>
  <c r="U420" s="1"/>
  <c r="J420"/>
  <c r="O420" s="1" a="1"/>
  <c r="O420" s="1"/>
  <c r="H420"/>
  <c r="G420"/>
  <c r="F420"/>
  <c r="K416"/>
  <c r="U416" s="1" a="1"/>
  <c r="U416" s="1"/>
  <c r="J416"/>
  <c r="O416" s="1" a="1"/>
  <c r="O416" s="1"/>
  <c r="H416"/>
  <c r="G416"/>
  <c r="F416"/>
  <c r="K412"/>
  <c r="U412" s="1" a="1"/>
  <c r="U412" s="1"/>
  <c r="J412"/>
  <c r="O412" s="1" a="1"/>
  <c r="O412" s="1"/>
  <c r="H412"/>
  <c r="G412"/>
  <c r="F412"/>
  <c r="K411"/>
  <c r="U411" s="1" a="1"/>
  <c r="U411" s="1"/>
  <c r="J411"/>
  <c r="O411" s="1" a="1"/>
  <c r="O411" s="1"/>
  <c r="H411"/>
  <c r="G411"/>
  <c r="F411"/>
  <c r="K410"/>
  <c r="U410" s="1" a="1"/>
  <c r="U410" s="1"/>
  <c r="J410"/>
  <c r="O410" s="1" a="1"/>
  <c r="O410" s="1"/>
  <c r="H410"/>
  <c r="G410"/>
  <c r="F410"/>
  <c r="K409"/>
  <c r="U409" s="1" a="1"/>
  <c r="U409" s="1"/>
  <c r="J409"/>
  <c r="O409" s="1" a="1"/>
  <c r="O409" s="1"/>
  <c r="H409"/>
  <c r="G409"/>
  <c r="F409"/>
  <c r="K405"/>
  <c r="U405" s="1" a="1"/>
  <c r="U405" s="1"/>
  <c r="J405"/>
  <c r="O405" s="1" a="1"/>
  <c r="O405" s="1"/>
  <c r="H405"/>
  <c r="G405"/>
  <c r="F405"/>
  <c r="K404"/>
  <c r="U404" s="1" a="1"/>
  <c r="U404" s="1"/>
  <c r="J404"/>
  <c r="O404" s="1" a="1"/>
  <c r="O404" s="1"/>
  <c r="H404"/>
  <c r="G404"/>
  <c r="F404"/>
  <c r="K400"/>
  <c r="U400" s="1" a="1"/>
  <c r="U400" s="1"/>
  <c r="J400"/>
  <c r="O400" s="1" a="1"/>
  <c r="O400" s="1"/>
  <c r="H400"/>
  <c r="G400"/>
  <c r="F400"/>
  <c r="K399"/>
  <c r="U399" s="1" a="1"/>
  <c r="U399" s="1"/>
  <c r="J399"/>
  <c r="O399" s="1" a="1"/>
  <c r="O399" s="1"/>
  <c r="H399"/>
  <c r="G399"/>
  <c r="F399"/>
  <c r="K398"/>
  <c r="U398" s="1" a="1"/>
  <c r="U398" s="1"/>
  <c r="J398"/>
  <c r="O398" s="1" a="1"/>
  <c r="O398" s="1"/>
  <c r="H398"/>
  <c r="G398"/>
  <c r="F398"/>
  <c r="K394"/>
  <c r="U394" s="1" a="1"/>
  <c r="U394" s="1"/>
  <c r="J394"/>
  <c r="O394" s="1" a="1"/>
  <c r="O394" s="1"/>
  <c r="H394"/>
  <c r="G394"/>
  <c r="F394"/>
  <c r="K393"/>
  <c r="U393" s="1" a="1"/>
  <c r="U393" s="1"/>
  <c r="J393"/>
  <c r="O393" s="1" a="1"/>
  <c r="O393" s="1"/>
  <c r="H393"/>
  <c r="G393"/>
  <c r="F393"/>
  <c r="K392"/>
  <c r="U392" s="1" a="1"/>
  <c r="U392" s="1"/>
  <c r="J392"/>
  <c r="O392" s="1" a="1"/>
  <c r="O392" s="1"/>
  <c r="H392"/>
  <c r="G392"/>
  <c r="F392"/>
  <c r="K391"/>
  <c r="U391" s="1" a="1"/>
  <c r="U391" s="1"/>
  <c r="J391"/>
  <c r="O391" s="1" a="1"/>
  <c r="O391" s="1"/>
  <c r="H391"/>
  <c r="G391"/>
  <c r="F391"/>
  <c r="K390"/>
  <c r="U390" s="1" a="1"/>
  <c r="U390" s="1"/>
  <c r="J390"/>
  <c r="O390" s="1" a="1"/>
  <c r="O390" s="1"/>
  <c r="H390"/>
  <c r="G390"/>
  <c r="F390"/>
  <c r="K389"/>
  <c r="U389" s="1" a="1"/>
  <c r="U389" s="1"/>
  <c r="J389"/>
  <c r="O389" s="1" a="1"/>
  <c r="O389" s="1"/>
  <c r="H389"/>
  <c r="G389"/>
  <c r="F389"/>
  <c r="K388"/>
  <c r="U388" s="1" a="1"/>
  <c r="U388" s="1"/>
  <c r="J388"/>
  <c r="O388" s="1" a="1"/>
  <c r="O388" s="1"/>
  <c r="H388"/>
  <c r="G388"/>
  <c r="F388"/>
  <c r="K387"/>
  <c r="U387" s="1" a="1"/>
  <c r="U387" s="1"/>
  <c r="J387"/>
  <c r="O387" s="1" a="1"/>
  <c r="O387" s="1"/>
  <c r="H387"/>
  <c r="G387"/>
  <c r="F387"/>
  <c r="K386"/>
  <c r="U386" s="1" a="1"/>
  <c r="U386" s="1"/>
  <c r="J386"/>
  <c r="O386" s="1" a="1"/>
  <c r="O386" s="1"/>
  <c r="H386"/>
  <c r="G386"/>
  <c r="F386"/>
  <c r="K382"/>
  <c r="U382" s="1" a="1"/>
  <c r="U382" s="1"/>
  <c r="J382"/>
  <c r="O382" s="1" a="1"/>
  <c r="O382" s="1"/>
  <c r="H382"/>
  <c r="G382"/>
  <c r="F382"/>
  <c r="K381"/>
  <c r="U381" s="1" a="1"/>
  <c r="U381" s="1"/>
  <c r="J381"/>
  <c r="O381" s="1" a="1"/>
  <c r="O381" s="1"/>
  <c r="H381"/>
  <c r="G381"/>
  <c r="F381"/>
  <c r="K380"/>
  <c r="U380" s="1" a="1"/>
  <c r="U380" s="1"/>
  <c r="J380"/>
  <c r="O380" s="1" a="1"/>
  <c r="O380" s="1"/>
  <c r="H380"/>
  <c r="G380"/>
  <c r="F380"/>
  <c r="K379"/>
  <c r="U379" s="1" a="1"/>
  <c r="U379" s="1"/>
  <c r="J379"/>
  <c r="O379" s="1" a="1"/>
  <c r="O379" s="1"/>
  <c r="H379"/>
  <c r="G379"/>
  <c r="F379"/>
  <c r="K378"/>
  <c r="U378" s="1" a="1"/>
  <c r="U378" s="1"/>
  <c r="J378"/>
  <c r="O378" s="1" a="1"/>
  <c r="O378" s="1"/>
  <c r="H378"/>
  <c r="G378"/>
  <c r="F378"/>
  <c r="K377"/>
  <c r="U377" s="1" a="1"/>
  <c r="U377" s="1"/>
  <c r="J377"/>
  <c r="O377" s="1" a="1"/>
  <c r="O377" s="1"/>
  <c r="H377"/>
  <c r="G377"/>
  <c r="F377"/>
  <c r="K376"/>
  <c r="U376" s="1" a="1"/>
  <c r="U376" s="1"/>
  <c r="J376"/>
  <c r="O376" s="1" a="1"/>
  <c r="O376" s="1"/>
  <c r="H376"/>
  <c r="G376"/>
  <c r="F376"/>
  <c r="K375"/>
  <c r="U375" s="1" a="1"/>
  <c r="U375" s="1"/>
  <c r="J375"/>
  <c r="O375" s="1" a="1"/>
  <c r="O375" s="1"/>
  <c r="H375"/>
  <c r="G375"/>
  <c r="F375"/>
  <c r="K374"/>
  <c r="U374" s="1" a="1"/>
  <c r="U374" s="1"/>
  <c r="J374"/>
  <c r="O374" s="1" a="1"/>
  <c r="O374" s="1"/>
  <c r="H374"/>
  <c r="G374"/>
  <c r="F374"/>
  <c r="K373"/>
  <c r="U373" s="1" a="1"/>
  <c r="U373" s="1"/>
  <c r="J373"/>
  <c r="O373" s="1" a="1"/>
  <c r="O373" s="1"/>
  <c r="H373"/>
  <c r="G373"/>
  <c r="F373"/>
  <c r="K372"/>
  <c r="U372" s="1" a="1"/>
  <c r="U372" s="1"/>
  <c r="J372"/>
  <c r="O372" s="1" a="1"/>
  <c r="O372" s="1"/>
  <c r="H372"/>
  <c r="G372"/>
  <c r="F372"/>
  <c r="K371"/>
  <c r="U371" s="1" a="1"/>
  <c r="U371" s="1"/>
  <c r="J371"/>
  <c r="O371" s="1" a="1"/>
  <c r="O371" s="1"/>
  <c r="H371"/>
  <c r="G371"/>
  <c r="F371"/>
  <c r="K370"/>
  <c r="U370" s="1" a="1"/>
  <c r="U370" s="1"/>
  <c r="J370"/>
  <c r="O370" s="1" a="1"/>
  <c r="O370" s="1"/>
  <c r="H370"/>
  <c r="G370"/>
  <c r="F370"/>
  <c r="K369"/>
  <c r="U369" s="1" a="1"/>
  <c r="U369" s="1"/>
  <c r="J369"/>
  <c r="O369" s="1" a="1"/>
  <c r="O369" s="1"/>
  <c r="H369"/>
  <c r="G369"/>
  <c r="F369"/>
  <c r="K368"/>
  <c r="U368" s="1" a="1"/>
  <c r="U368" s="1"/>
  <c r="J368"/>
  <c r="O368" s="1" a="1"/>
  <c r="O368" s="1"/>
  <c r="H368"/>
  <c r="G368"/>
  <c r="F368"/>
  <c r="K367"/>
  <c r="U367" s="1" a="1"/>
  <c r="U367" s="1"/>
  <c r="J367"/>
  <c r="O367" s="1" a="1"/>
  <c r="O367" s="1"/>
  <c r="H367"/>
  <c r="G367"/>
  <c r="F367"/>
  <c r="K363"/>
  <c r="U363" s="1" a="1"/>
  <c r="U363" s="1"/>
  <c r="J363"/>
  <c r="O363" s="1" a="1"/>
  <c r="O363" s="1"/>
  <c r="H363"/>
  <c r="G363"/>
  <c r="I363" s="1"/>
  <c r="F363"/>
  <c r="K362"/>
  <c r="U362" s="1" a="1"/>
  <c r="U362" s="1"/>
  <c r="J362"/>
  <c r="O362" s="1" a="1"/>
  <c r="O362" s="1"/>
  <c r="H362"/>
  <c r="G362"/>
  <c r="F362"/>
  <c r="K361"/>
  <c r="U361" s="1" a="1"/>
  <c r="U361" s="1"/>
  <c r="J361"/>
  <c r="O361" s="1" a="1"/>
  <c r="O361" s="1"/>
  <c r="H361"/>
  <c r="G361"/>
  <c r="F361"/>
  <c r="K360"/>
  <c r="U360" s="1" a="1"/>
  <c r="U360" s="1"/>
  <c r="J360"/>
  <c r="O360" s="1" a="1"/>
  <c r="O360" s="1"/>
  <c r="H360"/>
  <c r="G360"/>
  <c r="F360"/>
  <c r="K359"/>
  <c r="U359" s="1" a="1"/>
  <c r="U359" s="1"/>
  <c r="J359"/>
  <c r="O359" s="1" a="1"/>
  <c r="O359" s="1"/>
  <c r="H359"/>
  <c r="G359"/>
  <c r="F359"/>
  <c r="K358"/>
  <c r="U358" s="1" a="1"/>
  <c r="U358" s="1"/>
  <c r="J358"/>
  <c r="O358" s="1" a="1"/>
  <c r="O358" s="1"/>
  <c r="H358"/>
  <c r="G358"/>
  <c r="F358"/>
  <c r="K357"/>
  <c r="U357" s="1" a="1"/>
  <c r="U357" s="1"/>
  <c r="J357"/>
  <c r="O357" s="1" a="1"/>
  <c r="O357" s="1"/>
  <c r="H357"/>
  <c r="G357"/>
  <c r="F357"/>
  <c r="K356"/>
  <c r="U356" s="1" a="1"/>
  <c r="U356" s="1"/>
  <c r="J356"/>
  <c r="O356" s="1" a="1"/>
  <c r="O356" s="1"/>
  <c r="H356"/>
  <c r="G356"/>
  <c r="F356"/>
  <c r="K355"/>
  <c r="U355" s="1" a="1"/>
  <c r="U355" s="1"/>
  <c r="J355"/>
  <c r="O355" s="1" a="1"/>
  <c r="O355" s="1"/>
  <c r="H355"/>
  <c r="G355"/>
  <c r="F355"/>
  <c r="K354"/>
  <c r="U354" s="1" a="1"/>
  <c r="U354" s="1"/>
  <c r="J354"/>
  <c r="O354" s="1" a="1"/>
  <c r="O354" s="1"/>
  <c r="H354"/>
  <c r="G354"/>
  <c r="F354"/>
  <c r="K353"/>
  <c r="U353" s="1" a="1"/>
  <c r="U353" s="1"/>
  <c r="J353"/>
  <c r="O353" s="1" a="1"/>
  <c r="O353" s="1"/>
  <c r="H353"/>
  <c r="G353"/>
  <c r="F353"/>
  <c r="K352"/>
  <c r="U352" s="1" a="1"/>
  <c r="U352" s="1"/>
  <c r="J352"/>
  <c r="O352" s="1" a="1"/>
  <c r="O352" s="1"/>
  <c r="H352"/>
  <c r="G352"/>
  <c r="F352"/>
  <c r="K351"/>
  <c r="U351" s="1" a="1"/>
  <c r="U351" s="1"/>
  <c r="J351"/>
  <c r="O351" s="1" a="1"/>
  <c r="O351" s="1"/>
  <c r="H351"/>
  <c r="G351"/>
  <c r="F351"/>
  <c r="K350"/>
  <c r="U350" s="1" a="1"/>
  <c r="U350" s="1"/>
  <c r="J350"/>
  <c r="O350" s="1" a="1"/>
  <c r="O350" s="1"/>
  <c r="H350"/>
  <c r="G350"/>
  <c r="F350"/>
  <c r="K349"/>
  <c r="U349" s="1" a="1"/>
  <c r="U349" s="1"/>
  <c r="J349"/>
  <c r="O349" s="1" a="1"/>
  <c r="O349" s="1"/>
  <c r="H349"/>
  <c r="G349"/>
  <c r="F349"/>
  <c r="K348"/>
  <c r="U348" s="1" a="1"/>
  <c r="U348" s="1"/>
  <c r="J348"/>
  <c r="O348" s="1" a="1"/>
  <c r="O348" s="1"/>
  <c r="H348"/>
  <c r="G348"/>
  <c r="F348"/>
  <c r="K347"/>
  <c r="U347" s="1" a="1"/>
  <c r="U347" s="1"/>
  <c r="J347"/>
  <c r="O347" s="1" a="1"/>
  <c r="O347" s="1"/>
  <c r="H347"/>
  <c r="G347"/>
  <c r="F347"/>
  <c r="K343"/>
  <c r="U343" s="1" a="1"/>
  <c r="U343" s="1"/>
  <c r="J343"/>
  <c r="O343" s="1" a="1"/>
  <c r="O343" s="1"/>
  <c r="H343"/>
  <c r="G343"/>
  <c r="F343"/>
  <c r="K342"/>
  <c r="U342" s="1" a="1"/>
  <c r="U342" s="1"/>
  <c r="J342"/>
  <c r="O342" s="1" a="1"/>
  <c r="O342" s="1"/>
  <c r="H342"/>
  <c r="G342"/>
  <c r="F342"/>
  <c r="K341"/>
  <c r="U341" s="1" a="1"/>
  <c r="U341" s="1"/>
  <c r="J341"/>
  <c r="O341" s="1" a="1"/>
  <c r="O341" s="1"/>
  <c r="H341"/>
  <c r="G341"/>
  <c r="F341"/>
  <c r="K340"/>
  <c r="U340" s="1" a="1"/>
  <c r="U340" s="1"/>
  <c r="J340"/>
  <c r="O340" s="1" a="1"/>
  <c r="O340" s="1"/>
  <c r="H340"/>
  <c r="G340"/>
  <c r="F340"/>
  <c r="K339"/>
  <c r="U339" s="1" a="1"/>
  <c r="U339" s="1"/>
  <c r="J339"/>
  <c r="O339" s="1" a="1"/>
  <c r="O339" s="1"/>
  <c r="H339"/>
  <c r="G339"/>
  <c r="F339"/>
  <c r="K338"/>
  <c r="U338" s="1" a="1"/>
  <c r="U338" s="1"/>
  <c r="J338"/>
  <c r="O338" s="1" a="1"/>
  <c r="O338" s="1"/>
  <c r="H338"/>
  <c r="G338"/>
  <c r="F338"/>
  <c r="K337"/>
  <c r="U337" s="1" a="1"/>
  <c r="U337" s="1"/>
  <c r="J337"/>
  <c r="O337" s="1" a="1"/>
  <c r="O337" s="1"/>
  <c r="H337"/>
  <c r="G337"/>
  <c r="F337"/>
  <c r="K336"/>
  <c r="U336" s="1" a="1"/>
  <c r="U336" s="1"/>
  <c r="J336"/>
  <c r="O336" s="1" a="1"/>
  <c r="O336" s="1"/>
  <c r="H336"/>
  <c r="G336"/>
  <c r="F336"/>
  <c r="K335"/>
  <c r="U335" s="1" a="1"/>
  <c r="U335" s="1"/>
  <c r="J335"/>
  <c r="O335" s="1" a="1"/>
  <c r="O335" s="1"/>
  <c r="H335"/>
  <c r="G335"/>
  <c r="F335"/>
  <c r="K334"/>
  <c r="U334" s="1" a="1"/>
  <c r="U334" s="1"/>
  <c r="J334"/>
  <c r="O334" s="1" a="1"/>
  <c r="O334" s="1"/>
  <c r="H334"/>
  <c r="G334"/>
  <c r="F334"/>
  <c r="K330"/>
  <c r="U330" s="1" a="1"/>
  <c r="U330" s="1"/>
  <c r="J330"/>
  <c r="O330" s="1" a="1"/>
  <c r="O330" s="1"/>
  <c r="H330"/>
  <c r="G330"/>
  <c r="F330"/>
  <c r="K329"/>
  <c r="U329" s="1" a="1"/>
  <c r="U329" s="1"/>
  <c r="J329"/>
  <c r="O329" s="1" a="1"/>
  <c r="O329" s="1"/>
  <c r="H329"/>
  <c r="G329"/>
  <c r="F329"/>
  <c r="K325"/>
  <c r="U325" s="1" a="1"/>
  <c r="U325" s="1"/>
  <c r="J325"/>
  <c r="O325" s="1" a="1"/>
  <c r="O325" s="1"/>
  <c r="H325"/>
  <c r="M326" s="1"/>
  <c r="G325"/>
  <c r="F325"/>
  <c r="K321"/>
  <c r="U321" s="1" a="1"/>
  <c r="U321" s="1"/>
  <c r="J321"/>
  <c r="O321" s="1" a="1"/>
  <c r="O321" s="1"/>
  <c r="H321"/>
  <c r="M322" s="1"/>
  <c r="G321"/>
  <c r="F321"/>
  <c r="K317"/>
  <c r="U317" s="1" a="1"/>
  <c r="U317" s="1"/>
  <c r="J317"/>
  <c r="O317" s="1" a="1"/>
  <c r="O317" s="1"/>
  <c r="H317"/>
  <c r="G317"/>
  <c r="F317"/>
  <c r="K316"/>
  <c r="U316" s="1" a="1"/>
  <c r="U316" s="1"/>
  <c r="J316"/>
  <c r="O316" s="1" a="1"/>
  <c r="O316" s="1"/>
  <c r="H316"/>
  <c r="G316"/>
  <c r="F316"/>
  <c r="K315"/>
  <c r="U315" s="1" a="1"/>
  <c r="U315" s="1"/>
  <c r="J315"/>
  <c r="O315" s="1" a="1"/>
  <c r="O315" s="1"/>
  <c r="H315"/>
  <c r="G315"/>
  <c r="F315"/>
  <c r="K314"/>
  <c r="U314" s="1" a="1"/>
  <c r="U314" s="1"/>
  <c r="J314"/>
  <c r="O314" s="1" a="1"/>
  <c r="O314" s="1"/>
  <c r="H314"/>
  <c r="G314"/>
  <c r="F314"/>
  <c r="K313"/>
  <c r="U313" s="1" a="1"/>
  <c r="U313" s="1"/>
  <c r="J313"/>
  <c r="O313" s="1" a="1"/>
  <c r="O313" s="1"/>
  <c r="H313"/>
  <c r="G313"/>
  <c r="F313"/>
  <c r="K309"/>
  <c r="U309" s="1" a="1"/>
  <c r="U309" s="1"/>
  <c r="J309"/>
  <c r="O309" s="1" a="1"/>
  <c r="O309" s="1"/>
  <c r="H309"/>
  <c r="G309"/>
  <c r="F309"/>
  <c r="K305"/>
  <c r="U305" s="1" a="1"/>
  <c r="U305" s="1"/>
  <c r="J305"/>
  <c r="O305" s="1" a="1"/>
  <c r="O305" s="1"/>
  <c r="H305"/>
  <c r="M306" s="1"/>
  <c r="G305"/>
  <c r="F305"/>
  <c r="K301"/>
  <c r="U301" s="1" a="1"/>
  <c r="U301" s="1"/>
  <c r="J301"/>
  <c r="O301" s="1" a="1"/>
  <c r="O301" s="1"/>
  <c r="H301"/>
  <c r="M302" s="1"/>
  <c r="G301"/>
  <c r="F301"/>
  <c r="K297"/>
  <c r="U297" s="1" a="1"/>
  <c r="U297" s="1"/>
  <c r="J297"/>
  <c r="O297" s="1" a="1"/>
  <c r="O297" s="1"/>
  <c r="H297"/>
  <c r="G297"/>
  <c r="F297"/>
  <c r="K293"/>
  <c r="U293" s="1" a="1"/>
  <c r="U293" s="1"/>
  <c r="J293"/>
  <c r="O293" s="1" a="1"/>
  <c r="O293" s="1"/>
  <c r="H293"/>
  <c r="G293"/>
  <c r="F293"/>
  <c r="K292"/>
  <c r="U292" s="1" a="1"/>
  <c r="U292" s="1"/>
  <c r="J292"/>
  <c r="O292" s="1" a="1"/>
  <c r="O292" s="1"/>
  <c r="H292"/>
  <c r="G292"/>
  <c r="I292" s="1"/>
  <c r="F292"/>
  <c r="K291"/>
  <c r="U291" s="1" a="1"/>
  <c r="U291" s="1"/>
  <c r="J291"/>
  <c r="O291" s="1" a="1"/>
  <c r="O291" s="1"/>
  <c r="H291"/>
  <c r="G291"/>
  <c r="F291"/>
  <c r="K287"/>
  <c r="U287" s="1" a="1"/>
  <c r="U287" s="1"/>
  <c r="J287"/>
  <c r="O287" s="1" a="1"/>
  <c r="O287" s="1"/>
  <c r="H287"/>
  <c r="G287"/>
  <c r="F287"/>
  <c r="K286"/>
  <c r="U286" s="1" a="1"/>
  <c r="U286" s="1"/>
  <c r="J286"/>
  <c r="O286" s="1" a="1"/>
  <c r="O286" s="1"/>
  <c r="H286"/>
  <c r="G286"/>
  <c r="F286"/>
  <c r="K285"/>
  <c r="U285" s="1" a="1"/>
  <c r="U285" s="1"/>
  <c r="J285"/>
  <c r="O285" s="1" a="1"/>
  <c r="O285" s="1"/>
  <c r="H285"/>
  <c r="G285"/>
  <c r="F285"/>
  <c r="K281"/>
  <c r="U281" s="1" a="1"/>
  <c r="U281" s="1"/>
  <c r="J281"/>
  <c r="O281" s="1" a="1"/>
  <c r="O281" s="1"/>
  <c r="H281"/>
  <c r="G281"/>
  <c r="F281"/>
  <c r="K280"/>
  <c r="U280" s="1" a="1"/>
  <c r="U280" s="1"/>
  <c r="J280"/>
  <c r="O280" s="1" a="1"/>
  <c r="O280" s="1"/>
  <c r="H280"/>
  <c r="G280"/>
  <c r="F280"/>
  <c r="K279"/>
  <c r="U279" s="1" a="1"/>
  <c r="U279" s="1"/>
  <c r="J279"/>
  <c r="O279" s="1" a="1"/>
  <c r="O279" s="1"/>
  <c r="H279"/>
  <c r="G279"/>
  <c r="F279"/>
  <c r="K275"/>
  <c r="U275" s="1" a="1"/>
  <c r="U275" s="1"/>
  <c r="J275"/>
  <c r="O275" s="1" a="1"/>
  <c r="O275" s="1"/>
  <c r="H275"/>
  <c r="G275"/>
  <c r="F275"/>
  <c r="K274"/>
  <c r="U274" s="1" a="1"/>
  <c r="U274" s="1"/>
  <c r="J274"/>
  <c r="O274" s="1" a="1"/>
  <c r="O274" s="1"/>
  <c r="H274"/>
  <c r="G274"/>
  <c r="F274"/>
  <c r="K270"/>
  <c r="U270" s="1" a="1"/>
  <c r="U270" s="1"/>
  <c r="J270"/>
  <c r="O270" s="1" a="1"/>
  <c r="O270" s="1"/>
  <c r="H270"/>
  <c r="G270"/>
  <c r="F270"/>
  <c r="K269"/>
  <c r="U269" s="1" a="1"/>
  <c r="U269" s="1"/>
  <c r="J269"/>
  <c r="O269" s="1" a="1"/>
  <c r="O269" s="1"/>
  <c r="H269"/>
  <c r="G269"/>
  <c r="F269"/>
  <c r="K268"/>
  <c r="U268" s="1" a="1"/>
  <c r="U268" s="1"/>
  <c r="J268"/>
  <c r="O268" s="1" a="1"/>
  <c r="O268" s="1"/>
  <c r="H268"/>
  <c r="G268"/>
  <c r="F268"/>
  <c r="K264"/>
  <c r="U264" s="1" a="1"/>
  <c r="U264" s="1"/>
  <c r="J264"/>
  <c r="O264" s="1" a="1"/>
  <c r="O264" s="1"/>
  <c r="H264"/>
  <c r="G264"/>
  <c r="F264"/>
  <c r="I264" s="1"/>
  <c r="K263"/>
  <c r="U263" s="1" a="1"/>
  <c r="U263" s="1"/>
  <c r="J263"/>
  <c r="O263" s="1" a="1"/>
  <c r="O263" s="1"/>
  <c r="H263"/>
  <c r="G263"/>
  <c r="F263"/>
  <c r="K262"/>
  <c r="U262" s="1" a="1"/>
  <c r="U262" s="1"/>
  <c r="J262"/>
  <c r="O262" s="1" a="1"/>
  <c r="O262" s="1"/>
  <c r="H262"/>
  <c r="G262"/>
  <c r="F262"/>
  <c r="K258"/>
  <c r="U258" s="1" a="1"/>
  <c r="U258" s="1"/>
  <c r="J258"/>
  <c r="O258" s="1" a="1"/>
  <c r="O258" s="1"/>
  <c r="H258"/>
  <c r="G258"/>
  <c r="F258"/>
  <c r="K257"/>
  <c r="U257" s="1" a="1"/>
  <c r="U257" s="1"/>
  <c r="J257"/>
  <c r="O257" s="1" a="1"/>
  <c r="O257" s="1"/>
  <c r="H257"/>
  <c r="G257"/>
  <c r="F257"/>
  <c r="K256"/>
  <c r="U256" s="1" a="1"/>
  <c r="U256" s="1"/>
  <c r="J256"/>
  <c r="O256" s="1" a="1"/>
  <c r="O256" s="1"/>
  <c r="H256"/>
  <c r="G256"/>
  <c r="F256"/>
  <c r="K255"/>
  <c r="U255" s="1" a="1"/>
  <c r="U255" s="1"/>
  <c r="J255"/>
  <c r="O255" s="1" a="1"/>
  <c r="O255" s="1"/>
  <c r="H255"/>
  <c r="G255"/>
  <c r="F255"/>
  <c r="K254"/>
  <c r="U254" s="1" a="1"/>
  <c r="U254" s="1"/>
  <c r="J254"/>
  <c r="O254" s="1" a="1"/>
  <c r="O254" s="1"/>
  <c r="H254"/>
  <c r="G254"/>
  <c r="F254"/>
  <c r="K253"/>
  <c r="U253" s="1" a="1"/>
  <c r="U253" s="1"/>
  <c r="J253"/>
  <c r="O253" s="1" a="1"/>
  <c r="O253" s="1"/>
  <c r="H253"/>
  <c r="G253"/>
  <c r="F253"/>
  <c r="K252"/>
  <c r="U252" s="1" a="1"/>
  <c r="U252" s="1"/>
  <c r="J252"/>
  <c r="O252" s="1" a="1"/>
  <c r="O252" s="1"/>
  <c r="H252"/>
  <c r="G252"/>
  <c r="F252"/>
  <c r="K251"/>
  <c r="U251" s="1" a="1"/>
  <c r="U251" s="1"/>
  <c r="J251"/>
  <c r="O251" s="1" a="1"/>
  <c r="O251" s="1"/>
  <c r="H251"/>
  <c r="G251"/>
  <c r="F251"/>
  <c r="K250"/>
  <c r="U250" s="1" a="1"/>
  <c r="U250" s="1"/>
  <c r="J250"/>
  <c r="O250" s="1" a="1"/>
  <c r="O250" s="1"/>
  <c r="H250"/>
  <c r="G250"/>
  <c r="F250"/>
  <c r="K249"/>
  <c r="U249" s="1" a="1"/>
  <c r="U249" s="1"/>
  <c r="J249"/>
  <c r="O249" s="1" a="1"/>
  <c r="O249" s="1"/>
  <c r="H249"/>
  <c r="G249"/>
  <c r="F249"/>
  <c r="K248"/>
  <c r="U248" s="1" a="1"/>
  <c r="U248" s="1"/>
  <c r="J248"/>
  <c r="O248" s="1" a="1"/>
  <c r="O248" s="1"/>
  <c r="H248"/>
  <c r="G248"/>
  <c r="F248"/>
  <c r="K244"/>
  <c r="U244" s="1" a="1"/>
  <c r="U244" s="1"/>
  <c r="J244"/>
  <c r="O244" s="1" a="1"/>
  <c r="O244" s="1"/>
  <c r="H244"/>
  <c r="G244"/>
  <c r="F244"/>
  <c r="K243"/>
  <c r="U243" s="1" a="1"/>
  <c r="U243" s="1"/>
  <c r="J243"/>
  <c r="O243" s="1" a="1"/>
  <c r="O243" s="1"/>
  <c r="H243"/>
  <c r="G243"/>
  <c r="F243"/>
  <c r="K242"/>
  <c r="U242" s="1" a="1"/>
  <c r="U242" s="1"/>
  <c r="J242"/>
  <c r="O242" s="1" a="1"/>
  <c r="O242" s="1"/>
  <c r="H242"/>
  <c r="G242"/>
  <c r="F242"/>
  <c r="K241"/>
  <c r="U241" s="1" a="1"/>
  <c r="U241" s="1"/>
  <c r="J241"/>
  <c r="O241" s="1" a="1"/>
  <c r="O241" s="1"/>
  <c r="H241"/>
  <c r="G241"/>
  <c r="F241"/>
  <c r="K237"/>
  <c r="U237" s="1" a="1"/>
  <c r="U237" s="1"/>
  <c r="J237"/>
  <c r="O237" s="1" a="1"/>
  <c r="O237" s="1"/>
  <c r="H237"/>
  <c r="G237"/>
  <c r="F237"/>
  <c r="K236"/>
  <c r="U236" s="1" a="1"/>
  <c r="U236" s="1"/>
  <c r="J236"/>
  <c r="O236" s="1" a="1"/>
  <c r="O236" s="1"/>
  <c r="H236"/>
  <c r="G236"/>
  <c r="F236"/>
  <c r="K235"/>
  <c r="U235" s="1" a="1"/>
  <c r="U235" s="1"/>
  <c r="J235"/>
  <c r="O235" s="1" a="1"/>
  <c r="O235" s="1"/>
  <c r="H235"/>
  <c r="G235"/>
  <c r="F235"/>
  <c r="K234"/>
  <c r="U234" s="1" a="1"/>
  <c r="U234" s="1"/>
  <c r="J234"/>
  <c r="O234" s="1" a="1"/>
  <c r="O234" s="1"/>
  <c r="H234"/>
  <c r="G234"/>
  <c r="F234"/>
  <c r="K233"/>
  <c r="U233" s="1" a="1"/>
  <c r="U233" s="1"/>
  <c r="J233"/>
  <c r="O233" s="1" a="1"/>
  <c r="O233" s="1"/>
  <c r="H233"/>
  <c r="G233"/>
  <c r="F233"/>
  <c r="K232"/>
  <c r="U232" s="1" a="1"/>
  <c r="U232" s="1"/>
  <c r="J232"/>
  <c r="O232" s="1" a="1"/>
  <c r="O232" s="1"/>
  <c r="H232"/>
  <c r="G232"/>
  <c r="F232"/>
  <c r="K231"/>
  <c r="U231" s="1" a="1"/>
  <c r="U231" s="1"/>
  <c r="J231"/>
  <c r="O231" s="1" a="1"/>
  <c r="O231" s="1"/>
  <c r="H231"/>
  <c r="G231"/>
  <c r="F231"/>
  <c r="K230"/>
  <c r="U230" s="1" a="1"/>
  <c r="U230" s="1"/>
  <c r="J230"/>
  <c r="O230" s="1" a="1"/>
  <c r="O230" s="1"/>
  <c r="H230"/>
  <c r="G230"/>
  <c r="F230"/>
  <c r="K229"/>
  <c r="U229" s="1" a="1"/>
  <c r="U229" s="1"/>
  <c r="J229"/>
  <c r="O229" s="1" a="1"/>
  <c r="O229" s="1"/>
  <c r="H229"/>
  <c r="G229"/>
  <c r="F229"/>
  <c r="K228"/>
  <c r="U228" s="1" a="1"/>
  <c r="U228" s="1"/>
  <c r="J228"/>
  <c r="O228" s="1" a="1"/>
  <c r="O228" s="1"/>
  <c r="H228"/>
  <c r="G228"/>
  <c r="F228"/>
  <c r="K227"/>
  <c r="U227" s="1" a="1"/>
  <c r="U227" s="1"/>
  <c r="J227"/>
  <c r="O227" s="1" a="1"/>
  <c r="O227" s="1"/>
  <c r="H227"/>
  <c r="G227"/>
  <c r="F227"/>
  <c r="K226"/>
  <c r="U226" s="1" a="1"/>
  <c r="U226" s="1"/>
  <c r="J226"/>
  <c r="O226" s="1" a="1"/>
  <c r="O226" s="1"/>
  <c r="H226"/>
  <c r="G226"/>
  <c r="F226"/>
  <c r="K225"/>
  <c r="U225" s="1" a="1"/>
  <c r="U225" s="1"/>
  <c r="J225"/>
  <c r="O225" s="1" a="1"/>
  <c r="O225" s="1"/>
  <c r="H225"/>
  <c r="G225"/>
  <c r="F225"/>
  <c r="K224"/>
  <c r="U224" s="1" a="1"/>
  <c r="U224" s="1"/>
  <c r="J224"/>
  <c r="O224" s="1" a="1"/>
  <c r="O224" s="1"/>
  <c r="H224"/>
  <c r="G224"/>
  <c r="F224"/>
  <c r="K223"/>
  <c r="U223" s="1" a="1"/>
  <c r="U223" s="1"/>
  <c r="J223"/>
  <c r="O223" s="1" a="1"/>
  <c r="O223" s="1"/>
  <c r="H223"/>
  <c r="G223"/>
  <c r="F223"/>
  <c r="K219"/>
  <c r="U219" s="1" a="1"/>
  <c r="U219" s="1"/>
  <c r="J219"/>
  <c r="O219" s="1" a="1"/>
  <c r="O219" s="1"/>
  <c r="H219"/>
  <c r="G219"/>
  <c r="F219"/>
  <c r="K218"/>
  <c r="U218" s="1" a="1"/>
  <c r="U218" s="1"/>
  <c r="J218"/>
  <c r="O218" s="1" a="1"/>
  <c r="O218" s="1"/>
  <c r="H218"/>
  <c r="G218"/>
  <c r="F218"/>
  <c r="K217"/>
  <c r="J217"/>
  <c r="I217"/>
  <c r="H217"/>
  <c r="K216"/>
  <c r="U216" s="1" a="1"/>
  <c r="U216" s="1"/>
  <c r="J216"/>
  <c r="O216" s="1" a="1"/>
  <c r="O216" s="1"/>
  <c r="I216"/>
  <c r="H216"/>
  <c r="K215"/>
  <c r="U215" s="1" a="1"/>
  <c r="U215" s="1"/>
  <c r="J215"/>
  <c r="O215" s="1" a="1"/>
  <c r="O215" s="1"/>
  <c r="H215"/>
  <c r="G215"/>
  <c r="F215"/>
  <c r="K211"/>
  <c r="U211" s="1" a="1"/>
  <c r="U211" s="1"/>
  <c r="J211"/>
  <c r="O211" s="1" a="1"/>
  <c r="O211" s="1"/>
  <c r="H211"/>
  <c r="G211"/>
  <c r="F211"/>
  <c r="K210"/>
  <c r="U210" s="1" a="1"/>
  <c r="U210" s="1"/>
  <c r="J210"/>
  <c r="O210" s="1" a="1"/>
  <c r="O210" s="1"/>
  <c r="H210"/>
  <c r="G210"/>
  <c r="F210"/>
  <c r="K206"/>
  <c r="U206" s="1" a="1"/>
  <c r="U206" s="1"/>
  <c r="J206"/>
  <c r="O206" s="1" a="1"/>
  <c r="O206" s="1"/>
  <c r="H206"/>
  <c r="G206"/>
  <c r="F206"/>
  <c r="K202"/>
  <c r="U202" s="1" a="1"/>
  <c r="U202" s="1"/>
  <c r="J202"/>
  <c r="O202" s="1" a="1"/>
  <c r="O202" s="1"/>
  <c r="H202"/>
  <c r="G202"/>
  <c r="F202"/>
  <c r="K201"/>
  <c r="U201" s="1" a="1"/>
  <c r="U201" s="1"/>
  <c r="J201"/>
  <c r="O201" s="1" a="1"/>
  <c r="O201" s="1"/>
  <c r="H201"/>
  <c r="G201"/>
  <c r="F201"/>
  <c r="K200"/>
  <c r="U200" s="1" a="1"/>
  <c r="U200" s="1"/>
  <c r="J200"/>
  <c r="O200" s="1" a="1"/>
  <c r="O200" s="1"/>
  <c r="H200"/>
  <c r="G200"/>
  <c r="F200"/>
  <c r="K199"/>
  <c r="U199" s="1" a="1"/>
  <c r="U199" s="1"/>
  <c r="J199"/>
  <c r="O199" s="1" a="1"/>
  <c r="O199" s="1"/>
  <c r="H199"/>
  <c r="G199"/>
  <c r="F199"/>
  <c r="K198"/>
  <c r="U198" s="1" a="1"/>
  <c r="U198" s="1"/>
  <c r="J198"/>
  <c r="O198" s="1" a="1"/>
  <c r="O198" s="1"/>
  <c r="H198"/>
  <c r="G198"/>
  <c r="F198"/>
  <c r="K194"/>
  <c r="U194" s="1" a="1"/>
  <c r="U194" s="1"/>
  <c r="J194"/>
  <c r="O194" s="1" a="1"/>
  <c r="O194" s="1"/>
  <c r="H194"/>
  <c r="G194"/>
  <c r="F194"/>
  <c r="K193"/>
  <c r="U193" s="1" a="1"/>
  <c r="U193" s="1"/>
  <c r="J193"/>
  <c r="O193" s="1" a="1"/>
  <c r="O193" s="1"/>
  <c r="H193"/>
  <c r="G193"/>
  <c r="F193"/>
  <c r="K192"/>
  <c r="U192" s="1" a="1"/>
  <c r="U192" s="1"/>
  <c r="J192"/>
  <c r="O192" s="1" a="1"/>
  <c r="O192" s="1"/>
  <c r="H192"/>
  <c r="G192"/>
  <c r="F192"/>
  <c r="K191"/>
  <c r="U191" s="1" a="1"/>
  <c r="U191" s="1"/>
  <c r="J191"/>
  <c r="O191" s="1" a="1"/>
  <c r="O191" s="1"/>
  <c r="H191"/>
  <c r="G191"/>
  <c r="I191" s="1"/>
  <c r="F191"/>
  <c r="K190"/>
  <c r="U190" s="1" a="1"/>
  <c r="U190" s="1"/>
  <c r="J190"/>
  <c r="O190" s="1" a="1"/>
  <c r="O190" s="1"/>
  <c r="H190"/>
  <c r="G190"/>
  <c r="F190"/>
  <c r="K189"/>
  <c r="U189" s="1" a="1"/>
  <c r="U189" s="1"/>
  <c r="J189"/>
  <c r="O189" s="1" a="1"/>
  <c r="O189" s="1"/>
  <c r="H189"/>
  <c r="G189"/>
  <c r="F189"/>
  <c r="K188"/>
  <c r="U188" s="1" a="1"/>
  <c r="U188" s="1"/>
  <c r="J188"/>
  <c r="O188" s="1" a="1"/>
  <c r="O188" s="1"/>
  <c r="H188"/>
  <c r="G188"/>
  <c r="F188"/>
  <c r="K187"/>
  <c r="U187" s="1" a="1"/>
  <c r="U187" s="1"/>
  <c r="J187"/>
  <c r="O187" s="1" a="1"/>
  <c r="O187" s="1"/>
  <c r="H187"/>
  <c r="G187"/>
  <c r="F187"/>
  <c r="K186"/>
  <c r="U186" s="1" a="1"/>
  <c r="U186" s="1"/>
  <c r="J186"/>
  <c r="O186" s="1" a="1"/>
  <c r="O186" s="1"/>
  <c r="H186"/>
  <c r="G186"/>
  <c r="F186"/>
  <c r="K182"/>
  <c r="U182" s="1" a="1"/>
  <c r="U182" s="1"/>
  <c r="J182"/>
  <c r="O182" s="1" a="1"/>
  <c r="O182" s="1"/>
  <c r="H182"/>
  <c r="G182"/>
  <c r="F182"/>
  <c r="K181"/>
  <c r="U181" s="1" a="1"/>
  <c r="U181" s="1"/>
  <c r="J181"/>
  <c r="O181" s="1" a="1"/>
  <c r="O181" s="1"/>
  <c r="H181"/>
  <c r="G181"/>
  <c r="F181"/>
  <c r="K180"/>
  <c r="U180" s="1" a="1"/>
  <c r="U180" s="1"/>
  <c r="J180"/>
  <c r="O180" s="1" a="1"/>
  <c r="O180" s="1"/>
  <c r="H180"/>
  <c r="G180"/>
  <c r="F180"/>
  <c r="K179"/>
  <c r="U179" s="1" a="1"/>
  <c r="U179" s="1"/>
  <c r="J179"/>
  <c r="O179" s="1" a="1"/>
  <c r="O179" s="1"/>
  <c r="H179"/>
  <c r="G179"/>
  <c r="F179"/>
  <c r="K178"/>
  <c r="U178" s="1" a="1"/>
  <c r="U178" s="1"/>
  <c r="J178"/>
  <c r="O178" s="1" a="1"/>
  <c r="O178" s="1"/>
  <c r="H178"/>
  <c r="G178"/>
  <c r="F178"/>
  <c r="K177"/>
  <c r="U177" s="1" a="1"/>
  <c r="U177" s="1"/>
  <c r="J177"/>
  <c r="O177" s="1" a="1"/>
  <c r="O177" s="1"/>
  <c r="H177"/>
  <c r="G177"/>
  <c r="F177"/>
  <c r="K176"/>
  <c r="U176" s="1" a="1"/>
  <c r="U176" s="1"/>
  <c r="J176"/>
  <c r="O176" s="1" a="1"/>
  <c r="O176" s="1"/>
  <c r="H176"/>
  <c r="G176"/>
  <c r="F176"/>
  <c r="K175"/>
  <c r="U175" s="1" a="1"/>
  <c r="U175" s="1"/>
  <c r="J175"/>
  <c r="O175" s="1" a="1"/>
  <c r="O175" s="1"/>
  <c r="H175"/>
  <c r="G175"/>
  <c r="F175"/>
  <c r="K174"/>
  <c r="U174" s="1" a="1"/>
  <c r="U174" s="1"/>
  <c r="J174"/>
  <c r="O174" s="1" a="1"/>
  <c r="O174" s="1"/>
  <c r="H174"/>
  <c r="G174"/>
  <c r="F174"/>
  <c r="K173"/>
  <c r="U173" s="1" a="1"/>
  <c r="U173" s="1"/>
  <c r="J173"/>
  <c r="O173" s="1" a="1"/>
  <c r="O173" s="1"/>
  <c r="H173"/>
  <c r="G173"/>
  <c r="F173"/>
  <c r="K169"/>
  <c r="U169" s="1" a="1"/>
  <c r="U169" s="1"/>
  <c r="J169"/>
  <c r="O169" s="1" a="1"/>
  <c r="O169" s="1"/>
  <c r="H169"/>
  <c r="G169"/>
  <c r="F169"/>
  <c r="K168"/>
  <c r="U168" s="1" a="1"/>
  <c r="U168" s="1"/>
  <c r="J168"/>
  <c r="O168" s="1" a="1"/>
  <c r="O168" s="1"/>
  <c r="H168"/>
  <c r="G168"/>
  <c r="F168"/>
  <c r="K167"/>
  <c r="U167" s="1" a="1"/>
  <c r="U167" s="1"/>
  <c r="J167"/>
  <c r="O167" s="1" a="1"/>
  <c r="O167" s="1"/>
  <c r="H167"/>
  <c r="G167"/>
  <c r="F167"/>
  <c r="K166"/>
  <c r="U166" s="1" a="1"/>
  <c r="U166" s="1"/>
  <c r="J166"/>
  <c r="O166" s="1" a="1"/>
  <c r="O166" s="1"/>
  <c r="H166"/>
  <c r="G166"/>
  <c r="F166"/>
  <c r="K165"/>
  <c r="U165" s="1" a="1"/>
  <c r="U165" s="1"/>
  <c r="J165"/>
  <c r="O165" s="1" a="1"/>
  <c r="O165" s="1"/>
  <c r="H165"/>
  <c r="G165"/>
  <c r="F165"/>
  <c r="K164"/>
  <c r="U164" s="1" a="1"/>
  <c r="U164" s="1"/>
  <c r="J164"/>
  <c r="O164" s="1" a="1"/>
  <c r="O164" s="1"/>
  <c r="H164"/>
  <c r="G164"/>
  <c r="F164"/>
  <c r="K163"/>
  <c r="U163" s="1" a="1"/>
  <c r="U163" s="1"/>
  <c r="J163"/>
  <c r="O163" s="1" a="1"/>
  <c r="O163" s="1"/>
  <c r="H163"/>
  <c r="G163"/>
  <c r="F163"/>
  <c r="K159"/>
  <c r="U159" s="1" a="1"/>
  <c r="U159" s="1"/>
  <c r="J159"/>
  <c r="O159" s="1" a="1"/>
  <c r="O159" s="1"/>
  <c r="H159"/>
  <c r="M160" s="1"/>
  <c r="G159"/>
  <c r="F159"/>
  <c r="K155"/>
  <c r="U155" s="1" a="1"/>
  <c r="U155" s="1"/>
  <c r="J155"/>
  <c r="O155" s="1" a="1"/>
  <c r="O155" s="1"/>
  <c r="H155"/>
  <c r="G155"/>
  <c r="F155"/>
  <c r="K154"/>
  <c r="U154" s="1" a="1"/>
  <c r="U154" s="1"/>
  <c r="J154"/>
  <c r="O154" s="1" a="1"/>
  <c r="O154" s="1"/>
  <c r="H154"/>
  <c r="G154"/>
  <c r="F154"/>
  <c r="K153"/>
  <c r="U153" s="1" a="1"/>
  <c r="U153" s="1"/>
  <c r="J153"/>
  <c r="O153" s="1" a="1"/>
  <c r="O153" s="1"/>
  <c r="H153"/>
  <c r="G153"/>
  <c r="F153"/>
  <c r="K152"/>
  <c r="U152" s="1" a="1"/>
  <c r="U152" s="1"/>
  <c r="J152"/>
  <c r="O152" s="1" a="1"/>
  <c r="O152" s="1"/>
  <c r="H152"/>
  <c r="G152"/>
  <c r="F152"/>
  <c r="K151"/>
  <c r="U151" s="1" a="1"/>
  <c r="U151" s="1"/>
  <c r="J151"/>
  <c r="O151" s="1" a="1"/>
  <c r="O151" s="1"/>
  <c r="H151"/>
  <c r="G151"/>
  <c r="F151"/>
  <c r="K150"/>
  <c r="U150" s="1" a="1"/>
  <c r="U150" s="1"/>
  <c r="J150"/>
  <c r="O150" s="1" a="1"/>
  <c r="O150" s="1"/>
  <c r="I150"/>
  <c r="H150"/>
  <c r="K149"/>
  <c r="U149" s="1" a="1"/>
  <c r="U149" s="1"/>
  <c r="J149"/>
  <c r="O149" s="1" a="1"/>
  <c r="O149" s="1"/>
  <c r="I149"/>
  <c r="H149"/>
  <c r="K148"/>
  <c r="U148" s="1" a="1"/>
  <c r="U148" s="1"/>
  <c r="J148"/>
  <c r="O148" s="1" a="1"/>
  <c r="O148" s="1"/>
  <c r="H148"/>
  <c r="G148"/>
  <c r="F148"/>
  <c r="K147"/>
  <c r="U147" s="1" a="1"/>
  <c r="U147" s="1"/>
  <c r="J147"/>
  <c r="O147" s="1" a="1"/>
  <c r="O147" s="1"/>
  <c r="H147"/>
  <c r="G147"/>
  <c r="F147"/>
  <c r="K146"/>
  <c r="U146" s="1" a="1"/>
  <c r="U146" s="1"/>
  <c r="J146"/>
  <c r="O146" s="1" a="1"/>
  <c r="O146" s="1"/>
  <c r="I146"/>
  <c r="H146"/>
  <c r="K145"/>
  <c r="U145" s="1" a="1"/>
  <c r="U145" s="1"/>
  <c r="J145"/>
  <c r="O145" s="1" a="1"/>
  <c r="O145" s="1"/>
  <c r="H145"/>
  <c r="G145"/>
  <c r="F145"/>
  <c r="K144"/>
  <c r="U144" s="1" a="1"/>
  <c r="U144" s="1"/>
  <c r="J144"/>
  <c r="O144" s="1" a="1"/>
  <c r="O144" s="1"/>
  <c r="H144"/>
  <c r="G144"/>
  <c r="F144"/>
  <c r="K143"/>
  <c r="U143" s="1" a="1"/>
  <c r="U143" s="1"/>
  <c r="J143"/>
  <c r="O143" s="1" a="1"/>
  <c r="O143" s="1"/>
  <c r="H143"/>
  <c r="G143"/>
  <c r="F143"/>
  <c r="K142"/>
  <c r="U142" s="1" a="1"/>
  <c r="U142" s="1"/>
  <c r="J142"/>
  <c r="O142" s="1" a="1"/>
  <c r="O142" s="1"/>
  <c r="H142"/>
  <c r="G142"/>
  <c r="F142"/>
  <c r="K141"/>
  <c r="U141" s="1" a="1"/>
  <c r="U141" s="1"/>
  <c r="J141"/>
  <c r="O141" s="1" a="1"/>
  <c r="O141" s="1"/>
  <c r="H141"/>
  <c r="G141"/>
  <c r="F141"/>
  <c r="K140"/>
  <c r="U140" s="1" a="1"/>
  <c r="U140" s="1"/>
  <c r="J140"/>
  <c r="O140" s="1" a="1"/>
  <c r="O140" s="1"/>
  <c r="H140"/>
  <c r="G140"/>
  <c r="F140"/>
  <c r="K139"/>
  <c r="U139" s="1" a="1"/>
  <c r="U139" s="1"/>
  <c r="J139"/>
  <c r="O139" s="1" a="1"/>
  <c r="O139" s="1"/>
  <c r="I139"/>
  <c r="H139"/>
  <c r="K135"/>
  <c r="U135" s="1" a="1"/>
  <c r="U135" s="1"/>
  <c r="J135"/>
  <c r="O135" s="1" a="1"/>
  <c r="O135" s="1"/>
  <c r="H135"/>
  <c r="G135"/>
  <c r="F135"/>
  <c r="K134"/>
  <c r="U134" s="1" a="1"/>
  <c r="U134" s="1"/>
  <c r="J134"/>
  <c r="O134" s="1" a="1"/>
  <c r="O134" s="1"/>
  <c r="H134"/>
  <c r="G134"/>
  <c r="F134"/>
  <c r="K133"/>
  <c r="U133" s="1" a="1"/>
  <c r="U133" s="1"/>
  <c r="J133"/>
  <c r="O133" s="1" a="1"/>
  <c r="O133" s="1"/>
  <c r="H133"/>
  <c r="G133"/>
  <c r="F133"/>
  <c r="K132"/>
  <c r="U132" s="1" a="1"/>
  <c r="U132" s="1"/>
  <c r="J132"/>
  <c r="O132" s="1" a="1"/>
  <c r="O132" s="1"/>
  <c r="H132"/>
  <c r="G132"/>
  <c r="F132"/>
  <c r="K131"/>
  <c r="U131" s="1" a="1"/>
  <c r="U131" s="1"/>
  <c r="J131"/>
  <c r="O131" s="1" a="1"/>
  <c r="O131" s="1"/>
  <c r="H131"/>
  <c r="G131"/>
  <c r="F131"/>
  <c r="K127"/>
  <c r="U127" s="1" a="1"/>
  <c r="U127" s="1"/>
  <c r="J127"/>
  <c r="O127" s="1" a="1"/>
  <c r="O127" s="1"/>
  <c r="H127"/>
  <c r="G127"/>
  <c r="F127"/>
  <c r="K123"/>
  <c r="U123" s="1" a="1"/>
  <c r="U123" s="1"/>
  <c r="J123"/>
  <c r="O123" s="1" a="1"/>
  <c r="O123" s="1"/>
  <c r="H123"/>
  <c r="G123"/>
  <c r="F123"/>
  <c r="K122"/>
  <c r="U122" s="1" a="1"/>
  <c r="U122" s="1"/>
  <c r="J122"/>
  <c r="O122" s="1" a="1"/>
  <c r="O122" s="1"/>
  <c r="H122"/>
  <c r="G122"/>
  <c r="F122"/>
  <c r="K118"/>
  <c r="U118" s="1" a="1"/>
  <c r="U118" s="1"/>
  <c r="J118"/>
  <c r="O118" s="1" a="1"/>
  <c r="O118" s="1"/>
  <c r="H118"/>
  <c r="N119" s="1"/>
  <c r="G118"/>
  <c r="F118"/>
  <c r="K114"/>
  <c r="U114" s="1" a="1"/>
  <c r="U114" s="1"/>
  <c r="J114"/>
  <c r="O114" s="1" a="1"/>
  <c r="O114" s="1"/>
  <c r="H114"/>
  <c r="G114"/>
  <c r="F114"/>
  <c r="K113"/>
  <c r="U113" s="1" a="1"/>
  <c r="U113" s="1"/>
  <c r="J113"/>
  <c r="O113" s="1" a="1"/>
  <c r="O113" s="1"/>
  <c r="H113"/>
  <c r="G113"/>
  <c r="F113"/>
  <c r="K109"/>
  <c r="U109" s="1" a="1"/>
  <c r="U109" s="1"/>
  <c r="J109"/>
  <c r="O109" s="1" a="1"/>
  <c r="O109" s="1"/>
  <c r="I109"/>
  <c r="H109"/>
  <c r="N110" s="1"/>
  <c r="K105"/>
  <c r="U105" s="1" a="1"/>
  <c r="U105" s="1"/>
  <c r="J105"/>
  <c r="O105" s="1" a="1"/>
  <c r="O105" s="1"/>
  <c r="I105"/>
  <c r="S106" s="1"/>
  <c r="H105"/>
  <c r="K101"/>
  <c r="U101" s="1" a="1"/>
  <c r="U101" s="1"/>
  <c r="J101"/>
  <c r="O101" s="1" a="1"/>
  <c r="O101" s="1"/>
  <c r="H101"/>
  <c r="G101"/>
  <c r="F101"/>
  <c r="K97"/>
  <c r="U97" s="1" a="1"/>
  <c r="U97" s="1"/>
  <c r="J97"/>
  <c r="O97" s="1" a="1"/>
  <c r="O97" s="1"/>
  <c r="H97"/>
  <c r="G97"/>
  <c r="F97"/>
  <c r="K96"/>
  <c r="U96" s="1" a="1"/>
  <c r="U96" s="1"/>
  <c r="J96"/>
  <c r="O96" s="1" a="1"/>
  <c r="O96" s="1"/>
  <c r="H96"/>
  <c r="G96"/>
  <c r="F96"/>
  <c r="K95"/>
  <c r="U95" s="1" a="1"/>
  <c r="U95" s="1"/>
  <c r="J95"/>
  <c r="O95" s="1" a="1"/>
  <c r="O95" s="1"/>
  <c r="H95"/>
  <c r="G95"/>
  <c r="F95"/>
  <c r="K94"/>
  <c r="U94" s="1" a="1"/>
  <c r="U94" s="1"/>
  <c r="J94"/>
  <c r="O94" s="1" a="1"/>
  <c r="O94" s="1"/>
  <c r="H94"/>
  <c r="G94"/>
  <c r="F94"/>
  <c r="K90"/>
  <c r="U90" s="1" a="1"/>
  <c r="U90" s="1"/>
  <c r="J90"/>
  <c r="O90" s="1" a="1"/>
  <c r="O90" s="1"/>
  <c r="H90"/>
  <c r="G90"/>
  <c r="F90"/>
  <c r="K89"/>
  <c r="U89" s="1" a="1"/>
  <c r="U89" s="1"/>
  <c r="J89"/>
  <c r="O89" s="1" a="1"/>
  <c r="O89" s="1"/>
  <c r="H89"/>
  <c r="G89"/>
  <c r="F89"/>
  <c r="K88"/>
  <c r="U88" s="1" a="1"/>
  <c r="U88" s="1"/>
  <c r="J88"/>
  <c r="O88" s="1" a="1"/>
  <c r="O88" s="1"/>
  <c r="H88"/>
  <c r="G88"/>
  <c r="F88"/>
  <c r="K84"/>
  <c r="U84" s="1" a="1"/>
  <c r="U84" s="1"/>
  <c r="J84"/>
  <c r="O84" s="1" a="1"/>
  <c r="O84" s="1"/>
  <c r="H84"/>
  <c r="G84"/>
  <c r="I84" s="1"/>
  <c r="F84"/>
  <c r="K83"/>
  <c r="U83" s="1" a="1"/>
  <c r="U83" s="1"/>
  <c r="J83"/>
  <c r="O83" s="1" a="1"/>
  <c r="O83" s="1"/>
  <c r="I83"/>
  <c r="H83"/>
  <c r="K82"/>
  <c r="U82" s="1" a="1"/>
  <c r="U82" s="1"/>
  <c r="J82"/>
  <c r="O82" s="1" a="1"/>
  <c r="O82" s="1"/>
  <c r="H82"/>
  <c r="G82"/>
  <c r="F82"/>
  <c r="K81"/>
  <c r="U81" s="1" a="1"/>
  <c r="U81" s="1"/>
  <c r="J81"/>
  <c r="O81" s="1" a="1"/>
  <c r="O81" s="1"/>
  <c r="H81"/>
  <c r="G81"/>
  <c r="F81"/>
  <c r="K77"/>
  <c r="U77" s="1" a="1"/>
  <c r="U77" s="1"/>
  <c r="J77"/>
  <c r="O77" s="1" a="1"/>
  <c r="O77" s="1"/>
  <c r="H77"/>
  <c r="G77"/>
  <c r="F77"/>
  <c r="K76"/>
  <c r="U76" s="1" a="1"/>
  <c r="U76" s="1"/>
  <c r="J76"/>
  <c r="O76" s="1" a="1"/>
  <c r="O76" s="1"/>
  <c r="H76"/>
  <c r="G76"/>
  <c r="F76"/>
  <c r="K75"/>
  <c r="U75" s="1" a="1"/>
  <c r="U75" s="1"/>
  <c r="J75"/>
  <c r="O75" s="1" a="1"/>
  <c r="O75" s="1"/>
  <c r="H75"/>
  <c r="G75"/>
  <c r="F75"/>
  <c r="K71"/>
  <c r="U71" s="1" a="1"/>
  <c r="U71" s="1"/>
  <c r="J71"/>
  <c r="O71" s="1" a="1"/>
  <c r="O71" s="1"/>
  <c r="H71"/>
  <c r="G71"/>
  <c r="F71"/>
  <c r="K70"/>
  <c r="U70" s="1" a="1"/>
  <c r="U70" s="1"/>
  <c r="J70"/>
  <c r="O70" s="1" a="1"/>
  <c r="O70" s="1"/>
  <c r="H70"/>
  <c r="G70"/>
  <c r="F70"/>
  <c r="K66"/>
  <c r="U66" s="1" a="1"/>
  <c r="U66" s="1"/>
  <c r="J66"/>
  <c r="O66" s="1" a="1"/>
  <c r="O66" s="1"/>
  <c r="H66"/>
  <c r="G66"/>
  <c r="F66"/>
  <c r="K62"/>
  <c r="U62" s="1" a="1"/>
  <c r="U62" s="1"/>
  <c r="J62"/>
  <c r="O62" s="1" a="1"/>
  <c r="O62" s="1"/>
  <c r="H62"/>
  <c r="G62"/>
  <c r="F62"/>
  <c r="I62" s="1"/>
  <c r="K61"/>
  <c r="U61" s="1" a="1"/>
  <c r="U61" s="1"/>
  <c r="J61"/>
  <c r="O61" s="1" a="1"/>
  <c r="O61" s="1"/>
  <c r="H61"/>
  <c r="G61"/>
  <c r="F61"/>
  <c r="K60"/>
  <c r="U60" s="1" a="1"/>
  <c r="U60" s="1"/>
  <c r="J60"/>
  <c r="O60" s="1" a="1"/>
  <c r="O60" s="1"/>
  <c r="H60"/>
  <c r="G60"/>
  <c r="I60" s="1"/>
  <c r="F60"/>
  <c r="K59"/>
  <c r="U59" s="1" a="1"/>
  <c r="U59" s="1"/>
  <c r="J59"/>
  <c r="O59" s="1" a="1"/>
  <c r="O59" s="1"/>
  <c r="H59"/>
  <c r="G59"/>
  <c r="F59"/>
  <c r="K58"/>
  <c r="U58" s="1" a="1"/>
  <c r="U58" s="1"/>
  <c r="J58"/>
  <c r="O58" s="1" a="1"/>
  <c r="O58" s="1"/>
  <c r="H58"/>
  <c r="G58"/>
  <c r="F58"/>
  <c r="K54"/>
  <c r="U54" s="1" a="1"/>
  <c r="U54" s="1"/>
  <c r="J54"/>
  <c r="O54" s="1" a="1"/>
  <c r="O54" s="1"/>
  <c r="H54"/>
  <c r="G54"/>
  <c r="F54"/>
  <c r="K53"/>
  <c r="U53" s="1" a="1"/>
  <c r="U53" s="1"/>
  <c r="J53"/>
  <c r="O53" s="1" a="1"/>
  <c r="O53" s="1"/>
  <c r="H53"/>
  <c r="G53"/>
  <c r="F53"/>
  <c r="K52"/>
  <c r="U52" s="1" a="1"/>
  <c r="U52" s="1"/>
  <c r="J52"/>
  <c r="O52" s="1" a="1"/>
  <c r="O52" s="1"/>
  <c r="H52"/>
  <c r="G52"/>
  <c r="F52"/>
  <c r="K51"/>
  <c r="U51" s="1" a="1"/>
  <c r="U51" s="1"/>
  <c r="J51"/>
  <c r="O51" s="1" a="1"/>
  <c r="O51" s="1"/>
  <c r="H51"/>
  <c r="G51"/>
  <c r="F51"/>
  <c r="I51" s="1"/>
  <c r="K50"/>
  <c r="U50" s="1" a="1"/>
  <c r="U50" s="1"/>
  <c r="J50"/>
  <c r="O50" s="1" a="1"/>
  <c r="O50" s="1"/>
  <c r="H50"/>
  <c r="G50"/>
  <c r="F50"/>
  <c r="K49"/>
  <c r="U49" s="1" a="1"/>
  <c r="U49" s="1"/>
  <c r="J49"/>
  <c r="O49" s="1" a="1"/>
  <c r="O49" s="1"/>
  <c r="H49"/>
  <c r="G49"/>
  <c r="F49"/>
  <c r="K48"/>
  <c r="U48" s="1" a="1"/>
  <c r="U48" s="1"/>
  <c r="J48"/>
  <c r="O48" s="1" a="1"/>
  <c r="O48" s="1"/>
  <c r="H48"/>
  <c r="G48"/>
  <c r="F48"/>
  <c r="K47"/>
  <c r="U47" s="1" a="1"/>
  <c r="U47" s="1"/>
  <c r="J47"/>
  <c r="O47" s="1" a="1"/>
  <c r="O47" s="1"/>
  <c r="H47"/>
  <c r="G47"/>
  <c r="F47"/>
  <c r="K46"/>
  <c r="U46" s="1" a="1"/>
  <c r="U46" s="1"/>
  <c r="J46"/>
  <c r="O46" s="1" a="1"/>
  <c r="O46" s="1"/>
  <c r="H46"/>
  <c r="G46"/>
  <c r="F46"/>
  <c r="K45"/>
  <c r="U45" s="1" a="1"/>
  <c r="U45" s="1"/>
  <c r="J45"/>
  <c r="O45" s="1" a="1"/>
  <c r="O45" s="1"/>
  <c r="I45"/>
  <c r="H45"/>
  <c r="K44"/>
  <c r="U44" s="1" a="1"/>
  <c r="U44" s="1"/>
  <c r="J44"/>
  <c r="O44" s="1" a="1"/>
  <c r="O44" s="1"/>
  <c r="H44"/>
  <c r="G44"/>
  <c r="F44"/>
  <c r="K43"/>
  <c r="U43" s="1" a="1"/>
  <c r="U43" s="1"/>
  <c r="J43"/>
  <c r="O43" s="1" a="1"/>
  <c r="O43" s="1"/>
  <c r="H43"/>
  <c r="G43"/>
  <c r="F43"/>
  <c r="K42"/>
  <c r="U42" s="1" a="1"/>
  <c r="U42" s="1"/>
  <c r="J42"/>
  <c r="O42" s="1" a="1"/>
  <c r="O42" s="1"/>
  <c r="H42"/>
  <c r="G42"/>
  <c r="F42"/>
  <c r="K38"/>
  <c r="U38" s="1" a="1"/>
  <c r="U38" s="1"/>
  <c r="J38"/>
  <c r="O38" s="1" a="1"/>
  <c r="O38" s="1"/>
  <c r="H38"/>
  <c r="G38"/>
  <c r="F38"/>
  <c r="K37"/>
  <c r="U37" s="1" a="1"/>
  <c r="U37" s="1"/>
  <c r="J37"/>
  <c r="O37" s="1" a="1"/>
  <c r="O37" s="1"/>
  <c r="H37"/>
  <c r="G37"/>
  <c r="F37"/>
  <c r="K36"/>
  <c r="U36" s="1" a="1"/>
  <c r="U36" s="1"/>
  <c r="J36"/>
  <c r="O36" s="1" a="1"/>
  <c r="O36" s="1"/>
  <c r="H36"/>
  <c r="G36"/>
  <c r="F36"/>
  <c r="K35"/>
  <c r="U35" s="1" a="1"/>
  <c r="U35" s="1"/>
  <c r="J35"/>
  <c r="O35" s="1" a="1"/>
  <c r="O35" s="1"/>
  <c r="H35"/>
  <c r="G35"/>
  <c r="F35"/>
  <c r="K31"/>
  <c r="U31" s="1" a="1"/>
  <c r="U31" s="1"/>
  <c r="J31"/>
  <c r="O31" s="1" a="1"/>
  <c r="O31" s="1"/>
  <c r="H31"/>
  <c r="G31"/>
  <c r="F31"/>
  <c r="K30"/>
  <c r="U30" s="1" a="1"/>
  <c r="U30" s="1"/>
  <c r="J30"/>
  <c r="O30" s="1" a="1"/>
  <c r="O30" s="1"/>
  <c r="H30"/>
  <c r="G30"/>
  <c r="F30"/>
  <c r="K29"/>
  <c r="U29" s="1" a="1"/>
  <c r="U29" s="1"/>
  <c r="J29"/>
  <c r="O29" s="1" a="1"/>
  <c r="O29" s="1"/>
  <c r="H29"/>
  <c r="G29"/>
  <c r="F29"/>
  <c r="K28"/>
  <c r="U28" s="1" a="1"/>
  <c r="U28" s="1"/>
  <c r="J28"/>
  <c r="O28" s="1" a="1"/>
  <c r="O28" s="1"/>
  <c r="H28"/>
  <c r="G28"/>
  <c r="F28"/>
  <c r="K27"/>
  <c r="U27" s="1" a="1"/>
  <c r="U27" s="1"/>
  <c r="J27"/>
  <c r="O27" s="1" a="1"/>
  <c r="O27" s="1"/>
  <c r="H27"/>
  <c r="G27"/>
  <c r="I27" s="1"/>
  <c r="F27"/>
  <c r="K26"/>
  <c r="U26" s="1" a="1"/>
  <c r="U26" s="1"/>
  <c r="J26"/>
  <c r="O26" s="1" a="1"/>
  <c r="O26" s="1"/>
  <c r="H26"/>
  <c r="G26"/>
  <c r="I26" s="1"/>
  <c r="F26"/>
  <c r="K25"/>
  <c r="U25" s="1" a="1"/>
  <c r="U25" s="1"/>
  <c r="J25"/>
  <c r="O25" s="1" a="1"/>
  <c r="O25" s="1"/>
  <c r="H25"/>
  <c r="G25"/>
  <c r="F25"/>
  <c r="K24"/>
  <c r="U24" s="1" a="1"/>
  <c r="U24" s="1"/>
  <c r="J24"/>
  <c r="O24" s="1" a="1"/>
  <c r="O24" s="1"/>
  <c r="H24"/>
  <c r="G24"/>
  <c r="F24"/>
  <c r="K23"/>
  <c r="U23" s="1" a="1"/>
  <c r="U23" s="1"/>
  <c r="J23"/>
  <c r="O23" s="1" a="1"/>
  <c r="O23" s="1"/>
  <c r="H23"/>
  <c r="G23"/>
  <c r="F23"/>
  <c r="K22"/>
  <c r="U22" s="1" a="1"/>
  <c r="U22" s="1"/>
  <c r="J22"/>
  <c r="O22" s="1" a="1"/>
  <c r="O22" s="1"/>
  <c r="H22"/>
  <c r="G22"/>
  <c r="F22"/>
  <c r="K21"/>
  <c r="U21" s="1" a="1"/>
  <c r="U21" s="1"/>
  <c r="J21"/>
  <c r="O21" s="1" a="1"/>
  <c r="O21" s="1"/>
  <c r="H21"/>
  <c r="G21"/>
  <c r="F21"/>
  <c r="K17"/>
  <c r="U17" s="1" a="1"/>
  <c r="U17" s="1"/>
  <c r="J17"/>
  <c r="O17" s="1" a="1"/>
  <c r="O17" s="1"/>
  <c r="H17"/>
  <c r="G17"/>
  <c r="F17"/>
  <c r="K16"/>
  <c r="U16" s="1" a="1"/>
  <c r="U16" s="1"/>
  <c r="J16"/>
  <c r="O16" s="1" a="1"/>
  <c r="O16" s="1"/>
  <c r="H16"/>
  <c r="G16"/>
  <c r="F16"/>
  <c r="K12"/>
  <c r="U12" s="1" a="1"/>
  <c r="U12" s="1"/>
  <c r="J12"/>
  <c r="O12" s="1" a="1"/>
  <c r="O12" s="1"/>
  <c r="H12"/>
  <c r="N13" s="1"/>
  <c r="G12"/>
  <c r="F12"/>
  <c r="K8"/>
  <c r="U8" s="1" a="1"/>
  <c r="U8" s="1"/>
  <c r="J8"/>
  <c r="O8" s="1" a="1"/>
  <c r="O8" s="1"/>
  <c r="H8"/>
  <c r="G8"/>
  <c r="F8"/>
  <c r="K4"/>
  <c r="U4" s="1" a="1"/>
  <c r="U4" s="1"/>
  <c r="J4"/>
  <c r="H4"/>
  <c r="G4"/>
  <c r="F4"/>
  <c r="V494" i="27" l="1"/>
  <c r="W494" s="1"/>
  <c r="W481"/>
  <c r="V482"/>
  <c r="W482" s="1"/>
  <c r="W489"/>
  <c r="V490"/>
  <c r="W490" s="1"/>
  <c r="W497"/>
  <c r="V498"/>
  <c r="W498" s="1"/>
  <c r="W291"/>
  <c r="V294"/>
  <c r="W294" s="1"/>
  <c r="W507"/>
  <c r="V516"/>
  <c r="W516" s="1"/>
  <c r="W58"/>
  <c r="V63"/>
  <c r="W63" s="1"/>
  <c r="I224" i="60"/>
  <c r="I386"/>
  <c r="I394"/>
  <c r="I330"/>
  <c r="I341"/>
  <c r="I390"/>
  <c r="I455"/>
  <c r="I508"/>
  <c r="I427"/>
  <c r="I268"/>
  <c r="I339"/>
  <c r="I147"/>
  <c r="I152"/>
  <c r="I155"/>
  <c r="I175"/>
  <c r="I211"/>
  <c r="I342"/>
  <c r="I361"/>
  <c r="I351"/>
  <c r="I297"/>
  <c r="T298" s="1"/>
  <c r="I378"/>
  <c r="I249"/>
  <c r="I252"/>
  <c r="I90"/>
  <c r="I101"/>
  <c r="I132"/>
  <c r="I140"/>
  <c r="I148"/>
  <c r="I153"/>
  <c r="I192"/>
  <c r="I233"/>
  <c r="I236"/>
  <c r="I255"/>
  <c r="I281"/>
  <c r="I315"/>
  <c r="I449"/>
  <c r="I81"/>
  <c r="I42"/>
  <c r="I243"/>
  <c r="I61"/>
  <c r="I89"/>
  <c r="I154"/>
  <c r="I163"/>
  <c r="I174"/>
  <c r="I199"/>
  <c r="I218"/>
  <c r="I405"/>
  <c r="I447"/>
  <c r="I291"/>
  <c r="I23"/>
  <c r="I118"/>
  <c r="S119" s="1"/>
  <c r="I165"/>
  <c r="I198"/>
  <c r="I228"/>
  <c r="I392"/>
  <c r="I31"/>
  <c r="I70"/>
  <c r="I143"/>
  <c r="I12"/>
  <c r="I127"/>
  <c r="I168"/>
  <c r="I201"/>
  <c r="I210"/>
  <c r="I234"/>
  <c r="I251"/>
  <c r="I263"/>
  <c r="I309"/>
  <c r="S310" s="1"/>
  <c r="I335"/>
  <c r="I340"/>
  <c r="I343"/>
  <c r="I357"/>
  <c r="I376"/>
  <c r="I514"/>
  <c r="I416"/>
  <c r="I459"/>
  <c r="I512"/>
  <c r="M13"/>
  <c r="I188"/>
  <c r="I169"/>
  <c r="I232"/>
  <c r="I355"/>
  <c r="I382"/>
  <c r="I465"/>
  <c r="I473"/>
  <c r="I71"/>
  <c r="I371"/>
  <c r="I134"/>
  <c r="I145"/>
  <c r="I164"/>
  <c r="I178"/>
  <c r="I230"/>
  <c r="I253"/>
  <c r="I279"/>
  <c r="I293"/>
  <c r="I388"/>
  <c r="I434"/>
  <c r="I457"/>
  <c r="I510"/>
  <c r="I301"/>
  <c r="S302" s="1"/>
  <c r="I77"/>
  <c r="I97"/>
  <c r="I181"/>
  <c r="I285"/>
  <c r="I334"/>
  <c r="I463"/>
  <c r="I471"/>
  <c r="I28"/>
  <c r="I373"/>
  <c r="M85"/>
  <c r="I59"/>
  <c r="I25"/>
  <c r="I75"/>
  <c r="I113"/>
  <c r="I122"/>
  <c r="I173"/>
  <c r="I194"/>
  <c r="I200"/>
  <c r="I206"/>
  <c r="T207" s="1"/>
  <c r="I229"/>
  <c r="I258"/>
  <c r="I270"/>
  <c r="I353"/>
  <c r="I362"/>
  <c r="I368"/>
  <c r="I379"/>
  <c r="I464"/>
  <c r="I472"/>
  <c r="N322"/>
  <c r="N490"/>
  <c r="M78"/>
  <c r="M498"/>
  <c r="I35"/>
  <c r="I82"/>
  <c r="I177"/>
  <c r="I186"/>
  <c r="I189"/>
  <c r="I235"/>
  <c r="I313"/>
  <c r="I316"/>
  <c r="I348"/>
  <c r="I400"/>
  <c r="I409"/>
  <c r="N160"/>
  <c r="N265"/>
  <c r="N306"/>
  <c r="N486"/>
  <c r="M494"/>
  <c r="I49"/>
  <c r="I88"/>
  <c r="I241"/>
  <c r="I250"/>
  <c r="I262"/>
  <c r="I337"/>
  <c r="I412"/>
  <c r="I435"/>
  <c r="I444"/>
  <c r="N128"/>
  <c r="N482"/>
  <c r="M110"/>
  <c r="S298"/>
  <c r="M310"/>
  <c r="I21"/>
  <c r="I47"/>
  <c r="I187"/>
  <c r="I190"/>
  <c r="I202"/>
  <c r="I248"/>
  <c r="I280"/>
  <c r="I286"/>
  <c r="I349"/>
  <c r="I367"/>
  <c r="I433"/>
  <c r="I445"/>
  <c r="N115"/>
  <c r="M406"/>
  <c r="M413"/>
  <c r="T417"/>
  <c r="S417"/>
  <c r="I180"/>
  <c r="I66"/>
  <c r="I29"/>
  <c r="I44"/>
  <c r="N5"/>
  <c r="M5"/>
  <c r="S13"/>
  <c r="N282"/>
  <c r="M288"/>
  <c r="I257"/>
  <c r="T102"/>
  <c r="I53"/>
  <c r="I95"/>
  <c r="I151"/>
  <c r="I359"/>
  <c r="S207"/>
  <c r="I22"/>
  <c r="T106"/>
  <c r="I242"/>
  <c r="I287"/>
  <c r="I317"/>
  <c r="I350"/>
  <c r="I369"/>
  <c r="I410"/>
  <c r="I422"/>
  <c r="I431"/>
  <c r="I448"/>
  <c r="I469"/>
  <c r="I502"/>
  <c r="I511"/>
  <c r="I167"/>
  <c r="I374"/>
  <c r="I377"/>
  <c r="I436"/>
  <c r="I4"/>
  <c r="S441"/>
  <c r="I372"/>
  <c r="I8"/>
  <c r="I17"/>
  <c r="I159"/>
  <c r="I182"/>
  <c r="I219"/>
  <c r="I225"/>
  <c r="I321"/>
  <c r="I370"/>
  <c r="I375"/>
  <c r="I393"/>
  <c r="I399"/>
  <c r="I420"/>
  <c r="I446"/>
  <c r="I467"/>
  <c r="I515"/>
  <c r="N276"/>
  <c r="T302"/>
  <c r="I254"/>
  <c r="I398"/>
  <c r="M106"/>
  <c r="I381"/>
  <c r="I411"/>
  <c r="I432"/>
  <c r="I470"/>
  <c r="I503"/>
  <c r="M298"/>
  <c r="S110"/>
  <c r="I141"/>
  <c r="I24"/>
  <c r="I43"/>
  <c r="I52"/>
  <c r="I58"/>
  <c r="I176"/>
  <c r="I256"/>
  <c r="I274"/>
  <c r="I305"/>
  <c r="I456"/>
  <c r="I468"/>
  <c r="M18"/>
  <c r="M119"/>
  <c r="I38"/>
  <c r="I114"/>
  <c r="I123"/>
  <c r="S128"/>
  <c r="I329"/>
  <c r="I347"/>
  <c r="I389"/>
  <c r="I30"/>
  <c r="I36"/>
  <c r="I458"/>
  <c r="I223"/>
  <c r="I226"/>
  <c r="I391"/>
  <c r="I477"/>
  <c r="I481"/>
  <c r="I485"/>
  <c r="I489"/>
  <c r="I493"/>
  <c r="I497"/>
  <c r="I501"/>
  <c r="M276"/>
  <c r="M114" i="59"/>
  <c r="S133"/>
  <c r="M152"/>
  <c r="N72"/>
  <c r="M81"/>
  <c r="M122"/>
  <c r="M77"/>
  <c r="M133"/>
  <c r="M53"/>
  <c r="M68"/>
  <c r="M72"/>
  <c r="M128"/>
  <c r="M102" i="60"/>
  <c r="M72"/>
  <c r="M245"/>
  <c r="N478"/>
  <c r="N106"/>
  <c r="T13"/>
  <c r="N331"/>
  <c r="I16"/>
  <c r="M265"/>
  <c r="I94"/>
  <c r="I131"/>
  <c r="I142"/>
  <c r="I193"/>
  <c r="I227"/>
  <c r="I338"/>
  <c r="I48"/>
  <c r="I275"/>
  <c r="I46"/>
  <c r="I50"/>
  <c r="M91"/>
  <c r="M128"/>
  <c r="I135"/>
  <c r="I166"/>
  <c r="M98"/>
  <c r="N310"/>
  <c r="S102"/>
  <c r="I133"/>
  <c r="M294"/>
  <c r="I37"/>
  <c r="S85"/>
  <c r="I76"/>
  <c r="I96"/>
  <c r="I54"/>
  <c r="I144"/>
  <c r="I179"/>
  <c r="I237"/>
  <c r="I325"/>
  <c r="M67"/>
  <c r="M9"/>
  <c r="M115"/>
  <c r="N326"/>
  <c r="M124"/>
  <c r="M207"/>
  <c r="I421"/>
  <c r="I215"/>
  <c r="I269"/>
  <c r="I314"/>
  <c r="I356"/>
  <c r="I231"/>
  <c r="M401"/>
  <c r="I244"/>
  <c r="I336"/>
  <c r="I354"/>
  <c r="I380"/>
  <c r="N498"/>
  <c r="I358"/>
  <c r="I426"/>
  <c r="M441"/>
  <c r="I507"/>
  <c r="I360"/>
  <c r="I466"/>
  <c r="I509"/>
  <c r="I387"/>
  <c r="I454"/>
  <c r="I513"/>
  <c r="M428"/>
  <c r="I352"/>
  <c r="I404"/>
  <c r="M417"/>
  <c r="S81" i="59"/>
  <c r="M85"/>
  <c r="S85"/>
  <c r="N81"/>
  <c r="S72"/>
  <c r="N85"/>
  <c r="S77"/>
  <c r="M57"/>
  <c r="N77"/>
  <c r="M183" i="60" l="1"/>
  <c r="M331"/>
  <c r="M437"/>
  <c r="M55"/>
  <c r="N245"/>
  <c r="M63"/>
  <c r="S294"/>
  <c r="S91"/>
  <c r="N98"/>
  <c r="S212"/>
  <c r="M282"/>
  <c r="M318"/>
  <c r="M344"/>
  <c r="T310"/>
  <c r="T450"/>
  <c r="M504"/>
  <c r="M450"/>
  <c r="S203"/>
  <c r="T119"/>
  <c r="S72"/>
  <c r="M136"/>
  <c r="M170"/>
  <c r="M259"/>
  <c r="M423"/>
  <c r="M516"/>
  <c r="M195"/>
  <c r="S238"/>
  <c r="M238"/>
  <c r="S265"/>
  <c r="S271"/>
  <c r="N344"/>
  <c r="M383"/>
  <c r="S245"/>
  <c r="T245"/>
  <c r="T401"/>
  <c r="S160"/>
  <c r="T160"/>
  <c r="T288"/>
  <c r="S478"/>
  <c r="S63"/>
  <c r="S306"/>
  <c r="T498"/>
  <c r="S498"/>
  <c r="S5"/>
  <c r="S67"/>
  <c r="T67"/>
  <c r="S195"/>
  <c r="T482"/>
  <c r="S482"/>
  <c r="T460"/>
  <c r="S486"/>
  <c r="T486"/>
  <c r="S124"/>
  <c r="T124"/>
  <c r="S220"/>
  <c r="S490"/>
  <c r="T490"/>
  <c r="S494"/>
  <c r="T494"/>
  <c r="S406"/>
  <c r="S395"/>
  <c r="S322"/>
  <c r="T322"/>
  <c r="S413"/>
  <c r="S32"/>
  <c r="T115"/>
  <c r="T423"/>
  <c r="S9"/>
  <c r="T9"/>
  <c r="M87" i="59"/>
  <c r="M108"/>
  <c r="M23"/>
  <c r="M144"/>
  <c r="M36"/>
  <c r="M48"/>
  <c r="S114"/>
  <c r="S152"/>
  <c r="S53"/>
  <c r="T53"/>
  <c r="S36"/>
  <c r="S68"/>
  <c r="T68"/>
  <c r="S57"/>
  <c r="T57"/>
  <c r="S122"/>
  <c r="T122"/>
  <c r="S144"/>
  <c r="N441" i="60"/>
  <c r="N302"/>
  <c r="N67"/>
  <c r="N85"/>
  <c r="S39"/>
  <c r="N156"/>
  <c r="T259"/>
  <c r="N437"/>
  <c r="M364"/>
  <c r="M220"/>
  <c r="M212"/>
  <c r="N32"/>
  <c r="N406"/>
  <c r="N364"/>
  <c r="S428"/>
  <c r="T478"/>
  <c r="N401"/>
  <c r="N124"/>
  <c r="T203"/>
  <c r="T32"/>
  <c r="N55"/>
  <c r="N450"/>
  <c r="N516"/>
  <c r="N238"/>
  <c r="N39"/>
  <c r="T85"/>
  <c r="N318"/>
  <c r="N78"/>
  <c r="T128"/>
  <c r="N102"/>
  <c r="T110"/>
  <c r="S18"/>
  <c r="T5"/>
  <c r="N474"/>
  <c r="N423"/>
  <c r="N413"/>
  <c r="N195"/>
  <c r="N18"/>
  <c r="T72"/>
  <c r="T276"/>
  <c r="S326"/>
  <c r="M460"/>
  <c r="N383"/>
  <c r="N288"/>
  <c r="N170"/>
  <c r="T91"/>
  <c r="N460"/>
  <c r="S344"/>
  <c r="N9"/>
  <c r="T331"/>
  <c r="T265"/>
  <c r="N203"/>
  <c r="S276"/>
  <c r="T282"/>
  <c r="T63"/>
  <c r="M474"/>
  <c r="N428"/>
  <c r="N504"/>
  <c r="S460"/>
  <c r="M395"/>
  <c r="M39"/>
  <c r="M203"/>
  <c r="N417"/>
  <c r="N395"/>
  <c r="T294"/>
  <c r="N91"/>
  <c r="T212"/>
  <c r="N271"/>
  <c r="N294"/>
  <c r="S282"/>
  <c r="N259"/>
  <c r="N63"/>
  <c r="T441"/>
  <c r="N298"/>
  <c r="N207"/>
  <c r="N220"/>
  <c r="T306"/>
  <c r="N72"/>
  <c r="N212"/>
  <c r="M156"/>
  <c r="M32"/>
  <c r="M271"/>
  <c r="N183"/>
  <c r="N136"/>
  <c r="S87" i="59"/>
  <c r="N152"/>
  <c r="N57"/>
  <c r="N114"/>
  <c r="T77"/>
  <c r="N48"/>
  <c r="N36"/>
  <c r="T81"/>
  <c r="N87"/>
  <c r="T85"/>
  <c r="T72"/>
  <c r="N128"/>
  <c r="T114"/>
  <c r="T36"/>
  <c r="T133"/>
  <c r="N108"/>
  <c r="N68"/>
  <c r="N122"/>
  <c r="N144"/>
  <c r="N53"/>
  <c r="N133"/>
  <c r="N23"/>
  <c r="S288" i="60" l="1"/>
  <c r="T39"/>
  <c r="S331"/>
  <c r="S423"/>
  <c r="T413"/>
  <c r="S115"/>
  <c r="T474"/>
  <c r="S318"/>
  <c r="S364"/>
  <c r="S55"/>
  <c r="S170"/>
  <c r="S78"/>
  <c r="S516"/>
  <c r="S98"/>
  <c r="S183"/>
  <c r="T437"/>
  <c r="S474"/>
  <c r="S450"/>
  <c r="S437"/>
  <c r="S401"/>
  <c r="S156"/>
  <c r="S383"/>
  <c r="S259"/>
  <c r="T504"/>
  <c r="S504"/>
  <c r="S128" i="59"/>
  <c r="S108"/>
  <c r="S48"/>
  <c r="T128"/>
  <c r="S23"/>
  <c r="T326" i="60"/>
  <c r="T156"/>
  <c r="T78"/>
  <c r="T428"/>
  <c r="T18"/>
  <c r="T364"/>
  <c r="T195"/>
  <c r="T344"/>
  <c r="T183"/>
  <c r="T55"/>
  <c r="T516"/>
  <c r="T406"/>
  <c r="T238"/>
  <c r="T318"/>
  <c r="S136"/>
  <c r="T271"/>
  <c r="T136"/>
  <c r="T220"/>
  <c r="T395"/>
  <c r="T98"/>
  <c r="T383"/>
  <c r="T170"/>
  <c r="T152" i="59"/>
  <c r="T144"/>
  <c r="T87"/>
  <c r="T108"/>
  <c r="T48"/>
  <c r="T23"/>
  <c r="K151" i="11" l="1"/>
  <c r="U151" s="1" a="1"/>
  <c r="U151" s="1"/>
  <c r="J151"/>
  <c r="K150"/>
  <c r="U150" s="1" a="1"/>
  <c r="U150" s="1"/>
  <c r="J150"/>
  <c r="K149"/>
  <c r="U149" s="1" a="1"/>
  <c r="U149" s="1"/>
  <c r="J149"/>
  <c r="K148"/>
  <c r="U148" s="1" a="1"/>
  <c r="U148" s="1"/>
  <c r="J148"/>
  <c r="K147"/>
  <c r="U147" s="1" a="1"/>
  <c r="U147" s="1"/>
  <c r="J147"/>
  <c r="K137"/>
  <c r="U137" s="1" a="1"/>
  <c r="U137" s="1"/>
  <c r="J137"/>
  <c r="K143"/>
  <c r="U143" s="1" a="1"/>
  <c r="U143" s="1"/>
  <c r="J143"/>
  <c r="K142"/>
  <c r="U142" s="1" a="1"/>
  <c r="U142" s="1"/>
  <c r="J142"/>
  <c r="K141"/>
  <c r="U141" s="1" a="1"/>
  <c r="U141" s="1"/>
  <c r="J141"/>
  <c r="K140"/>
  <c r="U140" s="1" a="1"/>
  <c r="U140" s="1"/>
  <c r="J140"/>
  <c r="K139"/>
  <c r="U139" s="1" a="1"/>
  <c r="U139" s="1"/>
  <c r="J139"/>
  <c r="K138"/>
  <c r="U138" s="1" a="1"/>
  <c r="U138" s="1"/>
  <c r="J138"/>
  <c r="K136"/>
  <c r="U136" s="1" a="1"/>
  <c r="U136" s="1"/>
  <c r="J136"/>
  <c r="K132"/>
  <c r="U132" s="1" a="1"/>
  <c r="U132" s="1"/>
  <c r="J132"/>
  <c r="K131"/>
  <c r="U131" s="1" a="1"/>
  <c r="U131" s="1"/>
  <c r="J131"/>
  <c r="K127"/>
  <c r="U127" s="1" a="1"/>
  <c r="U127" s="1"/>
  <c r="J127"/>
  <c r="K126"/>
  <c r="U126" s="1" a="1"/>
  <c r="U126" s="1"/>
  <c r="J126"/>
  <c r="K125"/>
  <c r="U125" s="1" a="1"/>
  <c r="U125" s="1"/>
  <c r="J125"/>
  <c r="K121"/>
  <c r="U121" s="1" a="1"/>
  <c r="U121" s="1"/>
  <c r="J121"/>
  <c r="K120"/>
  <c r="U120" s="1" a="1"/>
  <c r="U120" s="1"/>
  <c r="J120"/>
  <c r="K119"/>
  <c r="U119" s="1" a="1"/>
  <c r="U119" s="1"/>
  <c r="J119"/>
  <c r="K118"/>
  <c r="U118" s="1" a="1"/>
  <c r="U118" s="1"/>
  <c r="J118"/>
  <c r="K117"/>
  <c r="U117" s="1" a="1"/>
  <c r="U117" s="1"/>
  <c r="J117"/>
  <c r="K103"/>
  <c r="U103" s="1" a="1"/>
  <c r="U103" s="1"/>
  <c r="J103"/>
  <c r="K101"/>
  <c r="U101" s="1" a="1"/>
  <c r="U101" s="1"/>
  <c r="J101"/>
  <c r="K91"/>
  <c r="U91" s="1" a="1"/>
  <c r="U91" s="1"/>
  <c r="J91"/>
  <c r="K113"/>
  <c r="U113" s="1" a="1"/>
  <c r="U113" s="1"/>
  <c r="J113"/>
  <c r="K112"/>
  <c r="U112" s="1" a="1"/>
  <c r="U112" s="1"/>
  <c r="J112"/>
  <c r="K111"/>
  <c r="U111" s="1" a="1"/>
  <c r="U111" s="1"/>
  <c r="J111"/>
  <c r="K107"/>
  <c r="U107" s="1" a="1"/>
  <c r="U107" s="1"/>
  <c r="J107"/>
  <c r="K106"/>
  <c r="U106" s="1" a="1"/>
  <c r="U106" s="1"/>
  <c r="J106"/>
  <c r="K105"/>
  <c r="U105" s="1" a="1"/>
  <c r="U105" s="1"/>
  <c r="J105"/>
  <c r="K104"/>
  <c r="U104" s="1" a="1"/>
  <c r="U104" s="1"/>
  <c r="J104"/>
  <c r="K102"/>
  <c r="U102" s="1" a="1"/>
  <c r="U102" s="1"/>
  <c r="J102"/>
  <c r="K99"/>
  <c r="U99" s="1" a="1"/>
  <c r="U99" s="1"/>
  <c r="J99"/>
  <c r="K98"/>
  <c r="U98" s="1" a="1"/>
  <c r="U98" s="1"/>
  <c r="J98"/>
  <c r="K97"/>
  <c r="U97" s="1" a="1"/>
  <c r="U97" s="1"/>
  <c r="J97"/>
  <c r="K96"/>
  <c r="U96" s="1" a="1"/>
  <c r="U96" s="1"/>
  <c r="J96"/>
  <c r="K95"/>
  <c r="U95" s="1" a="1"/>
  <c r="U95" s="1"/>
  <c r="J95"/>
  <c r="K94"/>
  <c r="U94" s="1" a="1"/>
  <c r="U94" s="1"/>
  <c r="J94"/>
  <c r="K93"/>
  <c r="U93" s="1" a="1"/>
  <c r="U93" s="1"/>
  <c r="J93"/>
  <c r="K92"/>
  <c r="U92" s="1" a="1"/>
  <c r="U92" s="1"/>
  <c r="J92"/>
  <c r="K90"/>
  <c r="U90" s="1" a="1"/>
  <c r="U90" s="1"/>
  <c r="J90"/>
  <c r="K84"/>
  <c r="U84" s="1" a="1"/>
  <c r="U84" s="1"/>
  <c r="J84"/>
  <c r="K80"/>
  <c r="U80" s="1" a="1"/>
  <c r="U80" s="1"/>
  <c r="J80"/>
  <c r="K76"/>
  <c r="U76" s="1" a="1"/>
  <c r="U76" s="1"/>
  <c r="J76"/>
  <c r="K75"/>
  <c r="U75" s="1" a="1"/>
  <c r="U75" s="1"/>
  <c r="J75"/>
  <c r="K71"/>
  <c r="U71" s="1" a="1"/>
  <c r="U71" s="1"/>
  <c r="J71"/>
  <c r="K67"/>
  <c r="U67" s="1" a="1"/>
  <c r="U67" s="1"/>
  <c r="J67"/>
  <c r="K66"/>
  <c r="U66" s="1" a="1"/>
  <c r="U66" s="1"/>
  <c r="J66"/>
  <c r="K65"/>
  <c r="U65" s="1" a="1"/>
  <c r="U65" s="1"/>
  <c r="J65"/>
  <c r="K64"/>
  <c r="U64" s="1" a="1"/>
  <c r="U64" s="1"/>
  <c r="J64"/>
  <c r="K63"/>
  <c r="U63" s="1" a="1"/>
  <c r="U63" s="1"/>
  <c r="J63"/>
  <c r="K62"/>
  <c r="U62" s="1" a="1"/>
  <c r="U62" s="1"/>
  <c r="J62"/>
  <c r="K61"/>
  <c r="U61" s="1" a="1"/>
  <c r="U61" s="1"/>
  <c r="J61"/>
  <c r="K60"/>
  <c r="U60" s="1" a="1"/>
  <c r="U60" s="1"/>
  <c r="J60"/>
  <c r="K56"/>
  <c r="U56" s="1" a="1"/>
  <c r="U56" s="1"/>
  <c r="J56"/>
  <c r="K52"/>
  <c r="U52" s="1" a="1"/>
  <c r="U52" s="1"/>
  <c r="J52"/>
  <c r="K51"/>
  <c r="U51" s="1" a="1"/>
  <c r="U51" s="1"/>
  <c r="J51"/>
  <c r="K47"/>
  <c r="U47" s="1" a="1"/>
  <c r="U47" s="1"/>
  <c r="J47"/>
  <c r="K46"/>
  <c r="U46" s="1" a="1"/>
  <c r="U46" s="1"/>
  <c r="J46"/>
  <c r="K45"/>
  <c r="U45" s="1" a="1"/>
  <c r="U45" s="1"/>
  <c r="J45"/>
  <c r="K44"/>
  <c r="U44" s="1" a="1"/>
  <c r="U44" s="1"/>
  <c r="J44"/>
  <c r="K43"/>
  <c r="U43" s="1" a="1"/>
  <c r="U43" s="1"/>
  <c r="J43"/>
  <c r="K42"/>
  <c r="U42" s="1" a="1"/>
  <c r="U42" s="1"/>
  <c r="J42"/>
  <c r="K41"/>
  <c r="U41" s="1" a="1"/>
  <c r="U41" s="1"/>
  <c r="J41"/>
  <c r="K40"/>
  <c r="U40" s="1" a="1"/>
  <c r="U40" s="1"/>
  <c r="J40"/>
  <c r="K39"/>
  <c r="U39" s="1" a="1"/>
  <c r="U39" s="1"/>
  <c r="J39"/>
  <c r="K31"/>
  <c r="J31"/>
  <c r="K28"/>
  <c r="U28" s="1" a="1"/>
  <c r="U28" s="1"/>
  <c r="J28"/>
  <c r="K35"/>
  <c r="U35" s="1" a="1"/>
  <c r="U35" s="1"/>
  <c r="J35"/>
  <c r="K34"/>
  <c r="J34"/>
  <c r="K33"/>
  <c r="U33" s="1" a="1"/>
  <c r="U33" s="1"/>
  <c r="J33"/>
  <c r="K32"/>
  <c r="U32" s="1" a="1"/>
  <c r="U32" s="1"/>
  <c r="J32"/>
  <c r="K30"/>
  <c r="J30"/>
  <c r="K29"/>
  <c r="U29" s="1" a="1"/>
  <c r="U29" s="1"/>
  <c r="J29"/>
  <c r="K27"/>
  <c r="U27" s="1" a="1"/>
  <c r="U27" s="1"/>
  <c r="J27"/>
  <c r="K26"/>
  <c r="U26" s="1" a="1"/>
  <c r="U26" s="1"/>
  <c r="J26"/>
  <c r="J5"/>
  <c r="K5"/>
  <c r="U5" s="1" a="1"/>
  <c r="U5" s="1"/>
  <c r="J7"/>
  <c r="K7"/>
  <c r="U7" s="1" a="1"/>
  <c r="U7" s="1"/>
  <c r="J8"/>
  <c r="K8"/>
  <c r="U8" s="1" a="1"/>
  <c r="U8" s="1"/>
  <c r="J10"/>
  <c r="K10"/>
  <c r="U10" s="1" a="1"/>
  <c r="U10" s="1"/>
  <c r="J11"/>
  <c r="K11"/>
  <c r="U11" s="1" a="1"/>
  <c r="U11" s="1"/>
  <c r="J12"/>
  <c r="K12"/>
  <c r="U12" s="1" a="1"/>
  <c r="U12" s="1"/>
  <c r="J13"/>
  <c r="K13"/>
  <c r="U13" s="1" a="1"/>
  <c r="U13" s="1"/>
  <c r="J14"/>
  <c r="K14"/>
  <c r="U14" s="1" a="1"/>
  <c r="U14" s="1"/>
  <c r="J15"/>
  <c r="K15"/>
  <c r="U15" s="1" a="1"/>
  <c r="U15" s="1"/>
  <c r="J16"/>
  <c r="K16"/>
  <c r="U16" s="1" a="1"/>
  <c r="U16" s="1"/>
  <c r="J17"/>
  <c r="K17"/>
  <c r="U17" s="1" a="1"/>
  <c r="U17" s="1"/>
  <c r="J18"/>
  <c r="K18"/>
  <c r="U18" s="1" a="1"/>
  <c r="U18" s="1"/>
  <c r="J19"/>
  <c r="K19"/>
  <c r="U19" s="1" a="1"/>
  <c r="U19" s="1"/>
  <c r="J20"/>
  <c r="K20"/>
  <c r="U20" s="1" a="1"/>
  <c r="U20" s="1"/>
  <c r="J21"/>
  <c r="K21"/>
  <c r="U21" s="1" a="1"/>
  <c r="U21" s="1"/>
  <c r="J22"/>
  <c r="K22"/>
  <c r="U22" s="1" a="1"/>
  <c r="U22" s="1"/>
  <c r="J6"/>
  <c r="K6"/>
  <c r="U6" s="1" a="1"/>
  <c r="U6" s="1"/>
  <c r="J9"/>
  <c r="K9"/>
  <c r="U9" s="1" a="1"/>
  <c r="U9" s="1"/>
  <c r="K4"/>
  <c r="U4" s="1" a="1"/>
  <c r="U4" s="1"/>
  <c r="J4"/>
  <c r="H151"/>
  <c r="H150"/>
  <c r="I149"/>
  <c r="H149"/>
  <c r="H148"/>
  <c r="H147"/>
  <c r="H137"/>
  <c r="H143"/>
  <c r="I142"/>
  <c r="H142"/>
  <c r="H141"/>
  <c r="H140"/>
  <c r="H139"/>
  <c r="H138"/>
  <c r="H136"/>
  <c r="I132"/>
  <c r="H132"/>
  <c r="H131"/>
  <c r="H127"/>
  <c r="H126"/>
  <c r="I125"/>
  <c r="H125"/>
  <c r="H121"/>
  <c r="H120"/>
  <c r="I119"/>
  <c r="H119"/>
  <c r="H118"/>
  <c r="H117"/>
  <c r="H103"/>
  <c r="H101"/>
  <c r="H91"/>
  <c r="I113"/>
  <c r="H113"/>
  <c r="H112"/>
  <c r="H111"/>
  <c r="H107"/>
  <c r="H106"/>
  <c r="H105"/>
  <c r="H104"/>
  <c r="H102"/>
  <c r="H99"/>
  <c r="H98"/>
  <c r="H97"/>
  <c r="H96"/>
  <c r="H95"/>
  <c r="H94"/>
  <c r="H93"/>
  <c r="I92"/>
  <c r="H92"/>
  <c r="H90"/>
  <c r="I84"/>
  <c r="H84"/>
  <c r="I80"/>
  <c r="H80"/>
  <c r="H76"/>
  <c r="I75"/>
  <c r="H75"/>
  <c r="H71"/>
  <c r="H67"/>
  <c r="I66"/>
  <c r="H66"/>
  <c r="H65"/>
  <c r="H64"/>
  <c r="H63"/>
  <c r="H62"/>
  <c r="H61"/>
  <c r="I60"/>
  <c r="H60"/>
  <c r="H56"/>
  <c r="I52"/>
  <c r="H52"/>
  <c r="H51"/>
  <c r="H40"/>
  <c r="H41"/>
  <c r="H42"/>
  <c r="H43"/>
  <c r="H44"/>
  <c r="H45"/>
  <c r="H46"/>
  <c r="I46"/>
  <c r="H47"/>
  <c r="H39"/>
  <c r="H30"/>
  <c r="H32"/>
  <c r="I33"/>
  <c r="H34"/>
  <c r="H35"/>
  <c r="I28"/>
  <c r="H31"/>
  <c r="H27"/>
  <c r="H29"/>
  <c r="I29"/>
  <c r="H26"/>
  <c r="H5"/>
  <c r="H7"/>
  <c r="H8"/>
  <c r="H10"/>
  <c r="H11"/>
  <c r="I11"/>
  <c r="H12"/>
  <c r="H13"/>
  <c r="H14"/>
  <c r="H15"/>
  <c r="H16"/>
  <c r="H17"/>
  <c r="H18"/>
  <c r="H19"/>
  <c r="H20"/>
  <c r="H21"/>
  <c r="H22"/>
  <c r="H6"/>
  <c r="H9"/>
  <c r="H4"/>
  <c r="A2" i="28"/>
  <c r="F101" i="11"/>
  <c r="F91"/>
  <c r="G151"/>
  <c r="F151"/>
  <c r="G150"/>
  <c r="F150"/>
  <c r="G148"/>
  <c r="F148"/>
  <c r="G147"/>
  <c r="F147"/>
  <c r="G137"/>
  <c r="F137"/>
  <c r="G143"/>
  <c r="F143"/>
  <c r="G141"/>
  <c r="F141"/>
  <c r="G140"/>
  <c r="F140"/>
  <c r="G139"/>
  <c r="F139"/>
  <c r="G138"/>
  <c r="F138"/>
  <c r="G136"/>
  <c r="F136"/>
  <c r="G131"/>
  <c r="F131"/>
  <c r="G127"/>
  <c r="F127"/>
  <c r="G126"/>
  <c r="F126"/>
  <c r="G121"/>
  <c r="F121"/>
  <c r="G120"/>
  <c r="F120"/>
  <c r="G118"/>
  <c r="F118"/>
  <c r="G117"/>
  <c r="F117"/>
  <c r="G103"/>
  <c r="F103"/>
  <c r="G101"/>
  <c r="G91"/>
  <c r="G112"/>
  <c r="F112"/>
  <c r="G111"/>
  <c r="F111"/>
  <c r="G107"/>
  <c r="F107"/>
  <c r="G106"/>
  <c r="F106"/>
  <c r="G105"/>
  <c r="F105"/>
  <c r="G104"/>
  <c r="F104"/>
  <c r="G102"/>
  <c r="F102"/>
  <c r="G99"/>
  <c r="F99"/>
  <c r="G98"/>
  <c r="F98"/>
  <c r="G97"/>
  <c r="F97"/>
  <c r="G96"/>
  <c r="F96"/>
  <c r="G95"/>
  <c r="F95"/>
  <c r="G94"/>
  <c r="F94"/>
  <c r="G93"/>
  <c r="F93"/>
  <c r="G90"/>
  <c r="F90"/>
  <c r="G76"/>
  <c r="F76"/>
  <c r="G71"/>
  <c r="F71"/>
  <c r="G67"/>
  <c r="F67"/>
  <c r="G65"/>
  <c r="F65"/>
  <c r="G64"/>
  <c r="F64"/>
  <c r="G63"/>
  <c r="F63"/>
  <c r="I62"/>
  <c r="G61"/>
  <c r="F61"/>
  <c r="G56"/>
  <c r="F56"/>
  <c r="G51"/>
  <c r="F51"/>
  <c r="G47"/>
  <c r="F47"/>
  <c r="G45"/>
  <c r="F45"/>
  <c r="G44"/>
  <c r="F44"/>
  <c r="G43"/>
  <c r="F43"/>
  <c r="G42"/>
  <c r="F42"/>
  <c r="G41"/>
  <c r="F41"/>
  <c r="G40"/>
  <c r="F40"/>
  <c r="G39"/>
  <c r="F39"/>
  <c r="G35"/>
  <c r="F35"/>
  <c r="G32"/>
  <c r="F32"/>
  <c r="G27"/>
  <c r="F27"/>
  <c r="G26"/>
  <c r="F26"/>
  <c r="G9"/>
  <c r="F9"/>
  <c r="G6"/>
  <c r="F6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0"/>
  <c r="F10"/>
  <c r="G8"/>
  <c r="F8"/>
  <c r="G7"/>
  <c r="F7"/>
  <c r="G5"/>
  <c r="F5"/>
  <c r="G4"/>
  <c r="F4"/>
  <c r="V100" l="1"/>
  <c r="W100" s="1"/>
  <c r="P100"/>
  <c r="Q100" s="1"/>
  <c r="V100" i="59"/>
  <c r="W100" s="1"/>
  <c r="P100"/>
  <c r="Q100" s="1"/>
  <c r="V503" i="60"/>
  <c r="W503" s="1"/>
  <c r="V466"/>
  <c r="W466" s="1"/>
  <c r="V458"/>
  <c r="W458" s="1"/>
  <c r="V433"/>
  <c r="W433" s="1"/>
  <c r="V410"/>
  <c r="W410" s="1"/>
  <c r="V399"/>
  <c r="W399" s="1"/>
  <c r="V382"/>
  <c r="W382" s="1"/>
  <c r="V377"/>
  <c r="W377" s="1"/>
  <c r="V363"/>
  <c r="W363" s="1"/>
  <c r="V358"/>
  <c r="W358" s="1"/>
  <c r="V339"/>
  <c r="W339" s="1"/>
  <c r="V316"/>
  <c r="W316" s="1"/>
  <c r="V251"/>
  <c r="W251" s="1"/>
  <c r="V243"/>
  <c r="W243" s="1"/>
  <c r="V229"/>
  <c r="W229" s="1"/>
  <c r="V224"/>
  <c r="W224" s="1"/>
  <c r="V200"/>
  <c r="W200" s="1"/>
  <c r="V192"/>
  <c r="W192" s="1"/>
  <c r="V178"/>
  <c r="W178" s="1"/>
  <c r="V153"/>
  <c r="W153" s="1"/>
  <c r="V148"/>
  <c r="W148" s="1"/>
  <c r="V134"/>
  <c r="W134" s="1"/>
  <c r="V123"/>
  <c r="W123" s="1"/>
  <c r="V83"/>
  <c r="W83" s="1"/>
  <c r="V60"/>
  <c r="W60" s="1"/>
  <c r="V52"/>
  <c r="W52" s="1"/>
  <c r="V38"/>
  <c r="W38" s="1"/>
  <c r="V30"/>
  <c r="W30" s="1"/>
  <c r="P514"/>
  <c r="Q514" s="1"/>
  <c r="P455"/>
  <c r="Q455" s="1"/>
  <c r="P435"/>
  <c r="Q435" s="1"/>
  <c r="P427"/>
  <c r="Q427" s="1"/>
  <c r="P393"/>
  <c r="Q393" s="1"/>
  <c r="P379"/>
  <c r="Q379" s="1"/>
  <c r="P374"/>
  <c r="Q374" s="1"/>
  <c r="P360"/>
  <c r="Q360" s="1"/>
  <c r="P355"/>
  <c r="Q355" s="1"/>
  <c r="P341"/>
  <c r="Q341" s="1"/>
  <c r="P336"/>
  <c r="Q336" s="1"/>
  <c r="P293"/>
  <c r="Q293" s="1"/>
  <c r="P270"/>
  <c r="Q270" s="1"/>
  <c r="P237"/>
  <c r="Q237" s="1"/>
  <c r="P226"/>
  <c r="Q226" s="1"/>
  <c r="P218"/>
  <c r="Q218" s="1"/>
  <c r="P194"/>
  <c r="Q194" s="1"/>
  <c r="P189"/>
  <c r="Q189" s="1"/>
  <c r="P175"/>
  <c r="Q175" s="1"/>
  <c r="P167"/>
  <c r="Q167" s="1"/>
  <c r="P150"/>
  <c r="Q150" s="1"/>
  <c r="P145"/>
  <c r="Q145" s="1"/>
  <c r="P114"/>
  <c r="Q114" s="1"/>
  <c r="P77"/>
  <c r="Q77" s="1"/>
  <c r="P54"/>
  <c r="Q54" s="1"/>
  <c r="P49"/>
  <c r="Q49" s="1"/>
  <c r="P27"/>
  <c r="Q27" s="1"/>
  <c r="V512"/>
  <c r="W512" s="1"/>
  <c r="V472"/>
  <c r="W472" s="1"/>
  <c r="V467"/>
  <c r="W467" s="1"/>
  <c r="V445"/>
  <c r="W445" s="1"/>
  <c r="V422"/>
  <c r="W422" s="1"/>
  <c r="V411"/>
  <c r="W411" s="1"/>
  <c r="V391"/>
  <c r="W391" s="1"/>
  <c r="V372"/>
  <c r="W372" s="1"/>
  <c r="V353"/>
  <c r="W353" s="1"/>
  <c r="V348"/>
  <c r="W348" s="1"/>
  <c r="V317"/>
  <c r="W317" s="1"/>
  <c r="V280"/>
  <c r="W280" s="1"/>
  <c r="V257"/>
  <c r="W257" s="1"/>
  <c r="V252"/>
  <c r="W252" s="1"/>
  <c r="V235"/>
  <c r="W235" s="1"/>
  <c r="V230"/>
  <c r="W230" s="1"/>
  <c r="V201"/>
  <c r="W201" s="1"/>
  <c r="V187"/>
  <c r="W187" s="1"/>
  <c r="V179"/>
  <c r="W179" s="1"/>
  <c r="V165"/>
  <c r="W165" s="1"/>
  <c r="V154"/>
  <c r="W154" s="1"/>
  <c r="V143"/>
  <c r="W143" s="1"/>
  <c r="V135"/>
  <c r="W135" s="1"/>
  <c r="V95"/>
  <c r="W95" s="1"/>
  <c r="V61"/>
  <c r="W61" s="1"/>
  <c r="V47"/>
  <c r="W47" s="1"/>
  <c r="V25"/>
  <c r="W25" s="1"/>
  <c r="V17"/>
  <c r="W17" s="1"/>
  <c r="P509"/>
  <c r="Q509" s="1"/>
  <c r="P469"/>
  <c r="Q469" s="1"/>
  <c r="P464"/>
  <c r="Q464" s="1"/>
  <c r="P447"/>
  <c r="Q447" s="1"/>
  <c r="P436"/>
  <c r="Q436" s="1"/>
  <c r="P405"/>
  <c r="Q405" s="1"/>
  <c r="P388"/>
  <c r="Q388" s="1"/>
  <c r="P380"/>
  <c r="Q380" s="1"/>
  <c r="P369"/>
  <c r="Q369" s="1"/>
  <c r="P361"/>
  <c r="Q361" s="1"/>
  <c r="P350"/>
  <c r="Q350" s="1"/>
  <c r="P342"/>
  <c r="Q342" s="1"/>
  <c r="P314"/>
  <c r="Q314" s="1"/>
  <c r="P254"/>
  <c r="Q254" s="1"/>
  <c r="P249"/>
  <c r="Q249" s="1"/>
  <c r="P232"/>
  <c r="Q232" s="1"/>
  <c r="P227"/>
  <c r="Q227" s="1"/>
  <c r="P181"/>
  <c r="Q181" s="1"/>
  <c r="P176"/>
  <c r="Q176" s="1"/>
  <c r="P151"/>
  <c r="Q151" s="1"/>
  <c r="P140"/>
  <c r="Q140" s="1"/>
  <c r="P132"/>
  <c r="Q132" s="1"/>
  <c r="P97"/>
  <c r="Q97" s="1"/>
  <c r="P89"/>
  <c r="Q89" s="1"/>
  <c r="P44"/>
  <c r="Q44" s="1"/>
  <c r="P36"/>
  <c r="Q36" s="1"/>
  <c r="P22"/>
  <c r="Q22" s="1"/>
  <c r="V513"/>
  <c r="W513" s="1"/>
  <c r="V473"/>
  <c r="W473" s="1"/>
  <c r="V459"/>
  <c r="W459" s="1"/>
  <c r="V454"/>
  <c r="W454" s="1"/>
  <c r="V434"/>
  <c r="W434" s="1"/>
  <c r="V400"/>
  <c r="W400" s="1"/>
  <c r="V392"/>
  <c r="W392" s="1"/>
  <c r="V378"/>
  <c r="W378" s="1"/>
  <c r="V373"/>
  <c r="W373" s="1"/>
  <c r="V359"/>
  <c r="W359" s="1"/>
  <c r="V354"/>
  <c r="W354" s="1"/>
  <c r="V340"/>
  <c r="W340" s="1"/>
  <c r="V335"/>
  <c r="W335" s="1"/>
  <c r="V292"/>
  <c r="W292" s="1"/>
  <c r="V269"/>
  <c r="W269" s="1"/>
  <c r="V258"/>
  <c r="W258" s="1"/>
  <c r="V244"/>
  <c r="W244" s="1"/>
  <c r="V236"/>
  <c r="W236" s="1"/>
  <c r="V225"/>
  <c r="W225" s="1"/>
  <c r="V216"/>
  <c r="W216" s="1"/>
  <c r="V193"/>
  <c r="W193" s="1"/>
  <c r="V188"/>
  <c r="W188" s="1"/>
  <c r="V174"/>
  <c r="W174" s="1"/>
  <c r="V166"/>
  <c r="W166" s="1"/>
  <c r="V149"/>
  <c r="W149" s="1"/>
  <c r="V144"/>
  <c r="W144" s="1"/>
  <c r="V84"/>
  <c r="W84" s="1"/>
  <c r="V76"/>
  <c r="W76" s="1"/>
  <c r="V53"/>
  <c r="W53" s="1"/>
  <c r="V48"/>
  <c r="W48" s="1"/>
  <c r="V31"/>
  <c r="W31" s="1"/>
  <c r="V26"/>
  <c r="W26" s="1"/>
  <c r="P515"/>
  <c r="Q515" s="1"/>
  <c r="P510"/>
  <c r="Q510" s="1"/>
  <c r="P470"/>
  <c r="Q470" s="1"/>
  <c r="P456"/>
  <c r="Q456" s="1"/>
  <c r="P448"/>
  <c r="Q448" s="1"/>
  <c r="P420"/>
  <c r="P394"/>
  <c r="Q394" s="1"/>
  <c r="P389"/>
  <c r="Q389" s="1"/>
  <c r="P375"/>
  <c r="Q375" s="1"/>
  <c r="P370"/>
  <c r="Q370" s="1"/>
  <c r="P356"/>
  <c r="Q356" s="1"/>
  <c r="P351"/>
  <c r="Q351" s="1"/>
  <c r="P337"/>
  <c r="Q337" s="1"/>
  <c r="P286"/>
  <c r="Q286" s="1"/>
  <c r="P263"/>
  <c r="Q263" s="1"/>
  <c r="P255"/>
  <c r="Q255" s="1"/>
  <c r="P233"/>
  <c r="Q233" s="1"/>
  <c r="P219"/>
  <c r="Q219" s="1"/>
  <c r="P190"/>
  <c r="Q190" s="1"/>
  <c r="P182"/>
  <c r="Q182" s="1"/>
  <c r="P168"/>
  <c r="Q168" s="1"/>
  <c r="P146"/>
  <c r="Q146" s="1"/>
  <c r="P141"/>
  <c r="Q141" s="1"/>
  <c r="P70"/>
  <c r="P50"/>
  <c r="Q50" s="1"/>
  <c r="P45"/>
  <c r="Q45" s="1"/>
  <c r="P28"/>
  <c r="Q28" s="1"/>
  <c r="P23"/>
  <c r="Q23" s="1"/>
  <c r="V508"/>
  <c r="W508" s="1"/>
  <c r="V468"/>
  <c r="W468" s="1"/>
  <c r="V446"/>
  <c r="W446" s="1"/>
  <c r="V435"/>
  <c r="W435" s="1"/>
  <c r="V412"/>
  <c r="W412" s="1"/>
  <c r="V387"/>
  <c r="W387" s="1"/>
  <c r="V379"/>
  <c r="W379" s="1"/>
  <c r="V368"/>
  <c r="W368" s="1"/>
  <c r="V360"/>
  <c r="W360" s="1"/>
  <c r="V349"/>
  <c r="W349" s="1"/>
  <c r="V341"/>
  <c r="W341" s="1"/>
  <c r="V281"/>
  <c r="W281" s="1"/>
  <c r="V270"/>
  <c r="W270" s="1"/>
  <c r="V253"/>
  <c r="W253" s="1"/>
  <c r="V231"/>
  <c r="W231" s="1"/>
  <c r="V226"/>
  <c r="W226" s="1"/>
  <c r="V202"/>
  <c r="W202" s="1"/>
  <c r="V194"/>
  <c r="W194" s="1"/>
  <c r="V180"/>
  <c r="W180" s="1"/>
  <c r="V175"/>
  <c r="W175" s="1"/>
  <c r="V155"/>
  <c r="W155" s="1"/>
  <c r="V150"/>
  <c r="W150" s="1"/>
  <c r="V96"/>
  <c r="W96" s="1"/>
  <c r="V62"/>
  <c r="W62" s="1"/>
  <c r="V54"/>
  <c r="W54" s="1"/>
  <c r="V43"/>
  <c r="W43" s="1"/>
  <c r="P502"/>
  <c r="Q502" s="1"/>
  <c r="P465"/>
  <c r="Q465" s="1"/>
  <c r="P457"/>
  <c r="Q457" s="1"/>
  <c r="P432"/>
  <c r="Q432" s="1"/>
  <c r="P381"/>
  <c r="Q381" s="1"/>
  <c r="P376"/>
  <c r="Q376" s="1"/>
  <c r="P362"/>
  <c r="Q362" s="1"/>
  <c r="P357"/>
  <c r="Q357" s="1"/>
  <c r="P343"/>
  <c r="Q343" s="1"/>
  <c r="P338"/>
  <c r="Q338" s="1"/>
  <c r="P315"/>
  <c r="Q315" s="1"/>
  <c r="P275"/>
  <c r="Q275" s="1"/>
  <c r="P264"/>
  <c r="Q264" s="1"/>
  <c r="P250"/>
  <c r="Q250" s="1"/>
  <c r="P242"/>
  <c r="Q242" s="1"/>
  <c r="P228"/>
  <c r="Q228" s="1"/>
  <c r="P199"/>
  <c r="Q199" s="1"/>
  <c r="P191"/>
  <c r="Q191" s="1"/>
  <c r="P177"/>
  <c r="Q177" s="1"/>
  <c r="P169"/>
  <c r="Q169" s="1"/>
  <c r="P152"/>
  <c r="Q152" s="1"/>
  <c r="P147"/>
  <c r="Q147" s="1"/>
  <c r="P133"/>
  <c r="Q133" s="1"/>
  <c r="P90"/>
  <c r="Q90" s="1"/>
  <c r="P82"/>
  <c r="Q82" s="1"/>
  <c r="P59"/>
  <c r="Q59" s="1"/>
  <c r="P51"/>
  <c r="Q51" s="1"/>
  <c r="P37"/>
  <c r="Q37" s="1"/>
  <c r="P29"/>
  <c r="Q29" s="1"/>
  <c r="V511"/>
  <c r="W511" s="1"/>
  <c r="V449"/>
  <c r="W449" s="1"/>
  <c r="V432"/>
  <c r="W432" s="1"/>
  <c r="V390"/>
  <c r="W390" s="1"/>
  <c r="V376"/>
  <c r="W376" s="1"/>
  <c r="V352"/>
  <c r="W352" s="1"/>
  <c r="V338"/>
  <c r="W338" s="1"/>
  <c r="V287"/>
  <c r="W287" s="1"/>
  <c r="V264"/>
  <c r="W264" s="1"/>
  <c r="V234"/>
  <c r="W234" s="1"/>
  <c r="V169"/>
  <c r="W169" s="1"/>
  <c r="V142"/>
  <c r="W142" s="1"/>
  <c r="V71"/>
  <c r="W71" s="1"/>
  <c r="V51"/>
  <c r="W51" s="1"/>
  <c r="V24"/>
  <c r="W24" s="1"/>
  <c r="P513"/>
  <c r="Q513" s="1"/>
  <c r="P468"/>
  <c r="Q468" s="1"/>
  <c r="P454"/>
  <c r="Q454" s="1"/>
  <c r="P412"/>
  <c r="Q412" s="1"/>
  <c r="P392"/>
  <c r="Q392" s="1"/>
  <c r="P368"/>
  <c r="Q368" s="1"/>
  <c r="P354"/>
  <c r="Q354" s="1"/>
  <c r="P292"/>
  <c r="Q292" s="1"/>
  <c r="P253"/>
  <c r="Q253" s="1"/>
  <c r="P236"/>
  <c r="Q236" s="1"/>
  <c r="P202"/>
  <c r="Q202" s="1"/>
  <c r="P188"/>
  <c r="Q188" s="1"/>
  <c r="P155"/>
  <c r="Q155" s="1"/>
  <c r="P144"/>
  <c r="Q144" s="1"/>
  <c r="P96"/>
  <c r="Q96" s="1"/>
  <c r="P76"/>
  <c r="Q76" s="1"/>
  <c r="P43"/>
  <c r="Q43" s="1"/>
  <c r="P26"/>
  <c r="Q26" s="1"/>
  <c r="V149" i="59"/>
  <c r="W149" s="1"/>
  <c r="V35"/>
  <c r="W35" s="1"/>
  <c r="P142"/>
  <c r="Q142" s="1"/>
  <c r="P101"/>
  <c r="Q101" s="1"/>
  <c r="P65"/>
  <c r="Q65" s="1"/>
  <c r="P19"/>
  <c r="Q19" s="1"/>
  <c r="V275" i="60"/>
  <c r="W275" s="1"/>
  <c r="V177"/>
  <c r="W177" s="1"/>
  <c r="V59"/>
  <c r="W59" s="1"/>
  <c r="P400"/>
  <c r="Q400" s="1"/>
  <c r="P348"/>
  <c r="Q348" s="1"/>
  <c r="P244"/>
  <c r="Q244" s="1"/>
  <c r="P179"/>
  <c r="Q179" s="1"/>
  <c r="P84"/>
  <c r="Q84" s="1"/>
  <c r="V514"/>
  <c r="W514" s="1"/>
  <c r="V469"/>
  <c r="W469" s="1"/>
  <c r="V455"/>
  <c r="W455" s="1"/>
  <c r="V393"/>
  <c r="W393" s="1"/>
  <c r="V369"/>
  <c r="W369" s="1"/>
  <c r="V355"/>
  <c r="W355" s="1"/>
  <c r="V293"/>
  <c r="W293" s="1"/>
  <c r="V254"/>
  <c r="W254" s="1"/>
  <c r="V237"/>
  <c r="W237" s="1"/>
  <c r="V189"/>
  <c r="W189" s="1"/>
  <c r="V145"/>
  <c r="W145" s="1"/>
  <c r="V97"/>
  <c r="W97" s="1"/>
  <c r="V77"/>
  <c r="W77" s="1"/>
  <c r="V44"/>
  <c r="W44" s="1"/>
  <c r="V27"/>
  <c r="W27" s="1"/>
  <c r="P503"/>
  <c r="Q503" s="1"/>
  <c r="P471"/>
  <c r="Q471" s="1"/>
  <c r="P382"/>
  <c r="Q382" s="1"/>
  <c r="P371"/>
  <c r="Q371" s="1"/>
  <c r="P330"/>
  <c r="Q330" s="1"/>
  <c r="P256"/>
  <c r="Q256" s="1"/>
  <c r="P229"/>
  <c r="Q229" s="1"/>
  <c r="P211"/>
  <c r="Q211" s="1"/>
  <c r="P178"/>
  <c r="Q178" s="1"/>
  <c r="P164"/>
  <c r="Q164" s="1"/>
  <c r="P134"/>
  <c r="Q134" s="1"/>
  <c r="P60"/>
  <c r="Q60" s="1"/>
  <c r="P46"/>
  <c r="Q46" s="1"/>
  <c r="P16"/>
  <c r="V151" i="59"/>
  <c r="W151" s="1"/>
  <c r="V101"/>
  <c r="W101" s="1"/>
  <c r="V40"/>
  <c r="W40" s="1"/>
  <c r="P102"/>
  <c r="Q102" s="1"/>
  <c r="P67"/>
  <c r="Q67" s="1"/>
  <c r="P21"/>
  <c r="Q21" s="1"/>
  <c r="V343" i="60"/>
  <c r="W343" s="1"/>
  <c r="V255"/>
  <c r="W255" s="1"/>
  <c r="V133"/>
  <c r="W133" s="1"/>
  <c r="V45"/>
  <c r="W45" s="1"/>
  <c r="P459"/>
  <c r="Q459" s="1"/>
  <c r="P230"/>
  <c r="Q230" s="1"/>
  <c r="P149"/>
  <c r="Q149" s="1"/>
  <c r="P61"/>
  <c r="Q61" s="1"/>
  <c r="V515"/>
  <c r="W515" s="1"/>
  <c r="V456"/>
  <c r="W456" s="1"/>
  <c r="V436"/>
  <c r="W436" s="1"/>
  <c r="V394"/>
  <c r="W394" s="1"/>
  <c r="V380"/>
  <c r="W380" s="1"/>
  <c r="V356"/>
  <c r="W356" s="1"/>
  <c r="V342"/>
  <c r="W342" s="1"/>
  <c r="V227"/>
  <c r="W227" s="1"/>
  <c r="V190"/>
  <c r="W190" s="1"/>
  <c r="V176"/>
  <c r="W176" s="1"/>
  <c r="V146"/>
  <c r="W146" s="1"/>
  <c r="V132"/>
  <c r="W132" s="1"/>
  <c r="V28"/>
  <c r="W28" s="1"/>
  <c r="P472"/>
  <c r="Q472" s="1"/>
  <c r="P458"/>
  <c r="Q458" s="1"/>
  <c r="P422"/>
  <c r="Q422" s="1"/>
  <c r="P399"/>
  <c r="Q399" s="1"/>
  <c r="P372"/>
  <c r="Q372" s="1"/>
  <c r="P358"/>
  <c r="Q358" s="1"/>
  <c r="P257"/>
  <c r="Q257" s="1"/>
  <c r="P243"/>
  <c r="Q243" s="1"/>
  <c r="P215"/>
  <c r="Q215" s="1"/>
  <c r="P192"/>
  <c r="Q192" s="1"/>
  <c r="P165"/>
  <c r="Q165" s="1"/>
  <c r="P148"/>
  <c r="Q148" s="1"/>
  <c r="P83"/>
  <c r="Q83" s="1"/>
  <c r="P47"/>
  <c r="Q47" s="1"/>
  <c r="P30"/>
  <c r="Q30" s="1"/>
  <c r="V102" i="59"/>
  <c r="W102" s="1"/>
  <c r="V45"/>
  <c r="W45" s="1"/>
  <c r="P106"/>
  <c r="Q106" s="1"/>
  <c r="V502" i="60"/>
  <c r="W502" s="1"/>
  <c r="V470"/>
  <c r="W470" s="1"/>
  <c r="V381"/>
  <c r="W381" s="1"/>
  <c r="V370"/>
  <c r="W370" s="1"/>
  <c r="V228"/>
  <c r="W228" s="1"/>
  <c r="P445"/>
  <c r="Q445" s="1"/>
  <c r="P359"/>
  <c r="Q359" s="1"/>
  <c r="P280"/>
  <c r="Q280" s="1"/>
  <c r="P193"/>
  <c r="Q193" s="1"/>
  <c r="P135"/>
  <c r="Q135" s="1"/>
  <c r="P31"/>
  <c r="Q31" s="1"/>
  <c r="V509"/>
  <c r="W509" s="1"/>
  <c r="V447"/>
  <c r="W447" s="1"/>
  <c r="V427"/>
  <c r="W427" s="1"/>
  <c r="V388"/>
  <c r="W388" s="1"/>
  <c r="V374"/>
  <c r="W374" s="1"/>
  <c r="V350"/>
  <c r="W350" s="1"/>
  <c r="V336"/>
  <c r="W336" s="1"/>
  <c r="V232"/>
  <c r="W232" s="1"/>
  <c r="V218"/>
  <c r="W218" s="1"/>
  <c r="V181"/>
  <c r="W181" s="1"/>
  <c r="V167"/>
  <c r="W167" s="1"/>
  <c r="V140"/>
  <c r="W140" s="1"/>
  <c r="V114"/>
  <c r="W114" s="1"/>
  <c r="V49"/>
  <c r="W49" s="1"/>
  <c r="V22"/>
  <c r="W22" s="1"/>
  <c r="P511"/>
  <c r="Q511" s="1"/>
  <c r="P466"/>
  <c r="Q466" s="1"/>
  <c r="P449"/>
  <c r="Q449" s="1"/>
  <c r="P410"/>
  <c r="Q410" s="1"/>
  <c r="P390"/>
  <c r="Q390" s="1"/>
  <c r="P363"/>
  <c r="Q363" s="1"/>
  <c r="P352"/>
  <c r="Q352" s="1"/>
  <c r="P316"/>
  <c r="Q316" s="1"/>
  <c r="P287"/>
  <c r="Q287" s="1"/>
  <c r="P251"/>
  <c r="Q251" s="1"/>
  <c r="P234"/>
  <c r="Q234" s="1"/>
  <c r="P200"/>
  <c r="Q200" s="1"/>
  <c r="P153"/>
  <c r="Q153" s="1"/>
  <c r="P142"/>
  <c r="Q142" s="1"/>
  <c r="P38"/>
  <c r="Q38" s="1"/>
  <c r="P24"/>
  <c r="Q24" s="1"/>
  <c r="V121" i="59"/>
  <c r="W121" s="1"/>
  <c r="V65"/>
  <c r="W65" s="1"/>
  <c r="V18"/>
  <c r="W18" s="1"/>
  <c r="P126"/>
  <c r="Q126" s="1"/>
  <c r="P96"/>
  <c r="Q96" s="1"/>
  <c r="P45"/>
  <c r="Q45" s="1"/>
  <c r="P14"/>
  <c r="Q14" s="1"/>
  <c r="V464" i="60"/>
  <c r="W464" s="1"/>
  <c r="V405"/>
  <c r="W405" s="1"/>
  <c r="V375"/>
  <c r="W375" s="1"/>
  <c r="V361"/>
  <c r="W361" s="1"/>
  <c r="V337"/>
  <c r="W337" s="1"/>
  <c r="V314"/>
  <c r="W314" s="1"/>
  <c r="V263"/>
  <c r="W263" s="1"/>
  <c r="V249"/>
  <c r="W249" s="1"/>
  <c r="V219"/>
  <c r="W219" s="1"/>
  <c r="V168"/>
  <c r="W168" s="1"/>
  <c r="V151"/>
  <c r="W151" s="1"/>
  <c r="V89"/>
  <c r="W89" s="1"/>
  <c r="V50"/>
  <c r="W50" s="1"/>
  <c r="V36"/>
  <c r="W36" s="1"/>
  <c r="P512"/>
  <c r="Q512" s="1"/>
  <c r="P433"/>
  <c r="Q433" s="1"/>
  <c r="P391"/>
  <c r="Q391" s="1"/>
  <c r="P377"/>
  <c r="Q377" s="1"/>
  <c r="P353"/>
  <c r="Q353" s="1"/>
  <c r="P339"/>
  <c r="Q339" s="1"/>
  <c r="P235"/>
  <c r="Q235" s="1"/>
  <c r="P224"/>
  <c r="Q224" s="1"/>
  <c r="P187"/>
  <c r="Q187" s="1"/>
  <c r="P143"/>
  <c r="Q143" s="1"/>
  <c r="P123"/>
  <c r="Q123" s="1"/>
  <c r="P52"/>
  <c r="Q52" s="1"/>
  <c r="P25"/>
  <c r="Q25" s="1"/>
  <c r="V471"/>
  <c r="W471" s="1"/>
  <c r="V256"/>
  <c r="W256" s="1"/>
  <c r="V191"/>
  <c r="W191" s="1"/>
  <c r="V46"/>
  <c r="W46" s="1"/>
  <c r="P473"/>
  <c r="Q473" s="1"/>
  <c r="P349"/>
  <c r="Q349" s="1"/>
  <c r="P258"/>
  <c r="Q258" s="1"/>
  <c r="P48"/>
  <c r="Q48" s="1"/>
  <c r="V103" i="59"/>
  <c r="W103" s="1"/>
  <c r="V13"/>
  <c r="W13" s="1"/>
  <c r="P76"/>
  <c r="Q76" s="1"/>
  <c r="V139"/>
  <c r="W139" s="1"/>
  <c r="P18"/>
  <c r="Q18" s="1"/>
  <c r="V351" i="60"/>
  <c r="W351" s="1"/>
  <c r="V199"/>
  <c r="W199" s="1"/>
  <c r="V141"/>
  <c r="W141" s="1"/>
  <c r="P411"/>
  <c r="Q411" s="1"/>
  <c r="P269"/>
  <c r="Q269" s="1"/>
  <c r="P201"/>
  <c r="Q201" s="1"/>
  <c r="P53"/>
  <c r="Q53" s="1"/>
  <c r="V104" i="59"/>
  <c r="W104" s="1"/>
  <c r="V15"/>
  <c r="W15" s="1"/>
  <c r="P7"/>
  <c r="Q7" s="1"/>
  <c r="P99"/>
  <c r="Q99" s="1"/>
  <c r="V82" i="60"/>
  <c r="W82" s="1"/>
  <c r="P373"/>
  <c r="Q373" s="1"/>
  <c r="P166"/>
  <c r="Q166" s="1"/>
  <c r="V421"/>
  <c r="W421" s="1"/>
  <c r="V357"/>
  <c r="W357" s="1"/>
  <c r="V211"/>
  <c r="W211" s="1"/>
  <c r="V147"/>
  <c r="W147" s="1"/>
  <c r="P508"/>
  <c r="Q508" s="1"/>
  <c r="P281"/>
  <c r="Q281" s="1"/>
  <c r="P62"/>
  <c r="Q62" s="1"/>
  <c r="V132" i="59"/>
  <c r="W132" s="1"/>
  <c r="V20"/>
  <c r="W20" s="1"/>
  <c r="P98"/>
  <c r="Q98" s="1"/>
  <c r="P17"/>
  <c r="Q17" s="1"/>
  <c r="V510" i="60"/>
  <c r="W510" s="1"/>
  <c r="V362"/>
  <c r="W362" s="1"/>
  <c r="V286"/>
  <c r="W286" s="1"/>
  <c r="V152"/>
  <c r="W152" s="1"/>
  <c r="P434"/>
  <c r="Q434" s="1"/>
  <c r="P225"/>
  <c r="Q225" s="1"/>
  <c r="P154"/>
  <c r="Q154" s="1"/>
  <c r="V27" i="59"/>
  <c r="W27" s="1"/>
  <c r="V371" i="60"/>
  <c r="W371" s="1"/>
  <c r="V164"/>
  <c r="W164" s="1"/>
  <c r="P446"/>
  <c r="Q446" s="1"/>
  <c r="P231"/>
  <c r="Q231" s="1"/>
  <c r="V52" i="59"/>
  <c r="W52" s="1"/>
  <c r="P119"/>
  <c r="Q119" s="1"/>
  <c r="P32"/>
  <c r="Q32" s="1"/>
  <c r="V448" i="60"/>
  <c r="W448" s="1"/>
  <c r="V315"/>
  <c r="W315" s="1"/>
  <c r="V233"/>
  <c r="W233" s="1"/>
  <c r="V90"/>
  <c r="W90" s="1"/>
  <c r="V23"/>
  <c r="W23" s="1"/>
  <c r="P378"/>
  <c r="Q378" s="1"/>
  <c r="P317"/>
  <c r="Q317" s="1"/>
  <c r="P174"/>
  <c r="Q174" s="1"/>
  <c r="P95"/>
  <c r="Q95" s="1"/>
  <c r="V63" i="59"/>
  <c r="W63" s="1"/>
  <c r="P121"/>
  <c r="Q121" s="1"/>
  <c r="P43"/>
  <c r="Q43" s="1"/>
  <c r="V457" i="60"/>
  <c r="W457" s="1"/>
  <c r="V330"/>
  <c r="W330" s="1"/>
  <c r="V242"/>
  <c r="W242" s="1"/>
  <c r="V29"/>
  <c r="W29" s="1"/>
  <c r="P387"/>
  <c r="Q387" s="1"/>
  <c r="P335"/>
  <c r="Q335" s="1"/>
  <c r="P180"/>
  <c r="Q180" s="1"/>
  <c r="P127" i="59"/>
  <c r="Q127" s="1"/>
  <c r="V465" i="60"/>
  <c r="W465" s="1"/>
  <c r="V389"/>
  <c r="W389" s="1"/>
  <c r="V250"/>
  <c r="W250" s="1"/>
  <c r="V182"/>
  <c r="W182" s="1"/>
  <c r="V37"/>
  <c r="W37" s="1"/>
  <c r="P467"/>
  <c r="Q467" s="1"/>
  <c r="P340"/>
  <c r="Q340" s="1"/>
  <c r="P252"/>
  <c r="Q252" s="1"/>
  <c r="V76" i="59"/>
  <c r="W76" s="1"/>
  <c r="P132"/>
  <c r="Q132" s="1"/>
  <c r="P63"/>
  <c r="Q63" s="1"/>
  <c r="V141"/>
  <c r="W141" s="1"/>
  <c r="P27"/>
  <c r="Q27" s="1"/>
  <c r="P40"/>
  <c r="Q40" s="1"/>
  <c r="P64"/>
  <c r="Q64" s="1"/>
  <c r="V11"/>
  <c r="W11" s="1"/>
  <c r="P94"/>
  <c r="Q94" s="1"/>
  <c r="P6"/>
  <c r="Q6" s="1"/>
  <c r="P46"/>
  <c r="Q46" s="1"/>
  <c r="P9"/>
  <c r="Q9" s="1"/>
  <c r="P112"/>
  <c r="Q112" s="1"/>
  <c r="V98"/>
  <c r="W98" s="1"/>
  <c r="P148"/>
  <c r="Q148" s="1"/>
  <c r="P42"/>
  <c r="Q42" s="1"/>
  <c r="V126"/>
  <c r="W126" s="1"/>
  <c r="V41"/>
  <c r="W41" s="1"/>
  <c r="V99"/>
  <c r="W99" s="1"/>
  <c r="P138"/>
  <c r="Q138" s="1"/>
  <c r="V93"/>
  <c r="W93" s="1"/>
  <c r="V96"/>
  <c r="W96" s="1"/>
  <c r="V19"/>
  <c r="W19" s="1"/>
  <c r="P16"/>
  <c r="Q16" s="1"/>
  <c r="V43"/>
  <c r="W43" s="1"/>
  <c r="V6"/>
  <c r="W6" s="1"/>
  <c r="V62"/>
  <c r="W62" s="1"/>
  <c r="V44"/>
  <c r="W44" s="1"/>
  <c r="V33"/>
  <c r="W33" s="1"/>
  <c r="P149"/>
  <c r="Q149" s="1"/>
  <c r="V95"/>
  <c r="W95" s="1"/>
  <c r="P95"/>
  <c r="Q95" s="1"/>
  <c r="P140"/>
  <c r="Q140" s="1"/>
  <c r="P12"/>
  <c r="Q12" s="1"/>
  <c r="P118"/>
  <c r="Q118" s="1"/>
  <c r="V64"/>
  <c r="W64" s="1"/>
  <c r="V8"/>
  <c r="W8" s="1"/>
  <c r="P97"/>
  <c r="Q97" s="1"/>
  <c r="P8"/>
  <c r="Q8" s="1"/>
  <c r="V148"/>
  <c r="W148" s="1"/>
  <c r="P93"/>
  <c r="Q93" s="1"/>
  <c r="V5"/>
  <c r="W5" s="1"/>
  <c r="P151"/>
  <c r="Q151" s="1"/>
  <c r="P5"/>
  <c r="Q5" s="1"/>
  <c r="V22"/>
  <c r="W22" s="1"/>
  <c r="V46"/>
  <c r="W46" s="1"/>
  <c r="P113"/>
  <c r="Q113" s="1"/>
  <c r="P41"/>
  <c r="Q41" s="1"/>
  <c r="V112"/>
  <c r="W112" s="1"/>
  <c r="P22"/>
  <c r="Q22" s="1"/>
  <c r="P92"/>
  <c r="Q92" s="1"/>
  <c r="P150"/>
  <c r="Q150" s="1"/>
  <c r="V21"/>
  <c r="W21" s="1"/>
  <c r="V137"/>
  <c r="W137" s="1"/>
  <c r="V10"/>
  <c r="W10" s="1"/>
  <c r="P107"/>
  <c r="Q107" s="1"/>
  <c r="V12"/>
  <c r="W12" s="1"/>
  <c r="P10"/>
  <c r="Q10" s="1"/>
  <c r="V67"/>
  <c r="W67" s="1"/>
  <c r="V14"/>
  <c r="W14" s="1"/>
  <c r="V97"/>
  <c r="W97" s="1"/>
  <c r="P13"/>
  <c r="Q13" s="1"/>
  <c r="V9"/>
  <c r="W9" s="1"/>
  <c r="V94"/>
  <c r="W94" s="1"/>
  <c r="V32"/>
  <c r="W32" s="1"/>
  <c r="V120"/>
  <c r="W120" s="1"/>
  <c r="V42"/>
  <c r="W42" s="1"/>
  <c r="P104"/>
  <c r="Q104" s="1"/>
  <c r="P47"/>
  <c r="Q47" s="1"/>
  <c r="P137"/>
  <c r="Q137" s="1"/>
  <c r="P143"/>
  <c r="Q143" s="1"/>
  <c r="V28"/>
  <c r="W28" s="1"/>
  <c r="P15"/>
  <c r="Q15" s="1"/>
  <c r="V113"/>
  <c r="W113" s="1"/>
  <c r="P105"/>
  <c r="Q105" s="1"/>
  <c r="P35"/>
  <c r="Q35" s="1"/>
  <c r="P139"/>
  <c r="Q139" s="1"/>
  <c r="V140"/>
  <c r="W140" s="1"/>
  <c r="V107"/>
  <c r="W107" s="1"/>
  <c r="V106"/>
  <c r="W106" s="1"/>
  <c r="V16"/>
  <c r="W16" s="1"/>
  <c r="V142"/>
  <c r="W142" s="1"/>
  <c r="V105"/>
  <c r="W105" s="1"/>
  <c r="P91"/>
  <c r="Q91" s="1"/>
  <c r="P31"/>
  <c r="Q31" s="1"/>
  <c r="P29"/>
  <c r="Q29" s="1"/>
  <c r="V92"/>
  <c r="W92" s="1"/>
  <c r="V66"/>
  <c r="W66" s="1"/>
  <c r="P34"/>
  <c r="Q34" s="1"/>
  <c r="V29"/>
  <c r="W29" s="1"/>
  <c r="P120"/>
  <c r="Q120" s="1"/>
  <c r="P103"/>
  <c r="Q103" s="1"/>
  <c r="V91"/>
  <c r="W91" s="1"/>
  <c r="V17"/>
  <c r="W17" s="1"/>
  <c r="V127"/>
  <c r="W127" s="1"/>
  <c r="P52"/>
  <c r="Q52" s="1"/>
  <c r="V7"/>
  <c r="W7" s="1"/>
  <c r="P66"/>
  <c r="Q66" s="1"/>
  <c r="V150"/>
  <c r="W150" s="1"/>
  <c r="P62"/>
  <c r="Q62" s="1"/>
  <c r="V119"/>
  <c r="W119" s="1"/>
  <c r="V47"/>
  <c r="W47" s="1"/>
  <c r="V143"/>
  <c r="W143" s="1"/>
  <c r="V138"/>
  <c r="W138" s="1"/>
  <c r="P44"/>
  <c r="Q44" s="1"/>
  <c r="P20"/>
  <c r="Q20" s="1"/>
  <c r="P11"/>
  <c r="Q11" s="1"/>
  <c r="P141"/>
  <c r="Q141" s="1"/>
  <c r="V118"/>
  <c r="W118" s="1"/>
  <c r="U72" i="11"/>
  <c r="U81"/>
  <c r="V11"/>
  <c r="W11" s="1"/>
  <c r="T85"/>
  <c r="S85"/>
  <c r="S81"/>
  <c r="P17"/>
  <c r="Q17" s="1"/>
  <c r="P92"/>
  <c r="Q92" s="1"/>
  <c r="P99"/>
  <c r="Q99" s="1"/>
  <c r="P41"/>
  <c r="Q41" s="1"/>
  <c r="P16"/>
  <c r="Q16" s="1"/>
  <c r="I95"/>
  <c r="I99"/>
  <c r="I112"/>
  <c r="I131"/>
  <c r="I27"/>
  <c r="I17"/>
  <c r="I21"/>
  <c r="I42"/>
  <c r="I47"/>
  <c r="I12"/>
  <c r="I16"/>
  <c r="I61"/>
  <c r="I9"/>
  <c r="I65"/>
  <c r="I90"/>
  <c r="I96"/>
  <c r="I102"/>
  <c r="I107"/>
  <c r="I117"/>
  <c r="I121"/>
  <c r="I136"/>
  <c r="I141"/>
  <c r="I148"/>
  <c r="I101"/>
  <c r="I51"/>
  <c r="I7"/>
  <c r="I13"/>
  <c r="I63"/>
  <c r="I139"/>
  <c r="I137"/>
  <c r="I151"/>
  <c r="I20"/>
  <c r="I67"/>
  <c r="I93"/>
  <c r="I97"/>
  <c r="I104"/>
  <c r="I111"/>
  <c r="I118"/>
  <c r="I126"/>
  <c r="I138"/>
  <c r="I143"/>
  <c r="I150"/>
  <c r="I4"/>
  <c r="I10"/>
  <c r="I15"/>
  <c r="I19"/>
  <c r="I6"/>
  <c r="I32"/>
  <c r="I40"/>
  <c r="I44"/>
  <c r="I56"/>
  <c r="I64"/>
  <c r="I76"/>
  <c r="I103"/>
  <c r="I120"/>
  <c r="I140"/>
  <c r="I147"/>
  <c r="I91"/>
  <c r="I8"/>
  <c r="I14"/>
  <c r="I18"/>
  <c r="I22"/>
  <c r="I43"/>
  <c r="I71"/>
  <c r="I94"/>
  <c r="I98"/>
  <c r="I105"/>
  <c r="I127"/>
  <c r="I26"/>
  <c r="I39"/>
  <c r="I5"/>
  <c r="I35"/>
  <c r="I41"/>
  <c r="I45"/>
  <c r="I106"/>
  <c r="P138" l="1"/>
  <c r="Q138" s="1"/>
  <c r="P44"/>
  <c r="Q44" s="1"/>
  <c r="P150"/>
  <c r="Q150" s="1"/>
  <c r="P126"/>
  <c r="Q126" s="1"/>
  <c r="P97"/>
  <c r="Q97" s="1"/>
  <c r="T81"/>
  <c r="V81" s="1"/>
  <c r="P141"/>
  <c r="Q141" s="1"/>
  <c r="P21"/>
  <c r="Q21" s="1"/>
  <c r="P46"/>
  <c r="Q46" s="1"/>
  <c r="P6"/>
  <c r="Q6" s="1"/>
  <c r="P47"/>
  <c r="Q47" s="1"/>
  <c r="P102"/>
  <c r="Q102" s="1"/>
  <c r="P151"/>
  <c r="Q151" s="1"/>
  <c r="P143"/>
  <c r="Q143" s="1"/>
  <c r="V142"/>
  <c r="W142" s="1"/>
  <c r="P35"/>
  <c r="Q35" s="1"/>
  <c r="P60"/>
  <c r="Q60" s="1"/>
  <c r="P119"/>
  <c r="Q119" s="1"/>
  <c r="V132"/>
  <c r="W132" s="1"/>
  <c r="V29"/>
  <c r="W29" s="1"/>
  <c r="V119"/>
  <c r="W119" s="1"/>
  <c r="V66"/>
  <c r="W66" s="1"/>
  <c r="V125"/>
  <c r="W125" s="1"/>
  <c r="V149"/>
  <c r="V46"/>
  <c r="W46" s="1"/>
  <c r="V62"/>
  <c r="W62" s="1"/>
  <c r="V33"/>
  <c r="W33" s="1"/>
  <c r="P51"/>
  <c r="V92"/>
  <c r="V52"/>
  <c r="P14"/>
  <c r="Q14" s="1"/>
  <c r="P20"/>
  <c r="Q20" s="1"/>
  <c r="P140"/>
  <c r="Q140" s="1"/>
  <c r="P96"/>
  <c r="Q96" s="1"/>
  <c r="P29"/>
  <c r="Q29" s="1"/>
  <c r="P12"/>
  <c r="Q12" s="1"/>
  <c r="P142"/>
  <c r="Q142" s="1"/>
  <c r="P34"/>
  <c r="Q34" s="1"/>
  <c r="P117"/>
  <c r="Q117" s="1"/>
  <c r="P45"/>
  <c r="Q45" s="1"/>
  <c r="P113"/>
  <c r="Q113" s="1"/>
  <c r="P118"/>
  <c r="Q118" s="1"/>
  <c r="P11"/>
  <c r="Q11" s="1"/>
  <c r="P52"/>
  <c r="Q52" s="1"/>
  <c r="S87"/>
  <c r="P8"/>
  <c r="Q8" s="1"/>
  <c r="P98"/>
  <c r="Q98" s="1"/>
  <c r="P42"/>
  <c r="Q42" s="1"/>
  <c r="P67"/>
  <c r="Q67" s="1"/>
  <c r="V113"/>
  <c r="W113" s="1"/>
  <c r="V28"/>
  <c r="W28" s="1"/>
  <c r="O114" i="59"/>
  <c r="P111"/>
  <c r="O128" i="60"/>
  <c r="P127"/>
  <c r="U326"/>
  <c r="V325"/>
  <c r="O85"/>
  <c r="P81"/>
  <c r="U460"/>
  <c r="V453"/>
  <c r="U238"/>
  <c r="V223"/>
  <c r="P223"/>
  <c r="O238"/>
  <c r="U39"/>
  <c r="V35"/>
  <c r="V463"/>
  <c r="U474"/>
  <c r="Q70"/>
  <c r="U428"/>
  <c r="V426"/>
  <c r="O203"/>
  <c r="P198"/>
  <c r="U183"/>
  <c r="V173"/>
  <c r="O53" i="59"/>
  <c r="P51"/>
  <c r="U106" i="60"/>
  <c r="V105"/>
  <c r="P493"/>
  <c r="O494"/>
  <c r="O78"/>
  <c r="P75"/>
  <c r="U265"/>
  <c r="V262"/>
  <c r="U212"/>
  <c r="V210"/>
  <c r="U195"/>
  <c r="V186"/>
  <c r="P481"/>
  <c r="O482"/>
  <c r="U310"/>
  <c r="V309"/>
  <c r="P285"/>
  <c r="O288"/>
  <c r="U220"/>
  <c r="V220" s="1"/>
  <c r="W220" s="1"/>
  <c r="V215"/>
  <c r="W215" s="1"/>
  <c r="O136"/>
  <c r="P131"/>
  <c r="P90" i="59"/>
  <c r="O108"/>
  <c r="O271" i="60"/>
  <c r="P268"/>
  <c r="V297"/>
  <c r="U298"/>
  <c r="P398"/>
  <c r="O401"/>
  <c r="P274"/>
  <c r="O276"/>
  <c r="U48" i="59"/>
  <c r="V48" s="1"/>
  <c r="W48" s="1"/>
  <c r="V39"/>
  <c r="W39" s="1"/>
  <c r="U114"/>
  <c r="V114" s="1"/>
  <c r="W114" s="1"/>
  <c r="V111"/>
  <c r="W111" s="1"/>
  <c r="O133"/>
  <c r="P131"/>
  <c r="U72" i="60"/>
  <c r="V70"/>
  <c r="O460"/>
  <c r="P453"/>
  <c r="O72"/>
  <c r="P71"/>
  <c r="Q71" s="1"/>
  <c r="U23" i="59"/>
  <c r="V23" s="1"/>
  <c r="W23" s="1"/>
  <c r="V4"/>
  <c r="W4" s="1"/>
  <c r="U63" i="60"/>
  <c r="V58"/>
  <c r="U276"/>
  <c r="V274"/>
  <c r="U504"/>
  <c r="V501"/>
  <c r="O152" i="59"/>
  <c r="P147"/>
  <c r="P279" i="60"/>
  <c r="O282"/>
  <c r="U207"/>
  <c r="V206"/>
  <c r="U417"/>
  <c r="V416"/>
  <c r="U322"/>
  <c r="V321"/>
  <c r="P241"/>
  <c r="O245"/>
  <c r="V493"/>
  <c r="U494"/>
  <c r="O160"/>
  <c r="P159"/>
  <c r="V75"/>
  <c r="U78"/>
  <c r="U294"/>
  <c r="V291"/>
  <c r="O91"/>
  <c r="P88"/>
  <c r="O318"/>
  <c r="P318" s="1"/>
  <c r="Q318" s="1"/>
  <c r="P313"/>
  <c r="Q313" s="1"/>
  <c r="P404"/>
  <c r="O406"/>
  <c r="U18"/>
  <c r="V16"/>
  <c r="U364"/>
  <c r="V347"/>
  <c r="V444"/>
  <c r="U450"/>
  <c r="O195"/>
  <c r="P186"/>
  <c r="U170"/>
  <c r="V170" s="1"/>
  <c r="W170" s="1"/>
  <c r="V163"/>
  <c r="W163" s="1"/>
  <c r="U128"/>
  <c r="V127"/>
  <c r="O417"/>
  <c r="P416"/>
  <c r="P125" i="59"/>
  <c r="O128"/>
  <c r="U68"/>
  <c r="V68" s="1"/>
  <c r="W68" s="1"/>
  <c r="V60"/>
  <c r="W60" s="1"/>
  <c r="U128"/>
  <c r="V128" s="1"/>
  <c r="W128" s="1"/>
  <c r="V125"/>
  <c r="W125" s="1"/>
  <c r="V398" i="60"/>
  <c r="U401"/>
  <c r="U67"/>
  <c r="V66"/>
  <c r="U102"/>
  <c r="V101"/>
  <c r="U259"/>
  <c r="V248"/>
  <c r="U271"/>
  <c r="V268"/>
  <c r="O294"/>
  <c r="P291"/>
  <c r="U478"/>
  <c r="V477"/>
  <c r="U156"/>
  <c r="V139"/>
  <c r="O67"/>
  <c r="P66"/>
  <c r="O5"/>
  <c r="P4"/>
  <c r="P60" i="59"/>
  <c r="O68"/>
  <c r="O57"/>
  <c r="P56"/>
  <c r="O302" i="60"/>
  <c r="P301"/>
  <c r="U122" i="59"/>
  <c r="V122" s="1"/>
  <c r="W122" s="1"/>
  <c r="V117"/>
  <c r="W117" s="1"/>
  <c r="U81"/>
  <c r="V80"/>
  <c r="W80" s="1"/>
  <c r="P39"/>
  <c r="O48"/>
  <c r="U77"/>
  <c r="V77" s="1"/>
  <c r="W77" s="1"/>
  <c r="V75"/>
  <c r="W75" s="1"/>
  <c r="O428" i="60"/>
  <c r="P426"/>
  <c r="O110"/>
  <c r="P109"/>
  <c r="P334"/>
  <c r="O344"/>
  <c r="U245"/>
  <c r="V241"/>
  <c r="U124"/>
  <c r="V122"/>
  <c r="O486"/>
  <c r="P485"/>
  <c r="V88"/>
  <c r="U91"/>
  <c r="U318"/>
  <c r="V318" s="1"/>
  <c r="W318" s="1"/>
  <c r="V313"/>
  <c r="W313" s="1"/>
  <c r="U406"/>
  <c r="V404"/>
  <c r="U395"/>
  <c r="V386"/>
  <c r="U516"/>
  <c r="V507"/>
  <c r="P101" i="11"/>
  <c r="Q101" s="1"/>
  <c r="P112"/>
  <c r="Q112" s="1"/>
  <c r="P18"/>
  <c r="Q18" s="1"/>
  <c r="P40"/>
  <c r="Q40" s="1"/>
  <c r="V75"/>
  <c r="W75" s="1"/>
  <c r="V60"/>
  <c r="P4" i="59"/>
  <c r="O23"/>
  <c r="O322" i="60"/>
  <c r="P321"/>
  <c r="O13"/>
  <c r="P12"/>
  <c r="O441"/>
  <c r="P440"/>
  <c r="O326"/>
  <c r="P325"/>
  <c r="O39"/>
  <c r="P35"/>
  <c r="P463"/>
  <c r="O474"/>
  <c r="U282"/>
  <c r="V279"/>
  <c r="U53" i="59"/>
  <c r="V53" s="1"/>
  <c r="W53" s="1"/>
  <c r="V51"/>
  <c r="W51" s="1"/>
  <c r="U85"/>
  <c r="V85" s="1"/>
  <c r="W85" s="1"/>
  <c r="V84"/>
  <c r="W84" s="1"/>
  <c r="O124" i="60"/>
  <c r="P122"/>
  <c r="U115"/>
  <c r="V115" s="1"/>
  <c r="W115" s="1"/>
  <c r="V113"/>
  <c r="W113" s="1"/>
  <c r="O144" i="59"/>
  <c r="P136"/>
  <c r="U437" i="60"/>
  <c r="V431"/>
  <c r="U13"/>
  <c r="V12"/>
  <c r="U32"/>
  <c r="V32" s="1"/>
  <c r="W32" s="1"/>
  <c r="V21"/>
  <c r="W21" s="1"/>
  <c r="U110"/>
  <c r="V109"/>
  <c r="O490"/>
  <c r="P489"/>
  <c r="P94"/>
  <c r="O98"/>
  <c r="U85"/>
  <c r="V81"/>
  <c r="U5"/>
  <c r="V4"/>
  <c r="O122" i="59"/>
  <c r="P117"/>
  <c r="O383" i="60"/>
  <c r="P367"/>
  <c r="O85" i="59"/>
  <c r="P84"/>
  <c r="U413" i="60"/>
  <c r="V409"/>
  <c r="U119"/>
  <c r="V118"/>
  <c r="U331"/>
  <c r="V329"/>
  <c r="O72" i="59"/>
  <c r="P71"/>
  <c r="P305" i="60"/>
  <c r="O306"/>
  <c r="U9"/>
  <c r="V8"/>
  <c r="O395"/>
  <c r="P386"/>
  <c r="Q16"/>
  <c r="O450"/>
  <c r="P444"/>
  <c r="U160"/>
  <c r="V159"/>
  <c r="O119"/>
  <c r="P118"/>
  <c r="P431"/>
  <c r="O437"/>
  <c r="O498"/>
  <c r="P497"/>
  <c r="U98"/>
  <c r="V94"/>
  <c r="V80" i="11"/>
  <c r="V84"/>
  <c r="O156" i="60"/>
  <c r="P139"/>
  <c r="V481"/>
  <c r="U482"/>
  <c r="O18"/>
  <c r="P17"/>
  <c r="Q17" s="1"/>
  <c r="O298"/>
  <c r="P297"/>
  <c r="O207"/>
  <c r="P206"/>
  <c r="P248"/>
  <c r="O259"/>
  <c r="O55"/>
  <c r="P42"/>
  <c r="U288"/>
  <c r="V285"/>
  <c r="U490"/>
  <c r="V489"/>
  <c r="O81" i="59"/>
  <c r="P80"/>
  <c r="U57"/>
  <c r="V57" s="1"/>
  <c r="W57" s="1"/>
  <c r="V56"/>
  <c r="W56" s="1"/>
  <c r="U441" i="60"/>
  <c r="V440"/>
  <c r="O364"/>
  <c r="P347"/>
  <c r="P507"/>
  <c r="O516"/>
  <c r="O413"/>
  <c r="P409"/>
  <c r="U344"/>
  <c r="V334"/>
  <c r="U144" i="59"/>
  <c r="V144" s="1"/>
  <c r="W144" s="1"/>
  <c r="V136"/>
  <c r="W136" s="1"/>
  <c r="P21" i="60"/>
  <c r="Q21" s="1"/>
  <c r="O32"/>
  <c r="P32" s="1"/>
  <c r="Q32" s="1"/>
  <c r="V198"/>
  <c r="U203"/>
  <c r="U423"/>
  <c r="V420"/>
  <c r="O106"/>
  <c r="P105"/>
  <c r="U136"/>
  <c r="V131"/>
  <c r="P163"/>
  <c r="Q163" s="1"/>
  <c r="O170"/>
  <c r="P170" s="1"/>
  <c r="Q170" s="1"/>
  <c r="P58"/>
  <c r="O63"/>
  <c r="O504"/>
  <c r="P501"/>
  <c r="U36" i="59"/>
  <c r="V36" s="1"/>
  <c r="W36" s="1"/>
  <c r="V26"/>
  <c r="W26" s="1"/>
  <c r="O77"/>
  <c r="P75"/>
  <c r="U72"/>
  <c r="V72" s="1"/>
  <c r="W72" s="1"/>
  <c r="V71"/>
  <c r="W71" s="1"/>
  <c r="U133"/>
  <c r="V133" s="1"/>
  <c r="W133" s="1"/>
  <c r="V131"/>
  <c r="W131" s="1"/>
  <c r="U108"/>
  <c r="V108" s="1"/>
  <c r="W108" s="1"/>
  <c r="V90"/>
  <c r="W90" s="1"/>
  <c r="U152"/>
  <c r="V152" s="1"/>
  <c r="W152" s="1"/>
  <c r="V147"/>
  <c r="W147" s="1"/>
  <c r="O115" i="60"/>
  <c r="P115" s="1"/>
  <c r="Q115" s="1"/>
  <c r="P113"/>
  <c r="Q113" s="1"/>
  <c r="O220"/>
  <c r="P220" s="1"/>
  <c r="Q220" s="1"/>
  <c r="P216"/>
  <c r="Q216" s="1"/>
  <c r="U302"/>
  <c r="V301"/>
  <c r="O183"/>
  <c r="P173"/>
  <c r="O36" i="59"/>
  <c r="P26"/>
  <c r="O310" i="60"/>
  <c r="P309"/>
  <c r="O423"/>
  <c r="P421"/>
  <c r="Q421" s="1"/>
  <c r="U486"/>
  <c r="V485"/>
  <c r="V497"/>
  <c r="U498"/>
  <c r="O102"/>
  <c r="P101"/>
  <c r="O212"/>
  <c r="P210"/>
  <c r="O331"/>
  <c r="P329"/>
  <c r="Q420"/>
  <c r="P423"/>
  <c r="O9"/>
  <c r="P8"/>
  <c r="U55"/>
  <c r="V42"/>
  <c r="U383"/>
  <c r="V367"/>
  <c r="O265"/>
  <c r="P262"/>
  <c r="O478"/>
  <c r="P477"/>
  <c r="U306"/>
  <c r="V305"/>
  <c r="V39" i="11"/>
  <c r="V22"/>
  <c r="W22" s="1"/>
  <c r="V103"/>
  <c r="W103" s="1"/>
  <c r="V19"/>
  <c r="W19" s="1"/>
  <c r="V118"/>
  <c r="W118" s="1"/>
  <c r="V137"/>
  <c r="W137" s="1"/>
  <c r="V141"/>
  <c r="W141" s="1"/>
  <c r="V65"/>
  <c r="V16"/>
  <c r="W16" s="1"/>
  <c r="V112"/>
  <c r="V26"/>
  <c r="V18"/>
  <c r="W18" s="1"/>
  <c r="V76"/>
  <c r="S77"/>
  <c r="V15"/>
  <c r="W15" s="1"/>
  <c r="V111"/>
  <c r="W111" s="1"/>
  <c r="V139"/>
  <c r="W139" s="1"/>
  <c r="V136"/>
  <c r="V12"/>
  <c r="W12" s="1"/>
  <c r="V127"/>
  <c r="W127" s="1"/>
  <c r="V14"/>
  <c r="W14" s="1"/>
  <c r="V64"/>
  <c r="V10"/>
  <c r="W10" s="1"/>
  <c r="V104"/>
  <c r="V63"/>
  <c r="W63" s="1"/>
  <c r="V121"/>
  <c r="W121" s="1"/>
  <c r="V47"/>
  <c r="W47" s="1"/>
  <c r="V5"/>
  <c r="W5" s="1"/>
  <c r="V43"/>
  <c r="W43" s="1"/>
  <c r="V120"/>
  <c r="V6"/>
  <c r="W6" s="1"/>
  <c r="S128"/>
  <c r="V126"/>
  <c r="W126" s="1"/>
  <c r="V151"/>
  <c r="W151" s="1"/>
  <c r="V148"/>
  <c r="W148" s="1"/>
  <c r="V90"/>
  <c r="S133"/>
  <c r="V131"/>
  <c r="W131" s="1"/>
  <c r="V35"/>
  <c r="W35" s="1"/>
  <c r="S72"/>
  <c r="V71"/>
  <c r="V140"/>
  <c r="W140" s="1"/>
  <c r="V32"/>
  <c r="W32" s="1"/>
  <c r="V138"/>
  <c r="W138" s="1"/>
  <c r="V20"/>
  <c r="W20" s="1"/>
  <c r="V101"/>
  <c r="V96"/>
  <c r="W96" s="1"/>
  <c r="V27"/>
  <c r="W27" s="1"/>
  <c r="V106"/>
  <c r="W106" s="1"/>
  <c r="V41"/>
  <c r="W41" s="1"/>
  <c r="V94"/>
  <c r="W94" s="1"/>
  <c r="V147"/>
  <c r="V40"/>
  <c r="W40" s="1"/>
  <c r="V143"/>
  <c r="W143" s="1"/>
  <c r="V67"/>
  <c r="W67" s="1"/>
  <c r="V51"/>
  <c r="W51" s="1"/>
  <c r="S53"/>
  <c r="V102"/>
  <c r="V17"/>
  <c r="W17" s="1"/>
  <c r="V95"/>
  <c r="V45"/>
  <c r="W45" s="1"/>
  <c r="V98"/>
  <c r="W98" s="1"/>
  <c r="V91"/>
  <c r="W91" s="1"/>
  <c r="V44"/>
  <c r="V150"/>
  <c r="W150" s="1"/>
  <c r="V93"/>
  <c r="V7"/>
  <c r="W7" s="1"/>
  <c r="V107"/>
  <c r="W107" s="1"/>
  <c r="V21"/>
  <c r="W21" s="1"/>
  <c r="V99"/>
  <c r="V105"/>
  <c r="W105" s="1"/>
  <c r="V8"/>
  <c r="W8" s="1"/>
  <c r="S57"/>
  <c r="V56"/>
  <c r="V4"/>
  <c r="W4" s="1"/>
  <c r="V97"/>
  <c r="W97" s="1"/>
  <c r="V13"/>
  <c r="W13" s="1"/>
  <c r="V117"/>
  <c r="W117" s="1"/>
  <c r="V9"/>
  <c r="W9" s="1"/>
  <c r="V42"/>
  <c r="W42" s="1"/>
  <c r="P95"/>
  <c r="Q95" s="1"/>
  <c r="P32"/>
  <c r="Q32" s="1"/>
  <c r="P19"/>
  <c r="Q19" s="1"/>
  <c r="P27"/>
  <c r="Q27" s="1"/>
  <c r="P132"/>
  <c r="Q132" s="1"/>
  <c r="P75"/>
  <c r="Q75" s="1"/>
  <c r="P31"/>
  <c r="Q31" s="1"/>
  <c r="P120"/>
  <c r="Q120" s="1"/>
  <c r="P15"/>
  <c r="Q15" s="1"/>
  <c r="P43"/>
  <c r="Q43" s="1"/>
  <c r="P125"/>
  <c r="Q125" s="1"/>
  <c r="P22"/>
  <c r="Q22" s="1"/>
  <c r="P121"/>
  <c r="Q121" s="1"/>
  <c r="P64"/>
  <c r="Q64" s="1"/>
  <c r="T87"/>
  <c r="P148"/>
  <c r="Q148" s="1"/>
  <c r="P137"/>
  <c r="Q137" s="1"/>
  <c r="P104"/>
  <c r="Q104" s="1"/>
  <c r="P91"/>
  <c r="Q91" s="1"/>
  <c r="P7"/>
  <c r="Q7" s="1"/>
  <c r="P94"/>
  <c r="Q94" s="1"/>
  <c r="P136"/>
  <c r="Q136" s="1"/>
  <c r="P76"/>
  <c r="Q76" s="1"/>
  <c r="P5"/>
  <c r="Q5" s="1"/>
  <c r="P65"/>
  <c r="Q65" s="1"/>
  <c r="P93"/>
  <c r="Q93" s="1"/>
  <c r="P13"/>
  <c r="Q13" s="1"/>
  <c r="P147"/>
  <c r="Q147" s="1"/>
  <c r="P103"/>
  <c r="Q103" s="1"/>
  <c r="P105"/>
  <c r="Q105" s="1"/>
  <c r="P139"/>
  <c r="Q139" s="1"/>
  <c r="P66"/>
  <c r="Q66" s="1"/>
  <c r="P149"/>
  <c r="Q149" s="1"/>
  <c r="P107"/>
  <c r="Q107" s="1"/>
  <c r="P127"/>
  <c r="Q127" s="1"/>
  <c r="P9"/>
  <c r="Q9" s="1"/>
  <c r="P63"/>
  <c r="Q63" s="1"/>
  <c r="P81"/>
  <c r="Q81" s="1"/>
  <c r="P57"/>
  <c r="Q57" s="1"/>
  <c r="P72"/>
  <c r="Q72" s="1"/>
  <c r="P4"/>
  <c r="Q4" s="1"/>
  <c r="P111"/>
  <c r="Q111" s="1"/>
  <c r="P90"/>
  <c r="U133"/>
  <c r="P106"/>
  <c r="Q106" s="1"/>
  <c r="P71"/>
  <c r="U128"/>
  <c r="U23"/>
  <c r="P84"/>
  <c r="Q84" s="1"/>
  <c r="U36"/>
  <c r="P26"/>
  <c r="Q26" s="1"/>
  <c r="P56"/>
  <c r="P62"/>
  <c r="Q62" s="1"/>
  <c r="P131"/>
  <c r="P80"/>
  <c r="U53"/>
  <c r="P10"/>
  <c r="Q10" s="1"/>
  <c r="P39"/>
  <c r="Q39" s="1"/>
  <c r="P114" l="1"/>
  <c r="Q114" s="1"/>
  <c r="P128"/>
  <c r="Q128" s="1"/>
  <c r="P133"/>
  <c r="Q133" s="1"/>
  <c r="P122"/>
  <c r="Q122" s="1"/>
  <c r="P53"/>
  <c r="Q53" s="1"/>
  <c r="P23"/>
  <c r="Q23" s="1"/>
  <c r="P152"/>
  <c r="Q152" s="1"/>
  <c r="P77"/>
  <c r="Q77" s="1"/>
  <c r="P108"/>
  <c r="Q108" s="1"/>
  <c r="P144"/>
  <c r="Q144" s="1"/>
  <c r="P48"/>
  <c r="Q48" s="1"/>
  <c r="P68"/>
  <c r="Q68" s="1"/>
  <c r="P36"/>
  <c r="Q36" s="1"/>
  <c r="T128"/>
  <c r="V128" s="1"/>
  <c r="W128" s="1"/>
  <c r="Q51"/>
  <c r="P72" i="60"/>
  <c r="Q72" s="1"/>
  <c r="O87" i="59"/>
  <c r="S36" i="11"/>
  <c r="T23"/>
  <c r="V23" s="1"/>
  <c r="W23" s="1"/>
  <c r="S48"/>
  <c r="S144"/>
  <c r="S23"/>
  <c r="T53"/>
  <c r="V53" s="1"/>
  <c r="S114"/>
  <c r="S122"/>
  <c r="S108"/>
  <c r="T152"/>
  <c r="S152"/>
  <c r="T144"/>
  <c r="T77"/>
  <c r="S68"/>
  <c r="W444" i="60"/>
  <c r="V450"/>
  <c r="W450" s="1"/>
  <c r="Q481"/>
  <c r="P482"/>
  <c r="Q482" s="1"/>
  <c r="W409"/>
  <c r="V413"/>
  <c r="W413" s="1"/>
  <c r="Q35"/>
  <c r="P39"/>
  <c r="Q39" s="1"/>
  <c r="W241"/>
  <c r="V245"/>
  <c r="W245" s="1"/>
  <c r="W268"/>
  <c r="V271"/>
  <c r="W271" s="1"/>
  <c r="P136"/>
  <c r="Q136" s="1"/>
  <c r="Q131"/>
  <c r="Q111" i="59"/>
  <c r="P114"/>
  <c r="Q114" s="1"/>
  <c r="P406" i="60"/>
  <c r="Q406" s="1"/>
  <c r="Q404"/>
  <c r="P276"/>
  <c r="Q276" s="1"/>
  <c r="Q274"/>
  <c r="P108" i="59"/>
  <c r="Q108" s="1"/>
  <c r="Q90"/>
  <c r="V383" i="60"/>
  <c r="W383" s="1"/>
  <c r="W367"/>
  <c r="P183"/>
  <c r="Q183" s="1"/>
  <c r="Q173"/>
  <c r="Q75" i="59"/>
  <c r="P77"/>
  <c r="Q77" s="1"/>
  <c r="Q409" i="60"/>
  <c r="P413"/>
  <c r="Q413" s="1"/>
  <c r="P55"/>
  <c r="Q55" s="1"/>
  <c r="Q42"/>
  <c r="V98"/>
  <c r="W98" s="1"/>
  <c r="W94"/>
  <c r="V9"/>
  <c r="W9" s="1"/>
  <c r="W8"/>
  <c r="P490"/>
  <c r="Q490" s="1"/>
  <c r="Q489"/>
  <c r="Q122"/>
  <c r="P124"/>
  <c r="Q124" s="1"/>
  <c r="V124"/>
  <c r="W124" s="1"/>
  <c r="W122"/>
  <c r="Q291"/>
  <c r="P294"/>
  <c r="Q294" s="1"/>
  <c r="P195"/>
  <c r="Q195" s="1"/>
  <c r="Q186"/>
  <c r="W262"/>
  <c r="V265"/>
  <c r="W265" s="1"/>
  <c r="W223"/>
  <c r="V238"/>
  <c r="W238" s="1"/>
  <c r="V498"/>
  <c r="W498" s="1"/>
  <c r="W497"/>
  <c r="P63"/>
  <c r="Q63" s="1"/>
  <c r="Q58"/>
  <c r="Q94"/>
  <c r="P98"/>
  <c r="Q98" s="1"/>
  <c r="U87" i="59"/>
  <c r="V87" s="1"/>
  <c r="W87" s="1"/>
  <c r="V81"/>
  <c r="W81" s="1"/>
  <c r="Q60"/>
  <c r="P68"/>
  <c r="Q68" s="1"/>
  <c r="P245" i="60"/>
  <c r="Q245" s="1"/>
  <c r="Q241"/>
  <c r="Q285"/>
  <c r="P288"/>
  <c r="Q288" s="1"/>
  <c r="Q223"/>
  <c r="P238"/>
  <c r="Q238" s="1"/>
  <c r="P259"/>
  <c r="Q259" s="1"/>
  <c r="Q248"/>
  <c r="V401"/>
  <c r="W401" s="1"/>
  <c r="W398"/>
  <c r="W42"/>
  <c r="V55"/>
  <c r="W55" s="1"/>
  <c r="V136"/>
  <c r="W136" s="1"/>
  <c r="W131"/>
  <c r="P498"/>
  <c r="Q498" s="1"/>
  <c r="Q497"/>
  <c r="V5"/>
  <c r="W5" s="1"/>
  <c r="W4"/>
  <c r="P302"/>
  <c r="Q302" s="1"/>
  <c r="Q301"/>
  <c r="Q159"/>
  <c r="P160"/>
  <c r="Q160" s="1"/>
  <c r="Q131" i="59"/>
  <c r="P133"/>
  <c r="Q133" s="1"/>
  <c r="W453" i="60"/>
  <c r="V460"/>
  <c r="W460" s="1"/>
  <c r="V78"/>
  <c r="W78" s="1"/>
  <c r="W75"/>
  <c r="V486"/>
  <c r="W486" s="1"/>
  <c r="W485"/>
  <c r="W159"/>
  <c r="V160"/>
  <c r="W160" s="1"/>
  <c r="W118"/>
  <c r="V119"/>
  <c r="W119" s="1"/>
  <c r="Q117" i="59"/>
  <c r="P122"/>
  <c r="Q122" s="1"/>
  <c r="W431" i="60"/>
  <c r="V437"/>
  <c r="W437" s="1"/>
  <c r="Q12"/>
  <c r="P13"/>
  <c r="Q13" s="1"/>
  <c r="V406"/>
  <c r="W406" s="1"/>
  <c r="W404"/>
  <c r="Q426"/>
  <c r="P428"/>
  <c r="Q428" s="1"/>
  <c r="P5"/>
  <c r="Q5" s="1"/>
  <c r="Q4"/>
  <c r="V67"/>
  <c r="W67" s="1"/>
  <c r="W66"/>
  <c r="V63"/>
  <c r="W63" s="1"/>
  <c r="W58"/>
  <c r="W70"/>
  <c r="V72"/>
  <c r="W72" s="1"/>
  <c r="W309"/>
  <c r="V310"/>
  <c r="W310" s="1"/>
  <c r="P53" i="59"/>
  <c r="Q53" s="1"/>
  <c r="Q51"/>
  <c r="P128" i="60"/>
  <c r="Q128" s="1"/>
  <c r="Q127"/>
  <c r="Q262"/>
  <c r="P265"/>
  <c r="Q265" s="1"/>
  <c r="P36" i="59"/>
  <c r="Q36" s="1"/>
  <c r="Q26"/>
  <c r="W420" i="60"/>
  <c r="V423"/>
  <c r="W423" s="1"/>
  <c r="V344"/>
  <c r="W344" s="1"/>
  <c r="W334"/>
  <c r="V441"/>
  <c r="W441" s="1"/>
  <c r="W440"/>
  <c r="W285"/>
  <c r="V288"/>
  <c r="W288" s="1"/>
  <c r="P298"/>
  <c r="Q298" s="1"/>
  <c r="Q297"/>
  <c r="P119"/>
  <c r="Q119" s="1"/>
  <c r="Q118"/>
  <c r="P395"/>
  <c r="Q395" s="1"/>
  <c r="Q386"/>
  <c r="W329"/>
  <c r="V331"/>
  <c r="W331" s="1"/>
  <c r="Q367"/>
  <c r="P383"/>
  <c r="Q383" s="1"/>
  <c r="V13"/>
  <c r="W13" s="1"/>
  <c r="W12"/>
  <c r="W279"/>
  <c r="V282"/>
  <c r="W282" s="1"/>
  <c r="Q440"/>
  <c r="P441"/>
  <c r="Q441" s="1"/>
  <c r="W386"/>
  <c r="V395"/>
  <c r="W395" s="1"/>
  <c r="Q485"/>
  <c r="P486"/>
  <c r="Q486" s="1"/>
  <c r="P110"/>
  <c r="Q110" s="1"/>
  <c r="Q109"/>
  <c r="V478"/>
  <c r="W478" s="1"/>
  <c r="W477"/>
  <c r="W101"/>
  <c r="V102"/>
  <c r="W102" s="1"/>
  <c r="V18"/>
  <c r="W18" s="1"/>
  <c r="W16"/>
  <c r="W291"/>
  <c r="V294"/>
  <c r="W294" s="1"/>
  <c r="V207"/>
  <c r="W207" s="1"/>
  <c r="W206"/>
  <c r="W274"/>
  <c r="V276"/>
  <c r="W276" s="1"/>
  <c r="Q453"/>
  <c r="P460"/>
  <c r="Q460" s="1"/>
  <c r="Q268"/>
  <c r="P271"/>
  <c r="Q271" s="1"/>
  <c r="W210"/>
  <c r="V212"/>
  <c r="W212" s="1"/>
  <c r="W105"/>
  <c r="V106"/>
  <c r="W106" s="1"/>
  <c r="W426"/>
  <c r="V428"/>
  <c r="W428" s="1"/>
  <c r="W325"/>
  <c r="V326"/>
  <c r="W326" s="1"/>
  <c r="Q423"/>
  <c r="W481"/>
  <c r="V482"/>
  <c r="W482" s="1"/>
  <c r="V474"/>
  <c r="W474" s="1"/>
  <c r="W463"/>
  <c r="W305"/>
  <c r="V306"/>
  <c r="W306" s="1"/>
  <c r="V302"/>
  <c r="W302" s="1"/>
  <c r="W301"/>
  <c r="P81" i="59"/>
  <c r="Q80"/>
  <c r="P322" i="60"/>
  <c r="Q322" s="1"/>
  <c r="Q321"/>
  <c r="P417"/>
  <c r="Q417" s="1"/>
  <c r="Q416"/>
  <c r="W321"/>
  <c r="V322"/>
  <c r="W322" s="1"/>
  <c r="V183"/>
  <c r="W183" s="1"/>
  <c r="W173"/>
  <c r="V203"/>
  <c r="W203" s="1"/>
  <c r="W198"/>
  <c r="Q463"/>
  <c r="P474"/>
  <c r="Q474" s="1"/>
  <c r="P437"/>
  <c r="Q437" s="1"/>
  <c r="Q431"/>
  <c r="Q4" i="59"/>
  <c r="P23"/>
  <c r="Q23" s="1"/>
  <c r="W88" i="60"/>
  <c r="V91"/>
  <c r="W91" s="1"/>
  <c r="Q334"/>
  <c r="P344"/>
  <c r="Q344" s="1"/>
  <c r="P48" i="59"/>
  <c r="Q48" s="1"/>
  <c r="Q39"/>
  <c r="W493" i="60"/>
  <c r="V494"/>
  <c r="W494" s="1"/>
  <c r="W297"/>
  <c r="V298"/>
  <c r="W298" s="1"/>
  <c r="Q493"/>
  <c r="P494"/>
  <c r="Q494" s="1"/>
  <c r="P516"/>
  <c r="Q516" s="1"/>
  <c r="Q507"/>
  <c r="Q305"/>
  <c r="P306"/>
  <c r="Q306" s="1"/>
  <c r="P401"/>
  <c r="Q401" s="1"/>
  <c r="Q398"/>
  <c r="P212"/>
  <c r="Q212" s="1"/>
  <c r="Q210"/>
  <c r="Q444"/>
  <c r="P450"/>
  <c r="Q450" s="1"/>
  <c r="W109"/>
  <c r="V110"/>
  <c r="W110" s="1"/>
  <c r="Q66"/>
  <c r="P67"/>
  <c r="Q67" s="1"/>
  <c r="Q147" i="59"/>
  <c r="P152"/>
  <c r="Q152" s="1"/>
  <c r="Q75" i="60"/>
  <c r="P78"/>
  <c r="Q78" s="1"/>
  <c r="P128" i="59"/>
  <c r="Q128" s="1"/>
  <c r="Q125"/>
  <c r="Q279" i="60"/>
  <c r="P282"/>
  <c r="Q282" s="1"/>
  <c r="Q329"/>
  <c r="P331"/>
  <c r="Q331" s="1"/>
  <c r="Q477"/>
  <c r="P478"/>
  <c r="Q478" s="1"/>
  <c r="P9"/>
  <c r="Q9" s="1"/>
  <c r="Q8"/>
  <c r="P102"/>
  <c r="Q102" s="1"/>
  <c r="Q101"/>
  <c r="P310"/>
  <c r="Q310" s="1"/>
  <c r="Q309"/>
  <c r="P504"/>
  <c r="Q504" s="1"/>
  <c r="Q501"/>
  <c r="P106"/>
  <c r="Q106" s="1"/>
  <c r="Q105"/>
  <c r="Q347"/>
  <c r="P364"/>
  <c r="Q364" s="1"/>
  <c r="W489"/>
  <c r="V490"/>
  <c r="W490" s="1"/>
  <c r="P207"/>
  <c r="Q207" s="1"/>
  <c r="Q206"/>
  <c r="P156"/>
  <c r="Q156" s="1"/>
  <c r="Q139"/>
  <c r="Q71" i="59"/>
  <c r="P72"/>
  <c r="Q72" s="1"/>
  <c r="P85"/>
  <c r="Q85" s="1"/>
  <c r="Q84"/>
  <c r="W81" i="60"/>
  <c r="V85"/>
  <c r="W85" s="1"/>
  <c r="P144" i="59"/>
  <c r="Q144" s="1"/>
  <c r="Q136"/>
  <c r="P326" i="60"/>
  <c r="Q326" s="1"/>
  <c r="Q325"/>
  <c r="V516"/>
  <c r="W516" s="1"/>
  <c r="W507"/>
  <c r="Q56" i="59"/>
  <c r="P57"/>
  <c r="Q57" s="1"/>
  <c r="W139" i="60"/>
  <c r="V156"/>
  <c r="W156" s="1"/>
  <c r="V259"/>
  <c r="W259" s="1"/>
  <c r="W248"/>
  <c r="V128"/>
  <c r="W128" s="1"/>
  <c r="W127"/>
  <c r="W347"/>
  <c r="V364"/>
  <c r="W364" s="1"/>
  <c r="Q88"/>
  <c r="P91"/>
  <c r="Q91" s="1"/>
  <c r="W416"/>
  <c r="V417"/>
  <c r="W417" s="1"/>
  <c r="W501"/>
  <c r="V504"/>
  <c r="W504" s="1"/>
  <c r="W186"/>
  <c r="V195"/>
  <c r="W195" s="1"/>
  <c r="P203"/>
  <c r="Q203" s="1"/>
  <c r="Q198"/>
  <c r="W35"/>
  <c r="V39"/>
  <c r="W39" s="1"/>
  <c r="Q81"/>
  <c r="P85"/>
  <c r="Q85" s="1"/>
  <c r="P18"/>
  <c r="Q18" s="1"/>
  <c r="T122" i="11"/>
  <c r="T133"/>
  <c r="V133" s="1"/>
  <c r="W133" s="1"/>
  <c r="T72"/>
  <c r="V72" s="1"/>
  <c r="W72" s="1"/>
  <c r="T114"/>
  <c r="T36"/>
  <c r="V36" s="1"/>
  <c r="W36" s="1"/>
  <c r="T57"/>
  <c r="T68"/>
  <c r="T48"/>
  <c r="U144"/>
  <c r="W149"/>
  <c r="P87"/>
  <c r="Q87" s="1"/>
  <c r="T108"/>
  <c r="W99"/>
  <c r="U48"/>
  <c r="W136"/>
  <c r="W52"/>
  <c r="W44"/>
  <c r="U152"/>
  <c r="V152" s="1"/>
  <c r="W152" s="1"/>
  <c r="Q90"/>
  <c r="W90"/>
  <c r="Q131"/>
  <c r="P85"/>
  <c r="Q85" s="1"/>
  <c r="Q71"/>
  <c r="Q80"/>
  <c r="W80"/>
  <c r="Q56"/>
  <c r="W39"/>
  <c r="W26"/>
  <c r="W71"/>
  <c r="W147"/>
  <c r="V48" l="1"/>
  <c r="W48" s="1"/>
  <c r="V144"/>
  <c r="W144" s="1"/>
  <c r="P87" i="59"/>
  <c r="Q87" s="1"/>
  <c r="Q81"/>
  <c r="W64" i="11"/>
  <c r="U57"/>
  <c r="W53"/>
  <c r="W81"/>
  <c r="W65" l="1"/>
  <c r="V57"/>
  <c r="W57" s="1"/>
  <c r="U68"/>
  <c r="V68" s="1"/>
  <c r="W56"/>
  <c r="W60"/>
  <c r="W68" l="1"/>
  <c r="U77" l="1"/>
  <c r="V77" s="1"/>
  <c r="W76" l="1"/>
  <c r="W77"/>
  <c r="U85"/>
  <c r="V85" s="1"/>
  <c r="W101" l="1"/>
  <c r="U87"/>
  <c r="V87" s="1"/>
  <c r="W84"/>
  <c r="W85" l="1"/>
  <c r="W87"/>
  <c r="W92"/>
  <c r="W102"/>
  <c r="W93"/>
  <c r="W95" l="1"/>
  <c r="W104"/>
  <c r="U108"/>
  <c r="V108" s="1"/>
  <c r="W108" l="1"/>
  <c r="U114"/>
  <c r="V114" s="1"/>
  <c r="W112" l="1"/>
  <c r="W114"/>
  <c r="U122"/>
  <c r="V122" s="1"/>
  <c r="W122" l="1"/>
  <c r="W120"/>
</calcChain>
</file>

<file path=xl/comments1.xml><?xml version="1.0" encoding="utf-8"?>
<comments xmlns="http://schemas.openxmlformats.org/spreadsheetml/2006/main">
  <authors>
    <author>bosa</author>
    <author>todda</author>
  </authors>
  <commentList>
    <comment ref="X75" authorId="0">
      <text>
        <r>
          <rPr>
            <b/>
            <sz val="9"/>
            <color indexed="81"/>
            <rFont val="Tahoma"/>
            <family val="2"/>
          </rPr>
          <t>bosa:</t>
        </r>
        <r>
          <rPr>
            <sz val="9"/>
            <color indexed="81"/>
            <rFont val="Tahoma"/>
            <family val="2"/>
          </rPr>
          <t xml:space="preserve">
I propose splitting these stations into separate cutlines. The two bridges here really represent separate markets.</t>
        </r>
      </text>
    </comment>
    <comment ref="A139" authorId="1">
      <text>
        <r>
          <rPr>
            <b/>
            <sz val="9"/>
            <color indexed="81"/>
            <rFont val="Tahoma"/>
            <family val="2"/>
          </rPr>
          <t>todda:</t>
        </r>
        <r>
          <rPr>
            <sz val="9"/>
            <color indexed="81"/>
            <rFont val="Tahoma"/>
            <family val="2"/>
          </rPr>
          <t xml:space="preserve">
check direction - appears e/w</t>
        </r>
      </text>
    </comment>
  </commentList>
</comments>
</file>

<file path=xl/comments2.xml><?xml version="1.0" encoding="utf-8"?>
<comments xmlns="http://schemas.openxmlformats.org/spreadsheetml/2006/main">
  <authors>
    <author>bosa</author>
    <author>todda</author>
  </authors>
  <commentList>
    <comment ref="X75" authorId="0">
      <text>
        <r>
          <rPr>
            <b/>
            <sz val="9"/>
            <color indexed="81"/>
            <rFont val="Tahoma"/>
            <family val="2"/>
          </rPr>
          <t>bosa:</t>
        </r>
        <r>
          <rPr>
            <sz val="9"/>
            <color indexed="81"/>
            <rFont val="Tahoma"/>
            <family val="2"/>
          </rPr>
          <t xml:space="preserve">
I propose splitting these stations into separate cutlines. The two bridges here really represent separate markets.</t>
        </r>
      </text>
    </comment>
    <comment ref="A139" authorId="1">
      <text>
        <r>
          <rPr>
            <b/>
            <sz val="9"/>
            <color indexed="81"/>
            <rFont val="Tahoma"/>
            <family val="2"/>
          </rPr>
          <t>todda:</t>
        </r>
        <r>
          <rPr>
            <sz val="9"/>
            <color indexed="81"/>
            <rFont val="Tahoma"/>
            <family val="2"/>
          </rPr>
          <t xml:space="preserve">
check direction - appears e/w</t>
        </r>
      </text>
    </comment>
  </commentList>
</comments>
</file>

<file path=xl/sharedStrings.xml><?xml version="1.0" encoding="utf-8"?>
<sst xmlns="http://schemas.openxmlformats.org/spreadsheetml/2006/main" count="1996" uniqueCount="602">
  <si>
    <t>109:  NORTH GREELEY AVENUE  (nb &amp; sb)</t>
  </si>
  <si>
    <t>110:  NORTH INTERSTATE AVENUE  (nb &amp; sb)</t>
  </si>
  <si>
    <t>113:  NORTH VANCOUVER AVENUE  (1-Way, sb)</t>
  </si>
  <si>
    <t>114:  NORTH WILLIAMS AVENUE  (1-Way, nb)</t>
  </si>
  <si>
    <t>Cutline Summary:</t>
  </si>
  <si>
    <t>174:  SE MCLOUGHLIN BOULEVARD  (nb &amp; sb)</t>
  </si>
  <si>
    <t>175:  US I-205, s/o SE 82nd Drive Interchange (@ Clackamas River)  (nb &amp; sb)</t>
  </si>
  <si>
    <t>208:  BROADWAY BRIDGE  (nb &amp; sb)</t>
  </si>
  <si>
    <t>209:  STEEL BRIDGE  (eb &amp; wb)</t>
  </si>
  <si>
    <t>210:  BURNSIDE BRIDGE  (eb &amp; wb)</t>
  </si>
  <si>
    <t>211:  MORRISON BRIDGE  (eb &amp; wb)</t>
  </si>
  <si>
    <t>212:  HAWTHORNE BRIDGE  (eb &amp; wb)</t>
  </si>
  <si>
    <t>214:  ROSS ISLAND BRIDGE  (eb &amp; wb)</t>
  </si>
  <si>
    <t>215:  R-03, SELLWOOD BRIDGE  (eb &amp; wb)</t>
  </si>
  <si>
    <t>232:  NW CORNELL ROAD  (eb &amp; wb)</t>
  </si>
  <si>
    <t>233:  HWY 26 (Sunset) w/o Murray Blvd Intrchng  (eb &amp; wb)</t>
  </si>
  <si>
    <t>234:  SW WALKER ROAD  (eb &amp; wb)</t>
  </si>
  <si>
    <t>235:  SW JENKINS ROAD  (eb &amp; wb)</t>
  </si>
  <si>
    <t>237:  OR HWY 08 (SW Tualatin Valley Hwy)  (eb &amp; wb)</t>
  </si>
  <si>
    <t>238:  SW FARMINGTON ROAD, (eb &amp; wb)</t>
  </si>
  <si>
    <t>240:  SW HART ROAD  (eb &amp; wb)</t>
  </si>
  <si>
    <t>241:  SW WEIR ROAD  (eb &amp; wb)</t>
  </si>
  <si>
    <t>242:  SW SCHOLLS FERRY ROAD  (eb &amp; wb) (Was Old Scholls)</t>
  </si>
  <si>
    <t>243:  SW BARROWS ROAD  (eb &amp; wb) (Was named Scholls Ferry)</t>
  </si>
  <si>
    <t>245:  SW BEEF BEND ROAD  (eb &amp; wb)</t>
  </si>
  <si>
    <t>285:  NW CORNELL ROAD  (eb &amp; wb)</t>
  </si>
  <si>
    <t>289:  SW PATTON ROAD  (eb &amp; wb)</t>
  </si>
  <si>
    <t>290:  SW TALBOT ROAD  (eb &amp; wb)</t>
  </si>
  <si>
    <t>300:  I-5, n/o Barbur Blvd Intrchng, s/o Capitol Hwy Ramps  (nb &amp; sb)</t>
  </si>
  <si>
    <t>313:  SW BORLAND ROAD  (eb &amp; wb)</t>
  </si>
  <si>
    <t>320:  SW WALNUT STREET  (nb &amp; sb)</t>
  </si>
  <si>
    <t>322:  SW GREENBURG ROAD  (nb &amp; sb)</t>
  </si>
  <si>
    <t>323:  HWY 217, s/o SW Greenburg Road Interchange  (nb &amp; sb)</t>
  </si>
  <si>
    <t>324:  SW HALL BOULEVARD  (nb &amp; sb)</t>
  </si>
  <si>
    <t>329:  SW TERWILLIGER BLVD  (nb &amp; sb)</t>
  </si>
  <si>
    <t>332:  SW CORBETT AVENUE (nb &amp; sb)</t>
  </si>
  <si>
    <t>333:  HWY 43 (SW Macadam Ave)  (nb &amp; sb)</t>
  </si>
  <si>
    <t>217:  7TH ST BRIDGE  (nb &amp; sb)  OR 43 Oswego Hwy</t>
  </si>
  <si>
    <t>E-09</t>
  </si>
  <si>
    <t>E-16</t>
  </si>
  <si>
    <t>E-21</t>
  </si>
  <si>
    <t>E-27</t>
  </si>
  <si>
    <t>R-01</t>
  </si>
  <si>
    <t>R-03</t>
  </si>
  <si>
    <t>R-04</t>
  </si>
  <si>
    <t>R-07</t>
  </si>
  <si>
    <t>W-09</t>
  </si>
  <si>
    <t>W-14</t>
  </si>
  <si>
    <t>W-16</t>
  </si>
  <si>
    <t xml:space="preserve"> W-19</t>
  </si>
  <si>
    <t>Cutline</t>
  </si>
  <si>
    <t>111h:  US I-5, n/o N Going Street Ramps  (nb HOV lane)</t>
  </si>
  <si>
    <t>206:  R-01, SAINT JOHNS BRIDGE  (eb &amp; wb)</t>
  </si>
  <si>
    <t>216:  US I-205 BRIDGE, @ Willamette River  (nb &amp; sb)</t>
  </si>
  <si>
    <t>W-03</t>
  </si>
  <si>
    <t>Total Columbia River Crossings</t>
  </si>
  <si>
    <t>R-05 : Columbia River Adjustment Factors</t>
  </si>
  <si>
    <t>NE from</t>
  </si>
  <si>
    <t>NE to</t>
  </si>
  <si>
    <t>SW from</t>
  </si>
  <si>
    <t>SW to</t>
  </si>
  <si>
    <t>236:  SW MILLIKAN WAY (eb &amp; wb)</t>
  </si>
  <si>
    <t>319:  SW 121ST AVENUE (nb &amp; sb)</t>
  </si>
  <si>
    <t>321:  SW TIGARD STREET  (nb &amp; sb)</t>
  </si>
  <si>
    <t>061:  NE MARINE DRIVE  (eb &amp; wb)</t>
  </si>
  <si>
    <t>062:  NE AIRPORT WAY  (eb &amp; wb)</t>
  </si>
  <si>
    <t>064:  NE PRESCOTT STREET  (eb &amp; wb)</t>
  </si>
  <si>
    <t>065:  NE FREMONT STREET  (eb &amp; wb)</t>
  </si>
  <si>
    <t>067:  NE SAN RAFAEL STREET  (eb &amp; wb)</t>
  </si>
  <si>
    <t>068:  NE HALSEY STREET  (eb &amp; wb)</t>
  </si>
  <si>
    <t>069:  NE GLISAN STREET  (eb &amp; wb)</t>
  </si>
  <si>
    <t>071:  SE STARK STREET  (eb &amp; wb)</t>
  </si>
  <si>
    <t>072:  SE MARKET STREET  (eb &amp; wb)</t>
  </si>
  <si>
    <t>073:  SE DIVISION STREET  (eb &amp; wb)</t>
  </si>
  <si>
    <t>074:  SE POWELL BOULEVARD  (eb &amp; wb)</t>
  </si>
  <si>
    <t>075:  SE HOLGATE BOULEVARD  (eb &amp; wb)</t>
  </si>
  <si>
    <t>076:  SE HAROLD STREET  (eb &amp; wb)</t>
  </si>
  <si>
    <t>077:  SE FOSTER ROAD  (eb &amp; wb)</t>
  </si>
  <si>
    <t>152:  SE MCLOUGHLIN BOULEVARD  (nb &amp; sb)</t>
  </si>
  <si>
    <t>153:  SE 45TH PLACE  (nb &amp; sb)</t>
  </si>
  <si>
    <t>154:  SE FLAVEL STREET  (nb &amp; sb)</t>
  </si>
  <si>
    <t>155:  SE BELL AVENUE  (nb &amp; sb)</t>
  </si>
  <si>
    <t>156:  SE 82ND AVENUE  (nb &amp; sb)</t>
  </si>
  <si>
    <t>158:  SE 92ND AVENUE  (nb &amp; sb)</t>
  </si>
  <si>
    <t>286:  W BURNSIDE ROAD  (eb &amp; wb)</t>
  </si>
  <si>
    <t>301:  OR HIGHWAY 99 W (SW Barbur Blvd)  (nb &amp; sb)</t>
  </si>
  <si>
    <t>330:  HWY 99 W (Barbur Blvd)  (nb &amp; sb)</t>
  </si>
  <si>
    <t>070:  E BURNSIDE STREET  (eb &amp; wb)</t>
  </si>
  <si>
    <t>115:  OREGON HWY 99 E (NE Martin Luther King Jr Blvd)  (nb &amp; sb)</t>
  </si>
  <si>
    <t>401:  NE MARX STREET (eb &amp; wb)</t>
  </si>
  <si>
    <t>402:  NE SHAVER STREET (eb &amp; wb)</t>
  </si>
  <si>
    <t>407:  US I-5, sb off-ramp to I-5/Going  (sb)</t>
  </si>
  <si>
    <t>403:  SCIENCE PARK DRIVE (nb &amp; sb)</t>
  </si>
  <si>
    <t>405:  SW BEARD ROAD  (eb &amp; wb)</t>
  </si>
  <si>
    <t>406:  SW TEAL BLVD (eb &amp; wb)</t>
  </si>
  <si>
    <t>400:  SW GAARDE STREET  (nb &amp; sb)</t>
  </si>
  <si>
    <t>E-02</t>
  </si>
  <si>
    <t>E-03</t>
  </si>
  <si>
    <t>E-04</t>
  </si>
  <si>
    <t>E-05</t>
  </si>
  <si>
    <t>W-06</t>
  </si>
  <si>
    <t>W-17</t>
  </si>
  <si>
    <t>E-23</t>
  </si>
  <si>
    <t>E-25</t>
  </si>
  <si>
    <t>E-29</t>
  </si>
  <si>
    <t>E-30</t>
  </si>
  <si>
    <t>E-33</t>
  </si>
  <si>
    <t>E-35</t>
  </si>
  <si>
    <t>W-01</t>
  </si>
  <si>
    <t>W-25</t>
  </si>
  <si>
    <t>W-26</t>
  </si>
  <si>
    <t>E-01</t>
  </si>
  <si>
    <t>E-06</t>
  </si>
  <si>
    <t>E-07</t>
  </si>
  <si>
    <t>E-08</t>
  </si>
  <si>
    <t>E-10</t>
  </si>
  <si>
    <t>E-11</t>
  </si>
  <si>
    <t>E-12</t>
  </si>
  <si>
    <t>E-13</t>
  </si>
  <si>
    <t>E-14</t>
  </si>
  <si>
    <t>E-15</t>
  </si>
  <si>
    <t>E-17</t>
  </si>
  <si>
    <t>E-18</t>
  </si>
  <si>
    <t>E-19</t>
  </si>
  <si>
    <t>E-20</t>
  </si>
  <si>
    <t>E-22</t>
  </si>
  <si>
    <t>E-24</t>
  </si>
  <si>
    <t>E-26</t>
  </si>
  <si>
    <t>E-28</t>
  </si>
  <si>
    <t>E-31</t>
  </si>
  <si>
    <t>E-34</t>
  </si>
  <si>
    <t>E-36</t>
  </si>
  <si>
    <t>E-37</t>
  </si>
  <si>
    <t>E-38</t>
  </si>
  <si>
    <t>E-39</t>
  </si>
  <si>
    <t>E-40</t>
  </si>
  <si>
    <t>E-41</t>
  </si>
  <si>
    <t>E-42</t>
  </si>
  <si>
    <t>W-02</t>
  </si>
  <si>
    <t>W-04</t>
  </si>
  <si>
    <t>W-05</t>
  </si>
  <si>
    <t>W-08</t>
  </si>
  <si>
    <t>W-10</t>
  </si>
  <si>
    <t>W-11</t>
  </si>
  <si>
    <t>W-12</t>
  </si>
  <si>
    <t>W-13</t>
  </si>
  <si>
    <t>W-15</t>
  </si>
  <si>
    <t>W-18</t>
  </si>
  <si>
    <t>W-20</t>
  </si>
  <si>
    <t>W-21</t>
  </si>
  <si>
    <t>W-22</t>
  </si>
  <si>
    <t>W-23</t>
  </si>
  <si>
    <t>W-24</t>
  </si>
  <si>
    <t>W-27</t>
  </si>
  <si>
    <t>W-28</t>
  </si>
  <si>
    <t>W-29</t>
  </si>
  <si>
    <t>W-30</t>
  </si>
  <si>
    <t>W-31</t>
  </si>
  <si>
    <t>W-32</t>
  </si>
  <si>
    <t>W-33</t>
  </si>
  <si>
    <t>W-34</t>
  </si>
  <si>
    <t>409:  NORTH MARINE DRIVE</t>
  </si>
  <si>
    <t>410:  N INTERSTATE AVE</t>
  </si>
  <si>
    <t>325:  MCVEY AVENUE</t>
  </si>
  <si>
    <t>326:  HWY 43</t>
  </si>
  <si>
    <t>162:  STH 99E -SE MCLOUGHLIN BLVD</t>
  </si>
  <si>
    <t>163:  SE LAKE ROAD</t>
  </si>
  <si>
    <t>164:  HWY 224-MILWAUKIE EXPRWY</t>
  </si>
  <si>
    <t>167:  SE WEBSTER LANE</t>
  </si>
  <si>
    <t>168:  SE JOHNSON ROAD</t>
  </si>
  <si>
    <t>169:  I-205</t>
  </si>
  <si>
    <t>170:  SE 82ND DRIVE</t>
  </si>
  <si>
    <t>179:  S HWY 99E</t>
  </si>
  <si>
    <t>180:  SOUTH END ROAD</t>
  </si>
  <si>
    <t>181:  S CENTRAL POINT ROAD</t>
  </si>
  <si>
    <t>182:  S LELAND ROAD</t>
  </si>
  <si>
    <t>183:  MOLLALA AVENUE</t>
  </si>
  <si>
    <t>184:  HWY 213 - OREGON CITY BYPASS</t>
  </si>
  <si>
    <t>185:  BEAVER CREEK ROAD</t>
  </si>
  <si>
    <t>189:  STH 212-CLACKAMAS HWY</t>
  </si>
  <si>
    <t>192:  SE ORIENT DRIVE</t>
  </si>
  <si>
    <t>221:  HWY 8 - TV HWY</t>
  </si>
  <si>
    <t>365:  SW SUNSET AVENUE</t>
  </si>
  <si>
    <t>367:  HWY  43</t>
  </si>
  <si>
    <t>368:  US 30 - ST HELENS ROAD</t>
  </si>
  <si>
    <t>100:  SE SUNNYSIDE ROAD</t>
  </si>
  <si>
    <t>101:  HWY 212/224 - CLACKAMAS HWY</t>
  </si>
  <si>
    <t>102:  HWY 212-CLACKAMAS HWY</t>
  </si>
  <si>
    <t>103:  SE ORIENT DRIVE</t>
  </si>
  <si>
    <t>104:  US 26</t>
  </si>
  <si>
    <t>106:  I-5</t>
  </si>
  <si>
    <t>107:  N VANCOUVER AVENUE</t>
  </si>
  <si>
    <t>108:  STH 99E</t>
  </si>
  <si>
    <t>116:  N INTERSTATE AVENUE</t>
  </si>
  <si>
    <t>117:  I-5</t>
  </si>
  <si>
    <t>118:  N VANCOUVER AVENUE</t>
  </si>
  <si>
    <t>119:  N WILLIAMS AVENUE</t>
  </si>
  <si>
    <t>120:  NE MLK JR. BOULEVARD</t>
  </si>
  <si>
    <t>121:  NE 15TH AVENUE</t>
  </si>
  <si>
    <t>122:  NE 16TH AVENUE</t>
  </si>
  <si>
    <t>123:  NE 21ST AVE</t>
  </si>
  <si>
    <t>124:  NE 33RD AVENUE</t>
  </si>
  <si>
    <t>125:  NE 39TH AVENUE</t>
  </si>
  <si>
    <t>126:  NE 42ND AVENUE</t>
  </si>
  <si>
    <t>127:  NE SANDY BOULEVARD</t>
  </si>
  <si>
    <t>128:  NE 57TH AVENUE</t>
  </si>
  <si>
    <t>129:  NE 82ND AVENUE</t>
  </si>
  <si>
    <t>130:  NE 92ND AVENUE</t>
  </si>
  <si>
    <t>131:  NE 82ND AVENUE</t>
  </si>
  <si>
    <t>132:  I-205</t>
  </si>
  <si>
    <t>133:  NE 102ND AVENUE</t>
  </si>
  <si>
    <t>134:  NE 122ND AVENUE</t>
  </si>
  <si>
    <t>135:  SE 26TH AVENUE</t>
  </si>
  <si>
    <t>136:  SE 39TH AVENUE/CESAR</t>
  </si>
  <si>
    <t>137:  SE FOSTER ROAD</t>
  </si>
  <si>
    <t>138:  SE 52ND AVENUE</t>
  </si>
  <si>
    <t>139:  SE 72ND AVENUE</t>
  </si>
  <si>
    <t>140:  SE 82ND AVENUE</t>
  </si>
  <si>
    <t>141:  SE 92ND AVENUE</t>
  </si>
  <si>
    <t>142:  I-205</t>
  </si>
  <si>
    <t>143:  SE 112TH AVENUE</t>
  </si>
  <si>
    <t>144:  SE 122ND AVENUE</t>
  </si>
  <si>
    <t>145:  SE 136TH AVENUE</t>
  </si>
  <si>
    <t>146:  HWY 99E - SE GRAND AVE</t>
  </si>
  <si>
    <t>147:  SE MILWAUKIE STREET</t>
  </si>
  <si>
    <t>148:  SE 17TH AVENUE</t>
  </si>
  <si>
    <t>159:  SE RIVER ROAD</t>
  </si>
  <si>
    <t>160:  STH 99E - SE MCLOUGHLIN BLVD</t>
  </si>
  <si>
    <t>161:  SE 32ND AVENUE</t>
  </si>
  <si>
    <t>165:  SE 82ND AVENUE</t>
  </si>
  <si>
    <t>166:  I-205</t>
  </si>
  <si>
    <t>171:  SE RIVER ROAD</t>
  </si>
  <si>
    <t>172:  HWY 99E - SE MCLOUGHLIN BLVD</t>
  </si>
  <si>
    <t>173:  SE OATFIELD ROAD</t>
  </si>
  <si>
    <t>176:  HWY 99E - SE MCLOUGHLIN BLVD</t>
  </si>
  <si>
    <t>177:  MAIN STREET</t>
  </si>
  <si>
    <t>178:  HWY 213</t>
  </si>
  <si>
    <t>186:  NE 82ND AVENUE</t>
  </si>
  <si>
    <t>187:  I-205</t>
  </si>
  <si>
    <t>188:  NE 122ND AVENUE</t>
  </si>
  <si>
    <t>191:  SE STARK STREET</t>
  </si>
  <si>
    <t>194:  HWY 224</t>
  </si>
  <si>
    <t>195:  S REDLAND ROAD</t>
  </si>
  <si>
    <t>196:  S HWY 213</t>
  </si>
  <si>
    <t>197:  SE JOHNSON CREEK BLVD</t>
  </si>
  <si>
    <t>198:  SE KING ROAD</t>
  </si>
  <si>
    <t>199:  SE MONROE STREET</t>
  </si>
  <si>
    <t>200:  SE HARMONY ROAD</t>
  </si>
  <si>
    <t>202:  CARVER BRIDGE</t>
  </si>
  <si>
    <t>203:  STH HWY 99E</t>
  </si>
  <si>
    <t>204:  I-5</t>
  </si>
  <si>
    <t>205:  PORTLAND-HUBBARD HWY</t>
  </si>
  <si>
    <t>222:  NW WEST UNION ROAD</t>
  </si>
  <si>
    <t>223:  HWY 26</t>
  </si>
  <si>
    <t>224:  NW EVERGREEN PARKWAY</t>
  </si>
  <si>
    <t>225:  NW CORNELL ROAD</t>
  </si>
  <si>
    <t>226:  SW BASELINE ROAD</t>
  </si>
  <si>
    <t>227:  SW JOHNSON ROAD</t>
  </si>
  <si>
    <t>228:  OR HWY 8 - SW TV HWY</t>
  </si>
  <si>
    <t>229:  SW ROSEDALE ROAD</t>
  </si>
  <si>
    <t>230:  OR HWY 10-SW FARMINGTON RD</t>
  </si>
  <si>
    <t>231:  STH 210-SW SCHOLLS FERRY RD</t>
  </si>
  <si>
    <t>251:  NW CORNELL ROAD</t>
  </si>
  <si>
    <t>252:  NW BARNES ROAD</t>
  </si>
  <si>
    <t>253:  US 26</t>
  </si>
  <si>
    <t>254:  SW WALKER ROAD</t>
  </si>
  <si>
    <t>255:  OR HWY 8 - SW CANYON ROAD</t>
  </si>
  <si>
    <t>256:  OR HWY 10 - SW BVRTN-HLSDL H</t>
  </si>
  <si>
    <t>257:  SW 5TH STREET</t>
  </si>
  <si>
    <t>258:  SW ALLEN BOULEVARD</t>
  </si>
  <si>
    <t>259:  SW DENNY ROAD</t>
  </si>
  <si>
    <t>260:  SW HALL BOULEVARD</t>
  </si>
  <si>
    <t>261:  STH 210 - SCHOLLS FERRY RD</t>
  </si>
  <si>
    <t>262:  SW GREENBURG ROAD</t>
  </si>
  <si>
    <t>263:  SW HALL BOULEVARD</t>
  </si>
  <si>
    <t>264:  HWY 99W</t>
  </si>
  <si>
    <t>265:  SW 72ND AVENUE</t>
  </si>
  <si>
    <t>266:  I-5</t>
  </si>
  <si>
    <t>267:  SW BANGY ROAD</t>
  </si>
  <si>
    <t>268:  NW CORNELL ROAD</t>
  </si>
  <si>
    <t>269:  NW BARNES ROAD</t>
  </si>
  <si>
    <t>270:  US 26</t>
  </si>
  <si>
    <t>271:  OR HWY 8 - SW CANYON ROAD</t>
  </si>
  <si>
    <t>272:  OR HWY 10 - SW BVRTN HLSDL H</t>
  </si>
  <si>
    <t>273:  SW LAURELWOOD AVENUE</t>
  </si>
  <si>
    <t>274:  SW JAMIESON ROAD</t>
  </si>
  <si>
    <t>275:  SW ALLEN BOULEVARD</t>
  </si>
  <si>
    <t>276:  SW HALL BOULEVARD</t>
  </si>
  <si>
    <t>277:  HWY 217</t>
  </si>
  <si>
    <t>278:  SW NIMBUS AVENUE</t>
  </si>
  <si>
    <t>279:  SW 125TH AVENUE</t>
  </si>
  <si>
    <t>280:  SW MURRAY BOULEVARD</t>
  </si>
  <si>
    <t>281:  SW REUSSER ROAD</t>
  </si>
  <si>
    <t>282:  SW GRABHORN ROAD</t>
  </si>
  <si>
    <t>283:  SW CLARK HILL ROAD</t>
  </si>
  <si>
    <t>291:  SW HUMPHREY ROAD</t>
  </si>
  <si>
    <t>292:  SW PATTON ROAD</t>
  </si>
  <si>
    <t>293:  SW HAMILTON ROAD</t>
  </si>
  <si>
    <t>294:  OR 10 - SW BVRTN-HLSDL HWY</t>
  </si>
  <si>
    <t>295:  SW CAMERON ROAD</t>
  </si>
  <si>
    <t>296:  SW VERMONT STREET</t>
  </si>
  <si>
    <t>297:  SW MULTNOMAH BOULEVARD</t>
  </si>
  <si>
    <t>298:  SW GARDEN HOME ROAD</t>
  </si>
  <si>
    <t>299:  SW TAYLORS FERRY ROAD</t>
  </si>
  <si>
    <t>303:  SW BARBUR BOULEVARD</t>
  </si>
  <si>
    <t>304:  I-5</t>
  </si>
  <si>
    <t>305:  SW TAYLORS FERRY ROAD</t>
  </si>
  <si>
    <t>306:  SW BOONES FERRY ROAD</t>
  </si>
  <si>
    <t>307:  HWY 43</t>
  </si>
  <si>
    <t>308:  SW CARMAN DRIVE</t>
  </si>
  <si>
    <t>309:  SW BOONES FERRY ROAD</t>
  </si>
  <si>
    <t>310:  UPPER DRIVE/IRON MOUNTAIN</t>
  </si>
  <si>
    <t>311:  SW LAKEVIEW BOULEVARD</t>
  </si>
  <si>
    <t>312:  SW STAFFORD ROAD</t>
  </si>
  <si>
    <t>315:  SW GRAHAMS FERRY ROAD</t>
  </si>
  <si>
    <t>316:  I-5</t>
  </si>
  <si>
    <t>317:  SW STAFFORD RD</t>
  </si>
  <si>
    <t>327:  SW Terwilliger Blvd</t>
  </si>
  <si>
    <t>328:  STH 43</t>
  </si>
  <si>
    <t>334:  SW CEDAR HILLS BOULEVARD</t>
  </si>
  <si>
    <t>335:  SW WATSON ROAD</t>
  </si>
  <si>
    <t>336:  HALL BOULEVARD</t>
  </si>
  <si>
    <t>337:  SW 117TH AVENUE</t>
  </si>
  <si>
    <t>338:  HWY 217</t>
  </si>
  <si>
    <t>339:  SW WALKER ROAD</t>
  </si>
  <si>
    <t>340:  SW CEDAR HILLS BOULEVARD</t>
  </si>
  <si>
    <t>342:  NW BROOKWOOD PKWY</t>
  </si>
  <si>
    <t>343:  SW CORNELIUS PASS ROAD</t>
  </si>
  <si>
    <t>344:  SW 185TH AVENUE</t>
  </si>
  <si>
    <t>345:  SW BETHANY BOULEVARD</t>
  </si>
  <si>
    <t>346:  SW CORNELL ROAD</t>
  </si>
  <si>
    <t>347:  SW MURRAY BOULEVARD</t>
  </si>
  <si>
    <t>348:  219TH AVENUE</t>
  </si>
  <si>
    <t>349:  SW 209TH AVENUE</t>
  </si>
  <si>
    <t>350:  SW 198TH AVENUE</t>
  </si>
  <si>
    <t>351:  SW 185TH AVENUE</t>
  </si>
  <si>
    <t>352:  SW 170TH AVENUE</t>
  </si>
  <si>
    <t>353:  SW 160TH AVENUE</t>
  </si>
  <si>
    <t>354:  SW MURRAY BOULEVARD</t>
  </si>
  <si>
    <t>355:  HWY 99W</t>
  </si>
  <si>
    <t>356:  HAINES ROAD</t>
  </si>
  <si>
    <t>357:  HWY 217</t>
  </si>
  <si>
    <t>358:  SW BONITA ROAD</t>
  </si>
  <si>
    <t>359:  SW CARMEN DRIVE</t>
  </si>
  <si>
    <t>360:  SW BRIDGEPORT ROAD</t>
  </si>
  <si>
    <t>361:  SW LOWER BOONES FERRY RD</t>
  </si>
  <si>
    <t>362:  SW NYBERG STREET</t>
  </si>
  <si>
    <t>363:  SW SAGERT ROAD</t>
  </si>
  <si>
    <t>364:  SW BOONES FERRY ROAD</t>
  </si>
  <si>
    <t>366:  WILSONVILLE ROAD</t>
  </si>
  <si>
    <t>369:  NW SKYLINE/CORNELIUS PASS RD</t>
  </si>
  <si>
    <t>370:  US 26</t>
  </si>
  <si>
    <t>371:  HWY 47</t>
  </si>
  <si>
    <t>372:  OLD OREGON HWY 47</t>
  </si>
  <si>
    <t>373:  HWY 47</t>
  </si>
  <si>
    <t>374:  HWY 99W</t>
  </si>
  <si>
    <t>375:  SW CORNELL ROAD</t>
  </si>
  <si>
    <t>376:  SW BASELINE ROAD</t>
  </si>
  <si>
    <t>377:  STH 8 - TV HWY</t>
  </si>
  <si>
    <t>378:  SW HELVETIA ROAD</t>
  </si>
  <si>
    <t>379:  SW CORNELIUS PASS ROAD</t>
  </si>
  <si>
    <t>380:  SW CORNELL ROAD</t>
  </si>
  <si>
    <t>381:  SW 185TH AVENUE</t>
  </si>
  <si>
    <t>382:  SW 173RD AVENUE</t>
  </si>
  <si>
    <t>383:  SW 158TH AVENUE</t>
  </si>
  <si>
    <t>384:  SW MURRAY BOULEVARD</t>
  </si>
  <si>
    <t>385:  SW CEDAR HILLS ROAD</t>
  </si>
  <si>
    <t>386:  HWY 217</t>
  </si>
  <si>
    <t>012:  N GREELEY AVENUE</t>
  </si>
  <si>
    <t>013:  NE MARINE DRIVE</t>
  </si>
  <si>
    <t>014:  NE COLUMBIA BOULEVARD</t>
  </si>
  <si>
    <t>015:  NE LOMBARD STREET</t>
  </si>
  <si>
    <t>016:  NE KILLINGSWORTH STREET</t>
  </si>
  <si>
    <t>018:  NE FREMONT STREET</t>
  </si>
  <si>
    <t>019:  NE SANDY BOULEVARD</t>
  </si>
  <si>
    <t>020:  NE HALSEY STREET</t>
  </si>
  <si>
    <t>022:  NE GLISAN STREET</t>
  </si>
  <si>
    <t>023:  E BURNSIDE STREET</t>
  </si>
  <si>
    <t>024:  SE STARK  STREET</t>
  </si>
  <si>
    <t>025:  SE BELMONT STREET</t>
  </si>
  <si>
    <t>026:  SE HAWTHORNE STREET</t>
  </si>
  <si>
    <t>027:  SE LINCOLN STREET</t>
  </si>
  <si>
    <t>028:  SE DIVISION STREET</t>
  </si>
  <si>
    <t>029:  SE CLINTON ST</t>
  </si>
  <si>
    <t>030:  SE POWELL BOULEVARD</t>
  </si>
  <si>
    <t>031:  SE HOLGATE BOULEVARD</t>
  </si>
  <si>
    <t>032:  SE STEELE STREET</t>
  </si>
  <si>
    <t>033:  SE WOODSTOCK STREET</t>
  </si>
  <si>
    <t>034:  SE CRYSTAL SPRINGS STREET</t>
  </si>
  <si>
    <t>035:  SE JOHNSON CREEK BLVD</t>
  </si>
  <si>
    <t>001:  NORTH MARINE DRIVE</t>
  </si>
  <si>
    <t>002:  N COLUMBIA BOULEVARD</t>
  </si>
  <si>
    <t>003:  N FESSENDEN STREET</t>
  </si>
  <si>
    <t>004:  N LOMBARD STREET</t>
  </si>
  <si>
    <t>005:  N WILLAMETTE BOULEVARD</t>
  </si>
  <si>
    <t>036:  NE AIRPORT WAY</t>
  </si>
  <si>
    <t>037:  NE COLUMBIA BOULEVARD</t>
  </si>
  <si>
    <t>038:  NE KILLINGSWORTH STREET</t>
  </si>
  <si>
    <t>039:  NE PRESCOTT STREET</t>
  </si>
  <si>
    <t>040:  NE SANDY BOULEVARD</t>
  </si>
  <si>
    <t>041:  NE FREMONT STREET</t>
  </si>
  <si>
    <t>042:  NE HALSEY STREET</t>
  </si>
  <si>
    <t>043:  I-84</t>
  </si>
  <si>
    <t>044:  NE GLISAN STREET</t>
  </si>
  <si>
    <t>045:  E BURNSIDE STREET</t>
  </si>
  <si>
    <t>046:  SE STARK STREET</t>
  </si>
  <si>
    <t>047:  SE WASHINGTON STREET</t>
  </si>
  <si>
    <t>048:  SE YAMHILL STREET</t>
  </si>
  <si>
    <t>049:  SE DIVISION STREET</t>
  </si>
  <si>
    <t>050:  SE POWELL BOULEVARD</t>
  </si>
  <si>
    <t>051:  SE HOLGATE STREET</t>
  </si>
  <si>
    <t>052:  SE FOSTER STREET</t>
  </si>
  <si>
    <t>053:  SE FLAVEL STREET</t>
  </si>
  <si>
    <t>054:  SE 111TH AVENUE</t>
  </si>
  <si>
    <t>055:  SE MOUNT SCOTT BLVD</t>
  </si>
  <si>
    <t>056:  SE 92ND AVENUE</t>
  </si>
  <si>
    <t>057:  SE SUNNYSIDE ROAD</t>
  </si>
  <si>
    <t>058:  SE 82ND DR (NEAR LAWNFIELD)</t>
  </si>
  <si>
    <t>059:  HWY 212/224</t>
  </si>
  <si>
    <t>078:  NE MARINE DRIVE</t>
  </si>
  <si>
    <t>079:  NE SANDY BOULEVARD</t>
  </si>
  <si>
    <t>080:  I-84</t>
  </si>
  <si>
    <t>081:  NE HALSEY STREET</t>
  </si>
  <si>
    <t>082:  NE GLISAN STREET</t>
  </si>
  <si>
    <t>083:  E BURNSIDE STREET</t>
  </si>
  <si>
    <t>084:  SE STARK STREET</t>
  </si>
  <si>
    <t>085:  SE MAIN STREET</t>
  </si>
  <si>
    <t>086:  SE DIVISION STREET</t>
  </si>
  <si>
    <t>087:  SE POWELL BOULEVARD</t>
  </si>
  <si>
    <t>088:  NE MARINE DRIVE</t>
  </si>
  <si>
    <t>089:  NE SANDY BOULEVARD</t>
  </si>
  <si>
    <t>090:  I-84</t>
  </si>
  <si>
    <t>091:  NE HALSEY STREET</t>
  </si>
  <si>
    <t>092:  NE GLISAN STREET</t>
  </si>
  <si>
    <t>093:  NE STARK STREET</t>
  </si>
  <si>
    <t>094:  BURNSIDE</t>
  </si>
  <si>
    <t>095:  SE DIVISION STREET</t>
  </si>
  <si>
    <t>096:  SE POWELL BOULEVARD</t>
  </si>
  <si>
    <t>097:  SE FOSTER ROAD</t>
  </si>
  <si>
    <t>098:  SE BAXTER ROAD</t>
  </si>
  <si>
    <t>099:  SE MONNER ROAD</t>
  </si>
  <si>
    <t>N-01</t>
  </si>
  <si>
    <t>411:  N GOING STREET</t>
  </si>
  <si>
    <t>N-02</t>
  </si>
  <si>
    <t>412:  SW TUALATIN SHERWOOD RD</t>
  </si>
  <si>
    <t>N-03</t>
  </si>
  <si>
    <t>413:  SE SUNNYSIDE RD</t>
  </si>
  <si>
    <t>N-04</t>
  </si>
  <si>
    <t>414:  S HWY 99E</t>
  </si>
  <si>
    <t>415:  S HWY 213</t>
  </si>
  <si>
    <t>408:  US I-5, Albera St NB off-ramp (nb)</t>
  </si>
  <si>
    <t>Station</t>
  </si>
  <si>
    <t>Cut Tier</t>
  </si>
  <si>
    <t>Direction</t>
  </si>
  <si>
    <t>12-1 am</t>
  </si>
  <si>
    <t>1-2 am</t>
  </si>
  <si>
    <t>2-3 am</t>
  </si>
  <si>
    <t>3-4 am</t>
  </si>
  <si>
    <t>4-5 am</t>
  </si>
  <si>
    <t>5-6 am</t>
  </si>
  <si>
    <t>6-7 am</t>
  </si>
  <si>
    <t>7-8 am</t>
  </si>
  <si>
    <t>8-9 am</t>
  </si>
  <si>
    <t>9-10 am</t>
  </si>
  <si>
    <t>10-11 am</t>
  </si>
  <si>
    <t>11-12 pm</t>
  </si>
  <si>
    <t>12-1 pm</t>
  </si>
  <si>
    <t>1-2 pm</t>
  </si>
  <si>
    <t>2-3 pm</t>
  </si>
  <si>
    <t>3-4 pm</t>
  </si>
  <si>
    <t>4-5 pm</t>
  </si>
  <si>
    <t>5-6 pm</t>
  </si>
  <si>
    <t>6-7 pm</t>
  </si>
  <si>
    <t>7-8 pm</t>
  </si>
  <si>
    <t>8-9 pm</t>
  </si>
  <si>
    <t>9-10 pm</t>
  </si>
  <si>
    <t>10-11 pm</t>
  </si>
  <si>
    <t>NE</t>
  </si>
  <si>
    <t>SW</t>
  </si>
  <si>
    <t>E-32</t>
  </si>
  <si>
    <t>R-05</t>
  </si>
  <si>
    <t>W-07</t>
  </si>
  <si>
    <t>W-19</t>
  </si>
  <si>
    <t>UNIQUEID</t>
  </si>
  <si>
    <t>NE Emme ID</t>
  </si>
  <si>
    <t>SW Emme ID</t>
  </si>
  <si>
    <t>NE Count ID</t>
  </si>
  <si>
    <t>SW Count ID</t>
  </si>
  <si>
    <t>111h</t>
  </si>
  <si>
    <t>Station #</t>
  </si>
  <si>
    <t>North/East</t>
  </si>
  <si>
    <t>South/West</t>
  </si>
  <si>
    <t>Difference
Emme - Counts</t>
  </si>
  <si>
    <t>% Δ
from Counts</t>
  </si>
  <si>
    <t>2015 PM2
Counts</t>
  </si>
  <si>
    <t>moved row</t>
  </si>
  <si>
    <t>ODOT station 26-027</t>
  </si>
  <si>
    <t>ODOT station 26-026</t>
  </si>
  <si>
    <t xml:space="preserve">I think we need to look closely at the directions here.  </t>
  </si>
  <si>
    <t>We want the same directions across the river….</t>
  </si>
  <si>
    <t>QC count on 11/10 - ODOT station 26-004</t>
  </si>
  <si>
    <t>QC count on 11/10 - ODOT station 26-024</t>
  </si>
  <si>
    <t>ODOT station 34-008 rest of cutline counted 11/5</t>
  </si>
  <si>
    <t>No ODOT station</t>
  </si>
  <si>
    <t>ODOT station 03-016, cutline counted 10/29</t>
  </si>
  <si>
    <t>318:  SW ROY ROGERS ROAD  (nb &amp; sb)</t>
  </si>
  <si>
    <t>ODOT station 26-016, cutline counted 11/10</t>
  </si>
  <si>
    <t>105:  N DENVER AVE</t>
  </si>
  <si>
    <t>ODOT station 26-014, 11/12 video count</t>
  </si>
  <si>
    <t>ODOT station 26-001, 11/12 video count</t>
  </si>
  <si>
    <t>106:  I-5 HOV lane</t>
  </si>
  <si>
    <t>Portal?  QC Radar Count on 11/10</t>
  </si>
  <si>
    <t>189:  Hwy 212, w/o Hwy 26</t>
  </si>
  <si>
    <t>ODOT volumes higher</t>
  </si>
  <si>
    <t xml:space="preserve">rest of cutline counted on 10/27 - have Quality Counts 11/5 </t>
  </si>
  <si>
    <t>data (rearranged) or ODOT station 26-028</t>
  </si>
  <si>
    <t xml:space="preserve">11/3 or 11/5, conflicting info from QC.  </t>
  </si>
  <si>
    <t>ODOT station 26-019 is north of Killingsworth.</t>
  </si>
  <si>
    <t xml:space="preserve">QC video count on 11/5 - no ODOT data for Nov. </t>
  </si>
  <si>
    <t xml:space="preserve"> Station 26-022 has Oct. (27th?)</t>
  </si>
  <si>
    <t xml:space="preserve">ODOT Tunnel station 26-002, cutline counted 11/10 </t>
  </si>
  <si>
    <t xml:space="preserve"> before Jefferson ramp</t>
  </si>
  <si>
    <t>ODOT station 26-003, north of Palmquist</t>
  </si>
  <si>
    <t xml:space="preserve">ODOT Station 03-018 </t>
  </si>
  <si>
    <t>2015 PM2 
Emme Capacity</t>
  </si>
  <si>
    <t>2015 PM2 
Emme Volumes</t>
  </si>
  <si>
    <t>2015 AWD 
Emme Capacity</t>
  </si>
  <si>
    <t>2015 AWD
Emme Volumes</t>
  </si>
  <si>
    <t>2015 AWD
Counts</t>
  </si>
  <si>
    <t>W-03A</t>
  </si>
  <si>
    <t>W-03B</t>
  </si>
  <si>
    <t>W-07  : W Hills Adjustment Factors</t>
  </si>
  <si>
    <t>R-02</t>
  </si>
  <si>
    <t>E-02B</t>
  </si>
  <si>
    <t>425:  SW BULL MOUNTAIN ROAD  (eb &amp; wb)</t>
  </si>
  <si>
    <t>424:  SW DAVIS ROAD   (eb &amp; wb)</t>
  </si>
  <si>
    <t>430:  SE 17TH AVENUE  (nb &amp; sb)</t>
  </si>
  <si>
    <t>417:  N COLUMBIA BOULEVARD</t>
  </si>
  <si>
    <t>418:  N LOMBARD STREET</t>
  </si>
  <si>
    <t>419:  N ROSA PARKS WAY</t>
  </si>
  <si>
    <t>420:  N AINSWORTH STREET</t>
  </si>
  <si>
    <t>421:  N KILLINGSWORTH</t>
  </si>
  <si>
    <t>422:  N GOING STREET</t>
  </si>
  <si>
    <t>435:  EVELYN/JENNIFER</t>
  </si>
  <si>
    <t>426:  SW CAPITOL HIGHWAY  (nb &amp; sb)</t>
  </si>
  <si>
    <t>427:  OR HIGHWAY 99 W (Pacific Highway W)  (nb &amp; sb)</t>
  </si>
  <si>
    <t>428:  SW BOONES FERRY ROAD  (nb &amp; sb)</t>
  </si>
  <si>
    <t>431:  NORTH ALBINA AVENUE  (nb &amp; sb)</t>
  </si>
  <si>
    <t>433:  STH 30 - ST. HELENS ROAD</t>
  </si>
  <si>
    <t>423:  NE SANDY BOULEVARD  (eb &amp; wb)</t>
  </si>
  <si>
    <t>429:  SE 13TH AVENUE  (nb &amp; sb)</t>
  </si>
  <si>
    <t>404:  SW SEXTON MOUNTAIN DRIVE (eb &amp; wb)</t>
  </si>
  <si>
    <t>416:  N ALBERTA ST</t>
  </si>
  <si>
    <t>R-02 : Willamette River Adjustment Factors - No Broadway Bridge count in 2015</t>
  </si>
  <si>
    <t>****</t>
  </si>
  <si>
    <t>03-011</t>
  </si>
  <si>
    <t>03-016</t>
  </si>
  <si>
    <t>03-017</t>
  </si>
  <si>
    <t>03-018</t>
  </si>
  <si>
    <t>24-016</t>
  </si>
  <si>
    <t>26-001</t>
  </si>
  <si>
    <t>26-002</t>
  </si>
  <si>
    <t>26-003</t>
  </si>
  <si>
    <t>26-004</t>
  </si>
  <si>
    <t>26-014</t>
  </si>
  <si>
    <t>26-016</t>
  </si>
  <si>
    <t>26-018</t>
  </si>
  <si>
    <t>26-019</t>
  </si>
  <si>
    <t>26-022</t>
  </si>
  <si>
    <t>26-024</t>
  </si>
  <si>
    <t>26-026</t>
  </si>
  <si>
    <t>26-027</t>
  </si>
  <si>
    <t>26-028</t>
  </si>
  <si>
    <t>34-007</t>
  </si>
  <si>
    <t>34-009</t>
  </si>
  <si>
    <t>34-008</t>
  </si>
  <si>
    <r>
      <t>207 (</t>
    </r>
    <r>
      <rPr>
        <b/>
        <sz val="10"/>
        <rFont val="Times New Roman"/>
        <family val="1"/>
      </rPr>
      <t>26-027</t>
    </r>
    <r>
      <rPr>
        <sz val="10"/>
        <rFont val="Times New Roman"/>
        <family val="1"/>
      </rPr>
      <t>):  FREMONT BRIDGE  (nb &amp; sb)</t>
    </r>
  </si>
  <si>
    <r>
      <t>213 (</t>
    </r>
    <r>
      <rPr>
        <b/>
        <sz val="10"/>
        <rFont val="Times New Roman"/>
        <family val="1"/>
      </rPr>
      <t>26-026</t>
    </r>
    <r>
      <rPr>
        <sz val="10"/>
        <rFont val="Times New Roman"/>
        <family val="1"/>
      </rPr>
      <t>):  MARQUAM BRIDGE (US I-5)  (nb &amp; sb)</t>
    </r>
  </si>
  <si>
    <r>
      <rPr>
        <b/>
        <sz val="10"/>
        <rFont val="Times New Roman"/>
        <family val="1"/>
      </rPr>
      <t>218</t>
    </r>
    <r>
      <rPr>
        <sz val="10"/>
        <rFont val="Times New Roman"/>
        <family val="1"/>
      </rPr>
      <t xml:space="preserve"> (26-004):  US I-5 BRIDGE, n/o Hayden Island  (nb &amp; sb)</t>
    </r>
  </si>
  <si>
    <r>
      <t>220 (</t>
    </r>
    <r>
      <rPr>
        <b/>
        <sz val="10"/>
        <rFont val="Times New Roman"/>
        <family val="1"/>
      </rPr>
      <t>26-024</t>
    </r>
    <r>
      <rPr>
        <sz val="10"/>
        <rFont val="Times New Roman"/>
        <family val="1"/>
      </rPr>
      <t>):  US I-205 BRIDGE (Glenn Jackson Bridge)  (nb &amp; sb)</t>
    </r>
  </si>
  <si>
    <r>
      <t>157 (</t>
    </r>
    <r>
      <rPr>
        <b/>
        <sz val="10"/>
        <rFont val="Times New Roman"/>
        <family val="1"/>
      </rPr>
      <t>26-022</t>
    </r>
    <r>
      <rPr>
        <sz val="10"/>
        <rFont val="Times New Roman"/>
        <family val="1"/>
      </rPr>
      <t>):  US I-205, n/o Johnson Creek Blvd Ramps  (nb &amp; sb)</t>
    </r>
  </si>
  <si>
    <r>
      <t>111 (</t>
    </r>
    <r>
      <rPr>
        <b/>
        <sz val="10"/>
        <rFont val="Times New Roman"/>
        <family val="1"/>
      </rPr>
      <t>26-019</t>
    </r>
    <r>
      <rPr>
        <sz val="10"/>
        <rFont val="Times New Roman"/>
        <family val="1"/>
      </rPr>
      <t>):  US I-5, n/o N Going Street Ramps  (nb no HOV lane &amp; sb)</t>
    </r>
  </si>
  <si>
    <r>
      <t>066: (</t>
    </r>
    <r>
      <rPr>
        <b/>
        <sz val="10"/>
        <rFont val="Times New Roman"/>
        <family val="1"/>
      </rPr>
      <t>26-028</t>
    </r>
    <r>
      <rPr>
        <sz val="10"/>
        <rFont val="Times New Roman"/>
        <family val="1"/>
      </rPr>
      <t>)  US I-84, w/o NE 122nd Ave Ramps (@ NE Siskiyou St)  (eb &amp; wb)</t>
    </r>
  </si>
  <si>
    <r>
      <t>249 (</t>
    </r>
    <r>
      <rPr>
        <b/>
        <sz val="10"/>
        <rFont val="Times New Roman"/>
        <family val="1"/>
      </rPr>
      <t>34-008</t>
    </r>
    <r>
      <rPr>
        <sz val="10"/>
        <rFont val="Times New Roman"/>
        <family val="1"/>
      </rPr>
      <t>):  I-5, s/o SW Nyberg St Interchange  (nb &amp; sb)</t>
    </r>
  </si>
  <si>
    <r>
      <rPr>
        <b/>
        <sz val="10"/>
        <rFont val="Times New Roman"/>
        <family val="1"/>
      </rPr>
      <t>288</t>
    </r>
    <r>
      <rPr>
        <sz val="10"/>
        <rFont val="Times New Roman"/>
        <family val="1"/>
      </rPr>
      <t xml:space="preserve"> (26-002):  HWY 26 (Sunset), e/o Zoo Rd Interchange  (eb &amp; wb)</t>
    </r>
  </si>
  <si>
    <r>
      <t>314 (</t>
    </r>
    <r>
      <rPr>
        <b/>
        <sz val="10"/>
        <rFont val="Times New Roman"/>
        <family val="1"/>
      </rPr>
      <t>03-016</t>
    </r>
    <r>
      <rPr>
        <sz val="10"/>
        <rFont val="Times New Roman"/>
        <family val="1"/>
      </rPr>
      <t>):  I-205, w/o SW Stafford Road  (eb &amp; wb)</t>
    </r>
  </si>
  <si>
    <r>
      <t>331 (</t>
    </r>
    <r>
      <rPr>
        <b/>
        <sz val="10"/>
        <rFont val="Times New Roman"/>
        <family val="1"/>
      </rPr>
      <t>26-016</t>
    </r>
    <r>
      <rPr>
        <sz val="10"/>
        <rFont val="Times New Roman"/>
        <family val="1"/>
      </rPr>
      <t>):  I-5, n/o SW Terwilliger Blvd Ramps  (nb &amp; sb)</t>
    </r>
  </si>
  <si>
    <r>
      <t>190 (</t>
    </r>
    <r>
      <rPr>
        <b/>
        <sz val="10"/>
        <rFont val="Times New Roman"/>
        <family val="1"/>
      </rPr>
      <t>26-001</t>
    </r>
    <r>
      <rPr>
        <sz val="10"/>
        <rFont val="Times New Roman"/>
        <family val="1"/>
      </rPr>
      <t>):  I-84</t>
    </r>
  </si>
  <si>
    <r>
      <t>193 (</t>
    </r>
    <r>
      <rPr>
        <b/>
        <sz val="10"/>
        <rFont val="Times New Roman"/>
        <family val="1"/>
      </rPr>
      <t>26-003</t>
    </r>
    <r>
      <rPr>
        <sz val="10"/>
        <rFont val="Times New Roman"/>
        <family val="1"/>
      </rPr>
      <t>):  US 26</t>
    </r>
  </si>
  <si>
    <r>
      <rPr>
        <b/>
        <sz val="10"/>
        <rFont val="Times New Roman"/>
        <family val="1"/>
      </rPr>
      <t>201</t>
    </r>
    <r>
      <rPr>
        <sz val="10"/>
        <rFont val="Times New Roman"/>
        <family val="1"/>
      </rPr>
      <t xml:space="preserve"> (03-018):  HWY 224-MILWAUKIE EXPRWY</t>
    </r>
  </si>
  <si>
    <r>
      <rPr>
        <b/>
        <sz val="10"/>
        <rFont val="Times New Roman"/>
        <family val="1"/>
      </rPr>
      <t>021</t>
    </r>
    <r>
      <rPr>
        <sz val="10"/>
        <rFont val="Times New Roman"/>
        <family val="1"/>
      </rPr>
      <t xml:space="preserve"> (26-014):  I-84</t>
    </r>
  </si>
  <si>
    <t>Highway</t>
  </si>
  <si>
    <t>$A:$AB</t>
  </si>
  <si>
    <t>Run</t>
  </si>
  <si>
    <t>PM2</t>
  </si>
  <si>
    <t>AWD</t>
  </si>
  <si>
    <t xml:space="preserve">Highway Summary </t>
  </si>
  <si>
    <t>M-C^2</t>
  </si>
  <si>
    <t>N</t>
  </si>
  <si>
    <t>Sum(counts)</t>
  </si>
  <si>
    <t>% RMSE</t>
  </si>
  <si>
    <t xml:space="preserve">Arterial Summary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</si>
</sst>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00000_);_(* \(#,##0.000000\);_(* &quot;-&quot;??_);_(@_)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C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theme="5"/>
      </top>
      <bottom/>
      <diagonal/>
    </border>
    <border>
      <left/>
      <right style="thin">
        <color indexed="64"/>
      </right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 style="thin">
        <color indexed="64"/>
      </left>
      <right/>
      <top/>
      <bottom style="medium">
        <color theme="5"/>
      </bottom>
      <diagonal/>
    </border>
    <border>
      <left/>
      <right style="thin">
        <color indexed="64"/>
      </right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9" fillId="0" borderId="0" applyNumberFormat="0" applyFill="0" applyBorder="0" applyAlignment="0" applyProtection="0"/>
    <xf numFmtId="0" fontId="10" fillId="0" borderId="21" applyNumberFormat="0" applyFill="0" applyAlignment="0" applyProtection="0"/>
    <xf numFmtId="0" fontId="11" fillId="0" borderId="22" applyNumberFormat="0" applyFill="0" applyAlignment="0" applyProtection="0"/>
    <xf numFmtId="0" fontId="12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4" applyNumberFormat="0" applyAlignment="0" applyProtection="0"/>
    <xf numFmtId="0" fontId="17" fillId="8" borderId="25" applyNumberFormat="0" applyAlignment="0" applyProtection="0"/>
    <xf numFmtId="0" fontId="18" fillId="8" borderId="24" applyNumberFormat="0" applyAlignment="0" applyProtection="0"/>
    <xf numFmtId="0" fontId="19" fillId="0" borderId="26" applyNumberFormat="0" applyFill="0" applyAlignment="0" applyProtection="0"/>
    <xf numFmtId="0" fontId="20" fillId="9" borderId="2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9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28" applyNumberFormat="0" applyFont="0" applyAlignment="0" applyProtection="0"/>
    <xf numFmtId="43" fontId="25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2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2" borderId="3" xfId="0" applyFont="1" applyFill="1" applyBorder="1"/>
    <xf numFmtId="0" fontId="2" fillId="0" borderId="3" xfId="0" applyFont="1" applyFill="1" applyBorder="1"/>
    <xf numFmtId="0" fontId="3" fillId="0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 wrapText="1"/>
    </xf>
    <xf numFmtId="9" fontId="3" fillId="0" borderId="10" xfId="0" applyNumberFormat="1" applyFont="1" applyFill="1" applyBorder="1" applyAlignment="1">
      <alignment horizontal="center" wrapText="1"/>
    </xf>
    <xf numFmtId="3" fontId="2" fillId="0" borderId="9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9" fontId="2" fillId="0" borderId="10" xfId="0" applyNumberFormat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9" fontId="3" fillId="0" borderId="10" xfId="0" applyNumberFormat="1" applyFont="1" applyFill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3" fontId="2" fillId="3" borderId="0" xfId="0" applyNumberFormat="1" applyFont="1" applyFill="1" applyBorder="1" applyAlignment="1">
      <alignment horizontal="center"/>
    </xf>
    <xf numFmtId="9" fontId="2" fillId="3" borderId="10" xfId="0" applyNumberFormat="1" applyFont="1" applyFill="1" applyBorder="1" applyAlignment="1">
      <alignment horizontal="center"/>
    </xf>
    <xf numFmtId="9" fontId="2" fillId="2" borderId="17" xfId="0" applyNumberFormat="1" applyFont="1" applyFill="1" applyBorder="1" applyAlignment="1">
      <alignment horizontal="center"/>
    </xf>
    <xf numFmtId="9" fontId="2" fillId="0" borderId="17" xfId="0" applyNumberFormat="1" applyFont="1" applyFill="1" applyBorder="1" applyAlignment="1">
      <alignment horizontal="center"/>
    </xf>
    <xf numFmtId="9" fontId="3" fillId="0" borderId="17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41"/>
    <xf numFmtId="0" fontId="2" fillId="35" borderId="0" xfId="0" applyFont="1" applyFill="1" applyAlignment="1">
      <alignment horizontal="center"/>
    </xf>
    <xf numFmtId="0" fontId="2" fillId="35" borderId="0" xfId="0" applyFont="1" applyFill="1" applyBorder="1" applyAlignment="1">
      <alignment horizontal="center"/>
    </xf>
    <xf numFmtId="46" fontId="2" fillId="0" borderId="0" xfId="0" applyNumberFormat="1" applyFont="1" applyFill="1" applyBorder="1"/>
    <xf numFmtId="0" fontId="2" fillId="36" borderId="0" xfId="0" applyFont="1" applyFill="1" applyBorder="1"/>
    <xf numFmtId="0" fontId="3" fillId="36" borderId="0" xfId="0" applyFont="1" applyFill="1" applyBorder="1" applyAlignment="1">
      <alignment wrapText="1"/>
    </xf>
    <xf numFmtId="0" fontId="3" fillId="36" borderId="0" xfId="0" applyFont="1" applyFill="1" applyBorder="1"/>
    <xf numFmtId="0" fontId="3" fillId="36" borderId="0" xfId="0" applyFont="1" applyFill="1" applyBorder="1" applyAlignment="1">
      <alignment horizontal="right"/>
    </xf>
    <xf numFmtId="0" fontId="0" fillId="36" borderId="0" xfId="0" applyFill="1" applyBorder="1" applyAlignment="1">
      <alignment horizontal="center"/>
    </xf>
    <xf numFmtId="9" fontId="3" fillId="36" borderId="0" xfId="0" applyNumberFormat="1" applyFont="1" applyFill="1" applyBorder="1" applyAlignment="1">
      <alignment horizontal="center" wrapText="1"/>
    </xf>
    <xf numFmtId="9" fontId="2" fillId="36" borderId="0" xfId="0" applyNumberFormat="1" applyFont="1" applyFill="1" applyBorder="1" applyAlignment="1">
      <alignment horizontal="center"/>
    </xf>
    <xf numFmtId="9" fontId="3" fillId="36" borderId="0" xfId="0" applyNumberFormat="1" applyFont="1" applyFill="1" applyBorder="1" applyAlignment="1">
      <alignment horizontal="center"/>
    </xf>
    <xf numFmtId="9" fontId="2" fillId="36" borderId="0" xfId="0" quotePrefix="1" applyNumberFormat="1" applyFont="1" applyFill="1" applyBorder="1" applyAlignment="1">
      <alignment horizontal="center"/>
    </xf>
    <xf numFmtId="164" fontId="0" fillId="0" borderId="0" xfId="0" applyNumberFormat="1"/>
    <xf numFmtId="0" fontId="3" fillId="37" borderId="0" xfId="0" applyFont="1" applyFill="1" applyBorder="1"/>
    <xf numFmtId="0" fontId="3" fillId="37" borderId="0" xfId="0" applyFont="1" applyFill="1" applyBorder="1" applyAlignment="1">
      <alignment horizontal="center"/>
    </xf>
    <xf numFmtId="3" fontId="3" fillId="37" borderId="9" xfId="0" applyNumberFormat="1" applyFont="1" applyFill="1" applyBorder="1" applyAlignment="1">
      <alignment horizontal="center"/>
    </xf>
    <xf numFmtId="3" fontId="3" fillId="37" borderId="0" xfId="0" applyNumberFormat="1" applyFont="1" applyFill="1" applyBorder="1" applyAlignment="1">
      <alignment horizontal="center"/>
    </xf>
    <xf numFmtId="9" fontId="3" fillId="37" borderId="10" xfId="0" applyNumberFormat="1" applyFont="1" applyFill="1" applyBorder="1" applyAlignment="1">
      <alignment horizontal="center"/>
    </xf>
    <xf numFmtId="0" fontId="3" fillId="37" borderId="4" xfId="0" applyFont="1" applyFill="1" applyBorder="1"/>
    <xf numFmtId="0" fontId="3" fillId="37" borderId="5" xfId="0" applyFont="1" applyFill="1" applyBorder="1" applyAlignment="1">
      <alignment horizontal="center"/>
    </xf>
    <xf numFmtId="3" fontId="3" fillId="37" borderId="18" xfId="0" applyNumberFormat="1" applyFont="1" applyFill="1" applyBorder="1" applyAlignment="1">
      <alignment horizontal="center"/>
    </xf>
    <xf numFmtId="3" fontId="3" fillId="37" borderId="5" xfId="0" applyNumberFormat="1" applyFont="1" applyFill="1" applyBorder="1" applyAlignment="1">
      <alignment horizontal="center"/>
    </xf>
    <xf numFmtId="9" fontId="3" fillId="37" borderId="19" xfId="0" applyNumberFormat="1" applyFont="1" applyFill="1" applyBorder="1" applyAlignment="1">
      <alignment horizontal="center"/>
    </xf>
    <xf numFmtId="9" fontId="3" fillId="37" borderId="20" xfId="0" applyNumberFormat="1" applyFont="1" applyFill="1" applyBorder="1" applyAlignment="1">
      <alignment horizontal="center"/>
    </xf>
    <xf numFmtId="0" fontId="3" fillId="37" borderId="3" xfId="0" applyFont="1" applyFill="1" applyBorder="1"/>
    <xf numFmtId="9" fontId="3" fillId="37" borderId="17" xfId="0" applyNumberFormat="1" applyFont="1" applyFill="1" applyBorder="1" applyAlignment="1">
      <alignment horizontal="center"/>
    </xf>
    <xf numFmtId="0" fontId="3" fillId="37" borderId="0" xfId="0" applyFont="1" applyFill="1" applyAlignment="1">
      <alignment horizontal="center"/>
    </xf>
    <xf numFmtId="3" fontId="3" fillId="37" borderId="11" xfId="0" applyNumberFormat="1" applyFont="1" applyFill="1" applyBorder="1" applyAlignment="1">
      <alignment horizontal="center"/>
    </xf>
    <xf numFmtId="3" fontId="3" fillId="37" borderId="12" xfId="0" applyNumberFormat="1" applyFont="1" applyFill="1" applyBorder="1" applyAlignment="1">
      <alignment horizontal="center"/>
    </xf>
    <xf numFmtId="9" fontId="3" fillId="37" borderId="13" xfId="0" applyNumberFormat="1" applyFont="1" applyFill="1" applyBorder="1" applyAlignment="1">
      <alignment horizontal="center"/>
    </xf>
    <xf numFmtId="0" fontId="2" fillId="36" borderId="2" xfId="0" applyFont="1" applyFill="1" applyBorder="1"/>
    <xf numFmtId="0" fontId="3" fillId="36" borderId="5" xfId="0" applyFont="1" applyFill="1" applyBorder="1"/>
    <xf numFmtId="9" fontId="2" fillId="36" borderId="2" xfId="0" applyNumberFormat="1" applyFont="1" applyFill="1" applyBorder="1" applyAlignment="1">
      <alignment horizontal="center"/>
    </xf>
    <xf numFmtId="9" fontId="3" fillId="36" borderId="5" xfId="0" applyNumberFormat="1" applyFont="1" applyFill="1" applyBorder="1" applyAlignment="1">
      <alignment horizontal="center"/>
    </xf>
    <xf numFmtId="0" fontId="2" fillId="37" borderId="0" xfId="0" applyFont="1" applyFill="1" applyBorder="1" applyAlignment="1">
      <alignment horizontal="center"/>
    </xf>
    <xf numFmtId="3" fontId="2" fillId="37" borderId="9" xfId="0" applyNumberFormat="1" applyFont="1" applyFill="1" applyBorder="1" applyAlignment="1">
      <alignment horizontal="center"/>
    </xf>
    <xf numFmtId="3" fontId="2" fillId="37" borderId="0" xfId="0" applyNumberFormat="1" applyFont="1" applyFill="1" applyBorder="1" applyAlignment="1">
      <alignment horizontal="center"/>
    </xf>
    <xf numFmtId="9" fontId="2" fillId="37" borderId="10" xfId="0" applyNumberFormat="1" applyFont="1" applyFill="1" applyBorder="1" applyAlignment="1">
      <alignment horizontal="center"/>
    </xf>
    <xf numFmtId="0" fontId="4" fillId="37" borderId="1" xfId="0" applyFont="1" applyFill="1" applyBorder="1"/>
    <xf numFmtId="0" fontId="2" fillId="37" borderId="2" xfId="0" applyFont="1" applyFill="1" applyBorder="1" applyAlignment="1">
      <alignment horizontal="center"/>
    </xf>
    <xf numFmtId="3" fontId="2" fillId="37" borderId="14" xfId="0" applyNumberFormat="1" applyFont="1" applyFill="1" applyBorder="1" applyAlignment="1">
      <alignment horizontal="center"/>
    </xf>
    <xf numFmtId="3" fontId="2" fillId="37" borderId="2" xfId="0" applyNumberFormat="1" applyFont="1" applyFill="1" applyBorder="1" applyAlignment="1">
      <alignment horizontal="center"/>
    </xf>
    <xf numFmtId="9" fontId="2" fillId="37" borderId="15" xfId="0" applyNumberFormat="1" applyFont="1" applyFill="1" applyBorder="1" applyAlignment="1">
      <alignment horizontal="center"/>
    </xf>
    <xf numFmtId="9" fontId="2" fillId="37" borderId="16" xfId="0" applyNumberFormat="1" applyFont="1" applyFill="1" applyBorder="1" applyAlignment="1">
      <alignment horizontal="center"/>
    </xf>
    <xf numFmtId="9" fontId="2" fillId="37" borderId="17" xfId="0" applyNumberFormat="1" applyFont="1" applyFill="1" applyBorder="1" applyAlignment="1">
      <alignment horizontal="center"/>
    </xf>
    <xf numFmtId="0" fontId="3" fillId="37" borderId="1" xfId="0" applyFont="1" applyFill="1" applyBorder="1"/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 wrapText="1"/>
    </xf>
    <xf numFmtId="0" fontId="2" fillId="0" borderId="31" xfId="0" applyFont="1" applyFill="1" applyBorder="1"/>
    <xf numFmtId="0" fontId="2" fillId="0" borderId="9" xfId="0" applyFont="1" applyFill="1" applyBorder="1" applyAlignment="1">
      <alignment horizontal="center"/>
    </xf>
    <xf numFmtId="0" fontId="2" fillId="37" borderId="9" xfId="0" applyFont="1" applyFill="1" applyBorder="1" applyAlignment="1">
      <alignment horizontal="center"/>
    </xf>
    <xf numFmtId="0" fontId="3" fillId="37" borderId="9" xfId="0" applyFont="1" applyFill="1" applyBorder="1" applyAlignment="1">
      <alignment horizontal="center"/>
    </xf>
    <xf numFmtId="0" fontId="0" fillId="0" borderId="0" xfId="0" applyFill="1" applyBorder="1"/>
    <xf numFmtId="0" fontId="2" fillId="2" borderId="9" xfId="0" applyFont="1" applyFill="1" applyBorder="1" applyAlignment="1">
      <alignment horizontal="center"/>
    </xf>
    <xf numFmtId="0" fontId="3" fillId="37" borderId="11" xfId="0" applyFont="1" applyFill="1" applyBorder="1" applyAlignment="1">
      <alignment horizontal="center"/>
    </xf>
    <xf numFmtId="0" fontId="3" fillId="37" borderId="12" xfId="0" applyFont="1" applyFill="1" applyBorder="1" applyAlignment="1">
      <alignment horizontal="center"/>
    </xf>
    <xf numFmtId="0" fontId="3" fillId="36" borderId="31" xfId="0" applyFont="1" applyFill="1" applyBorder="1" applyAlignment="1">
      <alignment wrapText="1"/>
    </xf>
    <xf numFmtId="0" fontId="3" fillId="36" borderId="12" xfId="0" applyFont="1" applyFill="1" applyBorder="1"/>
    <xf numFmtId="0" fontId="0" fillId="36" borderId="31" xfId="0" applyFill="1" applyBorder="1" applyAlignment="1">
      <alignment horizontal="center"/>
    </xf>
    <xf numFmtId="9" fontId="3" fillId="36" borderId="12" xfId="0" applyNumberFormat="1" applyFont="1" applyFill="1" applyBorder="1" applyAlignment="1">
      <alignment horizontal="center"/>
    </xf>
    <xf numFmtId="9" fontId="2" fillId="36" borderId="32" xfId="0" applyNumberFormat="1" applyFont="1" applyFill="1" applyBorder="1" applyAlignment="1">
      <alignment horizontal="center"/>
    </xf>
    <xf numFmtId="3" fontId="2" fillId="0" borderId="10" xfId="0" applyNumberFormat="1" applyFont="1" applyFill="1" applyBorder="1" applyAlignment="1">
      <alignment horizontal="center"/>
    </xf>
    <xf numFmtId="165" fontId="0" fillId="0" borderId="0" xfId="43" applyNumberFormat="1" applyFont="1"/>
    <xf numFmtId="165" fontId="0" fillId="0" borderId="0" xfId="43" applyNumberFormat="1" applyFont="1" applyAlignment="1">
      <alignment horizontal="center"/>
    </xf>
    <xf numFmtId="165" fontId="23" fillId="0" borderId="0" xfId="43" applyNumberFormat="1" applyFont="1"/>
    <xf numFmtId="166" fontId="0" fillId="0" borderId="0" xfId="43" applyNumberFormat="1" applyFont="1" applyAlignment="1">
      <alignment horizontal="center"/>
    </xf>
    <xf numFmtId="165" fontId="26" fillId="0" borderId="0" xfId="43" quotePrefix="1" applyNumberFormat="1" applyFont="1" applyAlignment="1">
      <alignment horizontal="center"/>
    </xf>
    <xf numFmtId="165" fontId="26" fillId="0" borderId="0" xfId="43" applyNumberFormat="1" applyFont="1" applyAlignment="1">
      <alignment horizontal="center"/>
    </xf>
    <xf numFmtId="165" fontId="23" fillId="0" borderId="0" xfId="43" applyNumberFormat="1" applyFont="1" applyAlignment="1">
      <alignment horizontal="center"/>
    </xf>
    <xf numFmtId="165" fontId="0" fillId="0" borderId="0" xfId="43" applyNumberFormat="1" applyFont="1" applyAlignment="1">
      <alignment horizontal="center"/>
    </xf>
    <xf numFmtId="3" fontId="7" fillId="0" borderId="6" xfId="0" applyNumberFormat="1" applyFont="1" applyFill="1" applyBorder="1" applyAlignment="1">
      <alignment horizontal="center"/>
    </xf>
    <xf numFmtId="3" fontId="7" fillId="0" borderId="7" xfId="0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165" fontId="26" fillId="0" borderId="0" xfId="15" applyNumberFormat="1" applyFont="1" applyAlignment="1">
      <alignment horizontal="center"/>
    </xf>
    <xf numFmtId="165" fontId="0" fillId="0" borderId="0" xfId="0" applyNumberFormat="1"/>
    <xf numFmtId="165" fontId="27" fillId="0" borderId="0" xfId="15" applyNumberFormat="1" applyFont="1"/>
    <xf numFmtId="165" fontId="27" fillId="0" borderId="0" xfId="43" applyNumberFormat="1" applyFont="1"/>
    <xf numFmtId="165" fontId="27" fillId="0" borderId="0" xfId="43" applyNumberFormat="1" applyFont="1" applyAlignment="1">
      <alignment horizont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66FF"/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0" sqref="C10"/>
    </sheetView>
  </sheetViews>
  <sheetFormatPr defaultRowHeight="12.75"/>
  <cols>
    <col min="1" max="1" width="19.42578125" bestFit="1" customWidth="1"/>
    <col min="2" max="2" width="18.7109375" bestFit="1" customWidth="1"/>
    <col min="3" max="3" width="20.7109375" bestFit="1" customWidth="1"/>
  </cols>
  <sheetData>
    <row r="1" spans="1:4">
      <c r="A1" s="102"/>
      <c r="B1" s="109" t="s">
        <v>593</v>
      </c>
      <c r="C1" s="109"/>
      <c r="D1" s="102"/>
    </row>
    <row r="2" spans="1:4">
      <c r="A2" s="102"/>
      <c r="B2" s="103" t="s">
        <v>594</v>
      </c>
      <c r="C2" s="103" t="s">
        <v>595</v>
      </c>
      <c r="D2" s="102"/>
    </row>
    <row r="3" spans="1:4" ht="15">
      <c r="A3" s="104" t="s">
        <v>596</v>
      </c>
      <c r="B3" s="105"/>
      <c r="C3" s="105"/>
      <c r="D3" s="102"/>
    </row>
    <row r="4" spans="1:4" ht="13.5">
      <c r="A4" s="106" t="s">
        <v>597</v>
      </c>
      <c r="B4" s="116"/>
      <c r="C4" s="118"/>
      <c r="D4" s="102"/>
    </row>
    <row r="5" spans="1:4" ht="13.5">
      <c r="A5" s="107" t="s">
        <v>598</v>
      </c>
      <c r="B5" s="107"/>
      <c r="C5" s="119"/>
      <c r="D5" s="102"/>
    </row>
    <row r="6" spans="1:4" ht="13.5">
      <c r="A6" s="107" t="s">
        <v>599</v>
      </c>
      <c r="B6" s="120"/>
      <c r="C6" s="119"/>
      <c r="D6" s="102"/>
    </row>
    <row r="7" spans="1:4" ht="13.5">
      <c r="A7" s="107" t="s">
        <v>600</v>
      </c>
      <c r="B7" s="120"/>
      <c r="C7" s="119"/>
      <c r="D7" s="102"/>
    </row>
    <row r="8" spans="1:4" ht="13.5">
      <c r="A8" s="103"/>
      <c r="B8" s="120"/>
      <c r="C8" s="119"/>
      <c r="D8" s="102"/>
    </row>
    <row r="9" spans="1:4" ht="15">
      <c r="A9" s="108" t="s">
        <v>601</v>
      </c>
      <c r="B9" s="119"/>
      <c r="C9" s="119"/>
      <c r="D9" s="102"/>
    </row>
    <row r="10" spans="1:4" ht="13.5">
      <c r="A10" s="106" t="s">
        <v>597</v>
      </c>
      <c r="B10" s="107"/>
      <c r="C10" s="119"/>
      <c r="D10" s="102"/>
    </row>
    <row r="11" spans="1:4" ht="13.5">
      <c r="A11" s="107" t="s">
        <v>598</v>
      </c>
      <c r="B11" s="107"/>
      <c r="C11" s="119"/>
      <c r="D11" s="102"/>
    </row>
    <row r="12" spans="1:4" ht="13.5">
      <c r="A12" s="107" t="s">
        <v>599</v>
      </c>
      <c r="B12" s="120"/>
      <c r="C12" s="119"/>
      <c r="D12" s="102"/>
    </row>
    <row r="13" spans="1:4" ht="13.5">
      <c r="A13" s="107" t="s">
        <v>600</v>
      </c>
      <c r="B13" s="120"/>
      <c r="C13" s="119"/>
      <c r="D13" s="102"/>
    </row>
    <row r="14" spans="1:4">
      <c r="B14" s="117"/>
      <c r="C14" s="117"/>
    </row>
  </sheetData>
  <mergeCells count="1"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  <pageSetUpPr fitToPage="1"/>
  </sheetPr>
  <dimension ref="A1:Y152"/>
  <sheetViews>
    <sheetView zoomScale="85" zoomScaleNormal="85" zoomScaleSheetLayoutView="85" zoomScalePageLayoutView="40" workbookViewId="0">
      <pane xSplit="2" ySplit="2" topLeftCell="C3" activePane="bottomRight" state="frozen"/>
      <selection activeCell="N2" sqref="N1:X1048576"/>
      <selection pane="topRight" activeCell="N2" sqref="N1:X1048576"/>
      <selection pane="bottomLeft" activeCell="N2" sqref="N1:X1048576"/>
      <selection pane="bottomRight" activeCell="O30" sqref="O30"/>
    </sheetView>
  </sheetViews>
  <sheetFormatPr defaultColWidth="9.140625" defaultRowHeight="12.75" outlineLevelCol="1"/>
  <cols>
    <col min="1" max="1" width="7.85546875" style="1" bestFit="1" customWidth="1"/>
    <col min="2" max="2" width="68.5703125" style="1" customWidth="1"/>
    <col min="3" max="3" width="8.140625" style="2" customWidth="1" outlineLevel="1"/>
    <col min="4" max="4" width="8" style="2" customWidth="1" outlineLevel="1"/>
    <col min="5" max="5" width="6.140625" style="2" customWidth="1" outlineLevel="1"/>
    <col min="6" max="6" width="8.140625" style="2" customWidth="1" outlineLevel="1"/>
    <col min="7" max="7" width="6.140625" style="2" customWidth="1" outlineLevel="1"/>
    <col min="8" max="9" width="12.42578125" style="2" customWidth="1" outlineLevel="1"/>
    <col min="10" max="10" width="11.42578125" style="2" customWidth="1" outlineLevel="1"/>
    <col min="11" max="11" width="11.5703125" style="2" customWidth="1" outlineLevel="1"/>
    <col min="12" max="12" width="1.42578125" style="1" customWidth="1"/>
    <col min="13" max="14" width="15" style="23" bestFit="1" customWidth="1"/>
    <col min="15" max="15" width="14.28515625" style="23" bestFit="1" customWidth="1"/>
    <col min="16" max="16" width="15.140625" style="23" customWidth="1"/>
    <col min="17" max="17" width="14.140625" style="25" customWidth="1"/>
    <col min="18" max="18" width="4.5703125" style="25" customWidth="1"/>
    <col min="19" max="20" width="15" style="23" bestFit="1" customWidth="1"/>
    <col min="21" max="21" width="14.28515625" style="23" bestFit="1" customWidth="1"/>
    <col min="22" max="22" width="14.7109375" style="23" bestFit="1" customWidth="1"/>
    <col min="23" max="23" width="14.140625" style="25" customWidth="1"/>
    <col min="24" max="24" width="51.42578125" style="1" hidden="1" customWidth="1" outlineLevel="1"/>
    <col min="25" max="25" width="9.140625" style="1" customWidth="1" collapsed="1"/>
    <col min="26" max="27" width="9.140625" style="1" customWidth="1"/>
    <col min="28" max="28" width="11.140625" style="1" customWidth="1"/>
    <col min="29" max="16384" width="9.140625" style="1"/>
  </cols>
  <sheetData>
    <row r="1" spans="1:24" ht="24.75">
      <c r="B1" s="5"/>
      <c r="D1" s="10"/>
      <c r="E1" s="10"/>
      <c r="F1" s="10"/>
      <c r="G1" s="10"/>
      <c r="L1" s="44"/>
      <c r="M1" s="110" t="s">
        <v>490</v>
      </c>
      <c r="N1" s="114"/>
      <c r="O1" s="114"/>
      <c r="P1" s="114"/>
      <c r="Q1" s="115"/>
      <c r="R1" s="47"/>
      <c r="S1" s="110" t="s">
        <v>491</v>
      </c>
      <c r="T1" s="111"/>
      <c r="U1" s="112"/>
      <c r="V1" s="112"/>
      <c r="W1" s="113"/>
    </row>
    <row r="2" spans="1:24" ht="25.5">
      <c r="A2" s="1" t="s">
        <v>591</v>
      </c>
      <c r="B2" s="3" t="s">
        <v>50</v>
      </c>
      <c r="C2" s="2" t="s">
        <v>489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484</v>
      </c>
      <c r="I2" s="2" t="s">
        <v>485</v>
      </c>
      <c r="J2" s="2" t="s">
        <v>486</v>
      </c>
      <c r="K2" s="2" t="s">
        <v>487</v>
      </c>
      <c r="L2" s="43"/>
      <c r="M2" s="19" t="s">
        <v>524</v>
      </c>
      <c r="N2" s="19" t="s">
        <v>525</v>
      </c>
      <c r="O2" s="20" t="s">
        <v>494</v>
      </c>
      <c r="P2" s="20" t="s">
        <v>492</v>
      </c>
      <c r="Q2" s="21" t="s">
        <v>493</v>
      </c>
      <c r="R2" s="48"/>
      <c r="S2" s="19" t="s">
        <v>524</v>
      </c>
      <c r="T2" s="19" t="s">
        <v>525</v>
      </c>
      <c r="U2" s="20" t="s">
        <v>494</v>
      </c>
      <c r="V2" s="20" t="s">
        <v>492</v>
      </c>
      <c r="W2" s="21" t="s">
        <v>493</v>
      </c>
    </row>
    <row r="3" spans="1:24">
      <c r="B3" s="53" t="s">
        <v>38</v>
      </c>
      <c r="C3" s="74"/>
      <c r="D3" s="74"/>
      <c r="E3" s="74"/>
      <c r="F3" s="74"/>
      <c r="G3" s="74"/>
      <c r="H3" s="74"/>
      <c r="I3" s="74"/>
      <c r="J3" s="74"/>
      <c r="K3" s="74"/>
      <c r="L3" s="45"/>
      <c r="M3" s="75"/>
      <c r="N3" s="75"/>
      <c r="O3" s="76"/>
      <c r="P3" s="76"/>
      <c r="Q3" s="77"/>
      <c r="R3" s="49"/>
      <c r="S3" s="75"/>
      <c r="T3" s="75"/>
      <c r="U3" s="76"/>
      <c r="V3" s="76"/>
      <c r="W3" s="77"/>
    </row>
    <row r="4" spans="1:24">
      <c r="B4" s="1" t="s">
        <v>64</v>
      </c>
      <c r="C4" s="2">
        <v>61</v>
      </c>
      <c r="D4" s="2">
        <v>56403</v>
      </c>
      <c r="E4" s="2">
        <v>55147</v>
      </c>
      <c r="F4" s="2">
        <f>E4</f>
        <v>55147</v>
      </c>
      <c r="G4" s="2">
        <f>D4</f>
        <v>56403</v>
      </c>
      <c r="H4" s="2" t="str">
        <f>CONCATENATE("L",D4,E4)</f>
        <v>L5640355147</v>
      </c>
      <c r="I4" s="2" t="str">
        <f>CONCATENATE("L",F4,G4)</f>
        <v>L5514756403</v>
      </c>
      <c r="J4" s="2" t="str">
        <f>CONCATENATE(C4,"NE")</f>
        <v>61NE</v>
      </c>
      <c r="K4" s="2" t="str">
        <f>CONCATENATE(C4,"SW")</f>
        <v>61SW</v>
      </c>
      <c r="L4" s="43"/>
      <c r="M4" s="22" t="str">
        <f>IFERROR(VLOOKUP(H4,emme_volumes!$A:$AB, 4,FALSE)*2,"****")</f>
        <v>****</v>
      </c>
      <c r="N4" s="22" t="str">
        <f>IFERROR(SUM(VLOOKUP(H4,emme_volumes!$A:$AB, {21,22},FALSE)),"****")</f>
        <v>****</v>
      </c>
      <c r="O4" s="23">
        <f t="array" ref="O4">IFERROR(SUM(VLOOKUP(J4,counts!$A:$AC, {22,23},FALSE)),"****")</f>
        <v>2209</v>
      </c>
      <c r="P4" s="23" t="e">
        <f>N4-O4</f>
        <v>#VALUE!</v>
      </c>
      <c r="Q4" s="24" t="e">
        <f>P4/O4</f>
        <v>#VALUE!</v>
      </c>
      <c r="R4" s="49"/>
      <c r="S4" s="22" t="str">
        <f>IFERROR(VLOOKUP(I4,emme_volumes!$A:$AB, 4,FALSE)*2,"****")</f>
        <v>****</v>
      </c>
      <c r="T4" s="22" t="str">
        <f t="array" ref="T4">IFERROR(SUM(VLOOKUP(I4,emme_volumes!$A:$AB, {21,22},FALSE)),"****")</f>
        <v>****</v>
      </c>
      <c r="U4" s="23">
        <f t="array" ref="U4">IFERROR(SUM(VLOOKUP(K4,counts!$A:$AC, {22,23},FALSE)),"****")</f>
        <v>796</v>
      </c>
      <c r="V4" s="23" t="e">
        <f>T4-U4</f>
        <v>#VALUE!</v>
      </c>
      <c r="W4" s="24" t="e">
        <f>V4/U4</f>
        <v>#VALUE!</v>
      </c>
    </row>
    <row r="5" spans="1:24">
      <c r="B5" s="1" t="s">
        <v>65</v>
      </c>
      <c r="C5" s="2">
        <v>62</v>
      </c>
      <c r="D5" s="2">
        <v>54069</v>
      </c>
      <c r="E5" s="2">
        <v>54933</v>
      </c>
      <c r="F5" s="2">
        <f t="shared" ref="F5:F32" si="0">E5</f>
        <v>54933</v>
      </c>
      <c r="G5" s="2">
        <f t="shared" ref="G5:G32" si="1">D5</f>
        <v>54069</v>
      </c>
      <c r="H5" s="2" t="str">
        <f t="shared" ref="H5:H22" si="2">CONCATENATE("L",D5,E5)</f>
        <v>L5406954933</v>
      </c>
      <c r="I5" s="2" t="str">
        <f t="shared" ref="I5:I22" si="3">CONCATENATE("L",F5,G5)</f>
        <v>L5493354069</v>
      </c>
      <c r="J5" s="2" t="str">
        <f t="shared" ref="J5:J22" si="4">CONCATENATE(C5,"NE")</f>
        <v>62NE</v>
      </c>
      <c r="K5" s="2" t="str">
        <f t="shared" ref="K5:K22" si="5">CONCATENATE(C5,"SW")</f>
        <v>62SW</v>
      </c>
      <c r="L5" s="43"/>
      <c r="M5" s="22" t="str">
        <f>IFERROR(VLOOKUP(H5,emme_volumes!$A:$AB, 4,FALSE)*2,"****")</f>
        <v>****</v>
      </c>
      <c r="N5" s="22" t="str">
        <f t="array" ref="N5">IFERROR(SUM(VLOOKUP(H5,emme_volumes!$A:$AB, {21,22},FALSE)),"****")</f>
        <v>****</v>
      </c>
      <c r="O5" s="23">
        <f t="array" ref="O5">IFERROR(SUM(VLOOKUP(J5,counts!$A:$AC, {22,23},FALSE)),"****")</f>
        <v>1769</v>
      </c>
      <c r="P5" s="23" t="e">
        <f t="shared" ref="P5:P23" si="6">N5-O5</f>
        <v>#VALUE!</v>
      </c>
      <c r="Q5" s="24" t="e">
        <f t="shared" ref="Q5:Q23" si="7">P5/O5</f>
        <v>#VALUE!</v>
      </c>
      <c r="R5" s="49"/>
      <c r="S5" s="22" t="str">
        <f>IFERROR(VLOOKUP(I5,emme_volumes!$A:$AB, 4,FALSE)*2,"****")</f>
        <v>****</v>
      </c>
      <c r="T5" s="22" t="str">
        <f t="array" ref="T5">IFERROR(SUM(VLOOKUP(I5,emme_volumes!$A:$AB, {21,22},FALSE)),"****")</f>
        <v>****</v>
      </c>
      <c r="U5" s="23">
        <f t="array" ref="U5">IFERROR(SUM(VLOOKUP(K5,counts!$A:$AC, {22,23},FALSE)),"****")</f>
        <v>2264</v>
      </c>
      <c r="V5" s="23" t="e">
        <f t="shared" ref="V5:V23" si="8">T5-U5</f>
        <v>#VALUE!</v>
      </c>
      <c r="W5" s="24" t="e">
        <f t="shared" ref="W5:W23" si="9">V5/U5</f>
        <v>#VALUE!</v>
      </c>
    </row>
    <row r="6" spans="1:24">
      <c r="B6" s="1" t="s">
        <v>89</v>
      </c>
      <c r="C6" s="2">
        <v>401</v>
      </c>
      <c r="D6" s="2">
        <v>56893</v>
      </c>
      <c r="E6" s="2">
        <v>59640</v>
      </c>
      <c r="F6" s="2">
        <f>E6</f>
        <v>59640</v>
      </c>
      <c r="G6" s="2">
        <f>D6</f>
        <v>56893</v>
      </c>
      <c r="H6" s="2" t="str">
        <f>CONCATENATE("L",D6,E6)</f>
        <v>L5689359640</v>
      </c>
      <c r="I6" s="2" t="str">
        <f>CONCATENATE("L",F6,G6)</f>
        <v>L5964056893</v>
      </c>
      <c r="J6" s="2" t="str">
        <f>CONCATENATE(C6,"NE")</f>
        <v>401NE</v>
      </c>
      <c r="K6" s="2" t="str">
        <f>CONCATENATE(C6,"SW")</f>
        <v>401SW</v>
      </c>
      <c r="L6" s="43"/>
      <c r="M6" s="22" t="str">
        <f>IFERROR(VLOOKUP(H6,emme_volumes!$A:$AB, 4,FALSE)*2,"****")</f>
        <v>****</v>
      </c>
      <c r="N6" s="22" t="str">
        <f t="array" ref="N6">IFERROR(SUM(VLOOKUP(H6,emme_volumes!$A:$AB, {21,22},FALSE)),"****")</f>
        <v>****</v>
      </c>
      <c r="O6" s="23">
        <f t="array" ref="O6">IFERROR(SUM(VLOOKUP(J6,counts!$A:$AC, {22,23},FALSE)),"****")</f>
        <v>390</v>
      </c>
      <c r="P6" s="23" t="e">
        <f>N6-O6</f>
        <v>#VALUE!</v>
      </c>
      <c r="Q6" s="24" t="e">
        <f>P6/O6</f>
        <v>#VALUE!</v>
      </c>
      <c r="R6" s="49"/>
      <c r="S6" s="22" t="str">
        <f>IFERROR(VLOOKUP(I6,emme_volumes!$A:$AB, 4,FALSE)*2,"****")</f>
        <v>****</v>
      </c>
      <c r="T6" s="22" t="str">
        <f t="array" ref="T6">IFERROR(SUM(VLOOKUP(I6,emme_volumes!$A:$AB, {21,22},FALSE)),"****")</f>
        <v>****</v>
      </c>
      <c r="U6" s="23">
        <f t="array" ref="U6">IFERROR(SUM(VLOOKUP(K6,counts!$A:$AC, {22,23},FALSE)),"****")</f>
        <v>383</v>
      </c>
      <c r="V6" s="23" t="e">
        <f t="shared" si="8"/>
        <v>#VALUE!</v>
      </c>
      <c r="W6" s="24" t="e">
        <f>V6/U6</f>
        <v>#VALUE!</v>
      </c>
    </row>
    <row r="7" spans="1:24">
      <c r="B7" s="1" t="s">
        <v>549</v>
      </c>
      <c r="C7" s="2">
        <v>423</v>
      </c>
      <c r="D7" s="41">
        <v>55784</v>
      </c>
      <c r="E7" s="41">
        <v>60209</v>
      </c>
      <c r="F7" s="41">
        <f t="shared" si="0"/>
        <v>60209</v>
      </c>
      <c r="G7" s="41">
        <f t="shared" si="1"/>
        <v>55784</v>
      </c>
      <c r="H7" s="2" t="str">
        <f t="shared" si="2"/>
        <v>L5578460209</v>
      </c>
      <c r="I7" s="2" t="str">
        <f t="shared" si="3"/>
        <v>L6020955784</v>
      </c>
      <c r="J7" s="2" t="str">
        <f t="shared" si="4"/>
        <v>423NE</v>
      </c>
      <c r="K7" s="2" t="str">
        <f t="shared" si="5"/>
        <v>423SW</v>
      </c>
      <c r="L7" s="43"/>
      <c r="M7" s="22" t="str">
        <f>IFERROR(VLOOKUP(H7,emme_volumes!$A:$AB, 4,FALSE)*2,"****")</f>
        <v>****</v>
      </c>
      <c r="N7" s="22" t="str">
        <f t="array" ref="N7">IFERROR(SUM(VLOOKUP(H7,emme_volumes!$A:$AB, {21,22},FALSE)),"****")</f>
        <v>****</v>
      </c>
      <c r="O7" s="23">
        <f t="array" ref="O7">IFERROR(SUM(VLOOKUP(J7,counts!$A:$AC, {22,23},FALSE)),"****")</f>
        <v>1715</v>
      </c>
      <c r="P7" s="23" t="e">
        <f t="shared" si="6"/>
        <v>#VALUE!</v>
      </c>
      <c r="Q7" s="24" t="e">
        <f t="shared" si="7"/>
        <v>#VALUE!</v>
      </c>
      <c r="R7" s="49"/>
      <c r="S7" s="22" t="str">
        <f>IFERROR(VLOOKUP(I7,emme_volumes!$A:$AB, 4,FALSE)*2,"****")</f>
        <v>****</v>
      </c>
      <c r="T7" s="22" t="str">
        <f t="array" ref="T7">IFERROR(SUM(VLOOKUP(I7,emme_volumes!$A:$AB, {21,22},FALSE)),"****")</f>
        <v>****</v>
      </c>
      <c r="U7" s="23">
        <f t="array" ref="U7">IFERROR(SUM(VLOOKUP(K7,counts!$A:$AC, {22,23},FALSE)),"****")</f>
        <v>1492</v>
      </c>
      <c r="V7" s="23" t="e">
        <f t="shared" si="8"/>
        <v>#VALUE!</v>
      </c>
      <c r="W7" s="24" t="e">
        <f t="shared" si="9"/>
        <v>#VALUE!</v>
      </c>
    </row>
    <row r="8" spans="1:24">
      <c r="B8" s="1" t="s">
        <v>66</v>
      </c>
      <c r="C8" s="2">
        <v>64</v>
      </c>
      <c r="D8" s="2">
        <v>58956</v>
      </c>
      <c r="E8" s="2">
        <v>57796</v>
      </c>
      <c r="F8" s="2">
        <f t="shared" si="0"/>
        <v>57796</v>
      </c>
      <c r="G8" s="2">
        <f t="shared" si="1"/>
        <v>58956</v>
      </c>
      <c r="H8" s="2" t="str">
        <f t="shared" si="2"/>
        <v>L5895657796</v>
      </c>
      <c r="I8" s="2" t="str">
        <f t="shared" si="3"/>
        <v>L5779658956</v>
      </c>
      <c r="J8" s="2" t="str">
        <f t="shared" si="4"/>
        <v>64NE</v>
      </c>
      <c r="K8" s="2" t="str">
        <f t="shared" si="5"/>
        <v>64SW</v>
      </c>
      <c r="L8" s="43"/>
      <c r="M8" s="22" t="str">
        <f>IFERROR(VLOOKUP(H8,emme_volumes!$A:$AB, 4,FALSE)*2,"****")</f>
        <v>****</v>
      </c>
      <c r="N8" s="22" t="str">
        <f t="array" ref="N8">IFERROR(SUM(VLOOKUP(H8,emme_volumes!$A:$AB, {21,22},FALSE)),"****")</f>
        <v>****</v>
      </c>
      <c r="O8" s="23">
        <f t="array" ref="O8">IFERROR(SUM(VLOOKUP(J8,counts!$A:$AC, {22,23},FALSE)),"****")</f>
        <v>329</v>
      </c>
      <c r="P8" s="23" t="e">
        <f t="shared" si="6"/>
        <v>#VALUE!</v>
      </c>
      <c r="Q8" s="24" t="e">
        <f t="shared" si="7"/>
        <v>#VALUE!</v>
      </c>
      <c r="R8" s="49"/>
      <c r="S8" s="22" t="str">
        <f>IFERROR(VLOOKUP(I8,emme_volumes!$A:$AB, 4,FALSE)*2,"****")</f>
        <v>****</v>
      </c>
      <c r="T8" s="22" t="str">
        <f t="array" ref="T8">IFERROR(SUM(VLOOKUP(I8,emme_volumes!$A:$AB, {21,22},FALSE)),"****")</f>
        <v>****</v>
      </c>
      <c r="U8" s="23">
        <f t="array" ref="U8">IFERROR(SUM(VLOOKUP(K8,counts!$A:$AC, {22,23},FALSE)),"****")</f>
        <v>368</v>
      </c>
      <c r="V8" s="23" t="e">
        <f t="shared" si="8"/>
        <v>#VALUE!</v>
      </c>
      <c r="W8" s="24" t="e">
        <f t="shared" si="9"/>
        <v>#VALUE!</v>
      </c>
    </row>
    <row r="9" spans="1:24">
      <c r="B9" s="1" t="s">
        <v>90</v>
      </c>
      <c r="C9" s="2">
        <v>402</v>
      </c>
      <c r="D9" s="2">
        <v>52676</v>
      </c>
      <c r="E9" s="2">
        <v>55562</v>
      </c>
      <c r="F9" s="2">
        <f>E9</f>
        <v>55562</v>
      </c>
      <c r="G9" s="2">
        <f>D9</f>
        <v>52676</v>
      </c>
      <c r="H9" s="2" t="str">
        <f>CONCATENATE("L",D9,E9)</f>
        <v>L5267655562</v>
      </c>
      <c r="I9" s="2" t="str">
        <f>CONCATENATE("L",F9,G9)</f>
        <v>L5556252676</v>
      </c>
      <c r="J9" s="2" t="str">
        <f>CONCATENATE(C9,"NE")</f>
        <v>402NE</v>
      </c>
      <c r="K9" s="2" t="str">
        <f>CONCATENATE(C9,"SW")</f>
        <v>402SW</v>
      </c>
      <c r="L9" s="45"/>
      <c r="M9" s="22" t="str">
        <f>IFERROR(VLOOKUP(H9,emme_volumes!$A:$AB, 4,FALSE)*2,"****")</f>
        <v>****</v>
      </c>
      <c r="N9" s="22" t="str">
        <f t="array" ref="N9">IFERROR(SUM(VLOOKUP(H9,emme_volumes!$A:$AB, {21,22},FALSE)),"****")</f>
        <v>****</v>
      </c>
      <c r="O9" s="23">
        <f t="array" ref="O9">IFERROR(SUM(VLOOKUP(J9,counts!$A:$AC, {22,23},FALSE)),"****")</f>
        <v>247</v>
      </c>
      <c r="P9" s="23" t="e">
        <f>N9-O9</f>
        <v>#VALUE!</v>
      </c>
      <c r="Q9" s="24" t="e">
        <f>P9/O9</f>
        <v>#VALUE!</v>
      </c>
      <c r="R9" s="49"/>
      <c r="S9" s="22" t="str">
        <f>IFERROR(VLOOKUP(I9,emme_volumes!$A:$AB, 4,FALSE)*2,"****")</f>
        <v>****</v>
      </c>
      <c r="T9" s="22" t="str">
        <f t="array" ref="T9">IFERROR(SUM(VLOOKUP(I9,emme_volumes!$A:$AB, {21,22},FALSE)),"****")</f>
        <v>****</v>
      </c>
      <c r="U9" s="23">
        <f t="array" ref="U9">IFERROR(SUM(VLOOKUP(K9,counts!$A:$AC, {22,23},FALSE)),"****")</f>
        <v>293</v>
      </c>
      <c r="V9" s="23" t="e">
        <f t="shared" si="8"/>
        <v>#VALUE!</v>
      </c>
      <c r="W9" s="24" t="e">
        <f>V9/U9</f>
        <v>#VALUE!</v>
      </c>
    </row>
    <row r="10" spans="1:24">
      <c r="B10" s="1" t="s">
        <v>67</v>
      </c>
      <c r="C10" s="2">
        <v>65</v>
      </c>
      <c r="D10" s="2">
        <v>57208</v>
      </c>
      <c r="E10" s="2">
        <v>56562</v>
      </c>
      <c r="F10" s="2">
        <f t="shared" si="0"/>
        <v>56562</v>
      </c>
      <c r="G10" s="2">
        <f t="shared" si="1"/>
        <v>57208</v>
      </c>
      <c r="H10" s="2" t="str">
        <f t="shared" si="2"/>
        <v>L5720856562</v>
      </c>
      <c r="I10" s="2" t="str">
        <f t="shared" si="3"/>
        <v>L5656257208</v>
      </c>
      <c r="J10" s="2" t="str">
        <f t="shared" si="4"/>
        <v>65NE</v>
      </c>
      <c r="K10" s="2" t="str">
        <f t="shared" si="5"/>
        <v>65SW</v>
      </c>
      <c r="L10" s="43"/>
      <c r="M10" s="22" t="str">
        <f>IFERROR(VLOOKUP(H10,emme_volumes!$A:$AB, 4,FALSE)*2,"****")</f>
        <v>****</v>
      </c>
      <c r="N10" s="22" t="str">
        <f t="array" ref="N10">IFERROR(SUM(VLOOKUP(H10,emme_volumes!$A:$AB, {21,22},FALSE)),"****")</f>
        <v>****</v>
      </c>
      <c r="O10" s="23">
        <f t="array" ref="O10">IFERROR(SUM(VLOOKUP(J10,counts!$A:$AC, {22,23},FALSE)),"****")</f>
        <v>500</v>
      </c>
      <c r="P10" s="23" t="e">
        <f t="shared" si="6"/>
        <v>#VALUE!</v>
      </c>
      <c r="Q10" s="24" t="e">
        <f t="shared" si="7"/>
        <v>#VALUE!</v>
      </c>
      <c r="R10" s="49"/>
      <c r="S10" s="22" t="str">
        <f>IFERROR(VLOOKUP(I10,emme_volumes!$A:$AB, 4,FALSE)*2,"****")</f>
        <v>****</v>
      </c>
      <c r="T10" s="22" t="str">
        <f t="array" ref="T10">IFERROR(SUM(VLOOKUP(I10,emme_volumes!$A:$AB, {21,22},FALSE)),"****")</f>
        <v>****</v>
      </c>
      <c r="U10" s="23">
        <f t="array" ref="U10">IFERROR(SUM(VLOOKUP(K10,counts!$A:$AC, {22,23},FALSE)),"****")</f>
        <v>1019</v>
      </c>
      <c r="V10" s="23" t="e">
        <f t="shared" si="8"/>
        <v>#VALUE!</v>
      </c>
      <c r="W10" s="24" t="e">
        <f t="shared" si="9"/>
        <v>#VALUE!</v>
      </c>
    </row>
    <row r="11" spans="1:24">
      <c r="A11" s="1">
        <v>1</v>
      </c>
      <c r="B11" s="4" t="s">
        <v>582</v>
      </c>
      <c r="C11" s="9" t="s">
        <v>572</v>
      </c>
      <c r="D11" s="41">
        <v>55137</v>
      </c>
      <c r="E11" s="41">
        <v>58320</v>
      </c>
      <c r="F11" s="9">
        <v>59487</v>
      </c>
      <c r="G11" s="9">
        <v>80195</v>
      </c>
      <c r="H11" s="9" t="str">
        <f t="shared" si="2"/>
        <v>L5513758320</v>
      </c>
      <c r="I11" s="9" t="str">
        <f t="shared" si="3"/>
        <v>L5948780195</v>
      </c>
      <c r="J11" s="9" t="str">
        <f t="shared" si="4"/>
        <v>26-028NE</v>
      </c>
      <c r="K11" s="9" t="str">
        <f t="shared" si="5"/>
        <v>26-028SW</v>
      </c>
      <c r="L11" s="43"/>
      <c r="M11" s="26" t="str">
        <f>IFERROR(VLOOKUP(H11,emme_volumes!$A:$AB, 4,FALSE)*2,"****")</f>
        <v>****</v>
      </c>
      <c r="N11" s="26" t="str">
        <f t="array" ref="N11">IFERROR(SUM(VLOOKUP(H11,emme_volumes!$A:$AB, {21,22},FALSE)),"****")</f>
        <v>****</v>
      </c>
      <c r="O11" s="27">
        <f t="array" ref="O11">IFERROR(SUM(VLOOKUP(J11,counts!$A:$AC, {22,23},FALSE)),"****")</f>
        <v>8599.7692307692196</v>
      </c>
      <c r="P11" s="27" t="e">
        <f t="shared" si="6"/>
        <v>#VALUE!</v>
      </c>
      <c r="Q11" s="28" t="e">
        <f t="shared" si="7"/>
        <v>#VALUE!</v>
      </c>
      <c r="R11" s="49"/>
      <c r="S11" s="26" t="str">
        <f>IFERROR(VLOOKUP(I11,emme_volumes!$A:$AB, 4,FALSE)*2,"****")</f>
        <v>****</v>
      </c>
      <c r="T11" s="26" t="str">
        <f t="array" ref="T11">IFERROR(SUM(VLOOKUP(I11,emme_volumes!$A:$AB, {21,22},FALSE)),"****")</f>
        <v>****</v>
      </c>
      <c r="U11" s="27">
        <f t="array" ref="U11">IFERROR(SUM(VLOOKUP(K11,counts!$A:$AC, {22,23},FALSE)),"****")</f>
        <v>6005.3076923076806</v>
      </c>
      <c r="V11" s="27" t="e">
        <f t="shared" si="8"/>
        <v>#VALUE!</v>
      </c>
      <c r="W11" s="28" t="e">
        <f t="shared" si="9"/>
        <v>#VALUE!</v>
      </c>
      <c r="X11" s="1" t="s">
        <v>514</v>
      </c>
    </row>
    <row r="12" spans="1:24">
      <c r="B12" s="1" t="s">
        <v>68</v>
      </c>
      <c r="C12" s="2">
        <v>67</v>
      </c>
      <c r="D12" s="2">
        <v>54288</v>
      </c>
      <c r="E12" s="2">
        <v>52602</v>
      </c>
      <c r="F12" s="2">
        <f t="shared" si="0"/>
        <v>52602</v>
      </c>
      <c r="G12" s="2">
        <f t="shared" si="1"/>
        <v>54288</v>
      </c>
      <c r="H12" s="2" t="str">
        <f t="shared" si="2"/>
        <v>L5428852602</v>
      </c>
      <c r="I12" s="2" t="str">
        <f t="shared" si="3"/>
        <v>L5260254288</v>
      </c>
      <c r="J12" s="2" t="str">
        <f t="shared" si="4"/>
        <v>67NE</v>
      </c>
      <c r="K12" s="2" t="str">
        <f t="shared" si="5"/>
        <v>67SW</v>
      </c>
      <c r="L12" s="43"/>
      <c r="M12" s="22" t="str">
        <f>IFERROR(VLOOKUP(H12,emme_volumes!$A:$AB, 4,FALSE)*2,"****")</f>
        <v>****</v>
      </c>
      <c r="N12" s="22" t="str">
        <f t="array" ref="N12">IFERROR(SUM(VLOOKUP(H12,emme_volumes!$A:$AB, {21,22},FALSE)),"****")</f>
        <v>****</v>
      </c>
      <c r="O12" s="23">
        <f t="array" ref="O12">IFERROR(SUM(VLOOKUP(J12,counts!$A:$AC, {22,23},FALSE)),"****")</f>
        <v>199</v>
      </c>
      <c r="P12" s="23" t="e">
        <f t="shared" si="6"/>
        <v>#VALUE!</v>
      </c>
      <c r="Q12" s="24" t="e">
        <f t="shared" si="7"/>
        <v>#VALUE!</v>
      </c>
      <c r="R12" s="49"/>
      <c r="S12" s="22" t="str">
        <f>IFERROR(VLOOKUP(I12,emme_volumes!$A:$AB, 4,FALSE)*2,"****")</f>
        <v>****</v>
      </c>
      <c r="T12" s="22" t="str">
        <f t="array" ref="T12">IFERROR(SUM(VLOOKUP(I12,emme_volumes!$A:$AB, {21,22},FALSE)),"****")</f>
        <v>****</v>
      </c>
      <c r="U12" s="23">
        <f t="array" ref="U12">IFERROR(SUM(VLOOKUP(K12,counts!$A:$AC, {22,23},FALSE)),"****")</f>
        <v>207</v>
      </c>
      <c r="V12" s="23" t="e">
        <f t="shared" si="8"/>
        <v>#VALUE!</v>
      </c>
      <c r="W12" s="24" t="e">
        <f t="shared" si="9"/>
        <v>#VALUE!</v>
      </c>
      <c r="X12" s="1" t="s">
        <v>515</v>
      </c>
    </row>
    <row r="13" spans="1:24">
      <c r="B13" s="1" t="s">
        <v>69</v>
      </c>
      <c r="C13" s="2">
        <v>68</v>
      </c>
      <c r="D13" s="2">
        <v>56877</v>
      </c>
      <c r="E13" s="2">
        <v>59305</v>
      </c>
      <c r="F13" s="2">
        <f t="shared" si="0"/>
        <v>59305</v>
      </c>
      <c r="G13" s="2">
        <f t="shared" si="1"/>
        <v>56877</v>
      </c>
      <c r="H13" s="2" t="str">
        <f t="shared" si="2"/>
        <v>L5687759305</v>
      </c>
      <c r="I13" s="2" t="str">
        <f t="shared" si="3"/>
        <v>L5930556877</v>
      </c>
      <c r="J13" s="2" t="str">
        <f t="shared" si="4"/>
        <v>68NE</v>
      </c>
      <c r="K13" s="2" t="str">
        <f t="shared" si="5"/>
        <v>68SW</v>
      </c>
      <c r="L13" s="43"/>
      <c r="M13" s="22" t="str">
        <f>IFERROR(VLOOKUP(H13,emme_volumes!$A:$AB, 4,FALSE)*2,"****")</f>
        <v>****</v>
      </c>
      <c r="N13" s="22" t="str">
        <f t="array" ref="N13">IFERROR(SUM(VLOOKUP(H13,emme_volumes!$A:$AB, {21,22},FALSE)),"****")</f>
        <v>****</v>
      </c>
      <c r="O13" s="23">
        <f t="array" ref="O13">IFERROR(SUM(VLOOKUP(J13,counts!$A:$AC, {22,23},FALSE)),"****")</f>
        <v>2833</v>
      </c>
      <c r="P13" s="23" t="e">
        <f t="shared" si="6"/>
        <v>#VALUE!</v>
      </c>
      <c r="Q13" s="24" t="e">
        <f t="shared" si="7"/>
        <v>#VALUE!</v>
      </c>
      <c r="R13" s="49"/>
      <c r="S13" s="22" t="str">
        <f>IFERROR(VLOOKUP(I13,emme_volumes!$A:$AB, 4,FALSE)*2,"****")</f>
        <v>****</v>
      </c>
      <c r="T13" s="22" t="str">
        <f t="array" ref="T13">IFERROR(SUM(VLOOKUP(I13,emme_volumes!$A:$AB, {21,22},FALSE)),"****")</f>
        <v>****</v>
      </c>
      <c r="U13" s="23">
        <f t="array" ref="U13">IFERROR(SUM(VLOOKUP(K13,counts!$A:$AC, {22,23},FALSE)),"****")</f>
        <v>1987</v>
      </c>
      <c r="V13" s="23" t="e">
        <f t="shared" si="8"/>
        <v>#VALUE!</v>
      </c>
      <c r="W13" s="24" t="e">
        <f t="shared" si="9"/>
        <v>#VALUE!</v>
      </c>
    </row>
    <row r="14" spans="1:24">
      <c r="B14" s="1" t="s">
        <v>70</v>
      </c>
      <c r="C14" s="2">
        <v>69</v>
      </c>
      <c r="D14" s="2">
        <v>52953</v>
      </c>
      <c r="E14" s="2">
        <v>55331</v>
      </c>
      <c r="F14" s="2">
        <f t="shared" si="0"/>
        <v>55331</v>
      </c>
      <c r="G14" s="2">
        <f t="shared" si="1"/>
        <v>52953</v>
      </c>
      <c r="H14" s="2" t="str">
        <f t="shared" si="2"/>
        <v>L5295355331</v>
      </c>
      <c r="I14" s="2" t="str">
        <f t="shared" si="3"/>
        <v>L5533152953</v>
      </c>
      <c r="J14" s="2" t="str">
        <f t="shared" si="4"/>
        <v>69NE</v>
      </c>
      <c r="K14" s="2" t="str">
        <f t="shared" si="5"/>
        <v>69SW</v>
      </c>
      <c r="L14" s="43"/>
      <c r="M14" s="22" t="str">
        <f>IFERROR(VLOOKUP(H14,emme_volumes!$A:$AB, 4,FALSE)*2,"****")</f>
        <v>****</v>
      </c>
      <c r="N14" s="22" t="str">
        <f t="array" ref="N14">IFERROR(SUM(VLOOKUP(H14,emme_volumes!$A:$AB, {21,22},FALSE)),"****")</f>
        <v>****</v>
      </c>
      <c r="O14" s="23">
        <f t="array" ref="O14">IFERROR(SUM(VLOOKUP(J14,counts!$A:$AC, {22,23},FALSE)),"****")</f>
        <v>1800</v>
      </c>
      <c r="P14" s="23" t="e">
        <f t="shared" si="6"/>
        <v>#VALUE!</v>
      </c>
      <c r="Q14" s="24" t="e">
        <f t="shared" si="7"/>
        <v>#VALUE!</v>
      </c>
      <c r="R14" s="49"/>
      <c r="S14" s="22" t="str">
        <f>IFERROR(VLOOKUP(I14,emme_volumes!$A:$AB, 4,FALSE)*2,"****")</f>
        <v>****</v>
      </c>
      <c r="T14" s="22" t="str">
        <f t="array" ref="T14">IFERROR(SUM(VLOOKUP(I14,emme_volumes!$A:$AB, {21,22},FALSE)),"****")</f>
        <v>****</v>
      </c>
      <c r="U14" s="23">
        <f t="array" ref="U14">IFERROR(SUM(VLOOKUP(K14,counts!$A:$AC, {22,23},FALSE)),"****")</f>
        <v>1643</v>
      </c>
      <c r="V14" s="23" t="e">
        <f t="shared" si="8"/>
        <v>#VALUE!</v>
      </c>
      <c r="W14" s="24" t="e">
        <f t="shared" si="9"/>
        <v>#VALUE!</v>
      </c>
    </row>
    <row r="15" spans="1:24">
      <c r="B15" s="1" t="s">
        <v>87</v>
      </c>
      <c r="C15" s="2">
        <v>70</v>
      </c>
      <c r="D15" s="2">
        <v>60640</v>
      </c>
      <c r="E15" s="2">
        <v>69938</v>
      </c>
      <c r="F15" s="2">
        <f t="shared" si="0"/>
        <v>69938</v>
      </c>
      <c r="G15" s="2">
        <f t="shared" si="1"/>
        <v>60640</v>
      </c>
      <c r="H15" s="2" t="str">
        <f t="shared" si="2"/>
        <v>L6064069938</v>
      </c>
      <c r="I15" s="2" t="str">
        <f t="shared" si="3"/>
        <v>L6993860640</v>
      </c>
      <c r="J15" s="2" t="str">
        <f t="shared" si="4"/>
        <v>70NE</v>
      </c>
      <c r="K15" s="2" t="str">
        <f t="shared" si="5"/>
        <v>70SW</v>
      </c>
      <c r="L15" s="43"/>
      <c r="M15" s="22" t="str">
        <f>IFERROR(VLOOKUP(H15,emme_volumes!$A:$AB, 4,FALSE)*2,"****")</f>
        <v>****</v>
      </c>
      <c r="N15" s="22" t="str">
        <f t="array" ref="N15">IFERROR(SUM(VLOOKUP(H15,emme_volumes!$A:$AB, {21,22},FALSE)),"****")</f>
        <v>****</v>
      </c>
      <c r="O15" s="23">
        <f t="array" ref="O15">IFERROR(SUM(VLOOKUP(J15,counts!$A:$AC, {22,23},FALSE)),"****")</f>
        <v>1021</v>
      </c>
      <c r="P15" s="23" t="e">
        <f t="shared" si="6"/>
        <v>#VALUE!</v>
      </c>
      <c r="Q15" s="24" t="e">
        <f t="shared" si="7"/>
        <v>#VALUE!</v>
      </c>
      <c r="R15" s="49"/>
      <c r="S15" s="22" t="str">
        <f>IFERROR(VLOOKUP(I15,emme_volumes!$A:$AB, 4,FALSE)*2,"****")</f>
        <v>****</v>
      </c>
      <c r="T15" s="22" t="str">
        <f t="array" ref="T15">IFERROR(SUM(VLOOKUP(I15,emme_volumes!$A:$AB, {21,22},FALSE)),"****")</f>
        <v>****</v>
      </c>
      <c r="U15" s="23">
        <f t="array" ref="U15">IFERROR(SUM(VLOOKUP(K15,counts!$A:$AC, {22,23},FALSE)),"****")</f>
        <v>694</v>
      </c>
      <c r="V15" s="23" t="e">
        <f t="shared" si="8"/>
        <v>#VALUE!</v>
      </c>
      <c r="W15" s="24" t="e">
        <f t="shared" si="9"/>
        <v>#VALUE!</v>
      </c>
    </row>
    <row r="16" spans="1:24">
      <c r="B16" s="1" t="s">
        <v>71</v>
      </c>
      <c r="C16" s="2">
        <v>71</v>
      </c>
      <c r="D16" s="2">
        <v>56031</v>
      </c>
      <c r="E16" s="2">
        <v>53658</v>
      </c>
      <c r="F16" s="2">
        <f t="shared" si="0"/>
        <v>53658</v>
      </c>
      <c r="G16" s="2">
        <f t="shared" si="1"/>
        <v>56031</v>
      </c>
      <c r="H16" s="2" t="str">
        <f t="shared" si="2"/>
        <v>L5603153658</v>
      </c>
      <c r="I16" s="2" t="str">
        <f t="shared" si="3"/>
        <v>L5365856031</v>
      </c>
      <c r="J16" s="2" t="str">
        <f t="shared" si="4"/>
        <v>71NE</v>
      </c>
      <c r="K16" s="2" t="str">
        <f t="shared" si="5"/>
        <v>71SW</v>
      </c>
      <c r="L16" s="43"/>
      <c r="M16" s="22" t="str">
        <f>IFERROR(VLOOKUP(H16,emme_volumes!$A:$AB, 4,FALSE)*2,"****")</f>
        <v>****</v>
      </c>
      <c r="N16" s="22" t="str">
        <f t="array" ref="N16">IFERROR(SUM(VLOOKUP(H16,emme_volumes!$A:$AB, {21,22},FALSE)),"****")</f>
        <v>****</v>
      </c>
      <c r="O16" s="23">
        <f t="array" ref="O16">IFERROR(SUM(VLOOKUP(J16,counts!$A:$AC, {22,23},FALSE)),"****")</f>
        <v>1663</v>
      </c>
      <c r="P16" s="23" t="e">
        <f t="shared" si="6"/>
        <v>#VALUE!</v>
      </c>
      <c r="Q16" s="24" t="e">
        <f t="shared" si="7"/>
        <v>#VALUE!</v>
      </c>
      <c r="R16" s="49"/>
      <c r="S16" s="22" t="str">
        <f>IFERROR(VLOOKUP(I16,emme_volumes!$A:$AB, 4,FALSE)*2,"****")</f>
        <v>****</v>
      </c>
      <c r="T16" s="22" t="str">
        <f t="array" ref="T16">IFERROR(SUM(VLOOKUP(I16,emme_volumes!$A:$AB, {21,22},FALSE)),"****")</f>
        <v>****</v>
      </c>
      <c r="U16" s="23">
        <f t="array" ref="U16">IFERROR(SUM(VLOOKUP(K16,counts!$A:$AC, {22,23},FALSE)),"****")</f>
        <v>1841</v>
      </c>
      <c r="V16" s="23" t="e">
        <f t="shared" si="8"/>
        <v>#VALUE!</v>
      </c>
      <c r="W16" s="24" t="e">
        <f t="shared" si="9"/>
        <v>#VALUE!</v>
      </c>
    </row>
    <row r="17" spans="1:24">
      <c r="B17" s="1" t="s">
        <v>72</v>
      </c>
      <c r="C17" s="2">
        <v>72</v>
      </c>
      <c r="D17" s="2">
        <v>60630</v>
      </c>
      <c r="E17" s="2">
        <v>60983</v>
      </c>
      <c r="F17" s="2">
        <f t="shared" si="0"/>
        <v>60983</v>
      </c>
      <c r="G17" s="2">
        <f t="shared" si="1"/>
        <v>60630</v>
      </c>
      <c r="H17" s="2" t="str">
        <f t="shared" si="2"/>
        <v>L6063060983</v>
      </c>
      <c r="I17" s="2" t="str">
        <f t="shared" si="3"/>
        <v>L6098360630</v>
      </c>
      <c r="J17" s="2" t="str">
        <f t="shared" si="4"/>
        <v>72NE</v>
      </c>
      <c r="K17" s="2" t="str">
        <f t="shared" si="5"/>
        <v>72SW</v>
      </c>
      <c r="L17" s="43"/>
      <c r="M17" s="22" t="str">
        <f>IFERROR(VLOOKUP(H17,emme_volumes!$A:$AB, 4,FALSE)*2,"****")</f>
        <v>****</v>
      </c>
      <c r="N17" s="22" t="str">
        <f t="array" ref="N17">IFERROR(SUM(VLOOKUP(H17,emme_volumes!$A:$AB, {21,22},FALSE)),"****")</f>
        <v>****</v>
      </c>
      <c r="O17" s="23">
        <f t="array" ref="O17">IFERROR(SUM(VLOOKUP(J17,counts!$A:$AC, {22,23},FALSE)),"****")</f>
        <v>942</v>
      </c>
      <c r="P17" s="23" t="e">
        <f t="shared" si="6"/>
        <v>#VALUE!</v>
      </c>
      <c r="Q17" s="24" t="e">
        <f t="shared" si="7"/>
        <v>#VALUE!</v>
      </c>
      <c r="R17" s="49"/>
      <c r="S17" s="22" t="str">
        <f>IFERROR(VLOOKUP(I17,emme_volumes!$A:$AB, 4,FALSE)*2,"****")</f>
        <v>****</v>
      </c>
      <c r="T17" s="22" t="str">
        <f t="array" ref="T17">IFERROR(SUM(VLOOKUP(I17,emme_volumes!$A:$AB, {21,22},FALSE)),"****")</f>
        <v>****</v>
      </c>
      <c r="U17" s="23">
        <f t="array" ref="U17">IFERROR(SUM(VLOOKUP(K17,counts!$A:$AC, {22,23},FALSE)),"****")</f>
        <v>422</v>
      </c>
      <c r="V17" s="23" t="e">
        <f t="shared" si="8"/>
        <v>#VALUE!</v>
      </c>
      <c r="W17" s="24" t="e">
        <f t="shared" si="9"/>
        <v>#VALUE!</v>
      </c>
    </row>
    <row r="18" spans="1:24">
      <c r="B18" s="1" t="s">
        <v>73</v>
      </c>
      <c r="C18" s="2">
        <v>73</v>
      </c>
      <c r="D18" s="2">
        <v>78024</v>
      </c>
      <c r="E18" s="2">
        <v>56148</v>
      </c>
      <c r="F18" s="2">
        <f t="shared" si="0"/>
        <v>56148</v>
      </c>
      <c r="G18" s="2">
        <f t="shared" si="1"/>
        <v>78024</v>
      </c>
      <c r="H18" s="2" t="str">
        <f t="shared" si="2"/>
        <v>L7802456148</v>
      </c>
      <c r="I18" s="2" t="str">
        <f t="shared" si="3"/>
        <v>L5614878024</v>
      </c>
      <c r="J18" s="2" t="str">
        <f t="shared" si="4"/>
        <v>73NE</v>
      </c>
      <c r="K18" s="2" t="str">
        <f t="shared" si="5"/>
        <v>73SW</v>
      </c>
      <c r="L18" s="43"/>
      <c r="M18" s="22" t="str">
        <f>IFERROR(VLOOKUP(H18,emme_volumes!$A:$AB, 4,FALSE)*2,"****")</f>
        <v>****</v>
      </c>
      <c r="N18" s="22" t="str">
        <f t="array" ref="N18">IFERROR(SUM(VLOOKUP(H18,emme_volumes!$A:$AB, {21,22},FALSE)),"****")</f>
        <v>****</v>
      </c>
      <c r="O18" s="23">
        <f t="array" ref="O18">IFERROR(SUM(VLOOKUP(J18,counts!$A:$AC, {22,23},FALSE)),"****")</f>
        <v>1819</v>
      </c>
      <c r="P18" s="23" t="e">
        <f t="shared" si="6"/>
        <v>#VALUE!</v>
      </c>
      <c r="Q18" s="24" t="e">
        <f t="shared" si="7"/>
        <v>#VALUE!</v>
      </c>
      <c r="R18" s="49"/>
      <c r="S18" s="22" t="str">
        <f>IFERROR(VLOOKUP(I18,emme_volumes!$A:$AB, 4,FALSE)*2,"****")</f>
        <v>****</v>
      </c>
      <c r="T18" s="22" t="str">
        <f t="array" ref="T18">IFERROR(SUM(VLOOKUP(I18,emme_volumes!$A:$AB, {21,22},FALSE)),"****")</f>
        <v>****</v>
      </c>
      <c r="U18" s="23">
        <f t="array" ref="U18">IFERROR(SUM(VLOOKUP(K18,counts!$A:$AC, {22,23},FALSE)),"****")</f>
        <v>2265</v>
      </c>
      <c r="V18" s="23" t="e">
        <f t="shared" si="8"/>
        <v>#VALUE!</v>
      </c>
      <c r="W18" s="24" t="e">
        <f t="shared" si="9"/>
        <v>#VALUE!</v>
      </c>
    </row>
    <row r="19" spans="1:24">
      <c r="B19" s="1" t="s">
        <v>74</v>
      </c>
      <c r="C19" s="2">
        <v>74</v>
      </c>
      <c r="D19" s="2">
        <v>53745</v>
      </c>
      <c r="E19" s="2">
        <v>58978</v>
      </c>
      <c r="F19" s="2">
        <f t="shared" si="0"/>
        <v>58978</v>
      </c>
      <c r="G19" s="2">
        <f t="shared" si="1"/>
        <v>53745</v>
      </c>
      <c r="H19" s="2" t="str">
        <f t="shared" si="2"/>
        <v>L5374558978</v>
      </c>
      <c r="I19" s="2" t="str">
        <f t="shared" si="3"/>
        <v>L5897853745</v>
      </c>
      <c r="J19" s="2" t="str">
        <f t="shared" si="4"/>
        <v>74NE</v>
      </c>
      <c r="K19" s="2" t="str">
        <f t="shared" si="5"/>
        <v>74SW</v>
      </c>
      <c r="L19" s="43"/>
      <c r="M19" s="22" t="str">
        <f>IFERROR(VLOOKUP(H19,emme_volumes!$A:$AB, 4,FALSE)*2,"****")</f>
        <v>****</v>
      </c>
      <c r="N19" s="22" t="str">
        <f t="array" ref="N19">IFERROR(SUM(VLOOKUP(H19,emme_volumes!$A:$AB, {21,22},FALSE)),"****")</f>
        <v>****</v>
      </c>
      <c r="O19" s="23">
        <f t="array" ref="O19">IFERROR(SUM(VLOOKUP(J19,counts!$A:$AC, {22,23},FALSE)),"****")</f>
        <v>1455</v>
      </c>
      <c r="P19" s="23" t="e">
        <f t="shared" si="6"/>
        <v>#VALUE!</v>
      </c>
      <c r="Q19" s="24" t="e">
        <f t="shared" si="7"/>
        <v>#VALUE!</v>
      </c>
      <c r="R19" s="49"/>
      <c r="S19" s="22" t="str">
        <f>IFERROR(VLOOKUP(I19,emme_volumes!$A:$AB, 4,FALSE)*2,"****")</f>
        <v>****</v>
      </c>
      <c r="T19" s="22" t="str">
        <f t="array" ref="T19">IFERROR(SUM(VLOOKUP(I19,emme_volumes!$A:$AB, {21,22},FALSE)),"****")</f>
        <v>****</v>
      </c>
      <c r="U19" s="23">
        <f t="array" ref="U19">IFERROR(SUM(VLOOKUP(K19,counts!$A:$AC, {22,23},FALSE)),"****")</f>
        <v>1131</v>
      </c>
      <c r="V19" s="23" t="e">
        <f t="shared" si="8"/>
        <v>#VALUE!</v>
      </c>
      <c r="W19" s="24" t="e">
        <f t="shared" si="9"/>
        <v>#VALUE!</v>
      </c>
    </row>
    <row r="20" spans="1:24">
      <c r="B20" s="1" t="s">
        <v>75</v>
      </c>
      <c r="C20" s="2">
        <v>75</v>
      </c>
      <c r="D20" s="2">
        <v>59816</v>
      </c>
      <c r="E20" s="2">
        <v>53025</v>
      </c>
      <c r="F20" s="2">
        <f t="shared" si="0"/>
        <v>53025</v>
      </c>
      <c r="G20" s="2">
        <f t="shared" si="1"/>
        <v>59816</v>
      </c>
      <c r="H20" s="2" t="str">
        <f t="shared" si="2"/>
        <v>L5981653025</v>
      </c>
      <c r="I20" s="2" t="str">
        <f t="shared" si="3"/>
        <v>L5302559816</v>
      </c>
      <c r="J20" s="2" t="str">
        <f t="shared" si="4"/>
        <v>75NE</v>
      </c>
      <c r="K20" s="2" t="str">
        <f t="shared" si="5"/>
        <v>75SW</v>
      </c>
      <c r="L20" s="43"/>
      <c r="M20" s="22" t="str">
        <f>IFERROR(VLOOKUP(H20,emme_volumes!$A:$AB, 4,FALSE)*2,"****")</f>
        <v>****</v>
      </c>
      <c r="N20" s="22" t="str">
        <f t="array" ref="N20">IFERROR(SUM(VLOOKUP(H20,emme_volumes!$A:$AB, {21,22},FALSE)),"****")</f>
        <v>****</v>
      </c>
      <c r="O20" s="23">
        <f t="array" ref="O20">IFERROR(SUM(VLOOKUP(J20,counts!$A:$AC, {22,23},FALSE)),"****")</f>
        <v>1380</v>
      </c>
      <c r="P20" s="23" t="e">
        <f t="shared" si="6"/>
        <v>#VALUE!</v>
      </c>
      <c r="Q20" s="24" t="e">
        <f t="shared" si="7"/>
        <v>#VALUE!</v>
      </c>
      <c r="R20" s="49"/>
      <c r="S20" s="22" t="str">
        <f>IFERROR(VLOOKUP(I20,emme_volumes!$A:$AB, 4,FALSE)*2,"****")</f>
        <v>****</v>
      </c>
      <c r="T20" s="22" t="str">
        <f t="array" ref="T20">IFERROR(SUM(VLOOKUP(I20,emme_volumes!$A:$AB, {21,22},FALSE)),"****")</f>
        <v>****</v>
      </c>
      <c r="U20" s="23">
        <f t="array" ref="U20">IFERROR(SUM(VLOOKUP(K20,counts!$A:$AC, {22,23},FALSE)),"****")</f>
        <v>948</v>
      </c>
      <c r="V20" s="23" t="e">
        <f t="shared" si="8"/>
        <v>#VALUE!</v>
      </c>
      <c r="W20" s="24" t="e">
        <f t="shared" si="9"/>
        <v>#VALUE!</v>
      </c>
    </row>
    <row r="21" spans="1:24">
      <c r="B21" s="1" t="s">
        <v>76</v>
      </c>
      <c r="C21" s="2">
        <v>76</v>
      </c>
      <c r="D21" s="2">
        <v>56152</v>
      </c>
      <c r="E21" s="2">
        <v>55536</v>
      </c>
      <c r="F21" s="2">
        <f t="shared" si="0"/>
        <v>55536</v>
      </c>
      <c r="G21" s="2">
        <f t="shared" si="1"/>
        <v>56152</v>
      </c>
      <c r="H21" s="2" t="str">
        <f t="shared" si="2"/>
        <v>L5615255536</v>
      </c>
      <c r="I21" s="2" t="str">
        <f t="shared" si="3"/>
        <v>L5553656152</v>
      </c>
      <c r="J21" s="2" t="str">
        <f t="shared" si="4"/>
        <v>76NE</v>
      </c>
      <c r="K21" s="2" t="str">
        <f t="shared" si="5"/>
        <v>76SW</v>
      </c>
      <c r="L21" s="43"/>
      <c r="M21" s="22" t="str">
        <f>IFERROR(VLOOKUP(H21,emme_volumes!$A:$AB, 4,FALSE)*2,"****")</f>
        <v>****</v>
      </c>
      <c r="N21" s="22" t="str">
        <f t="array" ref="N21">IFERROR(SUM(VLOOKUP(H21,emme_volumes!$A:$AB, {21,22},FALSE)),"****")</f>
        <v>****</v>
      </c>
      <c r="O21" s="23">
        <f t="array" ref="O21">IFERROR(SUM(VLOOKUP(J21,counts!$A:$AC, {22,23},FALSE)),"****")</f>
        <v>487</v>
      </c>
      <c r="P21" s="23" t="e">
        <f t="shared" si="6"/>
        <v>#VALUE!</v>
      </c>
      <c r="Q21" s="24" t="e">
        <f t="shared" si="7"/>
        <v>#VALUE!</v>
      </c>
      <c r="R21" s="49"/>
      <c r="S21" s="22" t="str">
        <f>IFERROR(VLOOKUP(I21,emme_volumes!$A:$AB, 4,FALSE)*2,"****")</f>
        <v>****</v>
      </c>
      <c r="T21" s="22" t="str">
        <f t="array" ref="T21">IFERROR(SUM(VLOOKUP(I21,emme_volumes!$A:$AB, {21,22},FALSE)),"****")</f>
        <v>****</v>
      </c>
      <c r="U21" s="23">
        <f t="array" ref="U21">IFERROR(SUM(VLOOKUP(K21,counts!$A:$AC, {22,23},FALSE)),"****")</f>
        <v>304</v>
      </c>
      <c r="V21" s="23" t="e">
        <f t="shared" si="8"/>
        <v>#VALUE!</v>
      </c>
      <c r="W21" s="24" t="e">
        <f t="shared" si="9"/>
        <v>#VALUE!</v>
      </c>
    </row>
    <row r="22" spans="1:24">
      <c r="B22" s="1" t="s">
        <v>77</v>
      </c>
      <c r="C22" s="2">
        <v>77</v>
      </c>
      <c r="D22" s="2">
        <v>80431</v>
      </c>
      <c r="E22" s="2">
        <v>55885</v>
      </c>
      <c r="F22" s="2">
        <f t="shared" si="0"/>
        <v>55885</v>
      </c>
      <c r="G22" s="2">
        <f t="shared" si="1"/>
        <v>80431</v>
      </c>
      <c r="H22" s="2" t="str">
        <f t="shared" si="2"/>
        <v>L8043155885</v>
      </c>
      <c r="I22" s="2" t="str">
        <f t="shared" si="3"/>
        <v>L5588580431</v>
      </c>
      <c r="J22" s="2" t="str">
        <f t="shared" si="4"/>
        <v>77NE</v>
      </c>
      <c r="K22" s="2" t="str">
        <f t="shared" si="5"/>
        <v>77SW</v>
      </c>
      <c r="L22" s="45"/>
      <c r="M22" s="22" t="str">
        <f>IFERROR(VLOOKUP(H22,emme_volumes!$A:$AB, 4,FALSE)*2,"****")</f>
        <v>****</v>
      </c>
      <c r="N22" s="22" t="str">
        <f t="array" ref="N22">IFERROR(SUM(VLOOKUP(H22,emme_volumes!$A:$AB, {21,22},FALSE)),"****")</f>
        <v>****</v>
      </c>
      <c r="O22" s="23">
        <f t="array" ref="O22">IFERROR(SUM(VLOOKUP(J22,counts!$A:$AC, {22,23},FALSE)),"****")</f>
        <v>2388</v>
      </c>
      <c r="P22" s="23" t="e">
        <f t="shared" si="6"/>
        <v>#VALUE!</v>
      </c>
      <c r="Q22" s="24" t="e">
        <f t="shared" si="7"/>
        <v>#VALUE!</v>
      </c>
      <c r="R22" s="50"/>
      <c r="S22" s="22" t="str">
        <f>IFERROR(VLOOKUP(I22,emme_volumes!$A:$AB, 4,FALSE)*2,"****")</f>
        <v>****</v>
      </c>
      <c r="T22" s="22" t="str">
        <f t="array" ref="T22">IFERROR(SUM(VLOOKUP(I22,emme_volumes!$A:$AB, {21,22},FALSE)),"****")</f>
        <v>****</v>
      </c>
      <c r="U22" s="23">
        <f t="array" ref="U22">IFERROR(SUM(VLOOKUP(K22,counts!$A:$AC, {22,23},FALSE)),"****")</f>
        <v>1900</v>
      </c>
      <c r="V22" s="23" t="e">
        <f t="shared" si="8"/>
        <v>#VALUE!</v>
      </c>
      <c r="W22" s="24" t="e">
        <f t="shared" si="9"/>
        <v>#VALUE!</v>
      </c>
    </row>
    <row r="23" spans="1:24" s="3" customFormat="1">
      <c r="B23" s="53" t="s">
        <v>4</v>
      </c>
      <c r="C23" s="54"/>
      <c r="D23" s="54"/>
      <c r="E23" s="54"/>
      <c r="F23" s="54"/>
      <c r="G23" s="54"/>
      <c r="H23" s="54"/>
      <c r="I23" s="54"/>
      <c r="J23" s="54"/>
      <c r="K23" s="54"/>
      <c r="L23" s="45"/>
      <c r="M23" s="55">
        <f>SUM(M4:M22)</f>
        <v>0</v>
      </c>
      <c r="N23" s="55">
        <f>SUM(N4:N22)</f>
        <v>0</v>
      </c>
      <c r="O23" s="56">
        <f>SUM(O4:O22)</f>
        <v>31745.76923076922</v>
      </c>
      <c r="P23" s="56">
        <f t="shared" si="6"/>
        <v>-31745.76923076922</v>
      </c>
      <c r="Q23" s="57">
        <f t="shared" si="7"/>
        <v>-1</v>
      </c>
      <c r="R23" s="50"/>
      <c r="S23" s="55">
        <f>SUM(S4:S22)</f>
        <v>0</v>
      </c>
      <c r="T23" s="55">
        <f>SUM(T4:T22)</f>
        <v>0</v>
      </c>
      <c r="U23" s="56">
        <f>SUM(U4:U22)</f>
        <v>25962.307692307681</v>
      </c>
      <c r="V23" s="56">
        <f t="shared" si="8"/>
        <v>-25962.307692307681</v>
      </c>
      <c r="W23" s="57">
        <f t="shared" si="9"/>
        <v>-1</v>
      </c>
    </row>
    <row r="24" spans="1:24">
      <c r="L24" s="43"/>
      <c r="M24" s="22"/>
      <c r="N24" s="22"/>
      <c r="Q24" s="24"/>
      <c r="R24" s="49"/>
      <c r="S24" s="22"/>
      <c r="T24" s="22"/>
      <c r="W24" s="24"/>
    </row>
    <row r="25" spans="1:24">
      <c r="B25" s="53" t="s">
        <v>39</v>
      </c>
      <c r="C25" s="74"/>
      <c r="D25" s="74"/>
      <c r="E25" s="74"/>
      <c r="F25" s="74"/>
      <c r="G25" s="74"/>
      <c r="H25" s="74"/>
      <c r="I25" s="74"/>
      <c r="J25" s="74"/>
      <c r="K25" s="74"/>
      <c r="L25" s="43"/>
      <c r="M25" s="75"/>
      <c r="N25" s="75"/>
      <c r="O25" s="76"/>
      <c r="P25" s="76"/>
      <c r="Q25" s="77"/>
      <c r="R25" s="49"/>
      <c r="S25" s="75"/>
      <c r="T25" s="75"/>
      <c r="U25" s="76"/>
      <c r="V25" s="76"/>
      <c r="W25" s="77"/>
    </row>
    <row r="26" spans="1:24">
      <c r="B26" s="1" t="s">
        <v>0</v>
      </c>
      <c r="C26" s="2">
        <v>109</v>
      </c>
      <c r="D26" s="2">
        <v>57028</v>
      </c>
      <c r="E26" s="2">
        <v>57087</v>
      </c>
      <c r="F26" s="2">
        <f t="shared" si="0"/>
        <v>57087</v>
      </c>
      <c r="G26" s="2">
        <f t="shared" si="1"/>
        <v>57028</v>
      </c>
      <c r="H26" s="2" t="str">
        <f>CONCATENATE("L",D26,E26)</f>
        <v>L5702857087</v>
      </c>
      <c r="I26" s="2" t="str">
        <f>CONCATENATE("L",F26,G26)</f>
        <v>L5708757028</v>
      </c>
      <c r="J26" s="2" t="str">
        <f t="shared" ref="J26:J35" si="10">CONCATENATE(C26,"NE")</f>
        <v>109NE</v>
      </c>
      <c r="K26" s="2" t="str">
        <f t="shared" ref="K26:K35" si="11">CONCATENATE(C26,"SW")</f>
        <v>109SW</v>
      </c>
      <c r="L26" s="43"/>
      <c r="M26" s="22" t="str">
        <f>IFERROR(VLOOKUP(H26,emme_volumes!$A:$AB, 4,FALSE)*2,"****")</f>
        <v>****</v>
      </c>
      <c r="N26" s="22" t="str">
        <f t="array" ref="N26">IFERROR(SUM(VLOOKUP(H26,emme_volumes!$A:$AB, {21,22},FALSE)),"****")</f>
        <v>****</v>
      </c>
      <c r="O26" s="23">
        <f t="array" ref="O26">IFERROR(SUM(VLOOKUP(J26,counts!$A:$AC, {22,23},FALSE)),"****")</f>
        <v>1631</v>
      </c>
      <c r="P26" s="23" t="e">
        <f t="shared" ref="P26:P36" si="12">N26-O26</f>
        <v>#VALUE!</v>
      </c>
      <c r="Q26" s="24" t="e">
        <f t="shared" ref="Q26:Q36" si="13">P26/O26</f>
        <v>#VALUE!</v>
      </c>
      <c r="R26" s="51"/>
      <c r="S26" s="22" t="str">
        <f>IFERROR(VLOOKUP(I26,emme_volumes!$A:$AB, 4,FALSE)*2,"****")</f>
        <v>****</v>
      </c>
      <c r="T26" s="22" t="str">
        <f t="array" ref="T26">IFERROR(SUM(VLOOKUP(I26,emme_volumes!$A:$AB, {21,22},FALSE)),"****")</f>
        <v>****</v>
      </c>
      <c r="U26" s="23">
        <f t="array" ref="U26">IFERROR(SUM(VLOOKUP(K26,counts!$A:$AC, {22,23},FALSE)),"****")</f>
        <v>1454</v>
      </c>
      <c r="V26" s="23" t="e">
        <f t="shared" ref="V26:V29" si="14">T26-U26</f>
        <v>#VALUE!</v>
      </c>
      <c r="W26" s="24" t="e">
        <f t="shared" ref="W26:W36" si="15">V26/U26</f>
        <v>#VALUE!</v>
      </c>
    </row>
    <row r="27" spans="1:24">
      <c r="B27" s="1" t="s">
        <v>1</v>
      </c>
      <c r="C27" s="2">
        <v>110</v>
      </c>
      <c r="D27" s="41">
        <v>53672</v>
      </c>
      <c r="E27" s="41">
        <v>53673</v>
      </c>
      <c r="F27" s="41">
        <f t="shared" si="0"/>
        <v>53673</v>
      </c>
      <c r="G27" s="41">
        <f t="shared" si="1"/>
        <v>53672</v>
      </c>
      <c r="H27" s="2" t="str">
        <f t="shared" ref="H27:H30" si="16">CONCATENATE("L",D27,E27)</f>
        <v>L5367253673</v>
      </c>
      <c r="I27" s="2" t="str">
        <f t="shared" ref="I27:I29" si="17">CONCATENATE("L",F27,G27)</f>
        <v>L5367353672</v>
      </c>
      <c r="J27" s="2" t="str">
        <f t="shared" si="10"/>
        <v>110NE</v>
      </c>
      <c r="K27" s="2" t="str">
        <f t="shared" si="11"/>
        <v>110SW</v>
      </c>
      <c r="L27" s="43"/>
      <c r="M27" s="22" t="str">
        <f>IFERROR(VLOOKUP(H27,emme_volumes!$A:$AB, 4,FALSE)*2,"****")</f>
        <v>****</v>
      </c>
      <c r="N27" s="22" t="str">
        <f t="array" ref="N27">IFERROR(SUM(VLOOKUP(H27,emme_volumes!$A:$AB, {21,22},FALSE)),"****")</f>
        <v>****</v>
      </c>
      <c r="O27" s="23">
        <f t="array" ref="O27">IFERROR(SUM(VLOOKUP(J27,counts!$A:$AC, {22,23},FALSE)),"****")</f>
        <v>2003</v>
      </c>
      <c r="P27" s="23" t="e">
        <f t="shared" si="12"/>
        <v>#VALUE!</v>
      </c>
      <c r="Q27" s="24" t="e">
        <f t="shared" si="13"/>
        <v>#VALUE!</v>
      </c>
      <c r="R27" s="49"/>
      <c r="S27" s="22" t="str">
        <f>IFERROR(VLOOKUP(I27,emme_volumes!$A:$AB, 4,FALSE)*2,"****")</f>
        <v>****</v>
      </c>
      <c r="T27" s="22" t="str">
        <f t="array" ref="T27">IFERROR(SUM(VLOOKUP(I27,emme_volumes!$A:$AB, {21,22},FALSE)),"****")</f>
        <v>****</v>
      </c>
      <c r="U27" s="23">
        <f t="array" ref="U27">IFERROR(SUM(VLOOKUP(K27,counts!$A:$AC, {22,23},FALSE)),"****")</f>
        <v>918</v>
      </c>
      <c r="V27" s="23" t="e">
        <f t="shared" si="14"/>
        <v>#VALUE!</v>
      </c>
      <c r="W27" s="24" t="e">
        <f t="shared" si="15"/>
        <v>#VALUE!</v>
      </c>
    </row>
    <row r="28" spans="1:24">
      <c r="A28" s="1">
        <v>1</v>
      </c>
      <c r="B28" s="4" t="s">
        <v>91</v>
      </c>
      <c r="C28" s="2">
        <v>407</v>
      </c>
      <c r="F28" s="41">
        <v>59426</v>
      </c>
      <c r="G28" s="41">
        <v>52897</v>
      </c>
      <c r="I28" s="2" t="str">
        <f>CONCATENATE("L",F28,G28)</f>
        <v>L5942652897</v>
      </c>
      <c r="J28" s="2" t="str">
        <f>CONCATENATE(C28,"NE")</f>
        <v>407NE</v>
      </c>
      <c r="K28" s="2" t="str">
        <f>CONCATENATE(C28,"SW")</f>
        <v>407SW</v>
      </c>
      <c r="L28" s="43"/>
      <c r="M28" s="26"/>
      <c r="N28" s="26"/>
      <c r="O28" s="27"/>
      <c r="P28" s="27"/>
      <c r="Q28" s="28"/>
      <c r="R28" s="49"/>
      <c r="S28" s="22" t="str">
        <f>IFERROR(VLOOKUP(I28,emme_volumes!$A:$AB, 4,FALSE)*2,"****")</f>
        <v>****</v>
      </c>
      <c r="T28" s="22" t="str">
        <f t="array" ref="T28">IFERROR(SUM(VLOOKUP(I28,emme_volumes!$A:$AB, {21,22},FALSE)),"****")</f>
        <v>****</v>
      </c>
      <c r="U28" s="23">
        <f t="array" ref="U28">IFERROR(SUM(VLOOKUP(K28,counts!$A:$AC, {22,23},FALSE)),"****")</f>
        <v>1310</v>
      </c>
      <c r="V28" s="23" t="e">
        <f t="shared" si="14"/>
        <v>#VALUE!</v>
      </c>
      <c r="W28" s="24" t="e">
        <f>V28/U28</f>
        <v>#VALUE!</v>
      </c>
    </row>
    <row r="29" spans="1:24">
      <c r="A29" s="1">
        <v>1</v>
      </c>
      <c r="B29" s="4" t="s">
        <v>581</v>
      </c>
      <c r="C29" s="2" t="s">
        <v>567</v>
      </c>
      <c r="D29" s="9">
        <v>57053</v>
      </c>
      <c r="E29" s="9">
        <v>54946</v>
      </c>
      <c r="F29" s="9">
        <v>55887</v>
      </c>
      <c r="G29" s="9">
        <v>53343</v>
      </c>
      <c r="H29" s="2" t="str">
        <f t="shared" si="16"/>
        <v>L5705354946</v>
      </c>
      <c r="I29" s="2" t="str">
        <f t="shared" si="17"/>
        <v>L5588753343</v>
      </c>
      <c r="J29" s="2" t="str">
        <f t="shared" si="10"/>
        <v>26-019NE</v>
      </c>
      <c r="K29" s="2" t="str">
        <f t="shared" si="11"/>
        <v>26-019SW</v>
      </c>
      <c r="L29" s="43"/>
      <c r="M29" s="26" t="str">
        <f>IFERROR(VLOOKUP(H29,emme_volumes!$A:$AB, 4,FALSE)*2,"****")</f>
        <v>****</v>
      </c>
      <c r="N29" s="26" t="str">
        <f t="array" ref="N29">IFERROR(SUM(VLOOKUP(H29,emme_volumes!$A:$AB, {21,22},FALSE)),"****")</f>
        <v>****</v>
      </c>
      <c r="O29" s="27">
        <f t="array" ref="O29">IFERROR(SUM(VLOOKUP(J29,counts!$A:$AC, {22,23},FALSE)),"****")</f>
        <v>5693.1538461538294</v>
      </c>
      <c r="P29" s="27" t="e">
        <f>N29+N30-O29</f>
        <v>#VALUE!</v>
      </c>
      <c r="Q29" s="28" t="e">
        <f t="shared" si="13"/>
        <v>#VALUE!</v>
      </c>
      <c r="R29" s="49"/>
      <c r="S29" s="26" t="str">
        <f>IFERROR(VLOOKUP(I29,emme_volumes!$A:$AB, 4,FALSE)*2,"****")</f>
        <v>****</v>
      </c>
      <c r="T29" s="26" t="str">
        <f t="array" ref="T29">IFERROR(SUM(VLOOKUP(I29,emme_volumes!$A:$AB, {21,22},FALSE)),"****")</f>
        <v>****</v>
      </c>
      <c r="U29" s="27">
        <f t="array" ref="U29">IFERROR(SUM(VLOOKUP(K29,counts!$A:$AC, {22,23},FALSE)),"****")</f>
        <v>7722.5384615384601</v>
      </c>
      <c r="V29" s="27" t="e">
        <f t="shared" si="14"/>
        <v>#VALUE!</v>
      </c>
      <c r="W29" s="28" t="e">
        <f t="shared" si="15"/>
        <v>#VALUE!</v>
      </c>
      <c r="X29" s="1" t="s">
        <v>516</v>
      </c>
    </row>
    <row r="30" spans="1:24">
      <c r="A30" s="1">
        <v>1</v>
      </c>
      <c r="B30" s="4" t="s">
        <v>51</v>
      </c>
      <c r="C30" s="2" t="s">
        <v>488</v>
      </c>
      <c r="D30" s="9">
        <v>57052</v>
      </c>
      <c r="E30" s="9">
        <v>80762</v>
      </c>
      <c r="F30" s="9"/>
      <c r="G30" s="9"/>
      <c r="H30" s="2" t="str">
        <f t="shared" si="16"/>
        <v>L5705280762</v>
      </c>
      <c r="J30" s="2" t="str">
        <f t="shared" si="10"/>
        <v>111hNE</v>
      </c>
      <c r="K30" s="2" t="str">
        <f t="shared" si="11"/>
        <v>111hSW</v>
      </c>
      <c r="L30" s="43"/>
      <c r="M30" s="26" t="str">
        <f>IFERROR(VLOOKUP(H30,emme_volumes!$A:$AB, 4,FALSE)*2,"****")</f>
        <v>****</v>
      </c>
      <c r="N30" s="26" t="str">
        <f t="array" ref="N30">IFERROR(SUM(VLOOKUP(H30,emme_volumes!$A:$AB, {21,22},FALSE)),"****")</f>
        <v>****</v>
      </c>
      <c r="O30" s="27"/>
      <c r="P30" s="27"/>
      <c r="Q30" s="28"/>
      <c r="R30" s="49"/>
      <c r="S30" s="32"/>
      <c r="T30" s="32"/>
      <c r="U30" s="33"/>
      <c r="V30" s="33"/>
      <c r="W30" s="34"/>
      <c r="X30" s="1" t="s">
        <v>517</v>
      </c>
    </row>
    <row r="31" spans="1:24">
      <c r="A31" s="1">
        <v>1</v>
      </c>
      <c r="B31" s="4" t="s">
        <v>450</v>
      </c>
      <c r="C31" s="2">
        <v>408</v>
      </c>
      <c r="D31" s="2">
        <v>60312</v>
      </c>
      <c r="E31" s="2">
        <v>57055</v>
      </c>
      <c r="H31" s="2" t="str">
        <f>CONCATENATE("L",D31,E31)</f>
        <v>L6031257055</v>
      </c>
      <c r="J31" s="2" t="str">
        <f>CONCATENATE(C31,"NE")</f>
        <v>408NE</v>
      </c>
      <c r="K31" s="2" t="str">
        <f>CONCATENATE(C31,"SW")</f>
        <v>408SW</v>
      </c>
      <c r="L31" s="43"/>
      <c r="M31" s="26" t="str">
        <f>IFERROR(VLOOKUP(H31,emme_volumes!$A:$AB, 4,FALSE)*2,"****")</f>
        <v>****</v>
      </c>
      <c r="N31" s="26" t="str">
        <f t="array" ref="N31">IFERROR(SUM(VLOOKUP(H31,emme_volumes!$A:$AB, {21,22},FALSE)),"****")</f>
        <v>****</v>
      </c>
      <c r="O31" s="27">
        <f t="array" ref="O31">IFERROR(SUM(VLOOKUP(J31,counts!$A:$AC, {22,23},FALSE)),"****")</f>
        <v>1688</v>
      </c>
      <c r="P31" s="27" t="e">
        <f>N31-O31</f>
        <v>#VALUE!</v>
      </c>
      <c r="Q31" s="28" t="e">
        <f>P31/O31</f>
        <v>#VALUE!</v>
      </c>
      <c r="R31" s="49"/>
      <c r="S31" s="32"/>
      <c r="T31" s="32"/>
      <c r="U31" s="33"/>
      <c r="V31" s="33"/>
      <c r="W31" s="34"/>
    </row>
    <row r="32" spans="1:24">
      <c r="B32" s="1" t="s">
        <v>547</v>
      </c>
      <c r="C32" s="2">
        <v>431</v>
      </c>
      <c r="D32" s="41">
        <v>59401</v>
      </c>
      <c r="E32" s="41">
        <v>59807</v>
      </c>
      <c r="F32" s="41">
        <f t="shared" si="0"/>
        <v>59807</v>
      </c>
      <c r="G32" s="41">
        <f t="shared" si="1"/>
        <v>59401</v>
      </c>
      <c r="H32" s="2" t="str">
        <f t="shared" ref="H32:H35" si="18">CONCATENATE("L",D32,E32)</f>
        <v>L5940159807</v>
      </c>
      <c r="I32" s="2" t="str">
        <f t="shared" ref="I32:I35" si="19">CONCATENATE("L",F32,G32)</f>
        <v>L5980759401</v>
      </c>
      <c r="J32" s="2" t="str">
        <f t="shared" si="10"/>
        <v>431NE</v>
      </c>
      <c r="K32" s="2" t="str">
        <f t="shared" si="11"/>
        <v>431SW</v>
      </c>
      <c r="L32" s="43"/>
      <c r="M32" s="22" t="str">
        <f>IFERROR(VLOOKUP(H32,emme_volumes!$A:$AB, 4,FALSE)*2,"****")</f>
        <v>****</v>
      </c>
      <c r="N32" s="22" t="str">
        <f t="array" ref="N32">IFERROR(SUM(VLOOKUP(H32,emme_volumes!$A:$AB, {21,22},FALSE)),"****")</f>
        <v>****</v>
      </c>
      <c r="O32" s="23">
        <f t="array" ref="O32">IFERROR(SUM(VLOOKUP(J32,counts!$A:$AC, {22,23},FALSE)),"****")</f>
        <v>943</v>
      </c>
      <c r="P32" s="23" t="e">
        <f t="shared" si="12"/>
        <v>#VALUE!</v>
      </c>
      <c r="Q32" s="24" t="e">
        <f t="shared" si="13"/>
        <v>#VALUE!</v>
      </c>
      <c r="R32" s="49"/>
      <c r="S32" s="22" t="str">
        <f>IFERROR(VLOOKUP(I32,emme_volumes!$A:$AB, 4,FALSE)*2,"****")</f>
        <v>****</v>
      </c>
      <c r="T32" s="22" t="str">
        <f t="array" ref="T32">IFERROR(SUM(VLOOKUP(I32,emme_volumes!$A:$AB, {21,22},FALSE)),"****")</f>
        <v>****</v>
      </c>
      <c r="U32" s="23">
        <f t="array" ref="U32">IFERROR(SUM(VLOOKUP(K32,counts!$A:$AC, {22,23},FALSE)),"****")</f>
        <v>443</v>
      </c>
      <c r="V32" s="23" t="e">
        <f t="shared" ref="V32:V33" si="20">T32-U32</f>
        <v>#VALUE!</v>
      </c>
      <c r="W32" s="24" t="e">
        <f t="shared" si="15"/>
        <v>#VALUE!</v>
      </c>
    </row>
    <row r="33" spans="1:24">
      <c r="B33" s="1" t="s">
        <v>2</v>
      </c>
      <c r="C33" s="2">
        <v>113</v>
      </c>
      <c r="F33" s="2">
        <v>55859</v>
      </c>
      <c r="G33" s="2">
        <v>55567</v>
      </c>
      <c r="I33" s="2" t="str">
        <f t="shared" si="19"/>
        <v>L5585955567</v>
      </c>
      <c r="J33" s="2" t="str">
        <f t="shared" si="10"/>
        <v>113NE</v>
      </c>
      <c r="K33" s="2" t="str">
        <f t="shared" si="11"/>
        <v>113SW</v>
      </c>
      <c r="L33" s="45"/>
      <c r="M33" s="32"/>
      <c r="N33" s="32"/>
      <c r="O33" s="33"/>
      <c r="P33" s="33"/>
      <c r="Q33" s="34"/>
      <c r="R33" s="50"/>
      <c r="S33" s="22" t="str">
        <f>IFERROR(VLOOKUP(I33,emme_volumes!$A:$AB, 4,FALSE)*2,"****")</f>
        <v>****</v>
      </c>
      <c r="T33" s="22" t="str">
        <f t="array" ref="T33">IFERROR(SUM(VLOOKUP(I33,emme_volumes!$A:$AB, {21,22},FALSE)),"****")</f>
        <v>****</v>
      </c>
      <c r="U33" s="23">
        <f t="array" ref="U33">IFERROR(SUM(VLOOKUP(K33,counts!$A:$AC, {22,23},FALSE)),"****")</f>
        <v>1124</v>
      </c>
      <c r="V33" s="23" t="e">
        <f t="shared" si="20"/>
        <v>#VALUE!</v>
      </c>
      <c r="W33" s="24" t="e">
        <f t="shared" si="15"/>
        <v>#VALUE!</v>
      </c>
    </row>
    <row r="34" spans="1:24">
      <c r="B34" s="1" t="s">
        <v>3</v>
      </c>
      <c r="C34" s="2">
        <v>114</v>
      </c>
      <c r="D34" s="2">
        <v>58180</v>
      </c>
      <c r="E34" s="2">
        <v>55849</v>
      </c>
      <c r="H34" s="2" t="str">
        <f t="shared" si="18"/>
        <v>L5818055849</v>
      </c>
      <c r="J34" s="2" t="str">
        <f t="shared" si="10"/>
        <v>114NE</v>
      </c>
      <c r="K34" s="2" t="str">
        <f t="shared" si="11"/>
        <v>114SW</v>
      </c>
      <c r="L34" s="43"/>
      <c r="M34" s="22" t="str">
        <f>IFERROR(VLOOKUP(H34,emme_volumes!$A:$AB, 4,FALSE)*2,"****")</f>
        <v>****</v>
      </c>
      <c r="N34" s="22" t="str">
        <f t="array" ref="N34">IFERROR(SUM(VLOOKUP(H34,emme_volumes!$A:$AB, {21,22},FALSE)),"****")</f>
        <v>****</v>
      </c>
      <c r="O34" s="23">
        <f t="array" ref="O34">IFERROR(SUM(VLOOKUP(J34,counts!$A:$AC, {22,23},FALSE)),"****")</f>
        <v>1357</v>
      </c>
      <c r="P34" s="23" t="e">
        <f t="shared" si="12"/>
        <v>#VALUE!</v>
      </c>
      <c r="Q34" s="24" t="e">
        <f t="shared" si="13"/>
        <v>#VALUE!</v>
      </c>
      <c r="R34" s="49"/>
      <c r="S34" s="32"/>
      <c r="T34" s="32"/>
      <c r="U34" s="33"/>
      <c r="V34" s="33"/>
      <c r="W34" s="34"/>
    </row>
    <row r="35" spans="1:24">
      <c r="B35" s="1" t="s">
        <v>88</v>
      </c>
      <c r="C35" s="2">
        <v>115</v>
      </c>
      <c r="D35" s="2">
        <v>54458</v>
      </c>
      <c r="E35" s="2">
        <v>58207</v>
      </c>
      <c r="F35" s="2">
        <f t="shared" ref="F35" si="21">E35</f>
        <v>58207</v>
      </c>
      <c r="G35" s="2">
        <f t="shared" ref="G35" si="22">D35</f>
        <v>54458</v>
      </c>
      <c r="H35" s="2" t="str">
        <f t="shared" si="18"/>
        <v>L5445858207</v>
      </c>
      <c r="I35" s="2" t="str">
        <f t="shared" si="19"/>
        <v>L5820754458</v>
      </c>
      <c r="J35" s="2" t="str">
        <f t="shared" si="10"/>
        <v>115NE</v>
      </c>
      <c r="K35" s="2" t="str">
        <f t="shared" si="11"/>
        <v>115SW</v>
      </c>
      <c r="L35" s="45"/>
      <c r="M35" s="22" t="str">
        <f>IFERROR(VLOOKUP(H35,emme_volumes!$A:$AB, 4,FALSE)*2,"****")</f>
        <v>****</v>
      </c>
      <c r="N35" s="22" t="str">
        <f t="array" ref="N35">IFERROR(SUM(VLOOKUP(H35,emme_volumes!$A:$AB, {21,22},FALSE)),"****")</f>
        <v>****</v>
      </c>
      <c r="O35" s="23">
        <f t="array" ref="O35">IFERROR(SUM(VLOOKUP(J35,counts!$A:$AC, {22,23},FALSE)),"****")</f>
        <v>2464</v>
      </c>
      <c r="P35" s="23" t="e">
        <f t="shared" si="12"/>
        <v>#VALUE!</v>
      </c>
      <c r="Q35" s="24" t="e">
        <f t="shared" si="13"/>
        <v>#VALUE!</v>
      </c>
      <c r="R35" s="49"/>
      <c r="S35" s="22" t="str">
        <f>IFERROR(VLOOKUP(I35,emme_volumes!$A:$AB, 4,FALSE)*2,"****")</f>
        <v>****</v>
      </c>
      <c r="T35" s="22" t="str">
        <f t="array" ref="T35">IFERROR(SUM(VLOOKUP(I35,emme_volumes!$A:$AB, {21,22},FALSE)),"****")</f>
        <v>****</v>
      </c>
      <c r="U35" s="23">
        <f t="array" ref="U35">IFERROR(SUM(VLOOKUP(K35,counts!$A:$AC, {22,23},FALSE)),"****")</f>
        <v>2269</v>
      </c>
      <c r="V35" s="23" t="e">
        <f t="shared" ref="V35:V36" si="23">T35-U35</f>
        <v>#VALUE!</v>
      </c>
      <c r="W35" s="24" t="e">
        <f t="shared" si="15"/>
        <v>#VALUE!</v>
      </c>
    </row>
    <row r="36" spans="1:24" s="3" customFormat="1">
      <c r="B36" s="53" t="s">
        <v>4</v>
      </c>
      <c r="C36" s="54"/>
      <c r="D36" s="54"/>
      <c r="E36" s="54"/>
      <c r="F36" s="54"/>
      <c r="G36" s="54"/>
      <c r="H36" s="54"/>
      <c r="I36" s="54"/>
      <c r="J36" s="54"/>
      <c r="K36" s="54"/>
      <c r="L36" s="45"/>
      <c r="M36" s="55">
        <f>SUM(M26:M35)</f>
        <v>0</v>
      </c>
      <c r="N36" s="55">
        <f>SUM(N26:N35)</f>
        <v>0</v>
      </c>
      <c r="O36" s="56">
        <f>SUM(O26:O35)</f>
        <v>15779.153846153829</v>
      </c>
      <c r="P36" s="56">
        <f t="shared" si="12"/>
        <v>-15779.153846153829</v>
      </c>
      <c r="Q36" s="57">
        <f t="shared" si="13"/>
        <v>-1</v>
      </c>
      <c r="R36" s="50"/>
      <c r="S36" s="55">
        <f>SUM(S26:S35)</f>
        <v>0</v>
      </c>
      <c r="T36" s="55">
        <f>SUM(T26:T35)</f>
        <v>0</v>
      </c>
      <c r="U36" s="56">
        <f>SUM(U26:U35)</f>
        <v>15240.538461538461</v>
      </c>
      <c r="V36" s="56">
        <f t="shared" si="23"/>
        <v>-15240.538461538461</v>
      </c>
      <c r="W36" s="57">
        <f t="shared" si="15"/>
        <v>-1</v>
      </c>
    </row>
    <row r="37" spans="1:24">
      <c r="L37" s="43"/>
      <c r="M37" s="22"/>
      <c r="N37" s="22"/>
      <c r="Q37" s="24"/>
      <c r="R37" s="49"/>
      <c r="S37" s="22"/>
      <c r="T37" s="22"/>
      <c r="W37" s="24"/>
    </row>
    <row r="38" spans="1:24">
      <c r="B38" s="53" t="s">
        <v>40</v>
      </c>
      <c r="C38" s="74"/>
      <c r="D38" s="74"/>
      <c r="E38" s="74"/>
      <c r="F38" s="74"/>
      <c r="G38" s="74"/>
      <c r="H38" s="74"/>
      <c r="I38" s="74"/>
      <c r="J38" s="74"/>
      <c r="K38" s="74"/>
      <c r="L38" s="43"/>
      <c r="M38" s="75"/>
      <c r="N38" s="75"/>
      <c r="O38" s="76"/>
      <c r="P38" s="76"/>
      <c r="Q38" s="77"/>
      <c r="R38" s="49"/>
      <c r="S38" s="75"/>
      <c r="T38" s="75"/>
      <c r="U38" s="76"/>
      <c r="V38" s="76"/>
      <c r="W38" s="77"/>
    </row>
    <row r="39" spans="1:24">
      <c r="B39" s="1" t="s">
        <v>550</v>
      </c>
      <c r="C39" s="2">
        <v>429</v>
      </c>
      <c r="D39" s="2">
        <v>56619</v>
      </c>
      <c r="E39" s="2">
        <v>58811</v>
      </c>
      <c r="F39" s="2">
        <f t="shared" ref="F39:F100" si="24">E39</f>
        <v>58811</v>
      </c>
      <c r="G39" s="2">
        <f t="shared" ref="G39:G100" si="25">D39</f>
        <v>56619</v>
      </c>
      <c r="H39" s="2" t="str">
        <f t="shared" ref="H39" si="26">CONCATENATE("L",D39,E39)</f>
        <v>L5661958811</v>
      </c>
      <c r="I39" s="2" t="str">
        <f t="shared" ref="I39" si="27">CONCATENATE("L",F39,G39)</f>
        <v>L5881156619</v>
      </c>
      <c r="J39" s="2" t="str">
        <f t="shared" ref="J39:J47" si="28">CONCATENATE(C39,"NE")</f>
        <v>429NE</v>
      </c>
      <c r="K39" s="2" t="str">
        <f t="shared" ref="K39:K47" si="29">CONCATENATE(C39,"SW")</f>
        <v>429SW</v>
      </c>
      <c r="L39" s="43"/>
      <c r="M39" s="22" t="str">
        <f>IFERROR(VLOOKUP(H39,emme_volumes!$A:$AB, 4,FALSE)*2,"****")</f>
        <v>****</v>
      </c>
      <c r="N39" s="22" t="str">
        <f t="array" ref="N39">IFERROR(SUM(VLOOKUP(H39,emme_volumes!$A:$AB, {21,22},FALSE)),"****")</f>
        <v>****</v>
      </c>
      <c r="O39" s="23">
        <f t="array" ref="O39">IFERROR(SUM(VLOOKUP(J39,counts!$A:$AC, {22,23},FALSE)),"****")</f>
        <v>813</v>
      </c>
      <c r="P39" s="23" t="e">
        <f t="shared" ref="P39:P48" si="30">N39-O39</f>
        <v>#VALUE!</v>
      </c>
      <c r="Q39" s="24" t="e">
        <f t="shared" ref="Q39:Q48" si="31">P39/O39</f>
        <v>#VALUE!</v>
      </c>
      <c r="R39" s="49"/>
      <c r="S39" s="22" t="str">
        <f>IFERROR(VLOOKUP(I39,emme_volumes!$A:$AB, 4,FALSE)*2,"****")</f>
        <v>****</v>
      </c>
      <c r="T39" s="22" t="str">
        <f t="array" ref="T39">IFERROR(SUM(VLOOKUP(I39,emme_volumes!$A:$AB, {21,22},FALSE)),"****")</f>
        <v>****</v>
      </c>
      <c r="U39" s="23">
        <f t="array" ref="U39">IFERROR(SUM(VLOOKUP(K39,counts!$A:$AC, {22,23},FALSE)),"****")</f>
        <v>830</v>
      </c>
      <c r="V39" s="23" t="e">
        <f t="shared" ref="V39:V48" si="32">T39-U39</f>
        <v>#VALUE!</v>
      </c>
      <c r="W39" s="24" t="e">
        <f t="shared" ref="W39:W48" si="33">V39/U39</f>
        <v>#VALUE!</v>
      </c>
    </row>
    <row r="40" spans="1:24">
      <c r="B40" s="1" t="s">
        <v>536</v>
      </c>
      <c r="C40" s="2">
        <v>430</v>
      </c>
      <c r="D40" s="41">
        <v>54154</v>
      </c>
      <c r="E40" s="41">
        <v>67171</v>
      </c>
      <c r="F40" s="41">
        <f t="shared" si="24"/>
        <v>67171</v>
      </c>
      <c r="G40" s="41">
        <f t="shared" si="25"/>
        <v>54154</v>
      </c>
      <c r="H40" s="2" t="str">
        <f t="shared" ref="H40:H47" si="34">CONCATENATE("L",D40,E40)</f>
        <v>L5415467171</v>
      </c>
      <c r="I40" s="2" t="str">
        <f t="shared" ref="I40:I47" si="35">CONCATENATE("L",F40,G40)</f>
        <v>L6717154154</v>
      </c>
      <c r="J40" s="2" t="str">
        <f t="shared" si="28"/>
        <v>430NE</v>
      </c>
      <c r="K40" s="2" t="str">
        <f t="shared" si="29"/>
        <v>430SW</v>
      </c>
      <c r="L40" s="43"/>
      <c r="M40" s="22" t="str">
        <f>IFERROR(VLOOKUP(H40,emme_volumes!$A:$AB, 4,FALSE)*2,"****")</f>
        <v>****</v>
      </c>
      <c r="N40" s="22" t="str">
        <f t="array" ref="N40">IFERROR(SUM(VLOOKUP(H40,emme_volumes!$A:$AB, {21,22},FALSE)),"****")</f>
        <v>****</v>
      </c>
      <c r="O40" s="23">
        <f t="array" ref="O40">IFERROR(SUM(VLOOKUP(J40,counts!$A:$AC, {22,23},FALSE)),"****")</f>
        <v>634</v>
      </c>
      <c r="P40" s="23" t="e">
        <f t="shared" si="30"/>
        <v>#VALUE!</v>
      </c>
      <c r="Q40" s="24" t="e">
        <f t="shared" si="31"/>
        <v>#VALUE!</v>
      </c>
      <c r="R40" s="49"/>
      <c r="S40" s="22" t="str">
        <f>IFERROR(VLOOKUP(I40,emme_volumes!$A:$AB, 4,FALSE)*2,"****")</f>
        <v>****</v>
      </c>
      <c r="T40" s="22" t="str">
        <f t="array" ref="T40">IFERROR(SUM(VLOOKUP(I40,emme_volumes!$A:$AB, {21,22},FALSE)),"****")</f>
        <v>****</v>
      </c>
      <c r="U40" s="23">
        <f t="array" ref="U40">IFERROR(SUM(VLOOKUP(K40,counts!$A:$AC, {22,23},FALSE)),"****")</f>
        <v>1066</v>
      </c>
      <c r="V40" s="23" t="e">
        <f t="shared" si="32"/>
        <v>#VALUE!</v>
      </c>
      <c r="W40" s="24" t="e">
        <f t="shared" si="33"/>
        <v>#VALUE!</v>
      </c>
    </row>
    <row r="41" spans="1:24">
      <c r="B41" s="1" t="s">
        <v>78</v>
      </c>
      <c r="C41" s="2">
        <v>152</v>
      </c>
      <c r="D41" s="2">
        <v>56589</v>
      </c>
      <c r="E41" s="2">
        <v>60242</v>
      </c>
      <c r="F41" s="2">
        <f t="shared" si="24"/>
        <v>60242</v>
      </c>
      <c r="G41" s="2">
        <f t="shared" si="25"/>
        <v>56589</v>
      </c>
      <c r="H41" s="2" t="str">
        <f t="shared" si="34"/>
        <v>L5658960242</v>
      </c>
      <c r="I41" s="2" t="str">
        <f t="shared" si="35"/>
        <v>L6024256589</v>
      </c>
      <c r="J41" s="2" t="str">
        <f t="shared" si="28"/>
        <v>152NE</v>
      </c>
      <c r="K41" s="2" t="str">
        <f t="shared" si="29"/>
        <v>152SW</v>
      </c>
      <c r="L41" s="43"/>
      <c r="M41" s="22" t="str">
        <f>IFERROR(VLOOKUP(H41,emme_volumes!$A:$AB, 4,FALSE)*2,"****")</f>
        <v>****</v>
      </c>
      <c r="N41" s="22" t="str">
        <f t="array" ref="N41">IFERROR(SUM(VLOOKUP(H41,emme_volumes!$A:$AB, {21,22},FALSE)),"****")</f>
        <v>****</v>
      </c>
      <c r="O41" s="23">
        <f t="array" ref="O41">IFERROR(SUM(VLOOKUP(J41,counts!$A:$AC, {22,23},FALSE)),"****")</f>
        <v>3435</v>
      </c>
      <c r="P41" s="23" t="e">
        <f t="shared" si="30"/>
        <v>#VALUE!</v>
      </c>
      <c r="Q41" s="24" t="e">
        <f t="shared" si="31"/>
        <v>#VALUE!</v>
      </c>
      <c r="R41" s="49"/>
      <c r="S41" s="22" t="str">
        <f>IFERROR(VLOOKUP(I41,emme_volumes!$A:$AB, 4,FALSE)*2,"****")</f>
        <v>****</v>
      </c>
      <c r="T41" s="22" t="str">
        <f t="array" ref="T41">IFERROR(SUM(VLOOKUP(I41,emme_volumes!$A:$AB, {21,22},FALSE)),"****")</f>
        <v>****</v>
      </c>
      <c r="U41" s="23">
        <f t="array" ref="U41">IFERROR(SUM(VLOOKUP(K41,counts!$A:$AC, {22,23},FALSE)),"****")</f>
        <v>5895</v>
      </c>
      <c r="V41" s="23" t="e">
        <f t="shared" si="32"/>
        <v>#VALUE!</v>
      </c>
      <c r="W41" s="24" t="e">
        <f t="shared" si="33"/>
        <v>#VALUE!</v>
      </c>
    </row>
    <row r="42" spans="1:24">
      <c r="B42" s="1" t="s">
        <v>79</v>
      </c>
      <c r="C42" s="2">
        <v>153</v>
      </c>
      <c r="D42" s="2">
        <v>55366</v>
      </c>
      <c r="E42" s="2">
        <v>59920</v>
      </c>
      <c r="F42" s="2">
        <f t="shared" si="24"/>
        <v>59920</v>
      </c>
      <c r="G42" s="2">
        <f t="shared" si="25"/>
        <v>55366</v>
      </c>
      <c r="H42" s="2" t="str">
        <f t="shared" si="34"/>
        <v>L5536659920</v>
      </c>
      <c r="I42" s="2" t="str">
        <f t="shared" si="35"/>
        <v>L5992055366</v>
      </c>
      <c r="J42" s="2" t="str">
        <f t="shared" si="28"/>
        <v>153NE</v>
      </c>
      <c r="K42" s="2" t="str">
        <f t="shared" si="29"/>
        <v>153SW</v>
      </c>
      <c r="L42" s="43"/>
      <c r="M42" s="22" t="str">
        <f>IFERROR(VLOOKUP(H42,emme_volumes!$A:$AB, 4,FALSE)*2,"****")</f>
        <v>****</v>
      </c>
      <c r="N42" s="22" t="str">
        <f t="array" ref="N42">IFERROR(SUM(VLOOKUP(H42,emme_volumes!$A:$AB, {21,22},FALSE)),"****")</f>
        <v>****</v>
      </c>
      <c r="O42" s="23">
        <f t="array" ref="O42">IFERROR(SUM(VLOOKUP(J42,counts!$A:$AC, {22,23},FALSE)),"****")</f>
        <v>964</v>
      </c>
      <c r="P42" s="23" t="e">
        <f t="shared" si="30"/>
        <v>#VALUE!</v>
      </c>
      <c r="Q42" s="24" t="e">
        <f t="shared" si="31"/>
        <v>#VALUE!</v>
      </c>
      <c r="R42" s="49"/>
      <c r="S42" s="22" t="str">
        <f>IFERROR(VLOOKUP(I42,emme_volumes!$A:$AB, 4,FALSE)*2,"****")</f>
        <v>****</v>
      </c>
      <c r="T42" s="22" t="str">
        <f t="array" ref="T42">IFERROR(SUM(VLOOKUP(I42,emme_volumes!$A:$AB, {21,22},FALSE)),"****")</f>
        <v>****</v>
      </c>
      <c r="U42" s="23">
        <f t="array" ref="U42">IFERROR(SUM(VLOOKUP(K42,counts!$A:$AC, {22,23},FALSE)),"****")</f>
        <v>1079</v>
      </c>
      <c r="V42" s="23" t="e">
        <f t="shared" si="32"/>
        <v>#VALUE!</v>
      </c>
      <c r="W42" s="24" t="e">
        <f t="shared" si="33"/>
        <v>#VALUE!</v>
      </c>
    </row>
    <row r="43" spans="1:24">
      <c r="B43" s="1" t="s">
        <v>80</v>
      </c>
      <c r="C43" s="2">
        <v>154</v>
      </c>
      <c r="D43" s="2">
        <v>56507</v>
      </c>
      <c r="E43" s="2">
        <v>55683</v>
      </c>
      <c r="F43" s="2">
        <f t="shared" si="24"/>
        <v>55683</v>
      </c>
      <c r="G43" s="2">
        <f t="shared" si="25"/>
        <v>56507</v>
      </c>
      <c r="H43" s="2" t="str">
        <f t="shared" si="34"/>
        <v>L5650755683</v>
      </c>
      <c r="I43" s="2" t="str">
        <f t="shared" si="35"/>
        <v>L5568356507</v>
      </c>
      <c r="J43" s="2" t="str">
        <f t="shared" si="28"/>
        <v>154NE</v>
      </c>
      <c r="K43" s="2" t="str">
        <f t="shared" si="29"/>
        <v>154SW</v>
      </c>
      <c r="L43" s="45"/>
      <c r="M43" s="22" t="str">
        <f>IFERROR(VLOOKUP(H43,emme_volumes!$A:$AB, 4,FALSE)*2,"****")</f>
        <v>****</v>
      </c>
      <c r="N43" s="22" t="str">
        <f t="array" ref="N43">IFERROR(SUM(VLOOKUP(H43,emme_volumes!$A:$AB, {21,22},FALSE)),"****")</f>
        <v>****</v>
      </c>
      <c r="O43" s="23">
        <f t="array" ref="O43">IFERROR(SUM(VLOOKUP(J43,counts!$A:$AC, {22,23},FALSE)),"****")</f>
        <v>619</v>
      </c>
      <c r="P43" s="23" t="e">
        <f t="shared" si="30"/>
        <v>#VALUE!</v>
      </c>
      <c r="Q43" s="24" t="e">
        <f t="shared" si="31"/>
        <v>#VALUE!</v>
      </c>
      <c r="R43" s="50"/>
      <c r="S43" s="22" t="str">
        <f>IFERROR(VLOOKUP(I43,emme_volumes!$A:$AB, 4,FALSE)*2,"****")</f>
        <v>****</v>
      </c>
      <c r="T43" s="22" t="str">
        <f t="array" ref="T43">IFERROR(SUM(VLOOKUP(I43,emme_volumes!$A:$AB, {21,22},FALSE)),"****")</f>
        <v>****</v>
      </c>
      <c r="U43" s="23">
        <f t="array" ref="U43">IFERROR(SUM(VLOOKUP(K43,counts!$A:$AC, {22,23},FALSE)),"****")</f>
        <v>480</v>
      </c>
      <c r="V43" s="23" t="e">
        <f t="shared" si="32"/>
        <v>#VALUE!</v>
      </c>
      <c r="W43" s="24" t="e">
        <f t="shared" si="33"/>
        <v>#VALUE!</v>
      </c>
    </row>
    <row r="44" spans="1:24">
      <c r="B44" s="1" t="s">
        <v>81</v>
      </c>
      <c r="C44" s="2">
        <v>155</v>
      </c>
      <c r="D44" s="2">
        <v>60579</v>
      </c>
      <c r="E44" s="2">
        <v>61136</v>
      </c>
      <c r="F44" s="2">
        <f t="shared" si="24"/>
        <v>61136</v>
      </c>
      <c r="G44" s="2">
        <f t="shared" si="25"/>
        <v>60579</v>
      </c>
      <c r="H44" s="2" t="str">
        <f t="shared" si="34"/>
        <v>L6057961136</v>
      </c>
      <c r="I44" s="2" t="str">
        <f t="shared" si="35"/>
        <v>L6113660579</v>
      </c>
      <c r="J44" s="2" t="str">
        <f t="shared" si="28"/>
        <v>155NE</v>
      </c>
      <c r="K44" s="2" t="str">
        <f t="shared" si="29"/>
        <v>155SW</v>
      </c>
      <c r="L44" s="43"/>
      <c r="M44" s="22" t="str">
        <f>IFERROR(VLOOKUP(H44,emme_volumes!$A:$AB, 4,FALSE)*2,"****")</f>
        <v>****</v>
      </c>
      <c r="N44" s="22" t="str">
        <f t="array" ref="N44">IFERROR(SUM(VLOOKUP(H44,emme_volumes!$A:$AB, {21,22},FALSE)),"****")</f>
        <v>****</v>
      </c>
      <c r="O44" s="23">
        <f t="array" ref="O44">IFERROR(SUM(VLOOKUP(J44,counts!$A:$AC, {22,23},FALSE)),"****")</f>
        <v>486</v>
      </c>
      <c r="P44" s="23" t="e">
        <f t="shared" si="30"/>
        <v>#VALUE!</v>
      </c>
      <c r="Q44" s="24" t="e">
        <f t="shared" si="31"/>
        <v>#VALUE!</v>
      </c>
      <c r="R44" s="49"/>
      <c r="S44" s="22" t="str">
        <f>IFERROR(VLOOKUP(I44,emme_volumes!$A:$AB, 4,FALSE)*2,"****")</f>
        <v>****</v>
      </c>
      <c r="T44" s="22" t="str">
        <f t="array" ref="T44">IFERROR(SUM(VLOOKUP(I44,emme_volumes!$A:$AB, {21,22},FALSE)),"****")</f>
        <v>****</v>
      </c>
      <c r="U44" s="23">
        <f t="array" ref="U44">IFERROR(SUM(VLOOKUP(K44,counts!$A:$AC, {22,23},FALSE)),"****")</f>
        <v>345</v>
      </c>
      <c r="V44" s="23" t="e">
        <f t="shared" si="32"/>
        <v>#VALUE!</v>
      </c>
      <c r="W44" s="24" t="e">
        <f t="shared" si="33"/>
        <v>#VALUE!</v>
      </c>
    </row>
    <row r="45" spans="1:24">
      <c r="B45" s="1" t="s">
        <v>82</v>
      </c>
      <c r="C45" s="2">
        <v>156</v>
      </c>
      <c r="D45" s="2">
        <v>53593</v>
      </c>
      <c r="E45" s="2">
        <v>59980</v>
      </c>
      <c r="F45" s="2">
        <f t="shared" si="24"/>
        <v>59980</v>
      </c>
      <c r="G45" s="2">
        <f t="shared" si="25"/>
        <v>53593</v>
      </c>
      <c r="H45" s="2" t="str">
        <f t="shared" si="34"/>
        <v>L5359359980</v>
      </c>
      <c r="I45" s="2" t="str">
        <f t="shared" si="35"/>
        <v>L5998053593</v>
      </c>
      <c r="J45" s="2" t="str">
        <f t="shared" si="28"/>
        <v>156NE</v>
      </c>
      <c r="K45" s="2" t="str">
        <f t="shared" si="29"/>
        <v>156SW</v>
      </c>
      <c r="L45" s="45"/>
      <c r="M45" s="22" t="str">
        <f>IFERROR(VLOOKUP(H45,emme_volumes!$A:$AB, 4,FALSE)*2,"****")</f>
        <v>****</v>
      </c>
      <c r="N45" s="22" t="str">
        <f t="array" ref="N45">IFERROR(SUM(VLOOKUP(H45,emme_volumes!$A:$AB, {21,22},FALSE)),"****")</f>
        <v>****</v>
      </c>
      <c r="O45" s="23">
        <f t="array" ref="O45">IFERROR(SUM(VLOOKUP(J45,counts!$A:$AC, {22,23},FALSE)),"****")</f>
        <v>2176</v>
      </c>
      <c r="P45" s="23" t="e">
        <f t="shared" si="30"/>
        <v>#VALUE!</v>
      </c>
      <c r="Q45" s="24" t="e">
        <f t="shared" si="31"/>
        <v>#VALUE!</v>
      </c>
      <c r="R45" s="49"/>
      <c r="S45" s="22" t="str">
        <f>IFERROR(VLOOKUP(I45,emme_volumes!$A:$AB, 4,FALSE)*2,"****")</f>
        <v>****</v>
      </c>
      <c r="T45" s="22" t="str">
        <f t="array" ref="T45">IFERROR(SUM(VLOOKUP(I45,emme_volumes!$A:$AB, {21,22},FALSE)),"****")</f>
        <v>****</v>
      </c>
      <c r="U45" s="23">
        <f t="array" ref="U45">IFERROR(SUM(VLOOKUP(K45,counts!$A:$AC, {22,23},FALSE)),"****")</f>
        <v>1911</v>
      </c>
      <c r="V45" s="23" t="e">
        <f t="shared" si="32"/>
        <v>#VALUE!</v>
      </c>
      <c r="W45" s="24" t="e">
        <f t="shared" si="33"/>
        <v>#VALUE!</v>
      </c>
    </row>
    <row r="46" spans="1:24">
      <c r="A46" s="1">
        <v>1</v>
      </c>
      <c r="B46" s="4" t="s">
        <v>580</v>
      </c>
      <c r="C46" s="2" t="s">
        <v>568</v>
      </c>
      <c r="D46" s="9">
        <v>60092</v>
      </c>
      <c r="E46" s="9">
        <v>54307</v>
      </c>
      <c r="F46" s="9">
        <v>56022</v>
      </c>
      <c r="G46" s="9">
        <v>80032</v>
      </c>
      <c r="H46" s="2" t="str">
        <f t="shared" si="34"/>
        <v>L6009254307</v>
      </c>
      <c r="I46" s="2" t="str">
        <f t="shared" si="35"/>
        <v>L5602280032</v>
      </c>
      <c r="J46" s="2" t="str">
        <f t="shared" si="28"/>
        <v>26-022NE</v>
      </c>
      <c r="K46" s="2" t="str">
        <f t="shared" si="29"/>
        <v>26-022SW</v>
      </c>
      <c r="L46" s="43"/>
      <c r="M46" s="26" t="str">
        <f>IFERROR(VLOOKUP(H46,emme_volumes!$A:$AB, 4,FALSE)*2,"****")</f>
        <v>****</v>
      </c>
      <c r="N46" s="26" t="str">
        <f t="array" ref="N46">IFERROR(SUM(VLOOKUP(H46,emme_volumes!$A:$AB, {21,22},FALSE)),"****")</f>
        <v>****</v>
      </c>
      <c r="O46" s="27">
        <f t="array" ref="O46">IFERROR(SUM(VLOOKUP(J46,counts!$A:$AC, {22,23},FALSE)),"****")</f>
        <v>9539.7692307692196</v>
      </c>
      <c r="P46" s="27" t="e">
        <f t="shared" si="30"/>
        <v>#VALUE!</v>
      </c>
      <c r="Q46" s="28" t="e">
        <f t="shared" si="31"/>
        <v>#VALUE!</v>
      </c>
      <c r="R46" s="49"/>
      <c r="S46" s="26" t="str">
        <f>IFERROR(VLOOKUP(I46,emme_volumes!$A:$AB, 4,FALSE)*2,"****")</f>
        <v>****</v>
      </c>
      <c r="T46" s="26" t="str">
        <f t="array" ref="T46">IFERROR(SUM(VLOOKUP(I46,emme_volumes!$A:$AB, {21,22},FALSE)),"****")</f>
        <v>****</v>
      </c>
      <c r="U46" s="27">
        <f t="array" ref="U46">IFERROR(SUM(VLOOKUP(K46,counts!$A:$AC, {22,23},FALSE)),"****")</f>
        <v>11452.999999999989</v>
      </c>
      <c r="V46" s="27" t="e">
        <f t="shared" si="32"/>
        <v>#VALUE!</v>
      </c>
      <c r="W46" s="28" t="e">
        <f t="shared" si="33"/>
        <v>#VALUE!</v>
      </c>
      <c r="X46" s="1" t="s">
        <v>518</v>
      </c>
    </row>
    <row r="47" spans="1:24">
      <c r="B47" s="1" t="s">
        <v>83</v>
      </c>
      <c r="C47" s="2">
        <v>158</v>
      </c>
      <c r="D47" s="41">
        <v>58559</v>
      </c>
      <c r="E47" s="41">
        <v>58185</v>
      </c>
      <c r="F47" s="41">
        <f t="shared" si="24"/>
        <v>58185</v>
      </c>
      <c r="G47" s="41">
        <f t="shared" si="25"/>
        <v>58559</v>
      </c>
      <c r="H47" s="2" t="str">
        <f t="shared" si="34"/>
        <v>L5855958185</v>
      </c>
      <c r="I47" s="2" t="str">
        <f t="shared" si="35"/>
        <v>L5818558559</v>
      </c>
      <c r="J47" s="2" t="str">
        <f t="shared" si="28"/>
        <v>158NE</v>
      </c>
      <c r="K47" s="2" t="str">
        <f t="shared" si="29"/>
        <v>158SW</v>
      </c>
      <c r="L47" s="43"/>
      <c r="M47" s="22" t="str">
        <f>IFERROR(VLOOKUP(H47,emme_volumes!$A:$AB, 4,FALSE)*2,"****")</f>
        <v>****</v>
      </c>
      <c r="N47" s="22" t="str">
        <f t="array" ref="N47">IFERROR(SUM(VLOOKUP(H47,emme_volumes!$A:$AB, {21,22},FALSE)),"****")</f>
        <v>****</v>
      </c>
      <c r="O47" s="23">
        <f t="array" ref="O47">IFERROR(SUM(VLOOKUP(J47,counts!$A:$AC, {22,23},FALSE)),"****")</f>
        <v>1266</v>
      </c>
      <c r="P47" s="23" t="e">
        <f t="shared" si="30"/>
        <v>#VALUE!</v>
      </c>
      <c r="Q47" s="24" t="e">
        <f t="shared" si="31"/>
        <v>#VALUE!</v>
      </c>
      <c r="R47" s="49"/>
      <c r="S47" s="22" t="str">
        <f>IFERROR(VLOOKUP(I47,emme_volumes!$A:$AB, 4,FALSE)*2,"****")</f>
        <v>****</v>
      </c>
      <c r="T47" s="22" t="str">
        <f t="array" ref="T47">IFERROR(SUM(VLOOKUP(I47,emme_volumes!$A:$AB, {21,22},FALSE)),"****")</f>
        <v>****</v>
      </c>
      <c r="U47" s="23">
        <f t="array" ref="U47">IFERROR(SUM(VLOOKUP(K47,counts!$A:$AC, {22,23},FALSE)),"****")</f>
        <v>969</v>
      </c>
      <c r="V47" s="23" t="e">
        <f t="shared" si="32"/>
        <v>#VALUE!</v>
      </c>
      <c r="W47" s="24" t="e">
        <f t="shared" si="33"/>
        <v>#VALUE!</v>
      </c>
      <c r="X47" s="1" t="s">
        <v>519</v>
      </c>
    </row>
    <row r="48" spans="1:24" s="3" customFormat="1">
      <c r="B48" s="53" t="s">
        <v>4</v>
      </c>
      <c r="C48" s="54"/>
      <c r="D48" s="54"/>
      <c r="E48" s="54"/>
      <c r="F48" s="54"/>
      <c r="G48" s="54"/>
      <c r="H48" s="54"/>
      <c r="I48" s="54"/>
      <c r="J48" s="54"/>
      <c r="K48" s="54"/>
      <c r="L48" s="45"/>
      <c r="M48" s="55">
        <f>SUM(M39:M47)</f>
        <v>0</v>
      </c>
      <c r="N48" s="55">
        <f>SUM(N39:N47)</f>
        <v>0</v>
      </c>
      <c r="O48" s="56">
        <f t="shared" ref="O48" si="36">SUM(O39:O47)</f>
        <v>19932.76923076922</v>
      </c>
      <c r="P48" s="56">
        <f t="shared" si="30"/>
        <v>-19932.76923076922</v>
      </c>
      <c r="Q48" s="57">
        <f t="shared" si="31"/>
        <v>-1</v>
      </c>
      <c r="R48" s="50"/>
      <c r="S48" s="55">
        <f>SUM(S39:S47)</f>
        <v>0</v>
      </c>
      <c r="T48" s="55">
        <f>SUM(T39:T47)</f>
        <v>0</v>
      </c>
      <c r="U48" s="56">
        <f t="shared" ref="U48" si="37">SUM(U39:U47)</f>
        <v>24027.999999999989</v>
      </c>
      <c r="V48" s="56">
        <f t="shared" si="32"/>
        <v>-24027.999999999989</v>
      </c>
      <c r="W48" s="57">
        <f t="shared" si="33"/>
        <v>-1</v>
      </c>
    </row>
    <row r="49" spans="1:24">
      <c r="L49" s="43"/>
      <c r="M49" s="22"/>
      <c r="N49" s="22"/>
      <c r="Q49" s="24"/>
      <c r="R49" s="49"/>
      <c r="S49" s="22"/>
      <c r="T49" s="22"/>
      <c r="W49" s="24"/>
    </row>
    <row r="50" spans="1:24">
      <c r="B50" s="53" t="s">
        <v>41</v>
      </c>
      <c r="C50" s="74"/>
      <c r="D50" s="74"/>
      <c r="E50" s="74"/>
      <c r="F50" s="74"/>
      <c r="G50" s="74"/>
      <c r="H50" s="74"/>
      <c r="I50" s="74"/>
      <c r="J50" s="74"/>
      <c r="K50" s="74"/>
      <c r="L50" s="45"/>
      <c r="M50" s="75"/>
      <c r="N50" s="75"/>
      <c r="O50" s="76"/>
      <c r="P50" s="76"/>
      <c r="Q50" s="77"/>
      <c r="R50" s="49"/>
      <c r="S50" s="75"/>
      <c r="T50" s="75"/>
      <c r="U50" s="76"/>
      <c r="V50" s="76"/>
      <c r="W50" s="77"/>
    </row>
    <row r="51" spans="1:24">
      <c r="B51" s="1" t="s">
        <v>5</v>
      </c>
      <c r="C51" s="2">
        <v>174</v>
      </c>
      <c r="D51" s="2">
        <v>59681</v>
      </c>
      <c r="E51" s="2">
        <v>55403</v>
      </c>
      <c r="F51" s="2">
        <f t="shared" si="24"/>
        <v>55403</v>
      </c>
      <c r="G51" s="2">
        <f t="shared" si="25"/>
        <v>59681</v>
      </c>
      <c r="H51" s="2" t="str">
        <f t="shared" ref="H51:H52" si="38">CONCATENATE("L",D51,E51)</f>
        <v>L5968155403</v>
      </c>
      <c r="I51" s="2" t="str">
        <f t="shared" ref="I51:I52" si="39">CONCATENATE("L",F51,G51)</f>
        <v>L5540359681</v>
      </c>
      <c r="J51" s="2" t="str">
        <f t="shared" ref="J51:J52" si="40">CONCATENATE(C51,"NE")</f>
        <v>174NE</v>
      </c>
      <c r="K51" s="2" t="str">
        <f t="shared" ref="K51:K52" si="41">CONCATENATE(C51,"SW")</f>
        <v>174SW</v>
      </c>
      <c r="L51" s="43"/>
      <c r="M51" s="22" t="str">
        <f>IFERROR(VLOOKUP(H51,emme_volumes!$A:$AB, 4,FALSE)*2,"****")</f>
        <v>****</v>
      </c>
      <c r="N51" s="22" t="str">
        <f t="array" ref="N51">IFERROR(SUM(VLOOKUP(H51,emme_volumes!$A:$AB, {21,22},FALSE)),"****")</f>
        <v>****</v>
      </c>
      <c r="O51" s="23">
        <f t="array" ref="O51">IFERROR(SUM(VLOOKUP(J51,counts!$A:$AC, {22,23},FALSE)),"****")</f>
        <v>2492</v>
      </c>
      <c r="P51" s="23" t="e">
        <f t="shared" ref="P51:P53" si="42">N51-O51</f>
        <v>#VALUE!</v>
      </c>
      <c r="Q51" s="24" t="e">
        <f t="shared" ref="Q51:Q53" si="43">P51/O51</f>
        <v>#VALUE!</v>
      </c>
      <c r="R51" s="49"/>
      <c r="S51" s="22" t="str">
        <f>IFERROR(VLOOKUP(I51,emme_volumes!$A:$AB, 4,FALSE)*2,"****")</f>
        <v>****</v>
      </c>
      <c r="T51" s="22" t="str">
        <f t="array" ref="T51">IFERROR(SUM(VLOOKUP(I51,emme_volumes!$A:$AB, {21,22},FALSE)),"****")</f>
        <v>****</v>
      </c>
      <c r="U51" s="23">
        <f t="array" ref="U51">IFERROR(SUM(VLOOKUP(K51,counts!$A:$AC, {22,23},FALSE)),"****")</f>
        <v>3080</v>
      </c>
      <c r="V51" s="23" t="e">
        <f t="shared" ref="V51:V53" si="44">T51-U51</f>
        <v>#VALUE!</v>
      </c>
      <c r="W51" s="24" t="e">
        <f t="shared" ref="W51:W53" si="45">V51/U51</f>
        <v>#VALUE!</v>
      </c>
    </row>
    <row r="52" spans="1:24">
      <c r="A52" s="1">
        <v>1</v>
      </c>
      <c r="B52" s="4" t="s">
        <v>6</v>
      </c>
      <c r="C52" s="2">
        <v>175</v>
      </c>
      <c r="D52" s="9">
        <v>57741</v>
      </c>
      <c r="E52" s="9">
        <v>56941</v>
      </c>
      <c r="F52" s="9">
        <v>56606</v>
      </c>
      <c r="G52" s="9">
        <v>55259</v>
      </c>
      <c r="H52" s="2" t="str">
        <f t="shared" si="38"/>
        <v>L5774156941</v>
      </c>
      <c r="I52" s="2" t="str">
        <f t="shared" si="39"/>
        <v>L5660655259</v>
      </c>
      <c r="J52" s="2" t="str">
        <f t="shared" si="40"/>
        <v>175NE</v>
      </c>
      <c r="K52" s="2" t="str">
        <f t="shared" si="41"/>
        <v>175SW</v>
      </c>
      <c r="L52" s="45"/>
      <c r="M52" s="26" t="str">
        <f>IFERROR(VLOOKUP(H52,emme_volumes!$A:$AB, 4,FALSE)*2,"****")</f>
        <v>****</v>
      </c>
      <c r="N52" s="26" t="str">
        <f t="array" ref="N52">IFERROR(SUM(VLOOKUP(H52,emme_volumes!$A:$AB, {21,22},FALSE)),"****")</f>
        <v>****</v>
      </c>
      <c r="O52" s="27">
        <f t="array" ref="O52">IFERROR(SUM(VLOOKUP(J52,counts!$A:$AC, {22,23},FALSE)),"****")</f>
        <v>10468</v>
      </c>
      <c r="P52" s="27" t="e">
        <f t="shared" si="42"/>
        <v>#VALUE!</v>
      </c>
      <c r="Q52" s="28" t="e">
        <f t="shared" si="43"/>
        <v>#VALUE!</v>
      </c>
      <c r="R52" s="50"/>
      <c r="S52" s="26" t="str">
        <f>IFERROR(VLOOKUP(I52,emme_volumes!$A:$AB, 4,FALSE)*2,"****")</f>
        <v>****</v>
      </c>
      <c r="T52" s="26" t="str">
        <f t="array" ref="T52">IFERROR(SUM(VLOOKUP(I52,emme_volumes!$A:$AB, {21,22},FALSE)),"****")</f>
        <v>****</v>
      </c>
      <c r="U52" s="27">
        <f t="array" ref="U52">IFERROR(SUM(VLOOKUP(K52,counts!$A:$AC, {22,23},FALSE)),"****")</f>
        <v>11390</v>
      </c>
      <c r="V52" s="27" t="e">
        <f t="shared" si="44"/>
        <v>#VALUE!</v>
      </c>
      <c r="W52" s="28" t="e">
        <f t="shared" si="45"/>
        <v>#VALUE!</v>
      </c>
    </row>
    <row r="53" spans="1:24" s="3" customFormat="1">
      <c r="B53" s="53" t="s">
        <v>4</v>
      </c>
      <c r="C53" s="54"/>
      <c r="D53" s="54"/>
      <c r="E53" s="54"/>
      <c r="F53" s="54"/>
      <c r="G53" s="54"/>
      <c r="H53" s="54"/>
      <c r="I53" s="54"/>
      <c r="J53" s="54"/>
      <c r="K53" s="54"/>
      <c r="L53" s="45"/>
      <c r="M53" s="55">
        <f>SUM(M51:M52)</f>
        <v>0</v>
      </c>
      <c r="N53" s="55">
        <f>SUM(N51:N52)</f>
        <v>0</v>
      </c>
      <c r="O53" s="56">
        <f t="shared" ref="O53" si="46">SUM(O51:O52)</f>
        <v>12960</v>
      </c>
      <c r="P53" s="56">
        <f t="shared" si="42"/>
        <v>-12960</v>
      </c>
      <c r="Q53" s="57">
        <f t="shared" si="43"/>
        <v>-1</v>
      </c>
      <c r="R53" s="50"/>
      <c r="S53" s="55">
        <f>SUM(S51:S52)</f>
        <v>0</v>
      </c>
      <c r="T53" s="55">
        <f>SUM(T51:T52)</f>
        <v>0</v>
      </c>
      <c r="U53" s="56">
        <f t="shared" ref="U53" si="47">SUM(U51:U52)</f>
        <v>14470</v>
      </c>
      <c r="V53" s="56">
        <f t="shared" si="44"/>
        <v>-14470</v>
      </c>
      <c r="W53" s="57">
        <f t="shared" si="45"/>
        <v>-1</v>
      </c>
    </row>
    <row r="54" spans="1:24">
      <c r="L54" s="45"/>
      <c r="M54" s="22"/>
      <c r="N54" s="22"/>
      <c r="Q54" s="24"/>
      <c r="R54" s="49"/>
      <c r="S54" s="22"/>
      <c r="T54" s="22"/>
      <c r="W54" s="24"/>
    </row>
    <row r="55" spans="1:24">
      <c r="B55" s="53" t="s">
        <v>42</v>
      </c>
      <c r="C55" s="74"/>
      <c r="D55" s="74"/>
      <c r="E55" s="74"/>
      <c r="F55" s="74"/>
      <c r="G55" s="74"/>
      <c r="H55" s="74"/>
      <c r="I55" s="74"/>
      <c r="J55" s="74"/>
      <c r="K55" s="74"/>
      <c r="L55" s="43"/>
      <c r="M55" s="75"/>
      <c r="N55" s="75"/>
      <c r="O55" s="76"/>
      <c r="P55" s="76"/>
      <c r="Q55" s="77"/>
      <c r="R55" s="49"/>
      <c r="S55" s="75"/>
      <c r="T55" s="75"/>
      <c r="U55" s="76"/>
      <c r="V55" s="76"/>
      <c r="W55" s="77"/>
    </row>
    <row r="56" spans="1:24">
      <c r="B56" s="1" t="s">
        <v>52</v>
      </c>
      <c r="C56" s="2">
        <v>206</v>
      </c>
      <c r="D56" s="11">
        <v>58498</v>
      </c>
      <c r="E56" s="11">
        <v>56553</v>
      </c>
      <c r="F56" s="11">
        <f t="shared" si="24"/>
        <v>56553</v>
      </c>
      <c r="G56" s="11">
        <f t="shared" si="25"/>
        <v>58498</v>
      </c>
      <c r="H56" s="2" t="str">
        <f t="shared" ref="H56" si="48">CONCATENATE("L",D56,E56)</f>
        <v>L5849856553</v>
      </c>
      <c r="I56" s="2" t="str">
        <f t="shared" ref="I56" si="49">CONCATENATE("L",F56,G56)</f>
        <v>L5655358498</v>
      </c>
      <c r="J56" s="2" t="str">
        <f t="shared" ref="J56" si="50">CONCATENATE(C56,"NE")</f>
        <v>206NE</v>
      </c>
      <c r="K56" s="2" t="str">
        <f t="shared" ref="K56" si="51">CONCATENATE(C56,"SW")</f>
        <v>206SW</v>
      </c>
      <c r="L56" s="43"/>
      <c r="M56" s="22" t="str">
        <f>IFERROR(VLOOKUP(H56,emme_volumes!$A:$AB, 4,FALSE)*2,"****")</f>
        <v>****</v>
      </c>
      <c r="N56" s="22" t="str">
        <f t="array" ref="N56">IFERROR(SUM(VLOOKUP(H56,emme_volumes!$A:$AB, {21,22},FALSE)),"****")</f>
        <v>****</v>
      </c>
      <c r="O56" s="23">
        <f t="array" ref="O56">IFERROR(SUM(VLOOKUP(J56,counts!$A:$AC, {22,23},FALSE)),"****")</f>
        <v>2920</v>
      </c>
      <c r="P56" s="23" t="e">
        <f>N56-O56</f>
        <v>#VALUE!</v>
      </c>
      <c r="Q56" s="24" t="e">
        <f>P56/O56</f>
        <v>#VALUE!</v>
      </c>
      <c r="R56" s="49"/>
      <c r="S56" s="22" t="str">
        <f>IFERROR(VLOOKUP(I56,emme_volumes!$A:$AB, 4,FALSE)*2,"****")</f>
        <v>****</v>
      </c>
      <c r="T56" s="22" t="str">
        <f t="array" ref="T56">IFERROR(SUM(VLOOKUP(I56,emme_volumes!$A:$AB, {21,22},FALSE)),"****")</f>
        <v>****</v>
      </c>
      <c r="U56" s="23">
        <f t="array" ref="U56">IFERROR(SUM(VLOOKUP(K56,counts!$A:$AC, {22,23},FALSE)),"****")</f>
        <v>2162</v>
      </c>
      <c r="V56" s="23" t="e">
        <f t="shared" ref="V56:V57" si="52">T56-U56</f>
        <v>#VALUE!</v>
      </c>
      <c r="W56" s="24" t="e">
        <f>V56/U56</f>
        <v>#VALUE!</v>
      </c>
    </row>
    <row r="57" spans="1:24" s="3" customFormat="1">
      <c r="B57" s="53" t="s">
        <v>4</v>
      </c>
      <c r="C57" s="54"/>
      <c r="D57" s="54"/>
      <c r="E57" s="54"/>
      <c r="F57" s="54"/>
      <c r="G57" s="54"/>
      <c r="H57" s="54"/>
      <c r="I57" s="54"/>
      <c r="J57" s="54"/>
      <c r="K57" s="54"/>
      <c r="L57" s="45"/>
      <c r="M57" s="55">
        <f>SUM(M56)</f>
        <v>0</v>
      </c>
      <c r="N57" s="55">
        <f>SUM(N56)</f>
        <v>0</v>
      </c>
      <c r="O57" s="56">
        <f t="shared" ref="O57" si="53">SUM(O56)</f>
        <v>2920</v>
      </c>
      <c r="P57" s="56">
        <f t="shared" ref="P57" si="54">N57-O57</f>
        <v>-2920</v>
      </c>
      <c r="Q57" s="57">
        <f t="shared" ref="Q57" si="55">P57/O57</f>
        <v>-1</v>
      </c>
      <c r="R57" s="50"/>
      <c r="S57" s="55">
        <f>SUM(S56)</f>
        <v>0</v>
      </c>
      <c r="T57" s="55">
        <f>SUM(T56)</f>
        <v>0</v>
      </c>
      <c r="U57" s="56">
        <f t="shared" ref="U57" si="56">SUM(U56)</f>
        <v>2162</v>
      </c>
      <c r="V57" s="56">
        <f t="shared" si="52"/>
        <v>-2162</v>
      </c>
      <c r="W57" s="57">
        <f t="shared" ref="W57" si="57">V57/U57</f>
        <v>-1</v>
      </c>
    </row>
    <row r="58" spans="1:24" ht="13.5" thickBot="1">
      <c r="L58" s="43"/>
      <c r="M58" s="22"/>
      <c r="N58" s="22"/>
      <c r="Q58" s="24"/>
      <c r="R58" s="49"/>
      <c r="S58" s="22"/>
      <c r="T58" s="22"/>
      <c r="W58" s="24"/>
    </row>
    <row r="59" spans="1:24">
      <c r="B59" s="78" t="s">
        <v>553</v>
      </c>
      <c r="C59" s="79"/>
      <c r="D59" s="79"/>
      <c r="E59" s="79"/>
      <c r="F59" s="79"/>
      <c r="G59" s="79"/>
      <c r="H59" s="79"/>
      <c r="I59" s="79"/>
      <c r="J59" s="79"/>
      <c r="K59" s="79"/>
      <c r="L59" s="70"/>
      <c r="M59" s="80"/>
      <c r="N59" s="80"/>
      <c r="O59" s="81"/>
      <c r="P59" s="81"/>
      <c r="Q59" s="82"/>
      <c r="R59" s="72"/>
      <c r="S59" s="80"/>
      <c r="T59" s="80"/>
      <c r="U59" s="81"/>
      <c r="V59" s="81"/>
      <c r="W59" s="83"/>
    </row>
    <row r="60" spans="1:24">
      <c r="A60" s="1">
        <v>1</v>
      </c>
      <c r="B60" s="6" t="s">
        <v>576</v>
      </c>
      <c r="C60" s="2" t="s">
        <v>571</v>
      </c>
      <c r="D60" s="9">
        <v>60081</v>
      </c>
      <c r="E60" s="9">
        <v>54021</v>
      </c>
      <c r="F60" s="41">
        <v>61026</v>
      </c>
      <c r="G60" s="9">
        <v>53656</v>
      </c>
      <c r="H60" s="2" t="str">
        <f t="shared" ref="H60:H67" si="58">CONCATENATE("L",D60,E60)</f>
        <v>L6008154021</v>
      </c>
      <c r="I60" s="2" t="str">
        <f t="shared" ref="I60:I67" si="59">CONCATENATE("L",F60,G60)</f>
        <v>L6102653656</v>
      </c>
      <c r="J60" s="2" t="str">
        <f t="shared" ref="J60:J67" si="60">CONCATENATE(C60,"NE")</f>
        <v>26-027NE</v>
      </c>
      <c r="K60" s="2" t="str">
        <f t="shared" ref="K60:K67" si="61">CONCATENATE(C60,"SW")</f>
        <v>26-027SW</v>
      </c>
      <c r="L60" s="43"/>
      <c r="M60" s="26" t="str">
        <f>IFERROR(VLOOKUP(H60,emme_volumes!$A:$AB, 4,FALSE)*2,"****")</f>
        <v>****</v>
      </c>
      <c r="N60" s="26" t="str">
        <f t="array" ref="N60">IFERROR(SUM(VLOOKUP(H60,emme_volumes!$A:$AB, {21,22},FALSE)),"****")</f>
        <v>****</v>
      </c>
      <c r="O60" s="27">
        <f t="array" ref="O60">IFERROR(SUM(VLOOKUP(J60,counts!$A:$AC, {22,23},FALSE)),"****")</f>
        <v>9029.1111111111095</v>
      </c>
      <c r="P60" s="27" t="e">
        <f t="shared" ref="P60:P68" si="62">N60-O60</f>
        <v>#VALUE!</v>
      </c>
      <c r="Q60" s="28" t="e">
        <f t="shared" ref="Q60:Q68" si="63">P60/O60</f>
        <v>#VALUE!</v>
      </c>
      <c r="R60" s="49"/>
      <c r="S60" s="26" t="str">
        <f>IFERROR(VLOOKUP(I60,emme_volumes!$A:$AB, 4,FALSE)*2,"****")</f>
        <v>****</v>
      </c>
      <c r="T60" s="26" t="str">
        <f t="array" ref="T60">IFERROR(SUM(VLOOKUP(I60,emme_volumes!$A:$AB, {21,22},FALSE)),"****")</f>
        <v>****</v>
      </c>
      <c r="U60" s="27">
        <f t="array" ref="U60">IFERROR(SUM(VLOOKUP(K60,counts!$A:$AC, {22,23},FALSE)),"****")</f>
        <v>8959.5555555555511</v>
      </c>
      <c r="V60" s="27" t="e">
        <f t="shared" ref="V60:V68" si="64">T60-U60</f>
        <v>#VALUE!</v>
      </c>
      <c r="W60" s="35" t="e">
        <f t="shared" ref="W60:W68" si="65">V60/U60</f>
        <v>#VALUE!</v>
      </c>
      <c r="X60" s="1" t="s">
        <v>496</v>
      </c>
    </row>
    <row r="61" spans="1:24">
      <c r="B61" s="7" t="s">
        <v>7</v>
      </c>
      <c r="C61" s="2">
        <v>208</v>
      </c>
      <c r="D61" s="2">
        <v>56402</v>
      </c>
      <c r="E61" s="2">
        <v>80117</v>
      </c>
      <c r="F61" s="2">
        <f t="shared" si="24"/>
        <v>80117</v>
      </c>
      <c r="G61" s="2">
        <f t="shared" si="25"/>
        <v>56402</v>
      </c>
      <c r="H61" s="2" t="str">
        <f t="shared" si="58"/>
        <v>L5640280117</v>
      </c>
      <c r="I61" s="2" t="str">
        <f t="shared" si="59"/>
        <v>L8011756402</v>
      </c>
      <c r="J61" s="2" t="str">
        <f t="shared" si="60"/>
        <v>208NE</v>
      </c>
      <c r="K61" s="2" t="str">
        <f t="shared" si="61"/>
        <v>208SW</v>
      </c>
      <c r="L61" s="43"/>
      <c r="M61" s="22" t="s">
        <v>554</v>
      </c>
      <c r="N61" s="22" t="s">
        <v>554</v>
      </c>
      <c r="O61" s="23" t="str">
        <f t="array" ref="O61">IFERROR(SUM(VLOOKUP(J61,counts!$A:$AC, {22,23},FALSE)),"****")</f>
        <v>****</v>
      </c>
      <c r="P61" s="23" t="s">
        <v>554</v>
      </c>
      <c r="Q61" s="23" t="s">
        <v>554</v>
      </c>
      <c r="R61" s="100"/>
      <c r="S61" s="22" t="s">
        <v>554</v>
      </c>
      <c r="T61" s="22" t="s">
        <v>554</v>
      </c>
      <c r="U61" s="23" t="str">
        <f t="array" ref="U61">IFERROR(SUM(VLOOKUP(K61,counts!$A:$AC, {22,23},FALSE)),"****")</f>
        <v>****</v>
      </c>
      <c r="V61" s="23" t="s">
        <v>554</v>
      </c>
      <c r="W61" s="36" t="s">
        <v>554</v>
      </c>
    </row>
    <row r="62" spans="1:24">
      <c r="B62" s="7" t="s">
        <v>8</v>
      </c>
      <c r="C62" s="2">
        <v>209</v>
      </c>
      <c r="D62" s="2">
        <v>58706</v>
      </c>
      <c r="E62" s="2">
        <v>57467</v>
      </c>
      <c r="F62" s="41">
        <v>52879</v>
      </c>
      <c r="G62" s="41">
        <v>55274</v>
      </c>
      <c r="H62" s="2" t="str">
        <f t="shared" si="58"/>
        <v>L5870657467</v>
      </c>
      <c r="I62" s="2" t="str">
        <f t="shared" si="59"/>
        <v>L5287955274</v>
      </c>
      <c r="J62" s="2" t="str">
        <f t="shared" si="60"/>
        <v>209NE</v>
      </c>
      <c r="K62" s="2" t="str">
        <f t="shared" si="61"/>
        <v>209SW</v>
      </c>
      <c r="L62" s="43"/>
      <c r="M62" s="22" t="str">
        <f>IFERROR(VLOOKUP(H62,emme_volumes!$A:$AB, 4,FALSE)*2,"****")</f>
        <v>****</v>
      </c>
      <c r="N62" s="22" t="str">
        <f t="array" ref="N62">IFERROR(SUM(VLOOKUP(H62,emme_volumes!$A:$AB, {21,22},FALSE)),"****")</f>
        <v>****</v>
      </c>
      <c r="O62" s="23">
        <f t="array" ref="O62">IFERROR(SUM(VLOOKUP(J62,counts!$A:$AC, {22,23},FALSE)),"****")</f>
        <v>1634</v>
      </c>
      <c r="P62" s="23" t="e">
        <f t="shared" si="62"/>
        <v>#VALUE!</v>
      </c>
      <c r="Q62" s="24" t="e">
        <f t="shared" si="63"/>
        <v>#VALUE!</v>
      </c>
      <c r="R62" s="49"/>
      <c r="S62" s="22" t="str">
        <f>IFERROR(VLOOKUP(I62,emme_volumes!$A:$AB, 4,FALSE)*2,"****")</f>
        <v>****</v>
      </c>
      <c r="T62" s="22" t="str">
        <f t="array" ref="T62">IFERROR(SUM(VLOOKUP(I62,emme_volumes!$A:$AB, {21,22},FALSE)),"****")</f>
        <v>****</v>
      </c>
      <c r="U62" s="23">
        <f t="array" ref="U62">IFERROR(SUM(VLOOKUP(K62,counts!$A:$AC, {22,23},FALSE)),"****")</f>
        <v>1960</v>
      </c>
      <c r="V62" s="23" t="e">
        <f t="shared" si="64"/>
        <v>#VALUE!</v>
      </c>
      <c r="W62" s="36" t="e">
        <f t="shared" si="65"/>
        <v>#VALUE!</v>
      </c>
    </row>
    <row r="63" spans="1:24">
      <c r="B63" s="7" t="s">
        <v>9</v>
      </c>
      <c r="C63" s="2">
        <v>210</v>
      </c>
      <c r="D63" s="2">
        <v>82236</v>
      </c>
      <c r="E63" s="2">
        <v>55005</v>
      </c>
      <c r="F63" s="2">
        <f t="shared" si="24"/>
        <v>55005</v>
      </c>
      <c r="G63" s="2">
        <f t="shared" si="25"/>
        <v>82236</v>
      </c>
      <c r="H63" s="2" t="str">
        <f t="shared" si="58"/>
        <v>L8223655005</v>
      </c>
      <c r="I63" s="2" t="str">
        <f t="shared" si="59"/>
        <v>L5500582236</v>
      </c>
      <c r="J63" s="2" t="str">
        <f t="shared" si="60"/>
        <v>210NE</v>
      </c>
      <c r="K63" s="2" t="str">
        <f t="shared" si="61"/>
        <v>210SW</v>
      </c>
      <c r="L63" s="45"/>
      <c r="M63" s="22" t="str">
        <f>IFERROR(VLOOKUP(H63,emme_volumes!$A:$AB, 4,FALSE)*2,"****")</f>
        <v>****</v>
      </c>
      <c r="N63" s="22" t="str">
        <f t="array" ref="N63">IFERROR(SUM(VLOOKUP(H63,emme_volumes!$A:$AB, {21,22},FALSE)),"****")</f>
        <v>****</v>
      </c>
      <c r="O63" s="23">
        <f t="array" ref="O63">IFERROR(SUM(VLOOKUP(J63,counts!$A:$AC, {22,23},FALSE)),"****")</f>
        <v>3780</v>
      </c>
      <c r="P63" s="23" t="e">
        <f t="shared" si="62"/>
        <v>#VALUE!</v>
      </c>
      <c r="Q63" s="24" t="e">
        <f t="shared" si="63"/>
        <v>#VALUE!</v>
      </c>
      <c r="R63" s="50"/>
      <c r="S63" s="22" t="str">
        <f>IFERROR(VLOOKUP(I63,emme_volumes!$A:$AB, 4,FALSE)*2,"****")</f>
        <v>****</v>
      </c>
      <c r="T63" s="22" t="str">
        <f t="array" ref="T63">IFERROR(SUM(VLOOKUP(I63,emme_volumes!$A:$AB, {21,22},FALSE)),"****")</f>
        <v>****</v>
      </c>
      <c r="U63" s="23">
        <f t="array" ref="U63">IFERROR(SUM(VLOOKUP(K63,counts!$A:$AC, {22,23},FALSE)),"****")</f>
        <v>2137</v>
      </c>
      <c r="V63" s="23" t="e">
        <f t="shared" si="64"/>
        <v>#VALUE!</v>
      </c>
      <c r="W63" s="36" t="e">
        <f t="shared" si="65"/>
        <v>#VALUE!</v>
      </c>
    </row>
    <row r="64" spans="1:24">
      <c r="B64" s="7" t="s">
        <v>10</v>
      </c>
      <c r="C64" s="2">
        <v>211</v>
      </c>
      <c r="D64" s="2">
        <v>60853</v>
      </c>
      <c r="E64" s="2">
        <v>54392</v>
      </c>
      <c r="F64" s="2">
        <f t="shared" si="24"/>
        <v>54392</v>
      </c>
      <c r="G64" s="2">
        <f t="shared" si="25"/>
        <v>60853</v>
      </c>
      <c r="H64" s="2" t="str">
        <f t="shared" si="58"/>
        <v>L6085354392</v>
      </c>
      <c r="I64" s="2" t="str">
        <f t="shared" si="59"/>
        <v>L5439260853</v>
      </c>
      <c r="J64" s="2" t="str">
        <f t="shared" si="60"/>
        <v>211NE</v>
      </c>
      <c r="K64" s="2" t="str">
        <f t="shared" si="61"/>
        <v>211SW</v>
      </c>
      <c r="L64" s="43"/>
      <c r="M64" s="22" t="str">
        <f>IFERROR(VLOOKUP(H64,emme_volumes!$A:$AB, 4,FALSE)*2,"****")</f>
        <v>****</v>
      </c>
      <c r="N64" s="22" t="str">
        <f t="array" ref="N64">IFERROR(SUM(VLOOKUP(H64,emme_volumes!$A:$AB, {21,22},FALSE)),"****")</f>
        <v>****</v>
      </c>
      <c r="O64" s="23">
        <f t="array" ref="O64">IFERROR(SUM(VLOOKUP(J64,counts!$A:$AC, {22,23},FALSE)),"****")</f>
        <v>5279</v>
      </c>
      <c r="P64" s="23" t="e">
        <f t="shared" si="62"/>
        <v>#VALUE!</v>
      </c>
      <c r="Q64" s="24" t="e">
        <f t="shared" si="63"/>
        <v>#VALUE!</v>
      </c>
      <c r="R64" s="49"/>
      <c r="S64" s="22" t="str">
        <f>IFERROR(VLOOKUP(I64,emme_volumes!$A:$AB, 4,FALSE)*2,"****")</f>
        <v>****</v>
      </c>
      <c r="T64" s="22" t="str">
        <f t="array" ref="T64">IFERROR(SUM(VLOOKUP(I64,emme_volumes!$A:$AB, {21,22},FALSE)),"****")</f>
        <v>****</v>
      </c>
      <c r="U64" s="23">
        <f t="array" ref="U64">IFERROR(SUM(VLOOKUP(K64,counts!$A:$AC, {22,23},FALSE)),"****")</f>
        <v>3315</v>
      </c>
      <c r="V64" s="23" t="e">
        <f t="shared" si="64"/>
        <v>#VALUE!</v>
      </c>
      <c r="W64" s="36" t="e">
        <f t="shared" si="65"/>
        <v>#VALUE!</v>
      </c>
    </row>
    <row r="65" spans="1:24">
      <c r="B65" s="7" t="s">
        <v>11</v>
      </c>
      <c r="C65" s="2">
        <v>212</v>
      </c>
      <c r="D65" s="2">
        <v>59768</v>
      </c>
      <c r="E65" s="2">
        <v>57514</v>
      </c>
      <c r="F65" s="2">
        <f t="shared" si="24"/>
        <v>57514</v>
      </c>
      <c r="G65" s="2">
        <f t="shared" si="25"/>
        <v>59768</v>
      </c>
      <c r="H65" s="2" t="str">
        <f t="shared" si="58"/>
        <v>L5976857514</v>
      </c>
      <c r="I65" s="2" t="str">
        <f t="shared" si="59"/>
        <v>L5751459768</v>
      </c>
      <c r="J65" s="2" t="str">
        <f t="shared" si="60"/>
        <v>212NE</v>
      </c>
      <c r="K65" s="2" t="str">
        <f t="shared" si="61"/>
        <v>212SW</v>
      </c>
      <c r="L65" s="45"/>
      <c r="M65" s="22" t="str">
        <f>IFERROR(VLOOKUP(H65,emme_volumes!$A:$AB, 4,FALSE)*2,"****")</f>
        <v>****</v>
      </c>
      <c r="N65" s="22" t="str">
        <f t="array" ref="N65">IFERROR(SUM(VLOOKUP(H65,emme_volumes!$A:$AB, {21,22},FALSE)),"****")</f>
        <v>****</v>
      </c>
      <c r="O65" s="23">
        <f t="array" ref="O65">IFERROR(SUM(VLOOKUP(J65,counts!$A:$AC, {22,23},FALSE)),"****")</f>
        <v>4150</v>
      </c>
      <c r="P65" s="23" t="e">
        <f t="shared" si="62"/>
        <v>#VALUE!</v>
      </c>
      <c r="Q65" s="24" t="e">
        <f t="shared" si="63"/>
        <v>#VALUE!</v>
      </c>
      <c r="R65" s="49"/>
      <c r="S65" s="22" t="str">
        <f>IFERROR(VLOOKUP(I65,emme_volumes!$A:$AB, 4,FALSE)*2,"****")</f>
        <v>****</v>
      </c>
      <c r="T65" s="22" t="str">
        <f t="array" ref="T65">IFERROR(SUM(VLOOKUP(I65,emme_volumes!$A:$AB, {21,22},FALSE)),"****")</f>
        <v>****</v>
      </c>
      <c r="U65" s="23">
        <f t="array" ref="U65">IFERROR(SUM(VLOOKUP(K65,counts!$A:$AC, {22,23},FALSE)),"****")</f>
        <v>2188</v>
      </c>
      <c r="V65" s="23" t="e">
        <f t="shared" si="64"/>
        <v>#VALUE!</v>
      </c>
      <c r="W65" s="36" t="e">
        <f t="shared" si="65"/>
        <v>#VALUE!</v>
      </c>
    </row>
    <row r="66" spans="1:24">
      <c r="A66" s="1">
        <v>1</v>
      </c>
      <c r="B66" s="6" t="s">
        <v>577</v>
      </c>
      <c r="C66" s="2" t="s">
        <v>570</v>
      </c>
      <c r="D66" s="9">
        <v>54321</v>
      </c>
      <c r="E66" s="9">
        <v>54308</v>
      </c>
      <c r="F66" s="9">
        <v>57020</v>
      </c>
      <c r="G66" s="9">
        <v>57656</v>
      </c>
      <c r="H66" s="2" t="str">
        <f t="shared" si="58"/>
        <v>L5432154308</v>
      </c>
      <c r="I66" s="2" t="str">
        <f t="shared" si="59"/>
        <v>L5702057656</v>
      </c>
      <c r="J66" s="2" t="str">
        <f t="shared" si="60"/>
        <v>26-026NE</v>
      </c>
      <c r="K66" s="2" t="str">
        <f t="shared" si="61"/>
        <v>26-026SW</v>
      </c>
      <c r="L66" s="43"/>
      <c r="M66" s="26" t="str">
        <f>IFERROR(VLOOKUP(H66,emme_volumes!$A:$AB, 4,FALSE)*2,"****")</f>
        <v>****</v>
      </c>
      <c r="N66" s="26" t="str">
        <f t="array" ref="N66">IFERROR(SUM(VLOOKUP(H66,emme_volumes!$A:$AB, {21,22},FALSE)),"****")</f>
        <v>****</v>
      </c>
      <c r="O66" s="27">
        <f t="array" ref="O66">IFERROR(SUM(VLOOKUP(J66,counts!$A:$AC, {22,23},FALSE)),"****")</f>
        <v>7772.1538461538403</v>
      </c>
      <c r="P66" s="27" t="e">
        <f t="shared" si="62"/>
        <v>#VALUE!</v>
      </c>
      <c r="Q66" s="28" t="e">
        <f t="shared" si="63"/>
        <v>#VALUE!</v>
      </c>
      <c r="R66" s="49"/>
      <c r="S66" s="26" t="str">
        <f>IFERROR(VLOOKUP(I66,emme_volumes!$A:$AB, 4,FALSE)*2,"****")</f>
        <v>****</v>
      </c>
      <c r="T66" s="26" t="str">
        <f t="array" ref="T66">IFERROR(SUM(VLOOKUP(I66,emme_volumes!$A:$AB, {21,22},FALSE)),"****")</f>
        <v>****</v>
      </c>
      <c r="U66" s="27">
        <f t="array" ref="U66">IFERROR(SUM(VLOOKUP(K66,counts!$A:$AC, {22,23},FALSE)),"****")</f>
        <v>8115.2307692307604</v>
      </c>
      <c r="V66" s="27" t="e">
        <f t="shared" si="64"/>
        <v>#VALUE!</v>
      </c>
      <c r="W66" s="35" t="e">
        <f t="shared" si="65"/>
        <v>#VALUE!</v>
      </c>
      <c r="X66" s="1" t="s">
        <v>497</v>
      </c>
    </row>
    <row r="67" spans="1:24">
      <c r="B67" s="7" t="s">
        <v>12</v>
      </c>
      <c r="C67" s="2">
        <v>214</v>
      </c>
      <c r="D67" s="2">
        <v>55412</v>
      </c>
      <c r="E67" s="2">
        <v>54899</v>
      </c>
      <c r="F67" s="2">
        <f t="shared" si="24"/>
        <v>54899</v>
      </c>
      <c r="G67" s="2">
        <f t="shared" si="25"/>
        <v>55412</v>
      </c>
      <c r="H67" s="2" t="str">
        <f t="shared" si="58"/>
        <v>L5541254899</v>
      </c>
      <c r="I67" s="2" t="str">
        <f t="shared" si="59"/>
        <v>L5489955412</v>
      </c>
      <c r="J67" s="2" t="str">
        <f t="shared" si="60"/>
        <v>214NE</v>
      </c>
      <c r="K67" s="2" t="str">
        <f t="shared" si="61"/>
        <v>214SW</v>
      </c>
      <c r="L67" s="45"/>
      <c r="M67" s="22" t="str">
        <f>IFERROR(VLOOKUP(H67,emme_volumes!$A:$AB, 4,FALSE)*2,"****")</f>
        <v>****</v>
      </c>
      <c r="N67" s="22" t="str">
        <f t="array" ref="N67">IFERROR(SUM(VLOOKUP(H67,emme_volumes!$A:$AB, {21,22},FALSE)),"****")</f>
        <v>****</v>
      </c>
      <c r="O67" s="23">
        <f t="array" ref="O67">IFERROR(SUM(VLOOKUP(J67,counts!$A:$AC, {22,23},FALSE)),"****")</f>
        <v>5989</v>
      </c>
      <c r="P67" s="23" t="e">
        <f t="shared" si="62"/>
        <v>#VALUE!</v>
      </c>
      <c r="Q67" s="24" t="e">
        <f t="shared" si="63"/>
        <v>#VALUE!</v>
      </c>
      <c r="R67" s="50"/>
      <c r="S67" s="22" t="str">
        <f>IFERROR(VLOOKUP(I67,emme_volumes!$A:$AB, 4,FALSE)*2,"****")</f>
        <v>****</v>
      </c>
      <c r="T67" s="22" t="str">
        <f t="array" ref="T67">IFERROR(SUM(VLOOKUP(I67,emme_volumes!$A:$AB, {21,22},FALSE)),"****")</f>
        <v>****</v>
      </c>
      <c r="U67" s="23">
        <f t="array" ref="U67">IFERROR(SUM(VLOOKUP(K67,counts!$A:$AC, {22,23},FALSE)),"****")</f>
        <v>4387</v>
      </c>
      <c r="V67" s="23" t="e">
        <f t="shared" si="64"/>
        <v>#VALUE!</v>
      </c>
      <c r="W67" s="36" t="e">
        <f t="shared" si="65"/>
        <v>#VALUE!</v>
      </c>
    </row>
    <row r="68" spans="1:24" s="3" customFormat="1" ht="13.5" thickBot="1">
      <c r="B68" s="58" t="s">
        <v>4</v>
      </c>
      <c r="C68" s="59"/>
      <c r="D68" s="59"/>
      <c r="E68" s="59"/>
      <c r="F68" s="59"/>
      <c r="G68" s="59"/>
      <c r="H68" s="59"/>
      <c r="I68" s="59"/>
      <c r="J68" s="59"/>
      <c r="K68" s="59"/>
      <c r="L68" s="71"/>
      <c r="M68" s="60">
        <f>SUM(M60:M67)</f>
        <v>0</v>
      </c>
      <c r="N68" s="60">
        <f>SUM(N60:N67)</f>
        <v>0</v>
      </c>
      <c r="O68" s="61">
        <f>SUM(O60:O67)</f>
        <v>37633.264957264953</v>
      </c>
      <c r="P68" s="61">
        <f t="shared" si="62"/>
        <v>-37633.264957264953</v>
      </c>
      <c r="Q68" s="62">
        <f t="shared" si="63"/>
        <v>-1</v>
      </c>
      <c r="R68" s="73"/>
      <c r="S68" s="60">
        <f>SUM(S60:S67)</f>
        <v>0</v>
      </c>
      <c r="T68" s="60">
        <f>SUM(T60:T67)</f>
        <v>0</v>
      </c>
      <c r="U68" s="61">
        <f>SUM(U60:U67)</f>
        <v>31061.786324786313</v>
      </c>
      <c r="V68" s="61">
        <f t="shared" si="64"/>
        <v>-31061.786324786313</v>
      </c>
      <c r="W68" s="63">
        <f t="shared" si="65"/>
        <v>-1</v>
      </c>
    </row>
    <row r="69" spans="1:24">
      <c r="L69" s="45"/>
      <c r="M69" s="22"/>
      <c r="N69" s="22"/>
      <c r="Q69" s="24"/>
      <c r="R69" s="49"/>
      <c r="S69" s="22"/>
      <c r="T69" s="22"/>
      <c r="W69" s="24"/>
    </row>
    <row r="70" spans="1:24">
      <c r="B70" s="53" t="s">
        <v>43</v>
      </c>
      <c r="C70" s="74"/>
      <c r="D70" s="74"/>
      <c r="E70" s="74"/>
      <c r="F70" s="74"/>
      <c r="G70" s="74"/>
      <c r="H70" s="74"/>
      <c r="I70" s="74"/>
      <c r="J70" s="74"/>
      <c r="K70" s="74"/>
      <c r="L70" s="43"/>
      <c r="M70" s="75"/>
      <c r="N70" s="75"/>
      <c r="O70" s="76"/>
      <c r="P70" s="76"/>
      <c r="Q70" s="77"/>
      <c r="R70" s="49"/>
      <c r="S70" s="75"/>
      <c r="T70" s="75"/>
      <c r="U70" s="76"/>
      <c r="V70" s="76"/>
      <c r="W70" s="77"/>
    </row>
    <row r="71" spans="1:24">
      <c r="B71" s="1" t="s">
        <v>13</v>
      </c>
      <c r="C71" s="2">
        <v>215</v>
      </c>
      <c r="D71" s="11">
        <v>40010</v>
      </c>
      <c r="E71" s="11">
        <v>65884</v>
      </c>
      <c r="F71" s="11">
        <f t="shared" si="24"/>
        <v>65884</v>
      </c>
      <c r="G71" s="11">
        <f t="shared" si="25"/>
        <v>40010</v>
      </c>
      <c r="H71" s="2" t="str">
        <f t="shared" ref="H71" si="66">CONCATENATE("L",D71,E71)</f>
        <v>L4001065884</v>
      </c>
      <c r="I71" s="2" t="str">
        <f t="shared" ref="I71" si="67">CONCATENATE("L",F71,G71)</f>
        <v>L6588440010</v>
      </c>
      <c r="J71" s="2" t="str">
        <f t="shared" ref="J71" si="68">CONCATENATE(C71,"NE")</f>
        <v>215NE</v>
      </c>
      <c r="K71" s="2" t="str">
        <f t="shared" ref="K71" si="69">CONCATENATE(C71,"SW")</f>
        <v>215SW</v>
      </c>
      <c r="L71" s="43"/>
      <c r="M71" s="22" t="str">
        <f>IFERROR(VLOOKUP(H71,emme_volumes!$A:$AB, 4,FALSE)*2,"****")</f>
        <v>****</v>
      </c>
      <c r="N71" s="22" t="str">
        <f t="array" ref="N71">IFERROR(SUM(VLOOKUP(H71,emme_volumes!$A:$AB, {21,22},FALSE)),"****")</f>
        <v>****</v>
      </c>
      <c r="O71" s="23" t="str">
        <f t="array" ref="O71">IFERROR(SUM(VLOOKUP(J71,counts!$A:$AC, {22,23},FALSE)),"****")</f>
        <v>****</v>
      </c>
      <c r="P71" s="23" t="e">
        <f>N71-O71</f>
        <v>#VALUE!</v>
      </c>
      <c r="Q71" s="24" t="e">
        <f>P71/O71</f>
        <v>#VALUE!</v>
      </c>
      <c r="R71" s="49"/>
      <c r="S71" s="22" t="str">
        <f>IFERROR(VLOOKUP(I71,emme_volumes!$A:$AB, 4,FALSE)*2,"****")</f>
        <v>****</v>
      </c>
      <c r="T71" s="22" t="str">
        <f t="array" ref="T71">IFERROR(SUM(VLOOKUP(I71,emme_volumes!$A:$AB, {21,22},FALSE)),"****")</f>
        <v>****</v>
      </c>
      <c r="U71" s="23" t="str">
        <f t="array" ref="U71">IFERROR(SUM(VLOOKUP(K71,counts!$A:$AC, {22,23},FALSE)),"****")</f>
        <v>****</v>
      </c>
      <c r="V71" s="23" t="e">
        <f t="shared" ref="V71:V72" si="70">T71-U71</f>
        <v>#VALUE!</v>
      </c>
      <c r="W71" s="24" t="e">
        <f>V71/U71</f>
        <v>#VALUE!</v>
      </c>
    </row>
    <row r="72" spans="1:24" s="3" customFormat="1">
      <c r="B72" s="53" t="s">
        <v>4</v>
      </c>
      <c r="C72" s="54"/>
      <c r="D72" s="54"/>
      <c r="E72" s="54"/>
      <c r="F72" s="54"/>
      <c r="G72" s="54"/>
      <c r="H72" s="54"/>
      <c r="I72" s="54"/>
      <c r="J72" s="54"/>
      <c r="K72" s="54"/>
      <c r="L72" s="45"/>
      <c r="M72" s="55">
        <f>SUM(M71)</f>
        <v>0</v>
      </c>
      <c r="N72" s="55">
        <f>SUM(N71)</f>
        <v>0</v>
      </c>
      <c r="O72" s="56">
        <f t="shared" ref="O72" si="71">SUM(O71)</f>
        <v>0</v>
      </c>
      <c r="P72" s="56">
        <f t="shared" ref="P72" si="72">N72-O72</f>
        <v>0</v>
      </c>
      <c r="Q72" s="57" t="e">
        <f t="shared" ref="Q72" si="73">P72/O72</f>
        <v>#DIV/0!</v>
      </c>
      <c r="R72" s="50"/>
      <c r="S72" s="55">
        <f>SUM(S71)</f>
        <v>0</v>
      </c>
      <c r="T72" s="55">
        <f>SUM(T71)</f>
        <v>0</v>
      </c>
      <c r="U72" s="56">
        <f t="shared" ref="U72" si="74">SUM(U71)</f>
        <v>0</v>
      </c>
      <c r="V72" s="56">
        <f t="shared" si="70"/>
        <v>0</v>
      </c>
      <c r="W72" s="57" t="e">
        <f t="shared" ref="W72" si="75">V72/U72</f>
        <v>#DIV/0!</v>
      </c>
    </row>
    <row r="73" spans="1:24">
      <c r="L73" s="43"/>
      <c r="M73" s="22"/>
      <c r="N73" s="22"/>
      <c r="Q73" s="24"/>
      <c r="R73" s="49"/>
      <c r="S73" s="22"/>
      <c r="T73" s="22"/>
      <c r="W73" s="24"/>
    </row>
    <row r="74" spans="1:24">
      <c r="B74" s="53" t="s">
        <v>44</v>
      </c>
      <c r="C74" s="74"/>
      <c r="D74" s="74"/>
      <c r="E74" s="74"/>
      <c r="F74" s="74"/>
      <c r="G74" s="74"/>
      <c r="H74" s="74"/>
      <c r="I74" s="74"/>
      <c r="J74" s="74"/>
      <c r="K74" s="74"/>
      <c r="L74" s="45"/>
      <c r="M74" s="75"/>
      <c r="N74" s="75"/>
      <c r="O74" s="76"/>
      <c r="P74" s="76"/>
      <c r="Q74" s="77"/>
      <c r="R74" s="49"/>
      <c r="S74" s="75"/>
      <c r="T74" s="75"/>
      <c r="U74" s="76"/>
      <c r="V74" s="76"/>
      <c r="W74" s="77"/>
    </row>
    <row r="75" spans="1:24">
      <c r="A75" s="1">
        <v>1</v>
      </c>
      <c r="B75" s="4" t="s">
        <v>53</v>
      </c>
      <c r="C75" s="2">
        <v>216</v>
      </c>
      <c r="D75" s="9">
        <v>53874</v>
      </c>
      <c r="E75" s="9">
        <v>80144</v>
      </c>
      <c r="F75" s="9">
        <v>54706</v>
      </c>
      <c r="G75" s="9">
        <v>54637</v>
      </c>
      <c r="H75" s="2" t="str">
        <f t="shared" ref="H75:H76" si="76">CONCATENATE("L",D75,E75)</f>
        <v>L5387480144</v>
      </c>
      <c r="I75" s="2" t="str">
        <f t="shared" ref="I75:I76" si="77">CONCATENATE("L",F75,G75)</f>
        <v>L5470654637</v>
      </c>
      <c r="J75" s="2" t="str">
        <f t="shared" ref="J75:J76" si="78">CONCATENATE(C75,"NE")</f>
        <v>216NE</v>
      </c>
      <c r="K75" s="2" t="str">
        <f t="shared" ref="K75:K76" si="79">CONCATENATE(C75,"SW")</f>
        <v>216SW</v>
      </c>
      <c r="L75" s="43"/>
      <c r="M75" s="26" t="str">
        <f>IFERROR(VLOOKUP(H75,emme_volumes!$A:$AB, 4,FALSE)*2,"****")</f>
        <v>****</v>
      </c>
      <c r="N75" s="26" t="str">
        <f t="array" ref="N75">IFERROR(SUM(VLOOKUP(H75,emme_volumes!$A:$AB, {21,22},FALSE)),"****")</f>
        <v>****</v>
      </c>
      <c r="O75" s="27">
        <f t="array" ref="O75">IFERROR(SUM(VLOOKUP(J75,counts!$A:$AC, {22,23},FALSE)),"****")</f>
        <v>7671</v>
      </c>
      <c r="P75" s="27" t="e">
        <f t="shared" ref="P75:P77" si="80">N75-O75</f>
        <v>#VALUE!</v>
      </c>
      <c r="Q75" s="28" t="e">
        <f t="shared" ref="Q75:Q77" si="81">P75/O75</f>
        <v>#VALUE!</v>
      </c>
      <c r="R75" s="49"/>
      <c r="S75" s="26" t="str">
        <f>IFERROR(VLOOKUP(I75,emme_volumes!$A:$AB, 4,FALSE)*2,"****")</f>
        <v>****</v>
      </c>
      <c r="T75" s="26" t="str">
        <f t="array" ref="T75">IFERROR(SUM(VLOOKUP(I75,emme_volumes!$A:$AB, {21,22},FALSE)),"****")</f>
        <v>****</v>
      </c>
      <c r="U75" s="27">
        <f t="array" ref="U75">IFERROR(SUM(VLOOKUP(K75,counts!$A:$AC, {22,23},FALSE)),"****")</f>
        <v>7305</v>
      </c>
      <c r="V75" s="27" t="e">
        <f t="shared" ref="V75:V77" si="82">T75-U75</f>
        <v>#VALUE!</v>
      </c>
      <c r="W75" s="28" t="e">
        <f t="shared" ref="W75:W77" si="83">V75/U75</f>
        <v>#VALUE!</v>
      </c>
      <c r="X75" s="1" t="s">
        <v>498</v>
      </c>
    </row>
    <row r="76" spans="1:24">
      <c r="B76" s="1" t="s">
        <v>37</v>
      </c>
      <c r="C76" s="2">
        <v>217</v>
      </c>
      <c r="D76" s="2">
        <v>54328</v>
      </c>
      <c r="E76" s="2">
        <v>69869</v>
      </c>
      <c r="F76" s="2">
        <f t="shared" si="24"/>
        <v>69869</v>
      </c>
      <c r="G76" s="2">
        <f t="shared" si="25"/>
        <v>54328</v>
      </c>
      <c r="H76" s="2" t="str">
        <f t="shared" si="76"/>
        <v>L5432869869</v>
      </c>
      <c r="I76" s="2" t="str">
        <f t="shared" si="77"/>
        <v>L6986954328</v>
      </c>
      <c r="J76" s="2" t="str">
        <f t="shared" si="78"/>
        <v>217NE</v>
      </c>
      <c r="K76" s="2" t="str">
        <f t="shared" si="79"/>
        <v>217SW</v>
      </c>
      <c r="L76" s="45"/>
      <c r="M76" s="22" t="str">
        <f>IFERROR(VLOOKUP(H76,emme_volumes!$A:$AB, 4,FALSE)*2,"****")</f>
        <v>****</v>
      </c>
      <c r="N76" s="22" t="str">
        <f t="array" ref="N76">IFERROR(SUM(VLOOKUP(H76,emme_volumes!$A:$AB, {21,22},FALSE)),"****")</f>
        <v>****</v>
      </c>
      <c r="O76" s="23">
        <f t="array" ref="O76">IFERROR(SUM(VLOOKUP(J76,counts!$A:$AC, {22,23},FALSE)),"****")</f>
        <v>1179</v>
      </c>
      <c r="P76" s="23" t="e">
        <f t="shared" si="80"/>
        <v>#VALUE!</v>
      </c>
      <c r="Q76" s="24" t="e">
        <f t="shared" si="81"/>
        <v>#VALUE!</v>
      </c>
      <c r="R76" s="50"/>
      <c r="S76" s="22" t="str">
        <f>IFERROR(VLOOKUP(I76,emme_volumes!$A:$AB, 4,FALSE)*2,"****")</f>
        <v>****</v>
      </c>
      <c r="T76" s="22" t="str">
        <f t="array" ref="T76">IFERROR(SUM(VLOOKUP(I76,emme_volumes!$A:$AB, {21,22},FALSE)),"****")</f>
        <v>****</v>
      </c>
      <c r="U76" s="23">
        <f t="array" ref="U76">IFERROR(SUM(VLOOKUP(K76,counts!$A:$AC, {22,23},FALSE)),"****")</f>
        <v>964</v>
      </c>
      <c r="V76" s="23" t="e">
        <f t="shared" si="82"/>
        <v>#VALUE!</v>
      </c>
      <c r="W76" s="24" t="e">
        <f t="shared" si="83"/>
        <v>#VALUE!</v>
      </c>
      <c r="X76" s="1" t="s">
        <v>499</v>
      </c>
    </row>
    <row r="77" spans="1:24" s="3" customFormat="1">
      <c r="B77" s="53" t="s">
        <v>4</v>
      </c>
      <c r="C77" s="54"/>
      <c r="D77" s="54"/>
      <c r="E77" s="54"/>
      <c r="F77" s="54"/>
      <c r="G77" s="54"/>
      <c r="H77" s="54"/>
      <c r="I77" s="54"/>
      <c r="J77" s="54"/>
      <c r="K77" s="54"/>
      <c r="L77" s="45"/>
      <c r="M77" s="55">
        <f>SUM(M75:M76)</f>
        <v>0</v>
      </c>
      <c r="N77" s="55">
        <f>SUM(N75:N76)</f>
        <v>0</v>
      </c>
      <c r="O77" s="56">
        <f t="shared" ref="O77" si="84">SUM(O75:O76)</f>
        <v>8850</v>
      </c>
      <c r="P77" s="56">
        <f t="shared" si="80"/>
        <v>-8850</v>
      </c>
      <c r="Q77" s="57">
        <f t="shared" si="81"/>
        <v>-1</v>
      </c>
      <c r="R77" s="50"/>
      <c r="S77" s="55">
        <f>SUM(S75:S76)</f>
        <v>0</v>
      </c>
      <c r="T77" s="55">
        <f>SUM(T75:T76)</f>
        <v>0</v>
      </c>
      <c r="U77" s="56">
        <f t="shared" ref="U77" si="85">SUM(U75:U76)</f>
        <v>8269</v>
      </c>
      <c r="V77" s="56">
        <f t="shared" si="82"/>
        <v>-8269</v>
      </c>
      <c r="W77" s="57">
        <f t="shared" si="83"/>
        <v>-1</v>
      </c>
    </row>
    <row r="78" spans="1:24" ht="13.5" thickBot="1">
      <c r="L78" s="45"/>
      <c r="M78" s="22"/>
      <c r="N78" s="22"/>
      <c r="Q78" s="24"/>
      <c r="R78" s="49"/>
      <c r="S78" s="22"/>
      <c r="T78" s="22"/>
      <c r="W78" s="24"/>
    </row>
    <row r="79" spans="1:24">
      <c r="B79" s="78" t="s">
        <v>56</v>
      </c>
      <c r="C79" s="79"/>
      <c r="D79" s="79"/>
      <c r="E79" s="79"/>
      <c r="F79" s="79"/>
      <c r="G79" s="79"/>
      <c r="H79" s="79"/>
      <c r="I79" s="79"/>
      <c r="J79" s="79"/>
      <c r="K79" s="79"/>
      <c r="L79" s="70"/>
      <c r="M79" s="80"/>
      <c r="N79" s="80"/>
      <c r="O79" s="81"/>
      <c r="P79" s="81"/>
      <c r="Q79" s="82"/>
      <c r="R79" s="72"/>
      <c r="S79" s="80"/>
      <c r="T79" s="80"/>
      <c r="U79" s="81"/>
      <c r="V79" s="81"/>
      <c r="W79" s="83"/>
    </row>
    <row r="80" spans="1:24">
      <c r="A80" s="1">
        <v>1</v>
      </c>
      <c r="B80" s="6" t="s">
        <v>578</v>
      </c>
      <c r="C80" s="2">
        <v>218</v>
      </c>
      <c r="D80" s="9">
        <v>59550</v>
      </c>
      <c r="E80" s="9">
        <v>52457</v>
      </c>
      <c r="F80" s="9">
        <v>52456</v>
      </c>
      <c r="G80" s="9">
        <v>60705</v>
      </c>
      <c r="H80" s="2" t="str">
        <f t="shared" ref="H80" si="86">CONCATENATE("L",D80,E80)</f>
        <v>L5955052457</v>
      </c>
      <c r="I80" s="2" t="str">
        <f t="shared" ref="I80" si="87">CONCATENATE("L",F80,G80)</f>
        <v>L5245660705</v>
      </c>
      <c r="J80" s="2" t="str">
        <f t="shared" ref="J80" si="88">CONCATENATE(C80,"NE")</f>
        <v>218NE</v>
      </c>
      <c r="K80" s="2" t="str">
        <f t="shared" ref="K80" si="89">CONCATENATE(C80,"SW")</f>
        <v>218SW</v>
      </c>
      <c r="L80" s="45"/>
      <c r="M80" s="26" t="str">
        <f>IFERROR(VLOOKUP(H80,emme_volumes!$A:$AB, 4,FALSE)*2,"****")</f>
        <v>****</v>
      </c>
      <c r="N80" s="26" t="str">
        <f t="array" ref="N80">IFERROR(SUM(VLOOKUP(H80,emme_volumes!$A:$AB, {21,22},FALSE)),"****")</f>
        <v>****</v>
      </c>
      <c r="O80" s="27">
        <f t="array" ref="O80">IFERROR(SUM(VLOOKUP(J80,counts!$A:$AC, {22,23},FALSE)),"****")</f>
        <v>10147</v>
      </c>
      <c r="P80" s="27" t="e">
        <f>N80-O80</f>
        <v>#VALUE!</v>
      </c>
      <c r="Q80" s="28" t="e">
        <f>P80/O80</f>
        <v>#VALUE!</v>
      </c>
      <c r="R80" s="50"/>
      <c r="S80" s="26" t="str">
        <f>IFERROR(VLOOKUP(I80,emme_volumes!$A:$AB, 4,FALSE)*2,"****")</f>
        <v>****</v>
      </c>
      <c r="T80" s="26" t="str">
        <f t="array" ref="T80">IFERROR(SUM(VLOOKUP(I80,emme_volumes!$A:$AB, {21,22},FALSE)),"****")</f>
        <v>****</v>
      </c>
      <c r="U80" s="27">
        <f t="array" ref="U80">IFERROR(SUM(VLOOKUP(K80,counts!$A:$AC, {22,23},FALSE)),"****")</f>
        <v>8074</v>
      </c>
      <c r="V80" s="27" t="e">
        <f t="shared" ref="V80:V81" si="90">T80-U80</f>
        <v>#VALUE!</v>
      </c>
      <c r="W80" s="35" t="e">
        <f>V80/U80</f>
        <v>#VALUE!</v>
      </c>
      <c r="X80" s="1" t="s">
        <v>500</v>
      </c>
    </row>
    <row r="81" spans="1:24" s="3" customFormat="1">
      <c r="B81" s="64" t="s">
        <v>4</v>
      </c>
      <c r="C81" s="54"/>
      <c r="D81" s="54"/>
      <c r="E81" s="54"/>
      <c r="F81" s="54"/>
      <c r="G81" s="54"/>
      <c r="H81" s="54"/>
      <c r="I81" s="54"/>
      <c r="J81" s="54"/>
      <c r="K81" s="54"/>
      <c r="L81" s="45"/>
      <c r="M81" s="55">
        <f>SUM(M80)</f>
        <v>0</v>
      </c>
      <c r="N81" s="55">
        <f>SUM(N80)</f>
        <v>0</v>
      </c>
      <c r="O81" s="56">
        <f t="shared" ref="O81" si="91">SUM(O80)</f>
        <v>10147</v>
      </c>
      <c r="P81" s="56">
        <f t="shared" ref="P81" si="92">N81-O81</f>
        <v>-10147</v>
      </c>
      <c r="Q81" s="57">
        <f t="shared" ref="Q81" si="93">P81/O81</f>
        <v>-1</v>
      </c>
      <c r="R81" s="50"/>
      <c r="S81" s="55">
        <f>SUM(S80)</f>
        <v>0</v>
      </c>
      <c r="T81" s="55">
        <f>SUM(T80)</f>
        <v>0</v>
      </c>
      <c r="U81" s="56">
        <f t="shared" ref="U81" si="94">SUM(U80)</f>
        <v>8074</v>
      </c>
      <c r="V81" s="56">
        <f t="shared" si="90"/>
        <v>-8074</v>
      </c>
      <c r="W81" s="65">
        <f t="shared" ref="W81" si="95">V81/U81</f>
        <v>-1</v>
      </c>
    </row>
    <row r="82" spans="1:24">
      <c r="B82" s="7"/>
      <c r="L82" s="45"/>
      <c r="M82" s="22"/>
      <c r="N82" s="22"/>
      <c r="Q82" s="24"/>
      <c r="R82" s="50"/>
      <c r="S82" s="22"/>
      <c r="T82" s="22"/>
      <c r="W82" s="36"/>
    </row>
    <row r="83" spans="1:24">
      <c r="B83" s="64" t="s">
        <v>45</v>
      </c>
      <c r="C83" s="74"/>
      <c r="D83" s="74"/>
      <c r="E83" s="74"/>
      <c r="F83" s="74"/>
      <c r="G83" s="74"/>
      <c r="H83" s="74"/>
      <c r="I83" s="74"/>
      <c r="J83" s="74"/>
      <c r="K83" s="74"/>
      <c r="L83" s="45"/>
      <c r="M83" s="75"/>
      <c r="N83" s="75"/>
      <c r="O83" s="76"/>
      <c r="P83" s="76"/>
      <c r="Q83" s="77"/>
      <c r="R83" s="50"/>
      <c r="S83" s="75"/>
      <c r="T83" s="75"/>
      <c r="U83" s="76"/>
      <c r="V83" s="76"/>
      <c r="W83" s="84"/>
    </row>
    <row r="84" spans="1:24">
      <c r="A84" s="1">
        <v>1</v>
      </c>
      <c r="B84" s="6" t="s">
        <v>579</v>
      </c>
      <c r="C84" s="2" t="s">
        <v>569</v>
      </c>
      <c r="D84" s="9">
        <v>58015</v>
      </c>
      <c r="E84" s="9">
        <v>52450</v>
      </c>
      <c r="F84" s="9">
        <v>51782</v>
      </c>
      <c r="G84" s="9">
        <v>58063</v>
      </c>
      <c r="H84" s="2" t="str">
        <f t="shared" ref="H84" si="96">CONCATENATE("L",D84,E84)</f>
        <v>L5801552450</v>
      </c>
      <c r="I84" s="2" t="str">
        <f t="shared" ref="I84" si="97">CONCATENATE("L",F84,G84)</f>
        <v>L5178258063</v>
      </c>
      <c r="J84" s="2" t="str">
        <f t="shared" ref="J84" si="98">CONCATENATE(C84,"NE")</f>
        <v>26-024NE</v>
      </c>
      <c r="K84" s="2" t="str">
        <f t="shared" ref="K84" si="99">CONCATENATE(C84,"SW")</f>
        <v>26-024SW</v>
      </c>
      <c r="L84" s="45"/>
      <c r="M84" s="26" t="str">
        <f>IFERROR(VLOOKUP(H84,emme_volumes!$A:$AB, 4,FALSE)*2,"****")</f>
        <v>****</v>
      </c>
      <c r="N84" s="26" t="str">
        <f t="array" ref="N84">IFERROR(SUM(VLOOKUP(H84,emme_volumes!$A:$AB, {21,22},FALSE)),"****")</f>
        <v>****</v>
      </c>
      <c r="O84" s="27">
        <f t="array" ref="O84">IFERROR(SUM(VLOOKUP(J84,counts!$A:$AC, {22,23},FALSE)),"****")</f>
        <v>14133.999999999989</v>
      </c>
      <c r="P84" s="27" t="e">
        <f>N84-O84</f>
        <v>#VALUE!</v>
      </c>
      <c r="Q84" s="28" t="e">
        <f>P84/O84</f>
        <v>#VALUE!</v>
      </c>
      <c r="R84" s="49"/>
      <c r="S84" s="26" t="str">
        <f>IFERROR(VLOOKUP(I84,emme_volumes!$A:$AB, 4,FALSE)*2,"****")</f>
        <v>****</v>
      </c>
      <c r="T84" s="26" t="str">
        <f t="array" ref="T84">IFERROR(SUM(VLOOKUP(I84,emme_volumes!$A:$AB, {21,22},FALSE)),"****")</f>
        <v>****</v>
      </c>
      <c r="U84" s="27">
        <f t="array" ref="U84">IFERROR(SUM(VLOOKUP(K84,counts!$A:$AC, {22,23},FALSE)),"****")</f>
        <v>9121.4615384615299</v>
      </c>
      <c r="V84" s="27" t="e">
        <f t="shared" ref="V84:V85" si="100">T84-U84</f>
        <v>#VALUE!</v>
      </c>
      <c r="W84" s="35" t="e">
        <f>V84/U84</f>
        <v>#VALUE!</v>
      </c>
      <c r="X84" s="1" t="s">
        <v>501</v>
      </c>
    </row>
    <row r="85" spans="1:24" s="3" customFormat="1">
      <c r="B85" s="64" t="s">
        <v>4</v>
      </c>
      <c r="C85" s="54"/>
      <c r="D85" s="54"/>
      <c r="E85" s="54"/>
      <c r="F85" s="54"/>
      <c r="G85" s="54"/>
      <c r="H85" s="54"/>
      <c r="I85" s="54"/>
      <c r="J85" s="54"/>
      <c r="K85" s="54"/>
      <c r="L85" s="45"/>
      <c r="M85" s="55">
        <f>SUM(M84)</f>
        <v>0</v>
      </c>
      <c r="N85" s="55">
        <f>SUM(N84)</f>
        <v>0</v>
      </c>
      <c r="O85" s="56">
        <f t="shared" ref="O85" si="101">SUM(O84)</f>
        <v>14133.999999999989</v>
      </c>
      <c r="P85" s="56" t="e">
        <f t="shared" ref="P85" si="102">SUM(P84)</f>
        <v>#VALUE!</v>
      </c>
      <c r="Q85" s="57" t="e">
        <f t="shared" ref="Q85" si="103">P85/O85</f>
        <v>#VALUE!</v>
      </c>
      <c r="R85" s="50"/>
      <c r="S85" s="55">
        <f>SUM(S84)</f>
        <v>0</v>
      </c>
      <c r="T85" s="55">
        <f>SUM(T84)</f>
        <v>0</v>
      </c>
      <c r="U85" s="56">
        <f t="shared" ref="U85" si="104">SUM(U84)</f>
        <v>9121.4615384615299</v>
      </c>
      <c r="V85" s="56">
        <f t="shared" si="100"/>
        <v>-9121.4615384615299</v>
      </c>
      <c r="W85" s="65">
        <f t="shared" ref="W85" si="105">V85/U85</f>
        <v>-1</v>
      </c>
    </row>
    <row r="86" spans="1:24" s="3" customFormat="1">
      <c r="B86" s="8"/>
      <c r="C86" s="18"/>
      <c r="D86" s="2"/>
      <c r="E86" s="2"/>
      <c r="F86" s="2"/>
      <c r="G86" s="2"/>
      <c r="H86" s="18"/>
      <c r="I86" s="18"/>
      <c r="J86" s="18"/>
      <c r="K86" s="18"/>
      <c r="L86" s="43"/>
      <c r="M86" s="29"/>
      <c r="N86" s="29"/>
      <c r="O86" s="30"/>
      <c r="P86" s="30"/>
      <c r="Q86" s="31"/>
      <c r="R86" s="49"/>
      <c r="S86" s="29"/>
      <c r="T86" s="29"/>
      <c r="U86" s="30"/>
      <c r="V86" s="30"/>
      <c r="W86" s="37"/>
    </row>
    <row r="87" spans="1:24" s="3" customFormat="1" ht="13.5" thickBot="1">
      <c r="B87" s="58" t="s">
        <v>55</v>
      </c>
      <c r="C87" s="59"/>
      <c r="D87" s="59"/>
      <c r="E87" s="59"/>
      <c r="F87" s="59"/>
      <c r="G87" s="59"/>
      <c r="H87" s="59"/>
      <c r="I87" s="59"/>
      <c r="J87" s="59"/>
      <c r="K87" s="59"/>
      <c r="L87" s="71"/>
      <c r="M87" s="60">
        <f>SUM(M81,M85)</f>
        <v>0</v>
      </c>
      <c r="N87" s="60">
        <f>SUM(N81,N85)</f>
        <v>0</v>
      </c>
      <c r="O87" s="61">
        <f>SUM(O81,O85)</f>
        <v>24280.999999999989</v>
      </c>
      <c r="P87" s="61">
        <f t="shared" ref="P87" si="106">N87-O87</f>
        <v>-24280.999999999989</v>
      </c>
      <c r="Q87" s="62">
        <f t="shared" ref="Q87" si="107">P87/O87</f>
        <v>-1</v>
      </c>
      <c r="R87" s="73"/>
      <c r="S87" s="60">
        <f>SUM(S81,S85)</f>
        <v>0</v>
      </c>
      <c r="T87" s="60">
        <f>SUM(T81,T85)</f>
        <v>0</v>
      </c>
      <c r="U87" s="61">
        <f t="shared" ref="U87" si="108">SUM(U81,U85)</f>
        <v>17195.461538461532</v>
      </c>
      <c r="V87" s="61">
        <f>T87-U87</f>
        <v>-17195.461538461532</v>
      </c>
      <c r="W87" s="63">
        <f t="shared" ref="W87" si="109">V87/U87</f>
        <v>-1</v>
      </c>
    </row>
    <row r="88" spans="1:24" s="3" customFormat="1">
      <c r="C88" s="18"/>
      <c r="D88" s="2"/>
      <c r="E88" s="2"/>
      <c r="F88" s="2"/>
      <c r="G88" s="2"/>
      <c r="H88" s="18"/>
      <c r="I88" s="18"/>
      <c r="J88" s="18"/>
      <c r="K88" s="18"/>
      <c r="L88" s="43"/>
      <c r="M88" s="29"/>
      <c r="N88" s="29"/>
      <c r="O88" s="30"/>
      <c r="P88" s="30"/>
      <c r="Q88" s="31"/>
      <c r="R88" s="49"/>
      <c r="S88" s="29"/>
      <c r="T88" s="29"/>
      <c r="U88" s="30"/>
      <c r="V88" s="30"/>
      <c r="W88" s="31"/>
    </row>
    <row r="89" spans="1:24">
      <c r="B89" s="53" t="s">
        <v>529</v>
      </c>
      <c r="C89" s="74"/>
      <c r="D89" s="74"/>
      <c r="E89" s="74"/>
      <c r="F89" s="74"/>
      <c r="G89" s="74"/>
      <c r="H89" s="74"/>
      <c r="I89" s="74"/>
      <c r="J89" s="74"/>
      <c r="K89" s="74"/>
      <c r="L89" s="43"/>
      <c r="M89" s="75"/>
      <c r="N89" s="75"/>
      <c r="O89" s="76"/>
      <c r="P89" s="76"/>
      <c r="Q89" s="77"/>
      <c r="R89" s="49"/>
      <c r="S89" s="75"/>
      <c r="T89" s="75"/>
      <c r="U89" s="76"/>
      <c r="V89" s="76"/>
      <c r="W89" s="77"/>
    </row>
    <row r="90" spans="1:24">
      <c r="B90" s="1" t="s">
        <v>14</v>
      </c>
      <c r="C90" s="2">
        <v>232</v>
      </c>
      <c r="D90" s="40">
        <v>58642</v>
      </c>
      <c r="E90" s="40">
        <v>60703</v>
      </c>
      <c r="F90" s="40">
        <f t="shared" si="24"/>
        <v>60703</v>
      </c>
      <c r="G90" s="40">
        <f t="shared" si="25"/>
        <v>58642</v>
      </c>
      <c r="H90" s="2" t="str">
        <f t="shared" ref="H90:H107" si="110">CONCATENATE("L",D90,E90)</f>
        <v>L5864260703</v>
      </c>
      <c r="I90" s="2" t="str">
        <f t="shared" ref="I90:I107" si="111">CONCATENATE("L",F90,G90)</f>
        <v>L6070358642</v>
      </c>
      <c r="J90" s="2" t="str">
        <f t="shared" ref="J90:J107" si="112">CONCATENATE(C90,"NE")</f>
        <v>232NE</v>
      </c>
      <c r="K90" s="2" t="str">
        <f t="shared" ref="K90:K107" si="113">CONCATENATE(C90,"SW")</f>
        <v>232SW</v>
      </c>
      <c r="L90" s="43"/>
      <c r="M90" s="22" t="str">
        <f>IFERROR(VLOOKUP(H90,emme_volumes!$A:$AB, 4,FALSE)*2,"****")</f>
        <v>****</v>
      </c>
      <c r="N90" s="22" t="str">
        <f t="array" ref="N90">IFERROR(SUM(VLOOKUP(H90,emme_volumes!$A:$AB, {21,22},FALSE)),"****")</f>
        <v>****</v>
      </c>
      <c r="O90" s="23">
        <f t="array" ref="O90">IFERROR(SUM(VLOOKUP(J90,counts!$A:$AC, {22,23},FALSE)),"****")</f>
        <v>1148</v>
      </c>
      <c r="P90" s="23" t="e">
        <f t="shared" ref="P90:P108" si="114">N90-O90</f>
        <v>#VALUE!</v>
      </c>
      <c r="Q90" s="24" t="e">
        <f t="shared" ref="Q90:Q108" si="115">P90/O90</f>
        <v>#VALUE!</v>
      </c>
      <c r="R90" s="49"/>
      <c r="S90" s="22" t="str">
        <f>IFERROR(VLOOKUP(I90,emme_volumes!$A:$AB, 4,FALSE)*2,"****")</f>
        <v>****</v>
      </c>
      <c r="T90" s="22" t="str">
        <f t="array" ref="T90">IFERROR(SUM(VLOOKUP(I90,emme_volumes!$A:$AB, {21,22},FALSE)),"****")</f>
        <v>****</v>
      </c>
      <c r="U90" s="23">
        <f t="array" ref="U90">IFERROR(SUM(VLOOKUP(K90,counts!$A:$AC, {22,23},FALSE)),"****")</f>
        <v>1949</v>
      </c>
      <c r="V90" s="23" t="e">
        <f t="shared" ref="V90:V108" si="116">T90-U90</f>
        <v>#VALUE!</v>
      </c>
      <c r="W90" s="24" t="e">
        <f t="shared" ref="W90:W108" si="117">V90/U90</f>
        <v>#VALUE!</v>
      </c>
    </row>
    <row r="91" spans="1:24">
      <c r="B91" s="42" t="s">
        <v>92</v>
      </c>
      <c r="C91" s="2">
        <v>403</v>
      </c>
      <c r="D91" s="40">
        <v>54661</v>
      </c>
      <c r="E91" s="40">
        <v>58258</v>
      </c>
      <c r="F91" s="40">
        <f>E91</f>
        <v>58258</v>
      </c>
      <c r="G91" s="40">
        <f>D91</f>
        <v>54661</v>
      </c>
      <c r="H91" s="2" t="str">
        <f>CONCATENATE("L",D91,E91)</f>
        <v>L5466158258</v>
      </c>
      <c r="I91" s="2" t="str">
        <f>CONCATENATE("L",F91,G91)</f>
        <v>L5825854661</v>
      </c>
      <c r="J91" s="2" t="str">
        <f>CONCATENATE(C91,"NE")</f>
        <v>403NE</v>
      </c>
      <c r="K91" s="2" t="str">
        <f>CONCATENATE(C91,"SW")</f>
        <v>403SW</v>
      </c>
      <c r="L91" s="43"/>
      <c r="M91" s="22" t="str">
        <f>IFERROR(VLOOKUP(H91,emme_volumes!$A:$AB, 4,FALSE)*2,"****")</f>
        <v>****</v>
      </c>
      <c r="N91" s="22" t="str">
        <f t="array" ref="N91">IFERROR(SUM(VLOOKUP(H91,emme_volumes!$A:$AB, {21,22},FALSE)),"****")</f>
        <v>****</v>
      </c>
      <c r="O91" s="23">
        <f t="array" ref="O91">IFERROR(SUM(VLOOKUP(J91,counts!$A:$AC, {22,23},FALSE)),"****")</f>
        <v>970</v>
      </c>
      <c r="P91" s="23" t="e">
        <f>N91-O91</f>
        <v>#VALUE!</v>
      </c>
      <c r="Q91" s="24" t="e">
        <f>P91/O91</f>
        <v>#VALUE!</v>
      </c>
      <c r="R91" s="49"/>
      <c r="S91" s="22" t="str">
        <f>IFERROR(VLOOKUP(I91,emme_volumes!$A:$AB, 4,FALSE)*2,"****")</f>
        <v>****</v>
      </c>
      <c r="T91" s="22" t="str">
        <f t="array" ref="T91">IFERROR(SUM(VLOOKUP(I91,emme_volumes!$A:$AB, {21,22},FALSE)),"****")</f>
        <v>****</v>
      </c>
      <c r="U91" s="23">
        <f t="array" ref="U91">IFERROR(SUM(VLOOKUP(K91,counts!$A:$AC, {22,23},FALSE)),"****")</f>
        <v>592</v>
      </c>
      <c r="V91" s="23" t="e">
        <f t="shared" si="116"/>
        <v>#VALUE!</v>
      </c>
      <c r="W91" s="24" t="e">
        <f>V91/U91</f>
        <v>#VALUE!</v>
      </c>
    </row>
    <row r="92" spans="1:24">
      <c r="A92" s="1">
        <v>1</v>
      </c>
      <c r="B92" s="4" t="s">
        <v>15</v>
      </c>
      <c r="C92" s="2">
        <v>233</v>
      </c>
      <c r="D92" s="40">
        <v>59246</v>
      </c>
      <c r="E92" s="40">
        <v>52925</v>
      </c>
      <c r="F92" s="40">
        <v>52992</v>
      </c>
      <c r="G92" s="40">
        <v>54578</v>
      </c>
      <c r="H92" s="2" t="str">
        <f t="shared" si="110"/>
        <v>L5924652925</v>
      </c>
      <c r="I92" s="2" t="str">
        <f t="shared" si="111"/>
        <v>L5299254578</v>
      </c>
      <c r="J92" s="2" t="str">
        <f t="shared" si="112"/>
        <v>233NE</v>
      </c>
      <c r="K92" s="2" t="str">
        <f t="shared" si="113"/>
        <v>233SW</v>
      </c>
      <c r="L92" s="43"/>
      <c r="M92" s="26" t="str">
        <f>IFERROR(VLOOKUP(H92,emme_volumes!$A:$AB, 4,FALSE)*2,"****")</f>
        <v>****</v>
      </c>
      <c r="N92" s="26" t="str">
        <f t="array" ref="N92">IFERROR(SUM(VLOOKUP(H92,emme_volumes!$A:$AB, {21,22},FALSE)),"****")</f>
        <v>****</v>
      </c>
      <c r="O92" s="27">
        <f t="array" ref="O92">IFERROR(SUM(VLOOKUP(J92,counts!$A:$AC, {22,23},FALSE)),"****")</f>
        <v>9748</v>
      </c>
      <c r="P92" s="27" t="e">
        <f t="shared" si="114"/>
        <v>#VALUE!</v>
      </c>
      <c r="Q92" s="28" t="e">
        <f t="shared" si="115"/>
        <v>#VALUE!</v>
      </c>
      <c r="R92" s="49"/>
      <c r="S92" s="26" t="str">
        <f>IFERROR(VLOOKUP(I92,emme_volumes!$A:$AB, 4,FALSE)*2,"****")</f>
        <v>****</v>
      </c>
      <c r="T92" s="26" t="str">
        <f t="array" ref="T92">IFERROR(SUM(VLOOKUP(I92,emme_volumes!$A:$AB, {21,22},FALSE)),"****")</f>
        <v>****</v>
      </c>
      <c r="U92" s="27">
        <f t="array" ref="U92">IFERROR(SUM(VLOOKUP(K92,counts!$A:$AC, {22,23},FALSE)),"****")</f>
        <v>10779</v>
      </c>
      <c r="V92" s="27" t="e">
        <f t="shared" si="116"/>
        <v>#VALUE!</v>
      </c>
      <c r="W92" s="28" t="e">
        <f t="shared" si="117"/>
        <v>#VALUE!</v>
      </c>
    </row>
    <row r="93" spans="1:24">
      <c r="B93" s="1" t="s">
        <v>16</v>
      </c>
      <c r="C93" s="2">
        <v>234</v>
      </c>
      <c r="D93" s="40">
        <v>54099</v>
      </c>
      <c r="E93" s="40">
        <v>54098</v>
      </c>
      <c r="F93" s="40">
        <f t="shared" si="24"/>
        <v>54098</v>
      </c>
      <c r="G93" s="40">
        <f t="shared" si="25"/>
        <v>54099</v>
      </c>
      <c r="H93" s="2" t="str">
        <f t="shared" si="110"/>
        <v>L5409954098</v>
      </c>
      <c r="I93" s="2" t="str">
        <f t="shared" si="111"/>
        <v>L5409854099</v>
      </c>
      <c r="J93" s="2" t="str">
        <f t="shared" si="112"/>
        <v>234NE</v>
      </c>
      <c r="K93" s="2" t="str">
        <f t="shared" si="113"/>
        <v>234SW</v>
      </c>
      <c r="L93" s="43"/>
      <c r="M93" s="22" t="str">
        <f>IFERROR(VLOOKUP(H93,emme_volumes!$A:$AB, 4,FALSE)*2,"****")</f>
        <v>****</v>
      </c>
      <c r="N93" s="22" t="str">
        <f t="array" ref="N93">IFERROR(SUM(VLOOKUP(H93,emme_volumes!$A:$AB, {21,22},FALSE)),"****")</f>
        <v>****</v>
      </c>
      <c r="O93" s="23">
        <f t="array" ref="O93">IFERROR(SUM(VLOOKUP(J93,counts!$A:$AC, {22,23},FALSE)),"****")</f>
        <v>3002</v>
      </c>
      <c r="P93" s="23" t="e">
        <f t="shared" si="114"/>
        <v>#VALUE!</v>
      </c>
      <c r="Q93" s="24" t="e">
        <f t="shared" si="115"/>
        <v>#VALUE!</v>
      </c>
      <c r="R93" s="49"/>
      <c r="S93" s="22" t="str">
        <f>IFERROR(VLOOKUP(I93,emme_volumes!$A:$AB, 4,FALSE)*2,"****")</f>
        <v>****</v>
      </c>
      <c r="T93" s="22" t="str">
        <f t="array" ref="T93">IFERROR(SUM(VLOOKUP(I93,emme_volumes!$A:$AB, {21,22},FALSE)),"****")</f>
        <v>****</v>
      </c>
      <c r="U93" s="23">
        <f t="array" ref="U93">IFERROR(SUM(VLOOKUP(K93,counts!$A:$AC, {22,23},FALSE)),"****")</f>
        <v>1212</v>
      </c>
      <c r="V93" s="23" t="e">
        <f t="shared" si="116"/>
        <v>#VALUE!</v>
      </c>
      <c r="W93" s="24" t="e">
        <f t="shared" si="117"/>
        <v>#VALUE!</v>
      </c>
    </row>
    <row r="94" spans="1:24">
      <c r="B94" s="1" t="s">
        <v>17</v>
      </c>
      <c r="C94" s="2">
        <v>235</v>
      </c>
      <c r="D94" s="40">
        <v>60313</v>
      </c>
      <c r="E94" s="40">
        <v>54712</v>
      </c>
      <c r="F94" s="40">
        <f t="shared" si="24"/>
        <v>54712</v>
      </c>
      <c r="G94" s="40">
        <f t="shared" si="25"/>
        <v>60313</v>
      </c>
      <c r="H94" s="2" t="str">
        <f t="shared" si="110"/>
        <v>L6031354712</v>
      </c>
      <c r="I94" s="2" t="str">
        <f t="shared" si="111"/>
        <v>L5471260313</v>
      </c>
      <c r="J94" s="2" t="str">
        <f t="shared" si="112"/>
        <v>235NE</v>
      </c>
      <c r="K94" s="2" t="str">
        <f t="shared" si="113"/>
        <v>235SW</v>
      </c>
      <c r="L94" s="43"/>
      <c r="M94" s="22" t="str">
        <f>IFERROR(VLOOKUP(H94,emme_volumes!$A:$AB, 4,FALSE)*2,"****")</f>
        <v>****</v>
      </c>
      <c r="N94" s="22" t="str">
        <f t="array" ref="N94">IFERROR(SUM(VLOOKUP(H94,emme_volumes!$A:$AB, {21,22},FALSE)),"****")</f>
        <v>****</v>
      </c>
      <c r="O94" s="23">
        <f t="array" ref="O94">IFERROR(SUM(VLOOKUP(J94,counts!$A:$AC, {22,23},FALSE)),"****")</f>
        <v>2137</v>
      </c>
      <c r="P94" s="23" t="e">
        <f t="shared" si="114"/>
        <v>#VALUE!</v>
      </c>
      <c r="Q94" s="24" t="e">
        <f t="shared" si="115"/>
        <v>#VALUE!</v>
      </c>
      <c r="R94" s="49"/>
      <c r="S94" s="22" t="str">
        <f>IFERROR(VLOOKUP(I94,emme_volumes!$A:$AB, 4,FALSE)*2,"****")</f>
        <v>****</v>
      </c>
      <c r="T94" s="22" t="str">
        <f t="array" ref="T94">IFERROR(SUM(VLOOKUP(I94,emme_volumes!$A:$AB, {21,22},FALSE)),"****")</f>
        <v>****</v>
      </c>
      <c r="U94" s="23">
        <f t="array" ref="U94">IFERROR(SUM(VLOOKUP(K94,counts!$A:$AC, {22,23},FALSE)),"****")</f>
        <v>1964</v>
      </c>
      <c r="V94" s="23" t="e">
        <f t="shared" si="116"/>
        <v>#VALUE!</v>
      </c>
      <c r="W94" s="24" t="e">
        <f t="shared" si="117"/>
        <v>#VALUE!</v>
      </c>
    </row>
    <row r="95" spans="1:24">
      <c r="B95" s="1" t="s">
        <v>61</v>
      </c>
      <c r="C95" s="2">
        <v>236</v>
      </c>
      <c r="D95" s="11">
        <v>53396</v>
      </c>
      <c r="E95" s="11">
        <v>53005</v>
      </c>
      <c r="F95" s="11">
        <f t="shared" si="24"/>
        <v>53005</v>
      </c>
      <c r="G95" s="11">
        <f t="shared" si="25"/>
        <v>53396</v>
      </c>
      <c r="H95" s="2" t="str">
        <f t="shared" si="110"/>
        <v>L5339653005</v>
      </c>
      <c r="I95" s="2" t="str">
        <f t="shared" si="111"/>
        <v>L5300553396</v>
      </c>
      <c r="J95" s="2" t="str">
        <f t="shared" si="112"/>
        <v>236NE</v>
      </c>
      <c r="K95" s="2" t="str">
        <f t="shared" si="113"/>
        <v>236SW</v>
      </c>
      <c r="L95" s="43"/>
      <c r="M95" s="22" t="str">
        <f>IFERROR(VLOOKUP(H95,emme_volumes!$A:$AB, 4,FALSE)*2,"****")</f>
        <v>****</v>
      </c>
      <c r="N95" s="22" t="str">
        <f t="array" ref="N95">IFERROR(SUM(VLOOKUP(H95,emme_volumes!$A:$AB, {21,22},FALSE)),"****")</f>
        <v>****</v>
      </c>
      <c r="O95" s="23">
        <f t="array" ref="O95">IFERROR(SUM(VLOOKUP(J95,counts!$A:$AC, {22,23},FALSE)),"****")</f>
        <v>1171</v>
      </c>
      <c r="P95" s="23" t="e">
        <f t="shared" si="114"/>
        <v>#VALUE!</v>
      </c>
      <c r="Q95" s="24" t="e">
        <f t="shared" si="115"/>
        <v>#VALUE!</v>
      </c>
      <c r="R95" s="49"/>
      <c r="S95" s="22" t="str">
        <f>IFERROR(VLOOKUP(I95,emme_volumes!$A:$AB, 4,FALSE)*2,"****")</f>
        <v>****</v>
      </c>
      <c r="T95" s="22" t="str">
        <f t="array" ref="T95">IFERROR(SUM(VLOOKUP(I95,emme_volumes!$A:$AB, {21,22},FALSE)),"****")</f>
        <v>****</v>
      </c>
      <c r="U95" s="23">
        <f t="array" ref="U95">IFERROR(SUM(VLOOKUP(K95,counts!$A:$AC, {22,23},FALSE)),"****")</f>
        <v>1721</v>
      </c>
      <c r="V95" s="23" t="e">
        <f t="shared" si="116"/>
        <v>#VALUE!</v>
      </c>
      <c r="W95" s="24" t="e">
        <f t="shared" si="117"/>
        <v>#VALUE!</v>
      </c>
    </row>
    <row r="96" spans="1:24">
      <c r="B96" s="1" t="s">
        <v>18</v>
      </c>
      <c r="C96" s="2">
        <v>237</v>
      </c>
      <c r="D96" s="11">
        <v>80013</v>
      </c>
      <c r="E96" s="11">
        <v>55209</v>
      </c>
      <c r="F96" s="11">
        <f t="shared" si="24"/>
        <v>55209</v>
      </c>
      <c r="G96" s="11">
        <f t="shared" si="25"/>
        <v>80013</v>
      </c>
      <c r="H96" s="2" t="str">
        <f t="shared" si="110"/>
        <v>L8001355209</v>
      </c>
      <c r="I96" s="2" t="str">
        <f t="shared" si="111"/>
        <v>L5520980013</v>
      </c>
      <c r="J96" s="2" t="str">
        <f t="shared" si="112"/>
        <v>237NE</v>
      </c>
      <c r="K96" s="2" t="str">
        <f t="shared" si="113"/>
        <v>237SW</v>
      </c>
      <c r="L96" s="43"/>
      <c r="M96" s="22" t="str">
        <f>IFERROR(VLOOKUP(H96,emme_volumes!$A:$AB, 4,FALSE)*2,"****")</f>
        <v>****</v>
      </c>
      <c r="N96" s="22" t="str">
        <f t="array" ref="N96">IFERROR(SUM(VLOOKUP(H96,emme_volumes!$A:$AB, {21,22},FALSE)),"****")</f>
        <v>****</v>
      </c>
      <c r="O96" s="23">
        <f t="array" ref="O96">IFERROR(SUM(VLOOKUP(J96,counts!$A:$AC, {22,23},FALSE)),"****")</f>
        <v>2333</v>
      </c>
      <c r="P96" s="23" t="e">
        <f t="shared" si="114"/>
        <v>#VALUE!</v>
      </c>
      <c r="Q96" s="24" t="e">
        <f t="shared" si="115"/>
        <v>#VALUE!</v>
      </c>
      <c r="R96" s="49"/>
      <c r="S96" s="22" t="str">
        <f>IFERROR(VLOOKUP(I96,emme_volumes!$A:$AB, 4,FALSE)*2,"****")</f>
        <v>****</v>
      </c>
      <c r="T96" s="22" t="str">
        <f t="array" ref="T96">IFERROR(SUM(VLOOKUP(I96,emme_volumes!$A:$AB, {21,22},FALSE)),"****")</f>
        <v>****</v>
      </c>
      <c r="U96" s="23">
        <f t="array" ref="U96">IFERROR(SUM(VLOOKUP(K96,counts!$A:$AC, {22,23},FALSE)),"****")</f>
        <v>2794</v>
      </c>
      <c r="V96" s="23" t="e">
        <f t="shared" si="116"/>
        <v>#VALUE!</v>
      </c>
      <c r="W96" s="24" t="e">
        <f t="shared" si="117"/>
        <v>#VALUE!</v>
      </c>
    </row>
    <row r="97" spans="2:23">
      <c r="B97" s="1" t="s">
        <v>19</v>
      </c>
      <c r="C97" s="2">
        <v>238</v>
      </c>
      <c r="D97" s="11">
        <v>52499</v>
      </c>
      <c r="E97" s="11">
        <v>54185</v>
      </c>
      <c r="F97" s="11">
        <f t="shared" si="24"/>
        <v>54185</v>
      </c>
      <c r="G97" s="11">
        <f t="shared" si="25"/>
        <v>52499</v>
      </c>
      <c r="H97" s="2" t="str">
        <f t="shared" si="110"/>
        <v>L5249954185</v>
      </c>
      <c r="I97" s="2" t="str">
        <f t="shared" si="111"/>
        <v>L5418552499</v>
      </c>
      <c r="J97" s="2" t="str">
        <f t="shared" si="112"/>
        <v>238NE</v>
      </c>
      <c r="K97" s="2" t="str">
        <f t="shared" si="113"/>
        <v>238SW</v>
      </c>
      <c r="L97" s="43"/>
      <c r="M97" s="22" t="str">
        <f>IFERROR(VLOOKUP(H97,emme_volumes!$A:$AB, 4,FALSE)*2,"****")</f>
        <v>****</v>
      </c>
      <c r="N97" s="22" t="str">
        <f t="array" ref="N97">IFERROR(SUM(VLOOKUP(H97,emme_volumes!$A:$AB, {21,22},FALSE)),"****")</f>
        <v>****</v>
      </c>
      <c r="O97" s="23">
        <f t="array" ref="O97">IFERROR(SUM(VLOOKUP(J97,counts!$A:$AC, {22,23},FALSE)),"****")</f>
        <v>1488</v>
      </c>
      <c r="P97" s="23" t="e">
        <f t="shared" si="114"/>
        <v>#VALUE!</v>
      </c>
      <c r="Q97" s="24" t="e">
        <f t="shared" si="115"/>
        <v>#VALUE!</v>
      </c>
      <c r="R97" s="49"/>
      <c r="S97" s="22" t="str">
        <f>IFERROR(VLOOKUP(I97,emme_volumes!$A:$AB, 4,FALSE)*2,"****")</f>
        <v>****</v>
      </c>
      <c r="T97" s="22" t="str">
        <f t="array" ref="T97">IFERROR(SUM(VLOOKUP(I97,emme_volumes!$A:$AB, {21,22},FALSE)),"****")</f>
        <v>****</v>
      </c>
      <c r="U97" s="23">
        <f t="array" ref="U97">IFERROR(SUM(VLOOKUP(K97,counts!$A:$AC, {22,23},FALSE)),"****")</f>
        <v>1886</v>
      </c>
      <c r="V97" s="23" t="e">
        <f t="shared" si="116"/>
        <v>#VALUE!</v>
      </c>
      <c r="W97" s="24" t="e">
        <f t="shared" si="117"/>
        <v>#VALUE!</v>
      </c>
    </row>
    <row r="98" spans="2:23">
      <c r="B98" s="1" t="s">
        <v>535</v>
      </c>
      <c r="C98" s="2">
        <v>424</v>
      </c>
      <c r="D98" s="40">
        <v>59806</v>
      </c>
      <c r="E98" s="40">
        <v>53453</v>
      </c>
      <c r="F98" s="40">
        <f t="shared" si="24"/>
        <v>53453</v>
      </c>
      <c r="G98" s="40">
        <f t="shared" si="25"/>
        <v>59806</v>
      </c>
      <c r="H98" s="2" t="str">
        <f t="shared" si="110"/>
        <v>L5980653453</v>
      </c>
      <c r="I98" s="2" t="str">
        <f t="shared" si="111"/>
        <v>L5345359806</v>
      </c>
      <c r="J98" s="2" t="str">
        <f t="shared" si="112"/>
        <v>424NE</v>
      </c>
      <c r="K98" s="2" t="str">
        <f t="shared" si="113"/>
        <v>424SW</v>
      </c>
      <c r="L98" s="43"/>
      <c r="M98" s="22" t="str">
        <f>IFERROR(VLOOKUP(H98,emme_volumes!$A:$AB, 4,FALSE)*2,"****")</f>
        <v>****</v>
      </c>
      <c r="N98" s="22" t="str">
        <f t="array" ref="N98">IFERROR(SUM(VLOOKUP(H98,emme_volumes!$A:$AB, {21,22},FALSE)),"****")</f>
        <v>****</v>
      </c>
      <c r="O98" s="23">
        <f t="array" ref="O98">IFERROR(SUM(VLOOKUP(J98,counts!$A:$AC, {22,23},FALSE)),"****")</f>
        <v>198</v>
      </c>
      <c r="P98" s="23" t="e">
        <f t="shared" si="114"/>
        <v>#VALUE!</v>
      </c>
      <c r="Q98" s="24" t="e">
        <f t="shared" si="115"/>
        <v>#VALUE!</v>
      </c>
      <c r="R98" s="49"/>
      <c r="S98" s="22" t="str">
        <f>IFERROR(VLOOKUP(I98,emme_volumes!$A:$AB, 4,FALSE)*2,"****")</f>
        <v>****</v>
      </c>
      <c r="T98" s="22" t="str">
        <f t="array" ref="T98">IFERROR(SUM(VLOOKUP(I98,emme_volumes!$A:$AB, {21,22},FALSE)),"****")</f>
        <v>****</v>
      </c>
      <c r="U98" s="23">
        <f t="array" ref="U98">IFERROR(SUM(VLOOKUP(K98,counts!$A:$AC, {22,23},FALSE)),"****")</f>
        <v>158</v>
      </c>
      <c r="V98" s="23" t="e">
        <f t="shared" si="116"/>
        <v>#VALUE!</v>
      </c>
      <c r="W98" s="24" t="e">
        <f t="shared" si="117"/>
        <v>#VALUE!</v>
      </c>
    </row>
    <row r="99" spans="2:23">
      <c r="B99" s="1" t="s">
        <v>20</v>
      </c>
      <c r="C99" s="2">
        <v>240</v>
      </c>
      <c r="D99" s="11">
        <v>57830</v>
      </c>
      <c r="E99" s="11">
        <v>59078</v>
      </c>
      <c r="F99" s="11">
        <f t="shared" si="24"/>
        <v>59078</v>
      </c>
      <c r="G99" s="11">
        <f t="shared" si="25"/>
        <v>57830</v>
      </c>
      <c r="H99" s="2" t="str">
        <f t="shared" si="110"/>
        <v>L5783059078</v>
      </c>
      <c r="I99" s="2" t="str">
        <f t="shared" si="111"/>
        <v>L5907857830</v>
      </c>
      <c r="J99" s="2" t="str">
        <f t="shared" si="112"/>
        <v>240NE</v>
      </c>
      <c r="K99" s="2" t="str">
        <f t="shared" si="113"/>
        <v>240SW</v>
      </c>
      <c r="L99" s="43"/>
      <c r="M99" s="22" t="str">
        <f>IFERROR(VLOOKUP(H99,emme_volumes!$A:$AB, 4,FALSE)*2,"****")</f>
        <v>****</v>
      </c>
      <c r="N99" s="22" t="str">
        <f t="array" ref="N99">IFERROR(SUM(VLOOKUP(H99,emme_volumes!$A:$AB, {21,22},FALSE)),"****")</f>
        <v>****</v>
      </c>
      <c r="O99" s="23">
        <f t="array" ref="O99">IFERROR(SUM(VLOOKUP(J99,counts!$A:$AC, {22,23},FALSE)),"****")</f>
        <v>1009</v>
      </c>
      <c r="P99" s="23" t="e">
        <f t="shared" si="114"/>
        <v>#VALUE!</v>
      </c>
      <c r="Q99" s="24" t="e">
        <f t="shared" si="115"/>
        <v>#VALUE!</v>
      </c>
      <c r="R99" s="49"/>
      <c r="S99" s="22" t="str">
        <f>IFERROR(VLOOKUP(I99,emme_volumes!$A:$AB, 4,FALSE)*2,"****")</f>
        <v>****</v>
      </c>
      <c r="T99" s="22" t="str">
        <f t="array" ref="T99">IFERROR(SUM(VLOOKUP(I99,emme_volumes!$A:$AB, {21,22},FALSE)),"****")</f>
        <v>****</v>
      </c>
      <c r="U99" s="23">
        <f t="array" ref="U99">IFERROR(SUM(VLOOKUP(K99,counts!$A:$AC, {22,23},FALSE)),"****")</f>
        <v>1491</v>
      </c>
      <c r="V99" s="23" t="e">
        <f t="shared" si="116"/>
        <v>#VALUE!</v>
      </c>
      <c r="W99" s="24" t="e">
        <f t="shared" si="117"/>
        <v>#VALUE!</v>
      </c>
    </row>
    <row r="100" spans="2:23">
      <c r="B100" s="1" t="s">
        <v>551</v>
      </c>
      <c r="C100" s="2">
        <v>404</v>
      </c>
      <c r="D100" s="11">
        <v>60137</v>
      </c>
      <c r="E100" s="11">
        <v>55184</v>
      </c>
      <c r="F100" s="11">
        <f t="shared" si="24"/>
        <v>55184</v>
      </c>
      <c r="G100" s="11">
        <f t="shared" si="25"/>
        <v>60137</v>
      </c>
      <c r="H100" s="2" t="str">
        <f t="shared" si="110"/>
        <v>L6013755184</v>
      </c>
      <c r="I100" s="2" t="str">
        <f t="shared" si="111"/>
        <v>L5518460137</v>
      </c>
      <c r="J100" s="2" t="str">
        <f t="shared" si="112"/>
        <v>404NE</v>
      </c>
      <c r="K100" s="2" t="str">
        <f t="shared" si="113"/>
        <v>404SW</v>
      </c>
      <c r="L100" s="43"/>
      <c r="M100" s="22" t="str">
        <f>IFERROR(VLOOKUP(H100,emme_volumes!$A:$AB, 4,FALSE)*2,"****")</f>
        <v>****</v>
      </c>
      <c r="N100" s="22" t="str">
        <f t="array" ref="N100">IFERROR(SUM(VLOOKUP(H100,emme_volumes!$A:$AB, {21,22},FALSE)),"****")</f>
        <v>****</v>
      </c>
      <c r="O100" s="23">
        <f t="array" ref="O100">IFERROR(SUM(VLOOKUP(J100,counts!$A:$AC, {22,23},FALSE)),"****")</f>
        <v>107</v>
      </c>
      <c r="P100" s="23" t="e">
        <f t="shared" si="114"/>
        <v>#VALUE!</v>
      </c>
      <c r="Q100" s="24" t="e">
        <f t="shared" si="115"/>
        <v>#VALUE!</v>
      </c>
      <c r="R100" s="49"/>
      <c r="S100" s="22" t="str">
        <f>IFERROR(VLOOKUP(I100,emme_volumes!$A:$AB, 4,FALSE)*2,"****")</f>
        <v>****</v>
      </c>
      <c r="T100" s="22" t="str">
        <f t="array" ref="T100">IFERROR(SUM(VLOOKUP(I100,emme_volumes!$A:$AB, {21,22},FALSE)),"****")</f>
        <v>****</v>
      </c>
      <c r="U100" s="23">
        <f t="array" ref="U100">IFERROR(SUM(VLOOKUP(K100,counts!$A:$AC, {22,23},FALSE)),"****")</f>
        <v>195</v>
      </c>
      <c r="V100" s="23" t="e">
        <f t="shared" si="116"/>
        <v>#VALUE!</v>
      </c>
      <c r="W100" s="24" t="e">
        <f t="shared" si="117"/>
        <v>#VALUE!</v>
      </c>
    </row>
    <row r="101" spans="2:23">
      <c r="B101" s="1" t="s">
        <v>93</v>
      </c>
      <c r="C101" s="2">
        <v>405</v>
      </c>
      <c r="D101" s="13">
        <v>59563</v>
      </c>
      <c r="E101" s="13">
        <v>52816</v>
      </c>
      <c r="F101" s="13">
        <f>E101</f>
        <v>52816</v>
      </c>
      <c r="G101" s="13">
        <f>D101</f>
        <v>59563</v>
      </c>
      <c r="H101" s="2" t="str">
        <f>CONCATENATE("L",D101,E101)</f>
        <v>L5956352816</v>
      </c>
      <c r="I101" s="2" t="str">
        <f>CONCATENATE("L",F101,G101)</f>
        <v>L5281659563</v>
      </c>
      <c r="J101" s="2" t="str">
        <f>CONCATENATE(C101,"NE")</f>
        <v>405NE</v>
      </c>
      <c r="K101" s="2" t="str">
        <f>CONCATENATE(C101,"SW")</f>
        <v>405SW</v>
      </c>
      <c r="L101" s="43"/>
      <c r="M101" s="22" t="str">
        <f>IFERROR(VLOOKUP(H101,emme_volumes!$A:$AB, 4,FALSE)*2,"****")</f>
        <v>****</v>
      </c>
      <c r="N101" s="22" t="str">
        <f t="array" ref="N101">IFERROR(SUM(VLOOKUP(H101,emme_volumes!$A:$AB, {21,22},FALSE)),"****")</f>
        <v>****</v>
      </c>
      <c r="O101" s="23">
        <f t="array" ref="O101">IFERROR(SUM(VLOOKUP(J101,counts!$A:$AC, {22,23},FALSE)),"****")</f>
        <v>496</v>
      </c>
      <c r="P101" s="23" t="e">
        <f>N101-O101</f>
        <v>#VALUE!</v>
      </c>
      <c r="Q101" s="24" t="e">
        <f>P101/O101</f>
        <v>#VALUE!</v>
      </c>
      <c r="R101" s="49"/>
      <c r="S101" s="22" t="str">
        <f>IFERROR(VLOOKUP(I101,emme_volumes!$A:$AB, 4,FALSE)*2,"****")</f>
        <v>****</v>
      </c>
      <c r="T101" s="22" t="str">
        <f t="array" ref="T101">IFERROR(SUM(VLOOKUP(I101,emme_volumes!$A:$AB, {21,22},FALSE)),"****")</f>
        <v>****</v>
      </c>
      <c r="U101" s="23">
        <f t="array" ref="U101">IFERROR(SUM(VLOOKUP(K101,counts!$A:$AC, {22,23},FALSE)),"****")</f>
        <v>824</v>
      </c>
      <c r="V101" s="23" t="e">
        <f t="shared" si="116"/>
        <v>#VALUE!</v>
      </c>
      <c r="W101" s="24" t="e">
        <f>V101/U101</f>
        <v>#VALUE!</v>
      </c>
    </row>
    <row r="102" spans="2:23">
      <c r="B102" s="1" t="s">
        <v>21</v>
      </c>
      <c r="C102" s="2">
        <v>241</v>
      </c>
      <c r="D102" s="11">
        <v>78157</v>
      </c>
      <c r="E102" s="11">
        <v>56415</v>
      </c>
      <c r="F102" s="11">
        <f t="shared" ref="F102:F151" si="118">E102</f>
        <v>56415</v>
      </c>
      <c r="G102" s="11">
        <f t="shared" ref="G102:G151" si="119">D102</f>
        <v>78157</v>
      </c>
      <c r="H102" s="2" t="str">
        <f t="shared" si="110"/>
        <v>L7815756415</v>
      </c>
      <c r="I102" s="2" t="str">
        <f t="shared" si="111"/>
        <v>L5641578157</v>
      </c>
      <c r="J102" s="2" t="str">
        <f t="shared" si="112"/>
        <v>241NE</v>
      </c>
      <c r="K102" s="2" t="str">
        <f t="shared" si="113"/>
        <v>241SW</v>
      </c>
      <c r="L102" s="43"/>
      <c r="M102" s="22" t="str">
        <f>IFERROR(VLOOKUP(H102,emme_volumes!$A:$AB, 4,FALSE)*2,"****")</f>
        <v>****</v>
      </c>
      <c r="N102" s="22" t="str">
        <f t="array" ref="N102">IFERROR(SUM(VLOOKUP(H102,emme_volumes!$A:$AB, {21,22},FALSE)),"****")</f>
        <v>****</v>
      </c>
      <c r="O102" s="23">
        <f t="array" ref="O102">IFERROR(SUM(VLOOKUP(J102,counts!$A:$AC, {22,23},FALSE)),"****")</f>
        <v>434</v>
      </c>
      <c r="P102" s="23" t="e">
        <f t="shared" si="114"/>
        <v>#VALUE!</v>
      </c>
      <c r="Q102" s="24" t="e">
        <f t="shared" si="115"/>
        <v>#VALUE!</v>
      </c>
      <c r="R102" s="49"/>
      <c r="S102" s="22" t="str">
        <f>IFERROR(VLOOKUP(I102,emme_volumes!$A:$AB, 4,FALSE)*2,"****")</f>
        <v>****</v>
      </c>
      <c r="T102" s="22" t="str">
        <f t="array" ref="T102">IFERROR(SUM(VLOOKUP(I102,emme_volumes!$A:$AB, {21,22},FALSE)),"****")</f>
        <v>****</v>
      </c>
      <c r="U102" s="23">
        <f t="array" ref="U102">IFERROR(SUM(VLOOKUP(K102,counts!$A:$AC, {22,23},FALSE)),"****")</f>
        <v>457</v>
      </c>
      <c r="V102" s="23" t="e">
        <f t="shared" si="116"/>
        <v>#VALUE!</v>
      </c>
      <c r="W102" s="24" t="e">
        <f t="shared" si="117"/>
        <v>#VALUE!</v>
      </c>
    </row>
    <row r="103" spans="2:23">
      <c r="B103" s="1" t="s">
        <v>94</v>
      </c>
      <c r="C103" s="2">
        <v>406</v>
      </c>
      <c r="D103" s="11">
        <v>69089</v>
      </c>
      <c r="E103" s="11">
        <v>54383</v>
      </c>
      <c r="F103" s="11">
        <f>E103</f>
        <v>54383</v>
      </c>
      <c r="G103" s="11">
        <f>D103</f>
        <v>69089</v>
      </c>
      <c r="H103" s="2" t="str">
        <f t="shared" ref="H103" si="120">CONCATENATE("L",D103,E103)</f>
        <v>L6908954383</v>
      </c>
      <c r="I103" s="2" t="str">
        <f t="shared" ref="I103" si="121">CONCATENATE("L",F103,G103)</f>
        <v>L5438369089</v>
      </c>
      <c r="J103" s="2" t="str">
        <f t="shared" ref="J103" si="122">CONCATENATE(C103,"NE")</f>
        <v>406NE</v>
      </c>
      <c r="K103" s="2" t="str">
        <f t="shared" ref="K103" si="123">CONCATENATE(C103,"SW")</f>
        <v>406SW</v>
      </c>
      <c r="L103" s="43"/>
      <c r="M103" s="22" t="str">
        <f>IFERROR(VLOOKUP(H103,emme_volumes!$A:$AB, 4,FALSE)*2,"****")</f>
        <v>****</v>
      </c>
      <c r="N103" s="22" t="str">
        <f t="array" ref="N103">IFERROR(SUM(VLOOKUP(H103,emme_volumes!$A:$AB, {21,22},FALSE)),"****")</f>
        <v>****</v>
      </c>
      <c r="O103" s="23">
        <f t="array" ref="O103">IFERROR(SUM(VLOOKUP(J103,counts!$A:$AC, {22,23},FALSE)),"****")</f>
        <v>958</v>
      </c>
      <c r="P103" s="23" t="e">
        <f t="shared" ref="P103" si="124">N103-O103</f>
        <v>#VALUE!</v>
      </c>
      <c r="Q103" s="24" t="e">
        <f>P103/O103</f>
        <v>#VALUE!</v>
      </c>
      <c r="R103" s="49"/>
      <c r="S103" s="22" t="str">
        <f>IFERROR(VLOOKUP(I103,emme_volumes!$A:$AB, 4,FALSE)*2,"****")</f>
        <v>****</v>
      </c>
      <c r="T103" s="22" t="str">
        <f t="array" ref="T103">IFERROR(SUM(VLOOKUP(I103,emme_volumes!$A:$AB, {21,22},FALSE)),"****")</f>
        <v>****</v>
      </c>
      <c r="U103" s="23">
        <f t="array" ref="U103">IFERROR(SUM(VLOOKUP(K103,counts!$A:$AC, {22,23},FALSE)),"****")</f>
        <v>893</v>
      </c>
      <c r="V103" s="23" t="e">
        <f t="shared" si="116"/>
        <v>#VALUE!</v>
      </c>
      <c r="W103" s="24" t="e">
        <f>V103/U103</f>
        <v>#VALUE!</v>
      </c>
    </row>
    <row r="104" spans="2:23">
      <c r="B104" s="1" t="s">
        <v>22</v>
      </c>
      <c r="C104" s="2">
        <v>242</v>
      </c>
      <c r="D104" s="11">
        <v>53700</v>
      </c>
      <c r="E104" s="11">
        <v>58725</v>
      </c>
      <c r="F104" s="11">
        <f t="shared" si="118"/>
        <v>58725</v>
      </c>
      <c r="G104" s="11">
        <f t="shared" si="119"/>
        <v>53700</v>
      </c>
      <c r="H104" s="2" t="str">
        <f t="shared" si="110"/>
        <v>L5370058725</v>
      </c>
      <c r="I104" s="2" t="str">
        <f t="shared" si="111"/>
        <v>L5872553700</v>
      </c>
      <c r="J104" s="2" t="str">
        <f t="shared" si="112"/>
        <v>242NE</v>
      </c>
      <c r="K104" s="2" t="str">
        <f t="shared" si="113"/>
        <v>242SW</v>
      </c>
      <c r="L104" s="43"/>
      <c r="M104" s="22" t="str">
        <f>IFERROR(VLOOKUP(H104,emme_volumes!$A:$AB, 4,FALSE)*2,"****")</f>
        <v>****</v>
      </c>
      <c r="N104" s="22" t="str">
        <f t="array" ref="N104">IFERROR(SUM(VLOOKUP(H104,emme_volumes!$A:$AB, {21,22},FALSE)),"****")</f>
        <v>****</v>
      </c>
      <c r="O104" s="23">
        <f t="array" ref="O104">IFERROR(SUM(VLOOKUP(J104,counts!$A:$AC, {22,23},FALSE)),"****")</f>
        <v>1699</v>
      </c>
      <c r="P104" s="23" t="e">
        <f t="shared" si="114"/>
        <v>#VALUE!</v>
      </c>
      <c r="Q104" s="24" t="e">
        <f t="shared" si="115"/>
        <v>#VALUE!</v>
      </c>
      <c r="R104" s="49"/>
      <c r="S104" s="22" t="str">
        <f>IFERROR(VLOOKUP(I104,emme_volumes!$A:$AB, 4,FALSE)*2,"****")</f>
        <v>****</v>
      </c>
      <c r="T104" s="22" t="str">
        <f t="array" ref="T104">IFERROR(SUM(VLOOKUP(I104,emme_volumes!$A:$AB, {21,22},FALSE)),"****")</f>
        <v>****</v>
      </c>
      <c r="U104" s="23">
        <f t="array" ref="U104">IFERROR(SUM(VLOOKUP(K104,counts!$A:$AC, {22,23},FALSE)),"****")</f>
        <v>2345</v>
      </c>
      <c r="V104" s="23" t="e">
        <f t="shared" si="116"/>
        <v>#VALUE!</v>
      </c>
      <c r="W104" s="24" t="e">
        <f t="shared" si="117"/>
        <v>#VALUE!</v>
      </c>
    </row>
    <row r="105" spans="2:23">
      <c r="B105" s="1" t="s">
        <v>23</v>
      </c>
      <c r="C105" s="2">
        <v>243</v>
      </c>
      <c r="D105" s="11">
        <v>54617</v>
      </c>
      <c r="E105" s="11">
        <v>55995</v>
      </c>
      <c r="F105" s="11">
        <f t="shared" si="118"/>
        <v>55995</v>
      </c>
      <c r="G105" s="11">
        <f t="shared" si="119"/>
        <v>54617</v>
      </c>
      <c r="H105" s="2" t="str">
        <f t="shared" si="110"/>
        <v>L5461755995</v>
      </c>
      <c r="I105" s="2" t="str">
        <f t="shared" si="111"/>
        <v>L5599554617</v>
      </c>
      <c r="J105" s="2" t="str">
        <f t="shared" si="112"/>
        <v>243NE</v>
      </c>
      <c r="K105" s="2" t="str">
        <f t="shared" si="113"/>
        <v>243SW</v>
      </c>
      <c r="L105" s="43"/>
      <c r="M105" s="22" t="str">
        <f>IFERROR(VLOOKUP(H105,emme_volumes!$A:$AB, 4,FALSE)*2,"****")</f>
        <v>****</v>
      </c>
      <c r="N105" s="22" t="str">
        <f t="array" ref="N105">IFERROR(SUM(VLOOKUP(H105,emme_volumes!$A:$AB, {21,22},FALSE)),"****")</f>
        <v>****</v>
      </c>
      <c r="O105" s="23">
        <f t="array" ref="O105">IFERROR(SUM(VLOOKUP(J105,counts!$A:$AC, {22,23},FALSE)),"****")</f>
        <v>997</v>
      </c>
      <c r="P105" s="23" t="e">
        <f t="shared" si="114"/>
        <v>#VALUE!</v>
      </c>
      <c r="Q105" s="24" t="e">
        <f t="shared" si="115"/>
        <v>#VALUE!</v>
      </c>
      <c r="R105" s="49"/>
      <c r="S105" s="22" t="str">
        <f>IFERROR(VLOOKUP(I105,emme_volumes!$A:$AB, 4,FALSE)*2,"****")</f>
        <v>****</v>
      </c>
      <c r="T105" s="22" t="str">
        <f t="array" ref="T105">IFERROR(SUM(VLOOKUP(I105,emme_volumes!$A:$AB, {21,22},FALSE)),"****")</f>
        <v>****</v>
      </c>
      <c r="U105" s="23">
        <f t="array" ref="U105">IFERROR(SUM(VLOOKUP(K105,counts!$A:$AC, {22,23},FALSE)),"****")</f>
        <v>1216</v>
      </c>
      <c r="V105" s="23" t="e">
        <f t="shared" si="116"/>
        <v>#VALUE!</v>
      </c>
      <c r="W105" s="24" t="e">
        <f t="shared" si="117"/>
        <v>#VALUE!</v>
      </c>
    </row>
    <row r="106" spans="2:23">
      <c r="B106" s="1" t="s">
        <v>534</v>
      </c>
      <c r="C106" s="2">
        <v>425</v>
      </c>
      <c r="D106" s="40">
        <v>53905</v>
      </c>
      <c r="E106" s="40">
        <v>53744</v>
      </c>
      <c r="F106" s="40">
        <f t="shared" si="118"/>
        <v>53744</v>
      </c>
      <c r="G106" s="40">
        <f t="shared" si="119"/>
        <v>53905</v>
      </c>
      <c r="H106" s="2" t="str">
        <f t="shared" si="110"/>
        <v>L5390553744</v>
      </c>
      <c r="I106" s="2" t="str">
        <f t="shared" si="111"/>
        <v>L5374453905</v>
      </c>
      <c r="J106" s="2" t="str">
        <f t="shared" si="112"/>
        <v>425NE</v>
      </c>
      <c r="K106" s="2" t="str">
        <f t="shared" si="113"/>
        <v>425SW</v>
      </c>
      <c r="L106" s="43"/>
      <c r="M106" s="22" t="str">
        <f>IFERROR(VLOOKUP(H106,emme_volumes!$A:$AB, 4,FALSE)*2,"****")</f>
        <v>****</v>
      </c>
      <c r="N106" s="22" t="str">
        <f t="array" ref="N106">IFERROR(SUM(VLOOKUP(H106,emme_volumes!$A:$AB, {21,22},FALSE)),"****")</f>
        <v>****</v>
      </c>
      <c r="O106" s="23">
        <f t="array" ref="O106">IFERROR(SUM(VLOOKUP(J106,counts!$A:$AC, {22,23},FALSE)),"****")</f>
        <v>510</v>
      </c>
      <c r="P106" s="23" t="e">
        <f t="shared" si="114"/>
        <v>#VALUE!</v>
      </c>
      <c r="Q106" s="24" t="e">
        <f t="shared" si="115"/>
        <v>#VALUE!</v>
      </c>
      <c r="R106" s="49"/>
      <c r="S106" s="22" t="str">
        <f>IFERROR(VLOOKUP(I106,emme_volumes!$A:$AB, 4,FALSE)*2,"****")</f>
        <v>****</v>
      </c>
      <c r="T106" s="22" t="str">
        <f t="array" ref="T106">IFERROR(SUM(VLOOKUP(I106,emme_volumes!$A:$AB, {21,22},FALSE)),"****")</f>
        <v>****</v>
      </c>
      <c r="U106" s="23">
        <f t="array" ref="U106">IFERROR(SUM(VLOOKUP(K106,counts!$A:$AC, {22,23},FALSE)),"****")</f>
        <v>634</v>
      </c>
      <c r="V106" s="23" t="e">
        <f t="shared" si="116"/>
        <v>#VALUE!</v>
      </c>
      <c r="W106" s="24" t="e">
        <f t="shared" si="117"/>
        <v>#VALUE!</v>
      </c>
    </row>
    <row r="107" spans="2:23">
      <c r="B107" s="1" t="s">
        <v>24</v>
      </c>
      <c r="C107" s="2">
        <v>245</v>
      </c>
      <c r="D107" s="40">
        <v>60654</v>
      </c>
      <c r="E107" s="40">
        <v>59791</v>
      </c>
      <c r="F107" s="40">
        <f t="shared" si="118"/>
        <v>59791</v>
      </c>
      <c r="G107" s="40">
        <f t="shared" si="119"/>
        <v>60654</v>
      </c>
      <c r="H107" s="2" t="str">
        <f t="shared" si="110"/>
        <v>L6065459791</v>
      </c>
      <c r="I107" s="2" t="str">
        <f t="shared" si="111"/>
        <v>L5979160654</v>
      </c>
      <c r="J107" s="2" t="str">
        <f t="shared" si="112"/>
        <v>245NE</v>
      </c>
      <c r="K107" s="2" t="str">
        <f t="shared" si="113"/>
        <v>245SW</v>
      </c>
      <c r="L107" s="45"/>
      <c r="M107" s="22" t="str">
        <f>IFERROR(VLOOKUP(H107,emme_volumes!$A:$AB, 4,FALSE)*2,"****")</f>
        <v>****</v>
      </c>
      <c r="N107" s="22" t="str">
        <f t="array" ref="N107">IFERROR(SUM(VLOOKUP(H107,emme_volumes!$A:$AB, {21,22},FALSE)),"****")</f>
        <v>****</v>
      </c>
      <c r="O107" s="23">
        <f t="array" ref="O107">IFERROR(SUM(VLOOKUP(J107,counts!$A:$AC, {22,23},FALSE)),"****")</f>
        <v>154</v>
      </c>
      <c r="P107" s="23" t="e">
        <f t="shared" si="114"/>
        <v>#VALUE!</v>
      </c>
      <c r="Q107" s="24" t="e">
        <f t="shared" si="115"/>
        <v>#VALUE!</v>
      </c>
      <c r="R107" s="50"/>
      <c r="S107" s="22" t="str">
        <f>IFERROR(VLOOKUP(I107,emme_volumes!$A:$AB, 4,FALSE)*2,"****")</f>
        <v>****</v>
      </c>
      <c r="T107" s="22" t="str">
        <f t="array" ref="T107">IFERROR(SUM(VLOOKUP(I107,emme_volumes!$A:$AB, {21,22},FALSE)),"****")</f>
        <v>****</v>
      </c>
      <c r="U107" s="23">
        <f t="array" ref="U107">IFERROR(SUM(VLOOKUP(K107,counts!$A:$AC, {22,23},FALSE)),"****")</f>
        <v>989</v>
      </c>
      <c r="V107" s="23" t="e">
        <f t="shared" si="116"/>
        <v>#VALUE!</v>
      </c>
      <c r="W107" s="24" t="e">
        <f t="shared" si="117"/>
        <v>#VALUE!</v>
      </c>
    </row>
    <row r="108" spans="2:23" s="3" customFormat="1">
      <c r="B108" s="53" t="s">
        <v>4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45"/>
      <c r="M108" s="55">
        <f>SUM(M90:M107)</f>
        <v>0</v>
      </c>
      <c r="N108" s="55">
        <f>SUM(N90:N107)</f>
        <v>0</v>
      </c>
      <c r="O108" s="56">
        <f>SUM(O90:O107)</f>
        <v>28559</v>
      </c>
      <c r="P108" s="56">
        <f t="shared" si="114"/>
        <v>-28559</v>
      </c>
      <c r="Q108" s="57">
        <f t="shared" si="115"/>
        <v>-1</v>
      </c>
      <c r="R108" s="50"/>
      <c r="S108" s="55">
        <f>SUM(S90:S107)</f>
        <v>0</v>
      </c>
      <c r="T108" s="55">
        <f>SUM(T90:T107)</f>
        <v>0</v>
      </c>
      <c r="U108" s="56">
        <f>SUM(U90:U107)</f>
        <v>32099</v>
      </c>
      <c r="V108" s="56">
        <f t="shared" si="116"/>
        <v>-32099</v>
      </c>
      <c r="W108" s="57">
        <f t="shared" si="117"/>
        <v>-1</v>
      </c>
    </row>
    <row r="109" spans="2:23" s="3" customFormat="1">
      <c r="C109" s="18"/>
      <c r="D109" s="2"/>
      <c r="E109" s="2"/>
      <c r="F109" s="2"/>
      <c r="G109" s="2"/>
      <c r="H109" s="18"/>
      <c r="I109" s="18"/>
      <c r="J109" s="18"/>
      <c r="K109" s="18"/>
      <c r="L109" s="45"/>
      <c r="M109" s="29"/>
      <c r="N109" s="29"/>
      <c r="O109" s="30"/>
      <c r="P109" s="30"/>
      <c r="Q109" s="31"/>
      <c r="R109" s="50"/>
      <c r="S109" s="29"/>
      <c r="T109" s="29"/>
      <c r="U109" s="30"/>
      <c r="V109" s="30"/>
      <c r="W109" s="31"/>
    </row>
    <row r="110" spans="2:23">
      <c r="B110" s="53" t="s">
        <v>530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43"/>
      <c r="M110" s="75"/>
      <c r="N110" s="75"/>
      <c r="O110" s="76"/>
      <c r="P110" s="76"/>
      <c r="Q110" s="77"/>
      <c r="R110" s="49"/>
      <c r="S110" s="75"/>
      <c r="T110" s="75"/>
      <c r="U110" s="76"/>
      <c r="V110" s="76"/>
      <c r="W110" s="77"/>
    </row>
    <row r="111" spans="2:23">
      <c r="B111" s="1" t="s">
        <v>545</v>
      </c>
      <c r="C111" s="2">
        <v>427</v>
      </c>
      <c r="D111" s="40">
        <v>57297</v>
      </c>
      <c r="E111" s="40">
        <v>52670</v>
      </c>
      <c r="F111" s="40">
        <f>E111</f>
        <v>52670</v>
      </c>
      <c r="G111" s="40">
        <f>D111</f>
        <v>57297</v>
      </c>
      <c r="H111" s="2" t="str">
        <f>CONCATENATE("L",D111,E111)</f>
        <v>L5729752670</v>
      </c>
      <c r="I111" s="2" t="str">
        <f>CONCATENATE("L",F111,G111)</f>
        <v>L5267057297</v>
      </c>
      <c r="J111" s="2" t="str">
        <f>CONCATENATE(C111,"NE")</f>
        <v>427NE</v>
      </c>
      <c r="K111" s="2" t="str">
        <f>CONCATENATE(C111,"SW")</f>
        <v>427SW</v>
      </c>
      <c r="L111" s="43"/>
      <c r="M111" s="22" t="str">
        <f>IFERROR(VLOOKUP(H111,emme_volumes!$A:$AB, 4,FALSE)*2,"****")</f>
        <v>****</v>
      </c>
      <c r="N111" s="22" t="str">
        <f t="array" ref="N111">IFERROR(SUM(VLOOKUP(H111,emme_volumes!$A:$AB, {21,22},FALSE)),"****")</f>
        <v>****</v>
      </c>
      <c r="O111" s="23">
        <f t="array" ref="O111">IFERROR(SUM(VLOOKUP(J111,counts!$A:$AC, {22,23},FALSE)),"****")</f>
        <v>3373</v>
      </c>
      <c r="P111" s="23" t="e">
        <f>N111-O111</f>
        <v>#VALUE!</v>
      </c>
      <c r="Q111" s="24" t="e">
        <f>P111/O111</f>
        <v>#VALUE!</v>
      </c>
      <c r="R111" s="49"/>
      <c r="S111" s="22" t="str">
        <f>IFERROR(VLOOKUP(I111,emme_volumes!$A:$AB, 4,FALSE)*2,"****")</f>
        <v>****</v>
      </c>
      <c r="T111" s="22" t="str">
        <f t="array" ref="T111">IFERROR(SUM(VLOOKUP(I111,emme_volumes!$A:$AB, {21,22},FALSE)),"****")</f>
        <v>****</v>
      </c>
      <c r="U111" s="23">
        <f t="array" ref="U111">IFERROR(SUM(VLOOKUP(K111,counts!$A:$AC, {22,23},FALSE)),"****")</f>
        <v>2530</v>
      </c>
      <c r="V111" s="23" t="e">
        <f t="shared" ref="V111:V114" si="125">T111-U111</f>
        <v>#VALUE!</v>
      </c>
      <c r="W111" s="24" t="e">
        <f>V111/U111</f>
        <v>#VALUE!</v>
      </c>
    </row>
    <row r="112" spans="2:23">
      <c r="B112" s="1" t="s">
        <v>546</v>
      </c>
      <c r="C112" s="2">
        <v>428</v>
      </c>
      <c r="D112" s="40">
        <v>52832</v>
      </c>
      <c r="E112" s="40">
        <v>55791</v>
      </c>
      <c r="F112" s="40">
        <f>E112</f>
        <v>55791</v>
      </c>
      <c r="G112" s="40">
        <f>D112</f>
        <v>52832</v>
      </c>
      <c r="H112" s="2" t="str">
        <f>CONCATENATE("L",D112,E112)</f>
        <v>L5283255791</v>
      </c>
      <c r="I112" s="2" t="str">
        <f>CONCATENATE("L",F112,G112)</f>
        <v>L5579152832</v>
      </c>
      <c r="J112" s="2" t="str">
        <f>CONCATENATE(C112,"NE")</f>
        <v>428NE</v>
      </c>
      <c r="K112" s="2" t="str">
        <f>CONCATENATE(C112,"SW")</f>
        <v>428SW</v>
      </c>
      <c r="L112" s="43"/>
      <c r="M112" s="22" t="str">
        <f>IFERROR(VLOOKUP(H112,emme_volumes!$A:$AB, 4,FALSE)*2,"****")</f>
        <v>****</v>
      </c>
      <c r="N112" s="22" t="str">
        <f t="array" ref="N112">IFERROR(SUM(VLOOKUP(H112,emme_volumes!$A:$AB, {21,22},FALSE)),"****")</f>
        <v>****</v>
      </c>
      <c r="O112" s="23">
        <f t="array" ref="O112">IFERROR(SUM(VLOOKUP(J112,counts!$A:$AC, {22,23},FALSE)),"****")</f>
        <v>1266</v>
      </c>
      <c r="P112" s="23" t="e">
        <f>N112-O112</f>
        <v>#VALUE!</v>
      </c>
      <c r="Q112" s="24" t="e">
        <f>P112/O112</f>
        <v>#VALUE!</v>
      </c>
      <c r="R112" s="49"/>
      <c r="S112" s="22" t="str">
        <f>IFERROR(VLOOKUP(I112,emme_volumes!$A:$AB, 4,FALSE)*2,"****")</f>
        <v>****</v>
      </c>
      <c r="T112" s="22" t="str">
        <f t="array" ref="T112">IFERROR(SUM(VLOOKUP(I112,emme_volumes!$A:$AB, {21,22},FALSE)),"****")</f>
        <v>****</v>
      </c>
      <c r="U112" s="23">
        <f t="array" ref="U112">IFERROR(SUM(VLOOKUP(K112,counts!$A:$AC, {22,23},FALSE)),"****")</f>
        <v>1822</v>
      </c>
      <c r="V112" s="23" t="e">
        <f t="shared" si="125"/>
        <v>#VALUE!</v>
      </c>
      <c r="W112" s="24" t="e">
        <f>V112/U112</f>
        <v>#VALUE!</v>
      </c>
    </row>
    <row r="113" spans="1:24">
      <c r="A113" s="1">
        <v>1</v>
      </c>
      <c r="B113" s="4" t="s">
        <v>583</v>
      </c>
      <c r="C113" s="2" t="s">
        <v>575</v>
      </c>
      <c r="D113" s="40">
        <v>58921</v>
      </c>
      <c r="E113" s="40">
        <v>59929</v>
      </c>
      <c r="F113" s="40">
        <v>61017</v>
      </c>
      <c r="G113" s="40">
        <v>80083</v>
      </c>
      <c r="H113" s="2" t="str">
        <f>CONCATENATE("L",D113,E113)</f>
        <v>L5892159929</v>
      </c>
      <c r="I113" s="2" t="str">
        <f>CONCATENATE("L",F113,G113)</f>
        <v>L6101780083</v>
      </c>
      <c r="J113" s="2" t="str">
        <f>CONCATENATE(C113,"NE")</f>
        <v>34-008NE</v>
      </c>
      <c r="K113" s="2" t="str">
        <f>CONCATENATE(C113,"SW")</f>
        <v>34-008SW</v>
      </c>
      <c r="L113" s="43"/>
      <c r="M113" s="26" t="str">
        <f>IFERROR(VLOOKUP(H113,emme_volumes!$A:$AB, 4,FALSE)*2,"****")</f>
        <v>****</v>
      </c>
      <c r="N113" s="26" t="str">
        <f t="array" ref="N113">IFERROR(SUM(VLOOKUP(H113,emme_volumes!$A:$AB, {21,22},FALSE)),"****")</f>
        <v>****</v>
      </c>
      <c r="O113" s="27">
        <f t="array" ref="O113">IFERROR(SUM(VLOOKUP(J113,counts!$A:$AC, {22,23},FALSE)),"****")</f>
        <v>11647.153846153829</v>
      </c>
      <c r="P113" s="27" t="e">
        <f>N113-O113</f>
        <v>#VALUE!</v>
      </c>
      <c r="Q113" s="28" t="e">
        <f>P113/O113</f>
        <v>#VALUE!</v>
      </c>
      <c r="R113" s="49"/>
      <c r="S113" s="26" t="str">
        <f>IFERROR(VLOOKUP(I113,emme_volumes!$A:$AB, 4,FALSE)*2,"****")</f>
        <v>****</v>
      </c>
      <c r="T113" s="26" t="str">
        <f t="array" ref="T113">IFERROR(SUM(VLOOKUP(I113,emme_volumes!$A:$AB, {21,22},FALSE)),"****")</f>
        <v>****</v>
      </c>
      <c r="U113" s="27">
        <f t="array" ref="U113">IFERROR(SUM(VLOOKUP(K113,counts!$A:$AC, {22,23},FALSE)),"****")</f>
        <v>12728.846153846149</v>
      </c>
      <c r="V113" s="27" t="e">
        <f t="shared" si="125"/>
        <v>#VALUE!</v>
      </c>
      <c r="W113" s="28" t="e">
        <f>V113/U113</f>
        <v>#VALUE!</v>
      </c>
      <c r="X113" s="1" t="s">
        <v>502</v>
      </c>
    </row>
    <row r="114" spans="1:24" s="3" customFormat="1">
      <c r="B114" s="53" t="s">
        <v>4</v>
      </c>
      <c r="C114" s="54"/>
      <c r="D114" s="66"/>
      <c r="E114" s="66"/>
      <c r="F114" s="66"/>
      <c r="G114" s="66"/>
      <c r="H114" s="54"/>
      <c r="I114" s="54"/>
      <c r="J114" s="54"/>
      <c r="K114" s="54"/>
      <c r="L114" s="45"/>
      <c r="M114" s="55">
        <f>SUM(M111:M113)</f>
        <v>0</v>
      </c>
      <c r="N114" s="55">
        <f>SUM(N111:N113)</f>
        <v>0</v>
      </c>
      <c r="O114" s="56">
        <f>SUM(O111:O113)</f>
        <v>16286.153846153829</v>
      </c>
      <c r="P114" s="56">
        <f t="shared" ref="P114" si="126">N114-O114</f>
        <v>-16286.153846153829</v>
      </c>
      <c r="Q114" s="57">
        <f t="shared" ref="Q114" si="127">P114/O114</f>
        <v>-1</v>
      </c>
      <c r="R114" s="50"/>
      <c r="S114" s="55">
        <f>SUM(S111:S113)</f>
        <v>0</v>
      </c>
      <c r="T114" s="55">
        <f>SUM(T111:T113)</f>
        <v>0</v>
      </c>
      <c r="U114" s="56">
        <f>SUM(U111:U113)</f>
        <v>17080.846153846149</v>
      </c>
      <c r="V114" s="56">
        <f t="shared" si="125"/>
        <v>-17080.846153846149</v>
      </c>
      <c r="W114" s="57">
        <f t="shared" ref="W114" si="128">V114/U114</f>
        <v>-1</v>
      </c>
    </row>
    <row r="115" spans="1:24" ht="13.5" thickBot="1">
      <c r="L115" s="45"/>
      <c r="M115" s="22"/>
      <c r="N115" s="22"/>
      <c r="Q115" s="24"/>
      <c r="R115" s="50"/>
      <c r="S115" s="22"/>
      <c r="T115" s="22"/>
      <c r="W115" s="24"/>
    </row>
    <row r="116" spans="1:24">
      <c r="B116" s="85" t="s">
        <v>531</v>
      </c>
      <c r="C116" s="79"/>
      <c r="D116" s="79"/>
      <c r="E116" s="79"/>
      <c r="F116" s="79"/>
      <c r="G116" s="79"/>
      <c r="H116" s="79"/>
      <c r="I116" s="79"/>
      <c r="J116" s="79"/>
      <c r="K116" s="79"/>
      <c r="L116" s="70"/>
      <c r="M116" s="80"/>
      <c r="N116" s="80"/>
      <c r="O116" s="81"/>
      <c r="P116" s="81"/>
      <c r="Q116" s="82"/>
      <c r="R116" s="72"/>
      <c r="S116" s="80"/>
      <c r="T116" s="80"/>
      <c r="U116" s="81"/>
      <c r="V116" s="81"/>
      <c r="W116" s="83"/>
    </row>
    <row r="117" spans="1:24">
      <c r="B117" s="7" t="s">
        <v>25</v>
      </c>
      <c r="C117" s="2">
        <v>285</v>
      </c>
      <c r="D117" s="38">
        <v>60815</v>
      </c>
      <c r="E117" s="38">
        <v>80112</v>
      </c>
      <c r="F117" s="38">
        <f t="shared" si="118"/>
        <v>80112</v>
      </c>
      <c r="G117" s="38">
        <f t="shared" si="119"/>
        <v>60815</v>
      </c>
      <c r="H117" s="2" t="str">
        <f t="shared" ref="H117:H121" si="129">CONCATENATE("L",D117,E117)</f>
        <v>L6081580112</v>
      </c>
      <c r="I117" s="2" t="str">
        <f t="shared" ref="I117:I121" si="130">CONCATENATE("L",F117,G117)</f>
        <v>L8011260815</v>
      </c>
      <c r="J117" s="2" t="str">
        <f t="shared" ref="J117:J121" si="131">CONCATENATE(C117,"NE")</f>
        <v>285NE</v>
      </c>
      <c r="K117" s="2" t="str">
        <f t="shared" ref="K117:K121" si="132">CONCATENATE(C117,"SW")</f>
        <v>285SW</v>
      </c>
      <c r="L117" s="45"/>
      <c r="M117" s="22" t="str">
        <f>IFERROR(VLOOKUP(H117,emme_volumes!$A:$AB, 4,FALSE)*2,"****")</f>
        <v>****</v>
      </c>
      <c r="N117" s="22" t="str">
        <f t="array" ref="N117">IFERROR(SUM(VLOOKUP(H117,emme_volumes!$A:$AB, {21,22},FALSE)),"****")</f>
        <v>****</v>
      </c>
      <c r="O117" s="23">
        <f t="array" ref="O117">IFERROR(SUM(VLOOKUP(J117,counts!$A:$AC, {22,23},FALSE)),"****")</f>
        <v>817</v>
      </c>
      <c r="P117" s="23" t="e">
        <f t="shared" ref="P117:P122" si="133">N117-O117</f>
        <v>#VALUE!</v>
      </c>
      <c r="Q117" s="24" t="e">
        <f t="shared" ref="Q117:Q122" si="134">P117/O117</f>
        <v>#VALUE!</v>
      </c>
      <c r="R117" s="49"/>
      <c r="S117" s="22" t="str">
        <f>IFERROR(VLOOKUP(I117,emme_volumes!$A:$AB, 4,FALSE)*2,"****")</f>
        <v>****</v>
      </c>
      <c r="T117" s="22" t="str">
        <f t="array" ref="T117">IFERROR(SUM(VLOOKUP(I117,emme_volumes!$A:$AB, {21,22},FALSE)),"****")</f>
        <v>****</v>
      </c>
      <c r="U117" s="23">
        <f t="array" ref="U117">IFERROR(SUM(VLOOKUP(K117,counts!$A:$AC, {22,23},FALSE)),"****")</f>
        <v>955</v>
      </c>
      <c r="V117" s="23" t="e">
        <f t="shared" ref="V117:V122" si="135">T117-U117</f>
        <v>#VALUE!</v>
      </c>
      <c r="W117" s="36" t="e">
        <f t="shared" ref="W117:W122" si="136">V117/U117</f>
        <v>#VALUE!</v>
      </c>
    </row>
    <row r="118" spans="1:24">
      <c r="B118" s="7" t="s">
        <v>84</v>
      </c>
      <c r="C118" s="2">
        <v>286</v>
      </c>
      <c r="D118" s="41">
        <v>54989</v>
      </c>
      <c r="E118" s="41">
        <v>67349</v>
      </c>
      <c r="F118" s="41">
        <f t="shared" si="118"/>
        <v>67349</v>
      </c>
      <c r="G118" s="41">
        <f t="shared" si="119"/>
        <v>54989</v>
      </c>
      <c r="H118" s="2" t="str">
        <f t="shared" si="129"/>
        <v>L5498967349</v>
      </c>
      <c r="I118" s="2" t="str">
        <f t="shared" si="130"/>
        <v>L6734954989</v>
      </c>
      <c r="J118" s="2" t="str">
        <f t="shared" si="131"/>
        <v>286NE</v>
      </c>
      <c r="K118" s="2" t="str">
        <f t="shared" si="132"/>
        <v>286SW</v>
      </c>
      <c r="L118" s="43"/>
      <c r="M118" s="22" t="str">
        <f>IFERROR(VLOOKUP(H118,emme_volumes!$A:$AB, 4,FALSE)*2,"****")</f>
        <v>****</v>
      </c>
      <c r="N118" s="22" t="str">
        <f t="array" ref="N118">IFERROR(SUM(VLOOKUP(H118,emme_volumes!$A:$AB, {21,22},FALSE)),"****")</f>
        <v>****</v>
      </c>
      <c r="O118" s="23">
        <f t="array" ref="O118">IFERROR(SUM(VLOOKUP(J118,counts!$A:$AC, {22,23},FALSE)),"****")</f>
        <v>1682</v>
      </c>
      <c r="P118" s="23" t="e">
        <f t="shared" si="133"/>
        <v>#VALUE!</v>
      </c>
      <c r="Q118" s="24" t="e">
        <f t="shared" si="134"/>
        <v>#VALUE!</v>
      </c>
      <c r="R118" s="49"/>
      <c r="S118" s="22" t="str">
        <f>IFERROR(VLOOKUP(I118,emme_volumes!$A:$AB, 4,FALSE)*2,"****")</f>
        <v>****</v>
      </c>
      <c r="T118" s="22" t="str">
        <f t="array" ref="T118">IFERROR(SUM(VLOOKUP(I118,emme_volumes!$A:$AB, {21,22},FALSE)),"****")</f>
        <v>****</v>
      </c>
      <c r="U118" s="23">
        <f t="array" ref="U118">IFERROR(SUM(VLOOKUP(K118,counts!$A:$AC, {22,23},FALSE)),"****")</f>
        <v>2278</v>
      </c>
      <c r="V118" s="23" t="e">
        <f t="shared" si="135"/>
        <v>#VALUE!</v>
      </c>
      <c r="W118" s="36" t="e">
        <f t="shared" si="136"/>
        <v>#VALUE!</v>
      </c>
    </row>
    <row r="119" spans="1:24">
      <c r="A119" s="1">
        <v>1</v>
      </c>
      <c r="B119" s="6" t="s">
        <v>584</v>
      </c>
      <c r="C119" s="2">
        <v>288</v>
      </c>
      <c r="D119" s="41">
        <v>59659</v>
      </c>
      <c r="E119" s="41">
        <v>54046</v>
      </c>
      <c r="F119" s="41">
        <v>53265</v>
      </c>
      <c r="G119" s="41">
        <v>59498</v>
      </c>
      <c r="H119" s="2" t="str">
        <f t="shared" si="129"/>
        <v>L5965954046</v>
      </c>
      <c r="I119" s="2" t="str">
        <f t="shared" si="130"/>
        <v>L5326559498</v>
      </c>
      <c r="J119" s="2" t="str">
        <f t="shared" si="131"/>
        <v>288NE</v>
      </c>
      <c r="K119" s="2" t="str">
        <f t="shared" si="132"/>
        <v>288SW</v>
      </c>
      <c r="L119" s="45"/>
      <c r="M119" s="26" t="str">
        <f>IFERROR(VLOOKUP(H119,emme_volumes!$A:$AB, 4,FALSE)*2,"****")</f>
        <v>****</v>
      </c>
      <c r="N119" s="26" t="str">
        <f t="array" ref="N119">IFERROR(SUM(VLOOKUP(H119,emme_volumes!$A:$AB, {21,22},FALSE)),"****")</f>
        <v>****</v>
      </c>
      <c r="O119" s="27">
        <f t="array" ref="O119">IFERROR(SUM(VLOOKUP(J119,counts!$A:$AC, {22,23},FALSE)),"****")</f>
        <v>10008</v>
      </c>
      <c r="P119" s="27" t="e">
        <f t="shared" si="133"/>
        <v>#VALUE!</v>
      </c>
      <c r="Q119" s="28" t="e">
        <f t="shared" si="134"/>
        <v>#VALUE!</v>
      </c>
      <c r="R119" s="50"/>
      <c r="S119" s="26" t="str">
        <f>IFERROR(VLOOKUP(I119,emme_volumes!$A:$AB, 4,FALSE)*2,"****")</f>
        <v>****</v>
      </c>
      <c r="T119" s="26" t="str">
        <f t="array" ref="T119">IFERROR(SUM(VLOOKUP(I119,emme_volumes!$A:$AB, {21,22},FALSE)),"****")</f>
        <v>****</v>
      </c>
      <c r="U119" s="27">
        <f t="array" ref="U119">IFERROR(SUM(VLOOKUP(K119,counts!$A:$AC, {22,23},FALSE)),"****")</f>
        <v>12480</v>
      </c>
      <c r="V119" s="27" t="e">
        <f t="shared" si="135"/>
        <v>#VALUE!</v>
      </c>
      <c r="W119" s="35" t="e">
        <f t="shared" si="136"/>
        <v>#VALUE!</v>
      </c>
      <c r="X119" s="1" t="s">
        <v>520</v>
      </c>
    </row>
    <row r="120" spans="1:24">
      <c r="B120" s="7" t="s">
        <v>26</v>
      </c>
      <c r="C120" s="2">
        <v>289</v>
      </c>
      <c r="D120" s="38">
        <v>57775</v>
      </c>
      <c r="E120" s="38">
        <v>54942</v>
      </c>
      <c r="F120" s="38">
        <f t="shared" si="118"/>
        <v>54942</v>
      </c>
      <c r="G120" s="38">
        <f t="shared" si="119"/>
        <v>57775</v>
      </c>
      <c r="H120" s="2" t="str">
        <f t="shared" si="129"/>
        <v>L5777554942</v>
      </c>
      <c r="I120" s="2" t="str">
        <f t="shared" si="130"/>
        <v>L5494257775</v>
      </c>
      <c r="J120" s="2" t="str">
        <f t="shared" si="131"/>
        <v>289NE</v>
      </c>
      <c r="K120" s="2" t="str">
        <f t="shared" si="132"/>
        <v>289SW</v>
      </c>
      <c r="L120" s="43"/>
      <c r="M120" s="22" t="str">
        <f>IFERROR(VLOOKUP(H120,emme_volumes!$A:$AB, 4,FALSE)*2,"****")</f>
        <v>****</v>
      </c>
      <c r="N120" s="22" t="str">
        <f t="array" ref="N120">IFERROR(SUM(VLOOKUP(H120,emme_volumes!$A:$AB, {21,22},FALSE)),"****")</f>
        <v>****</v>
      </c>
      <c r="O120" s="23">
        <f t="array" ref="O120">IFERROR(SUM(VLOOKUP(J120,counts!$A:$AC, {22,23},FALSE)),"****")</f>
        <v>833</v>
      </c>
      <c r="P120" s="23" t="e">
        <f t="shared" si="133"/>
        <v>#VALUE!</v>
      </c>
      <c r="Q120" s="24" t="e">
        <f t="shared" si="134"/>
        <v>#VALUE!</v>
      </c>
      <c r="R120" s="49"/>
      <c r="S120" s="22" t="str">
        <f>IFERROR(VLOOKUP(I120,emme_volumes!$A:$AB, 4,FALSE)*2,"****")</f>
        <v>****</v>
      </c>
      <c r="T120" s="22" t="str">
        <f t="array" ref="T120">IFERROR(SUM(VLOOKUP(I120,emme_volumes!$A:$AB, {21,22},FALSE)),"****")</f>
        <v>****</v>
      </c>
      <c r="U120" s="23">
        <f t="array" ref="U120">IFERROR(SUM(VLOOKUP(K120,counts!$A:$AC, {22,23},FALSE)),"****")</f>
        <v>759</v>
      </c>
      <c r="V120" s="23" t="e">
        <f t="shared" si="135"/>
        <v>#VALUE!</v>
      </c>
      <c r="W120" s="36" t="e">
        <f t="shared" si="136"/>
        <v>#VALUE!</v>
      </c>
      <c r="X120" s="1" t="s">
        <v>521</v>
      </c>
    </row>
    <row r="121" spans="1:24">
      <c r="B121" s="7" t="s">
        <v>27</v>
      </c>
      <c r="C121" s="2">
        <v>290</v>
      </c>
      <c r="D121" s="38">
        <v>57775</v>
      </c>
      <c r="E121" s="38">
        <v>56047</v>
      </c>
      <c r="F121" s="38">
        <f t="shared" si="118"/>
        <v>56047</v>
      </c>
      <c r="G121" s="38">
        <f t="shared" si="119"/>
        <v>57775</v>
      </c>
      <c r="H121" s="2" t="str">
        <f t="shared" si="129"/>
        <v>L5777556047</v>
      </c>
      <c r="I121" s="2" t="str">
        <f t="shared" si="130"/>
        <v>L5604757775</v>
      </c>
      <c r="J121" s="2" t="str">
        <f t="shared" si="131"/>
        <v>290NE</v>
      </c>
      <c r="K121" s="2" t="str">
        <f t="shared" si="132"/>
        <v>290SW</v>
      </c>
      <c r="L121" s="45"/>
      <c r="M121" s="22" t="str">
        <f>IFERROR(VLOOKUP(H121,emme_volumes!$A:$AB, 4,FALSE)*2,"****")</f>
        <v>****</v>
      </c>
      <c r="N121" s="22" t="str">
        <f t="array" ref="N121">IFERROR(SUM(VLOOKUP(H121,emme_volumes!$A:$AB, {21,22},FALSE)),"****")</f>
        <v>****</v>
      </c>
      <c r="O121" s="23">
        <f t="array" ref="O121">IFERROR(SUM(VLOOKUP(J121,counts!$A:$AC, {22,23},FALSE)),"****")</f>
        <v>275</v>
      </c>
      <c r="P121" s="23" t="e">
        <f t="shared" si="133"/>
        <v>#VALUE!</v>
      </c>
      <c r="Q121" s="24" t="e">
        <f t="shared" si="134"/>
        <v>#VALUE!</v>
      </c>
      <c r="R121" s="49"/>
      <c r="S121" s="22" t="str">
        <f>IFERROR(VLOOKUP(I121,emme_volumes!$A:$AB, 4,FALSE)*2,"****")</f>
        <v>****</v>
      </c>
      <c r="T121" s="22" t="str">
        <f t="array" ref="T121">IFERROR(SUM(VLOOKUP(I121,emme_volumes!$A:$AB, {21,22},FALSE)),"****")</f>
        <v>****</v>
      </c>
      <c r="U121" s="23">
        <f t="array" ref="U121">IFERROR(SUM(VLOOKUP(K121,counts!$A:$AC, {22,23},FALSE)),"****")</f>
        <v>750</v>
      </c>
      <c r="V121" s="23" t="e">
        <f t="shared" si="135"/>
        <v>#VALUE!</v>
      </c>
      <c r="W121" s="36" t="e">
        <f t="shared" si="136"/>
        <v>#VALUE!</v>
      </c>
    </row>
    <row r="122" spans="1:24" s="3" customFormat="1" ht="13.5" thickBot="1">
      <c r="B122" s="58" t="s">
        <v>4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71"/>
      <c r="M122" s="60">
        <f>SUM(M117:M121)</f>
        <v>0</v>
      </c>
      <c r="N122" s="60">
        <f>SUM(N117:N121)</f>
        <v>0</v>
      </c>
      <c r="O122" s="61">
        <f t="shared" ref="O122" si="137">SUM(O117:O121)</f>
        <v>13615</v>
      </c>
      <c r="P122" s="61">
        <f t="shared" si="133"/>
        <v>-13615</v>
      </c>
      <c r="Q122" s="62">
        <f t="shared" si="134"/>
        <v>-1</v>
      </c>
      <c r="R122" s="73"/>
      <c r="S122" s="60">
        <f>SUM(S117:S121)</f>
        <v>0</v>
      </c>
      <c r="T122" s="60">
        <f>SUM(T117:T121)</f>
        <v>0</v>
      </c>
      <c r="U122" s="61">
        <f t="shared" ref="U122" si="138">SUM(U117:U121)</f>
        <v>17222</v>
      </c>
      <c r="V122" s="61">
        <f t="shared" si="135"/>
        <v>-17222</v>
      </c>
      <c r="W122" s="63">
        <f t="shared" si="136"/>
        <v>-1</v>
      </c>
    </row>
    <row r="123" spans="1:24">
      <c r="L123" s="43"/>
      <c r="M123" s="22"/>
      <c r="N123" s="22"/>
      <c r="Q123" s="24"/>
      <c r="R123" s="49"/>
      <c r="S123" s="22"/>
      <c r="T123" s="22"/>
      <c r="W123" s="24"/>
    </row>
    <row r="124" spans="1:24">
      <c r="B124" s="53" t="s">
        <v>46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43"/>
      <c r="M124" s="75"/>
      <c r="N124" s="75"/>
      <c r="O124" s="76"/>
      <c r="P124" s="76"/>
      <c r="Q124" s="77"/>
      <c r="R124" s="49"/>
      <c r="S124" s="75"/>
      <c r="T124" s="75"/>
      <c r="U124" s="76"/>
      <c r="V124" s="76"/>
      <c r="W124" s="77"/>
    </row>
    <row r="125" spans="1:24">
      <c r="A125" s="1">
        <v>1</v>
      </c>
      <c r="B125" s="4" t="s">
        <v>28</v>
      </c>
      <c r="C125" s="2">
        <v>300</v>
      </c>
      <c r="D125" s="12">
        <v>57066</v>
      </c>
      <c r="E125" s="12">
        <v>56028</v>
      </c>
      <c r="F125" s="12">
        <v>54634</v>
      </c>
      <c r="G125" s="12">
        <v>54236</v>
      </c>
      <c r="H125" s="2" t="str">
        <f t="shared" ref="H125:H127" si="139">CONCATENATE("L",D125,E125)</f>
        <v>L5706656028</v>
      </c>
      <c r="I125" s="2" t="str">
        <f t="shared" ref="I125:I127" si="140">CONCATENATE("L",F125,G125)</f>
        <v>L5463454236</v>
      </c>
      <c r="J125" s="2" t="str">
        <f t="shared" ref="J125:J127" si="141">CONCATENATE(C125,"NE")</f>
        <v>300NE</v>
      </c>
      <c r="K125" s="2" t="str">
        <f t="shared" ref="K125:K127" si="142">CONCATENATE(C125,"SW")</f>
        <v>300SW</v>
      </c>
      <c r="L125" s="43"/>
      <c r="M125" s="26" t="str">
        <f>IFERROR(VLOOKUP(H125,emme_volumes!$A:$AB, 4,FALSE)*2,"****")</f>
        <v>****</v>
      </c>
      <c r="N125" s="26" t="str">
        <f t="array" ref="N125">IFERROR(SUM(VLOOKUP(H125,emme_volumes!$A:$AB, {21,22},FALSE)),"****")</f>
        <v>****</v>
      </c>
      <c r="O125" s="27">
        <f t="array" ref="O125">IFERROR(SUM(VLOOKUP(J125,counts!$A:$AC, {22,23},FALSE)),"****")</f>
        <v>7209</v>
      </c>
      <c r="P125" s="27" t="e">
        <f t="shared" ref="P125:P128" si="143">N125-O125</f>
        <v>#VALUE!</v>
      </c>
      <c r="Q125" s="28" t="e">
        <f t="shared" ref="Q125:Q128" si="144">P125/O125</f>
        <v>#VALUE!</v>
      </c>
      <c r="R125" s="49"/>
      <c r="S125" s="26" t="str">
        <f>IFERROR(VLOOKUP(I125,emme_volumes!$A:$AB, 4,FALSE)*2,"****")</f>
        <v>****</v>
      </c>
      <c r="T125" s="26" t="str">
        <f t="array" ref="T125">IFERROR(SUM(VLOOKUP(I125,emme_volumes!$A:$AB, {21,22},FALSE)),"****")</f>
        <v>****</v>
      </c>
      <c r="U125" s="27">
        <f t="array" ref="U125">IFERROR(SUM(VLOOKUP(K125,counts!$A:$AC, {22,23},FALSE)),"****")</f>
        <v>9205</v>
      </c>
      <c r="V125" s="27" t="e">
        <f t="shared" ref="V125:V128" si="145">T125-U125</f>
        <v>#VALUE!</v>
      </c>
      <c r="W125" s="28" t="e">
        <f t="shared" ref="W125:W128" si="146">V125/U125</f>
        <v>#VALUE!</v>
      </c>
      <c r="X125" s="1" t="s">
        <v>503</v>
      </c>
    </row>
    <row r="126" spans="1:24">
      <c r="B126" s="1" t="s">
        <v>85</v>
      </c>
      <c r="C126" s="2">
        <v>301</v>
      </c>
      <c r="D126" s="11">
        <v>54930</v>
      </c>
      <c r="E126" s="11">
        <v>59253</v>
      </c>
      <c r="F126" s="11">
        <f t="shared" si="118"/>
        <v>59253</v>
      </c>
      <c r="G126" s="11">
        <f t="shared" si="119"/>
        <v>54930</v>
      </c>
      <c r="H126" s="2" t="str">
        <f t="shared" si="139"/>
        <v>L5493059253</v>
      </c>
      <c r="I126" s="2" t="str">
        <f t="shared" si="140"/>
        <v>L5925354930</v>
      </c>
      <c r="J126" s="2" t="str">
        <f t="shared" si="141"/>
        <v>301NE</v>
      </c>
      <c r="K126" s="2" t="str">
        <f t="shared" si="142"/>
        <v>301SW</v>
      </c>
      <c r="L126" s="43"/>
      <c r="M126" s="22" t="str">
        <f>IFERROR(VLOOKUP(H126,emme_volumes!$A:$AB, 4,FALSE)*2,"****")</f>
        <v>****</v>
      </c>
      <c r="N126" s="22" t="str">
        <f t="array" ref="N126">IFERROR(SUM(VLOOKUP(H126,emme_volumes!$A:$AB, {21,22},FALSE)),"****")</f>
        <v>****</v>
      </c>
      <c r="O126" s="23">
        <f t="array" ref="O126">IFERROR(SUM(VLOOKUP(J126,counts!$A:$AC, {22,23},FALSE)),"****")</f>
        <v>2720</v>
      </c>
      <c r="P126" s="23" t="e">
        <f t="shared" si="143"/>
        <v>#VALUE!</v>
      </c>
      <c r="Q126" s="24" t="e">
        <f t="shared" si="144"/>
        <v>#VALUE!</v>
      </c>
      <c r="R126" s="49"/>
      <c r="S126" s="22" t="str">
        <f>IFERROR(VLOOKUP(I126,emme_volumes!$A:$AB, 4,FALSE)*2,"****")</f>
        <v>****</v>
      </c>
      <c r="T126" s="22" t="str">
        <f t="array" ref="T126">IFERROR(SUM(VLOOKUP(I126,emme_volumes!$A:$AB, {21,22},FALSE)),"****")</f>
        <v>****</v>
      </c>
      <c r="U126" s="23">
        <f t="array" ref="U126">IFERROR(SUM(VLOOKUP(K126,counts!$A:$AC, {22,23},FALSE)),"****")</f>
        <v>1402</v>
      </c>
      <c r="V126" s="23" t="e">
        <f t="shared" si="145"/>
        <v>#VALUE!</v>
      </c>
      <c r="W126" s="24" t="e">
        <f t="shared" si="146"/>
        <v>#VALUE!</v>
      </c>
    </row>
    <row r="127" spans="1:24">
      <c r="B127" s="1" t="s">
        <v>544</v>
      </c>
      <c r="C127" s="2">
        <v>426</v>
      </c>
      <c r="D127" s="40">
        <v>55056</v>
      </c>
      <c r="E127" s="40">
        <v>60972</v>
      </c>
      <c r="F127" s="40">
        <f t="shared" si="118"/>
        <v>60972</v>
      </c>
      <c r="G127" s="40">
        <f t="shared" si="119"/>
        <v>55056</v>
      </c>
      <c r="H127" s="2" t="str">
        <f t="shared" si="139"/>
        <v>L5505660972</v>
      </c>
      <c r="I127" s="2" t="str">
        <f t="shared" si="140"/>
        <v>L6097255056</v>
      </c>
      <c r="J127" s="2" t="str">
        <f t="shared" si="141"/>
        <v>426NE</v>
      </c>
      <c r="K127" s="2" t="str">
        <f t="shared" si="142"/>
        <v>426SW</v>
      </c>
      <c r="L127" s="45"/>
      <c r="M127" s="22" t="str">
        <f>IFERROR(VLOOKUP(H127,emme_volumes!$A:$AB, 4,FALSE)*2,"****")</f>
        <v>****</v>
      </c>
      <c r="N127" s="22" t="str">
        <f t="array" ref="N127">IFERROR(SUM(VLOOKUP(H127,emme_volumes!$A:$AB, {21,22},FALSE)),"****")</f>
        <v>****</v>
      </c>
      <c r="O127" s="23">
        <f t="array" ref="O127">IFERROR(SUM(VLOOKUP(J127,counts!$A:$AC, {22,23},FALSE)),"****")</f>
        <v>1181</v>
      </c>
      <c r="P127" s="23" t="e">
        <f t="shared" si="143"/>
        <v>#VALUE!</v>
      </c>
      <c r="Q127" s="24" t="e">
        <f t="shared" si="144"/>
        <v>#VALUE!</v>
      </c>
      <c r="R127" s="50"/>
      <c r="S127" s="22" t="str">
        <f>IFERROR(VLOOKUP(I127,emme_volumes!$A:$AB, 4,FALSE)*2,"****")</f>
        <v>****</v>
      </c>
      <c r="T127" s="22" t="str">
        <f t="array" ref="T127">IFERROR(SUM(VLOOKUP(I127,emme_volumes!$A:$AB, {21,22},FALSE)),"****")</f>
        <v>****</v>
      </c>
      <c r="U127" s="23">
        <f t="array" ref="U127">IFERROR(SUM(VLOOKUP(K127,counts!$A:$AC, {22,23},FALSE)),"****")</f>
        <v>1384</v>
      </c>
      <c r="V127" s="23" t="e">
        <f t="shared" si="145"/>
        <v>#VALUE!</v>
      </c>
      <c r="W127" s="24" t="e">
        <f t="shared" si="146"/>
        <v>#VALUE!</v>
      </c>
    </row>
    <row r="128" spans="1:24" s="3" customFormat="1">
      <c r="B128" s="53" t="s">
        <v>4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45"/>
      <c r="M128" s="55">
        <f>SUM(M125:M127)</f>
        <v>0</v>
      </c>
      <c r="N128" s="55">
        <f>SUM(N125:N127)</f>
        <v>0</v>
      </c>
      <c r="O128" s="56">
        <f t="shared" ref="O128" si="147">SUM(O125:O127)</f>
        <v>11110</v>
      </c>
      <c r="P128" s="56">
        <f t="shared" si="143"/>
        <v>-11110</v>
      </c>
      <c r="Q128" s="57">
        <f t="shared" si="144"/>
        <v>-1</v>
      </c>
      <c r="R128" s="50"/>
      <c r="S128" s="55">
        <f>SUM(S125:S127)</f>
        <v>0</v>
      </c>
      <c r="T128" s="55">
        <f>SUM(T125:T127)</f>
        <v>0</v>
      </c>
      <c r="U128" s="56">
        <f t="shared" ref="U128" si="148">SUM(U125:U127)</f>
        <v>11991</v>
      </c>
      <c r="V128" s="56">
        <f t="shared" si="145"/>
        <v>-11991</v>
      </c>
      <c r="W128" s="57">
        <f t="shared" si="146"/>
        <v>-1</v>
      </c>
    </row>
    <row r="129" spans="1:24">
      <c r="L129" s="45"/>
      <c r="M129" s="22"/>
      <c r="N129" s="22"/>
      <c r="Q129" s="24"/>
      <c r="R129" s="49"/>
      <c r="S129" s="22"/>
      <c r="T129" s="22"/>
      <c r="W129" s="24"/>
    </row>
    <row r="130" spans="1:24">
      <c r="B130" s="53" t="s">
        <v>47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43"/>
      <c r="M130" s="75"/>
      <c r="N130" s="75"/>
      <c r="O130" s="76"/>
      <c r="P130" s="76"/>
      <c r="Q130" s="77"/>
      <c r="R130" s="49"/>
      <c r="S130" s="75"/>
      <c r="T130" s="75"/>
      <c r="U130" s="76"/>
      <c r="V130" s="76"/>
      <c r="W130" s="77"/>
    </row>
    <row r="131" spans="1:24">
      <c r="B131" s="1" t="s">
        <v>29</v>
      </c>
      <c r="C131" s="2">
        <v>313</v>
      </c>
      <c r="D131" s="40">
        <v>53488</v>
      </c>
      <c r="E131" s="40">
        <v>59010</v>
      </c>
      <c r="F131" s="40">
        <f t="shared" si="118"/>
        <v>59010</v>
      </c>
      <c r="G131" s="40">
        <f t="shared" si="119"/>
        <v>53488</v>
      </c>
      <c r="H131" s="2" t="str">
        <f t="shared" ref="H131:H132" si="149">CONCATENATE("L",D131,E131)</f>
        <v>L5348859010</v>
      </c>
      <c r="I131" s="2" t="str">
        <f t="shared" ref="I131:I132" si="150">CONCATENATE("L",F131,G131)</f>
        <v>L5901053488</v>
      </c>
      <c r="J131" s="2" t="str">
        <f t="shared" ref="J131:J132" si="151">CONCATENATE(C131,"NE")</f>
        <v>313NE</v>
      </c>
      <c r="K131" s="2" t="str">
        <f t="shared" ref="K131:K132" si="152">CONCATENATE(C131,"SW")</f>
        <v>313SW</v>
      </c>
      <c r="L131" s="43"/>
      <c r="M131" s="22" t="str">
        <f>IFERROR(VLOOKUP(H131,emme_volumes!$A:$AB, 4,FALSE)*2,"****")</f>
        <v>****</v>
      </c>
      <c r="N131" s="22" t="str">
        <f t="array" ref="N131">IFERROR(SUM(VLOOKUP(H131,emme_volumes!$A:$AB, {21,22},FALSE)),"****")</f>
        <v>****</v>
      </c>
      <c r="O131" s="23">
        <f t="array" ref="O131">IFERROR(SUM(VLOOKUP(J131,counts!$A:$AC, {22,23},FALSE)),"****")</f>
        <v>1306</v>
      </c>
      <c r="P131" s="23" t="e">
        <f t="shared" ref="P131:P133" si="153">N131-O131</f>
        <v>#VALUE!</v>
      </c>
      <c r="Q131" s="24" t="e">
        <f t="shared" ref="Q131:Q133" si="154">P131/O131</f>
        <v>#VALUE!</v>
      </c>
      <c r="R131" s="49"/>
      <c r="S131" s="22" t="str">
        <f>IFERROR(VLOOKUP(I131,emme_volumes!$A:$AB, 4,FALSE)*2,"****")</f>
        <v>****</v>
      </c>
      <c r="T131" s="22" t="str">
        <f t="array" ref="T131">IFERROR(SUM(VLOOKUP(I131,emme_volumes!$A:$AB, {21,22},FALSE)),"****")</f>
        <v>****</v>
      </c>
      <c r="U131" s="23">
        <f t="array" ref="U131">IFERROR(SUM(VLOOKUP(K131,counts!$A:$AC, {22,23},FALSE)),"****")</f>
        <v>754</v>
      </c>
      <c r="V131" s="23" t="e">
        <f t="shared" ref="V131:V133" si="155">T131-U131</f>
        <v>#VALUE!</v>
      </c>
      <c r="W131" s="24" t="e">
        <f t="shared" ref="W131:W133" si="156">V131/U131</f>
        <v>#VALUE!</v>
      </c>
    </row>
    <row r="132" spans="1:24">
      <c r="A132" s="1">
        <v>1</v>
      </c>
      <c r="B132" s="4" t="s">
        <v>585</v>
      </c>
      <c r="C132" s="2" t="s">
        <v>556</v>
      </c>
      <c r="D132" s="12">
        <v>60085</v>
      </c>
      <c r="E132" s="12">
        <v>54754</v>
      </c>
      <c r="F132" s="12">
        <v>58004</v>
      </c>
      <c r="G132" s="12">
        <v>57302</v>
      </c>
      <c r="H132" s="2" t="str">
        <f t="shared" si="149"/>
        <v>L6008554754</v>
      </c>
      <c r="I132" s="2" t="str">
        <f t="shared" si="150"/>
        <v>L5800457302</v>
      </c>
      <c r="J132" s="2" t="str">
        <f t="shared" si="151"/>
        <v>03-016NE</v>
      </c>
      <c r="K132" s="2" t="str">
        <f t="shared" si="152"/>
        <v>03-016SW</v>
      </c>
      <c r="L132" s="43"/>
      <c r="M132" s="26" t="str">
        <f>IFERROR(VLOOKUP(H132,emme_volumes!$A:$AB, 4,FALSE)*2,"****")</f>
        <v>****</v>
      </c>
      <c r="N132" s="26" t="str">
        <f t="array" ref="N132">IFERROR(SUM(VLOOKUP(H132,emme_volumes!$A:$AB, {21,22},FALSE)),"****")</f>
        <v>****</v>
      </c>
      <c r="O132" s="27">
        <f t="array" ref="O132">IFERROR(SUM(VLOOKUP(J132,counts!$A:$AC, {22,23},FALSE)),"****")</f>
        <v>5983.6923076922994</v>
      </c>
      <c r="P132" s="27" t="e">
        <f t="shared" si="153"/>
        <v>#VALUE!</v>
      </c>
      <c r="Q132" s="28" t="e">
        <f t="shared" si="154"/>
        <v>#VALUE!</v>
      </c>
      <c r="R132" s="49"/>
      <c r="S132" s="26" t="str">
        <f>IFERROR(VLOOKUP(I132,emme_volumes!$A:$AB, 4,FALSE)*2,"****")</f>
        <v>****</v>
      </c>
      <c r="T132" s="26" t="str">
        <f t="array" ref="T132">IFERROR(SUM(VLOOKUP(I132,emme_volumes!$A:$AB, {21,22},FALSE)),"****")</f>
        <v>****</v>
      </c>
      <c r="U132" s="27">
        <f t="array" ref="U132">IFERROR(SUM(VLOOKUP(K132,counts!$A:$AC, {22,23},FALSE)),"****")</f>
        <v>5934.0769230769201</v>
      </c>
      <c r="V132" s="27" t="e">
        <f t="shared" si="155"/>
        <v>#VALUE!</v>
      </c>
      <c r="W132" s="28" t="e">
        <f t="shared" si="156"/>
        <v>#VALUE!</v>
      </c>
      <c r="X132" s="1" t="s">
        <v>504</v>
      </c>
    </row>
    <row r="133" spans="1:24" s="3" customFormat="1">
      <c r="B133" s="53" t="s">
        <v>4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45"/>
      <c r="M133" s="55">
        <f>SUM(M131:M132)</f>
        <v>0</v>
      </c>
      <c r="N133" s="55">
        <f>SUM(N131:N132)</f>
        <v>0</v>
      </c>
      <c r="O133" s="56">
        <f t="shared" ref="O133" si="157">SUM(O131:O132)</f>
        <v>7289.6923076922994</v>
      </c>
      <c r="P133" s="56">
        <f t="shared" si="153"/>
        <v>-7289.6923076922994</v>
      </c>
      <c r="Q133" s="57">
        <f t="shared" si="154"/>
        <v>-1</v>
      </c>
      <c r="R133" s="50"/>
      <c r="S133" s="55">
        <f>SUM(S131:S132)</f>
        <v>0</v>
      </c>
      <c r="T133" s="55">
        <f>SUM(T131:T132)</f>
        <v>0</v>
      </c>
      <c r="U133" s="56">
        <f t="shared" ref="U133" si="158">SUM(U131:U132)</f>
        <v>6688.0769230769201</v>
      </c>
      <c r="V133" s="56">
        <f t="shared" si="155"/>
        <v>-6688.0769230769201</v>
      </c>
      <c r="W133" s="57">
        <f t="shared" si="156"/>
        <v>-1</v>
      </c>
    </row>
    <row r="134" spans="1:24">
      <c r="L134" s="43"/>
      <c r="M134" s="22"/>
      <c r="N134" s="22"/>
      <c r="Q134" s="24"/>
      <c r="R134" s="49"/>
      <c r="S134" s="22"/>
      <c r="T134" s="22"/>
      <c r="W134" s="24"/>
    </row>
    <row r="135" spans="1:24">
      <c r="B135" s="53" t="s">
        <v>48</v>
      </c>
      <c r="C135" s="74"/>
      <c r="D135" s="74"/>
      <c r="E135" s="74"/>
      <c r="F135" s="74"/>
      <c r="G135" s="74"/>
      <c r="H135" s="74"/>
      <c r="I135" s="74"/>
      <c r="J135" s="74"/>
      <c r="K135" s="74"/>
      <c r="L135" s="45"/>
      <c r="M135" s="75"/>
      <c r="N135" s="75"/>
      <c r="O135" s="76"/>
      <c r="P135" s="76"/>
      <c r="Q135" s="77"/>
      <c r="R135" s="50"/>
      <c r="S135" s="75"/>
      <c r="T135" s="75"/>
      <c r="U135" s="76"/>
      <c r="V135" s="76"/>
      <c r="W135" s="77"/>
    </row>
    <row r="136" spans="1:24">
      <c r="B136" s="1" t="s">
        <v>505</v>
      </c>
      <c r="C136" s="2">
        <v>318</v>
      </c>
      <c r="D136" s="40">
        <v>60836</v>
      </c>
      <c r="E136" s="40">
        <v>60900</v>
      </c>
      <c r="F136" s="40">
        <f t="shared" si="118"/>
        <v>60900</v>
      </c>
      <c r="G136" s="40">
        <f t="shared" si="119"/>
        <v>60836</v>
      </c>
      <c r="H136" s="2" t="str">
        <f t="shared" ref="H136:H143" si="159">CONCATENATE("L",D136,E136)</f>
        <v>L6083660900</v>
      </c>
      <c r="I136" s="2" t="str">
        <f t="shared" ref="I136:I143" si="160">CONCATENATE("L",F136,G136)</f>
        <v>L6090060836</v>
      </c>
      <c r="J136" s="2" t="str">
        <f t="shared" ref="J136:J143" si="161">CONCATENATE(C136,"NE")</f>
        <v>318NE</v>
      </c>
      <c r="K136" s="2" t="str">
        <f t="shared" ref="K136:K143" si="162">CONCATENATE(C136,"SW")</f>
        <v>318SW</v>
      </c>
      <c r="L136" s="45"/>
      <c r="M136" s="22" t="str">
        <f>IFERROR(VLOOKUP(H136,emme_volumes!$A:$AB, 4,FALSE)*2,"****")</f>
        <v>****</v>
      </c>
      <c r="N136" s="22" t="str">
        <f t="array" ref="N136">IFERROR(SUM(VLOOKUP(H136,emme_volumes!$A:$AB, {21,22},FALSE)),"****")</f>
        <v>****</v>
      </c>
      <c r="O136" s="23">
        <f t="array" ref="O136">IFERROR(SUM(VLOOKUP(J136,counts!$A:$AC, {22,23},FALSE)),"****")</f>
        <v>2130</v>
      </c>
      <c r="P136" s="23" t="e">
        <f t="shared" ref="P136:P144" si="163">N136-O136</f>
        <v>#VALUE!</v>
      </c>
      <c r="Q136" s="24" t="e">
        <f t="shared" ref="Q136:Q144" si="164">P136/O136</f>
        <v>#VALUE!</v>
      </c>
      <c r="R136" s="50"/>
      <c r="S136" s="22" t="str">
        <f>IFERROR(VLOOKUP(I136,emme_volumes!$A:$AB, 4,FALSE)*2,"****")</f>
        <v>****</v>
      </c>
      <c r="T136" s="22" t="str">
        <f t="array" ref="T136">IFERROR(SUM(VLOOKUP(I136,emme_volumes!$A:$AB, {21,22},FALSE)),"****")</f>
        <v>****</v>
      </c>
      <c r="U136" s="23">
        <f t="array" ref="U136">IFERROR(SUM(VLOOKUP(K136,counts!$A:$AC, {22,23},FALSE)),"****")</f>
        <v>2298</v>
      </c>
      <c r="V136" s="23" t="e">
        <f t="shared" ref="V136:V144" si="165">T136-U136</f>
        <v>#VALUE!</v>
      </c>
      <c r="W136" s="24" t="e">
        <f t="shared" ref="W136:W144" si="166">V136/U136</f>
        <v>#VALUE!</v>
      </c>
    </row>
    <row r="137" spans="1:24">
      <c r="B137" s="1" t="s">
        <v>95</v>
      </c>
      <c r="C137" s="2">
        <v>400</v>
      </c>
      <c r="D137" s="11">
        <v>54738</v>
      </c>
      <c r="E137" s="11">
        <v>56515</v>
      </c>
      <c r="F137" s="11">
        <f>E137</f>
        <v>56515</v>
      </c>
      <c r="G137" s="11">
        <f>D137</f>
        <v>54738</v>
      </c>
      <c r="H137" s="2" t="str">
        <f>CONCATENATE("L",D137,E137)</f>
        <v>L5473856515</v>
      </c>
      <c r="I137" s="2" t="str">
        <f>CONCATENATE("L",F137,G137)</f>
        <v>L5651554738</v>
      </c>
      <c r="J137" s="2" t="str">
        <f>CONCATENATE(C137,"NE")</f>
        <v>400NE</v>
      </c>
      <c r="K137" s="2" t="str">
        <f>CONCATENATE(C137,"SW")</f>
        <v>400SW</v>
      </c>
      <c r="L137" s="43"/>
      <c r="M137" s="22" t="str">
        <f>IFERROR(VLOOKUP(H137,emme_volumes!$A:$AB, 4,FALSE)*2,"****")</f>
        <v>****</v>
      </c>
      <c r="N137" s="22" t="str">
        <f t="array" ref="N137">IFERROR(SUM(VLOOKUP(H137,emme_volumes!$A:$AB, {21,22},FALSE)),"****")</f>
        <v>****</v>
      </c>
      <c r="O137" s="23">
        <f t="array" ref="O137">IFERROR(SUM(VLOOKUP(J137,counts!$A:$AC, {22,23},FALSE)),"****")</f>
        <v>925</v>
      </c>
      <c r="P137" s="23" t="e">
        <f>N137-O137</f>
        <v>#VALUE!</v>
      </c>
      <c r="Q137" s="24" t="e">
        <f>P137/O137</f>
        <v>#VALUE!</v>
      </c>
      <c r="R137" s="50"/>
      <c r="S137" s="22" t="str">
        <f>IFERROR(VLOOKUP(I137,emme_volumes!$A:$AB, 4,FALSE)*2,"****")</f>
        <v>****</v>
      </c>
      <c r="T137" s="22" t="str">
        <f t="array" ref="T137">IFERROR(SUM(VLOOKUP(I137,emme_volumes!$A:$AB, {21,22},FALSE)),"****")</f>
        <v>****</v>
      </c>
      <c r="U137" s="23">
        <f t="array" ref="U137">IFERROR(SUM(VLOOKUP(K137,counts!$A:$AC, {22,23},FALSE)),"****")</f>
        <v>877</v>
      </c>
      <c r="V137" s="23" t="e">
        <f t="shared" si="165"/>
        <v>#VALUE!</v>
      </c>
      <c r="W137" s="24" t="e">
        <f>V137/U137</f>
        <v>#VALUE!</v>
      </c>
    </row>
    <row r="138" spans="1:24">
      <c r="B138" s="1" t="s">
        <v>62</v>
      </c>
      <c r="C138" s="2">
        <v>319</v>
      </c>
      <c r="D138" s="40">
        <v>77633</v>
      </c>
      <c r="E138" s="40">
        <v>56146</v>
      </c>
      <c r="F138" s="40">
        <f t="shared" si="118"/>
        <v>56146</v>
      </c>
      <c r="G138" s="40">
        <f t="shared" si="119"/>
        <v>77633</v>
      </c>
      <c r="H138" s="2" t="str">
        <f t="shared" si="159"/>
        <v>L7763356146</v>
      </c>
      <c r="I138" s="2" t="str">
        <f t="shared" si="160"/>
        <v>L5614677633</v>
      </c>
      <c r="J138" s="2" t="str">
        <f t="shared" si="161"/>
        <v>319NE</v>
      </c>
      <c r="K138" s="2" t="str">
        <f t="shared" si="162"/>
        <v>319SW</v>
      </c>
      <c r="L138" s="45"/>
      <c r="M138" s="22" t="str">
        <f>IFERROR(VLOOKUP(H138,emme_volumes!$A:$AB, 4,FALSE)*2,"****")</f>
        <v>****</v>
      </c>
      <c r="N138" s="22" t="str">
        <f t="array" ref="N138">IFERROR(SUM(VLOOKUP(H138,emme_volumes!$A:$AB, {21,22},FALSE)),"****")</f>
        <v>****</v>
      </c>
      <c r="O138" s="23">
        <f t="array" ref="O138">IFERROR(SUM(VLOOKUP(J138,counts!$A:$AC, {22,23},FALSE)),"****")</f>
        <v>504</v>
      </c>
      <c r="P138" s="23" t="e">
        <f t="shared" si="163"/>
        <v>#VALUE!</v>
      </c>
      <c r="Q138" s="24" t="e">
        <f t="shared" si="164"/>
        <v>#VALUE!</v>
      </c>
      <c r="R138" s="48"/>
      <c r="S138" s="22" t="str">
        <f>IFERROR(VLOOKUP(I138,emme_volumes!$A:$AB, 4,FALSE)*2,"****")</f>
        <v>****</v>
      </c>
      <c r="T138" s="22" t="str">
        <f t="array" ref="T138">IFERROR(SUM(VLOOKUP(I138,emme_volumes!$A:$AB, {21,22},FALSE)),"****")</f>
        <v>****</v>
      </c>
      <c r="U138" s="23">
        <f t="array" ref="U138">IFERROR(SUM(VLOOKUP(K138,counts!$A:$AC, {22,23},FALSE)),"****")</f>
        <v>653</v>
      </c>
      <c r="V138" s="23" t="e">
        <f t="shared" si="165"/>
        <v>#VALUE!</v>
      </c>
      <c r="W138" s="24" t="e">
        <f t="shared" si="166"/>
        <v>#VALUE!</v>
      </c>
    </row>
    <row r="139" spans="1:24">
      <c r="B139" s="1" t="s">
        <v>30</v>
      </c>
      <c r="C139" s="2">
        <v>320</v>
      </c>
      <c r="D139" s="11">
        <v>56968</v>
      </c>
      <c r="E139" s="11">
        <v>56548</v>
      </c>
      <c r="F139" s="11">
        <f t="shared" si="118"/>
        <v>56548</v>
      </c>
      <c r="G139" s="11">
        <f t="shared" si="119"/>
        <v>56968</v>
      </c>
      <c r="H139" s="2" t="str">
        <f t="shared" si="159"/>
        <v>L5696856548</v>
      </c>
      <c r="I139" s="2" t="str">
        <f t="shared" si="160"/>
        <v>L5654856968</v>
      </c>
      <c r="J139" s="2" t="str">
        <f t="shared" si="161"/>
        <v>320NE</v>
      </c>
      <c r="K139" s="2" t="str">
        <f t="shared" si="162"/>
        <v>320SW</v>
      </c>
      <c r="L139" s="46"/>
      <c r="M139" s="22" t="str">
        <f>IFERROR(VLOOKUP(H139,emme_volumes!$A:$AB, 4,FALSE)*2,"****")</f>
        <v>****</v>
      </c>
      <c r="N139" s="22" t="str">
        <f t="array" ref="N139">IFERROR(SUM(VLOOKUP(H139,emme_volumes!$A:$AB, {21,22},FALSE)),"****")</f>
        <v>****</v>
      </c>
      <c r="O139" s="23">
        <f t="array" ref="O139">IFERROR(SUM(VLOOKUP(J139,counts!$A:$AC, {22,23},FALSE)),"****")</f>
        <v>691</v>
      </c>
      <c r="P139" s="23" t="e">
        <f t="shared" si="163"/>
        <v>#VALUE!</v>
      </c>
      <c r="Q139" s="24" t="e">
        <f t="shared" si="164"/>
        <v>#VALUE!</v>
      </c>
      <c r="R139" s="50"/>
      <c r="S139" s="22" t="str">
        <f>IFERROR(VLOOKUP(I139,emme_volumes!$A:$AB, 4,FALSE)*2,"****")</f>
        <v>****</v>
      </c>
      <c r="T139" s="22" t="str">
        <f t="array" ref="T139">IFERROR(SUM(VLOOKUP(I139,emme_volumes!$A:$AB, {21,22},FALSE)),"****")</f>
        <v>****</v>
      </c>
      <c r="U139" s="23">
        <f t="array" ref="U139">IFERROR(SUM(VLOOKUP(K139,counts!$A:$AC, {22,23},FALSE)),"****")</f>
        <v>1108</v>
      </c>
      <c r="V139" s="23" t="e">
        <f t="shared" si="165"/>
        <v>#VALUE!</v>
      </c>
      <c r="W139" s="24" t="e">
        <f t="shared" si="166"/>
        <v>#VALUE!</v>
      </c>
    </row>
    <row r="140" spans="1:24">
      <c r="B140" s="1" t="s">
        <v>63</v>
      </c>
      <c r="C140" s="2">
        <v>321</v>
      </c>
      <c r="D140" s="11">
        <v>58580</v>
      </c>
      <c r="E140" s="11">
        <v>53064</v>
      </c>
      <c r="F140" s="11">
        <f t="shared" si="118"/>
        <v>53064</v>
      </c>
      <c r="G140" s="11">
        <f t="shared" si="119"/>
        <v>58580</v>
      </c>
      <c r="H140" s="2" t="str">
        <f t="shared" si="159"/>
        <v>L5858053064</v>
      </c>
      <c r="I140" s="2" t="str">
        <f t="shared" si="160"/>
        <v>L5306458580</v>
      </c>
      <c r="J140" s="2" t="str">
        <f t="shared" si="161"/>
        <v>321NE</v>
      </c>
      <c r="K140" s="2" t="str">
        <f t="shared" si="162"/>
        <v>321SW</v>
      </c>
      <c r="L140" s="46"/>
      <c r="M140" s="22" t="str">
        <f>IFERROR(VLOOKUP(H140,emme_volumes!$A:$AB, 4,FALSE)*2,"****")</f>
        <v>****</v>
      </c>
      <c r="N140" s="22" t="str">
        <f t="array" ref="N140">IFERROR(SUM(VLOOKUP(H140,emme_volumes!$A:$AB, {21,22},FALSE)),"****")</f>
        <v>****</v>
      </c>
      <c r="O140" s="23">
        <f t="array" ref="O140">IFERROR(SUM(VLOOKUP(J140,counts!$A:$AC, {22,23},FALSE)),"****")</f>
        <v>739</v>
      </c>
      <c r="P140" s="23" t="e">
        <f t="shared" si="163"/>
        <v>#VALUE!</v>
      </c>
      <c r="Q140" s="24" t="e">
        <f t="shared" si="164"/>
        <v>#VALUE!</v>
      </c>
      <c r="R140" s="50"/>
      <c r="S140" s="22" t="str">
        <f>IFERROR(VLOOKUP(I140,emme_volumes!$A:$AB, 4,FALSE)*2,"****")</f>
        <v>****</v>
      </c>
      <c r="T140" s="22" t="str">
        <f t="array" ref="T140">IFERROR(SUM(VLOOKUP(I140,emme_volumes!$A:$AB, {21,22},FALSE)),"****")</f>
        <v>****</v>
      </c>
      <c r="U140" s="23">
        <f t="array" ref="U140">IFERROR(SUM(VLOOKUP(K140,counts!$A:$AC, {22,23},FALSE)),"****")</f>
        <v>295</v>
      </c>
      <c r="V140" s="23" t="e">
        <f t="shared" si="165"/>
        <v>#VALUE!</v>
      </c>
      <c r="W140" s="24" t="e">
        <f t="shared" si="166"/>
        <v>#VALUE!</v>
      </c>
    </row>
    <row r="141" spans="1:24">
      <c r="B141" s="1" t="s">
        <v>31</v>
      </c>
      <c r="C141" s="2">
        <v>322</v>
      </c>
      <c r="D141" s="11">
        <v>68897</v>
      </c>
      <c r="E141" s="11">
        <v>75223</v>
      </c>
      <c r="F141" s="11">
        <f t="shared" si="118"/>
        <v>75223</v>
      </c>
      <c r="G141" s="11">
        <f t="shared" si="119"/>
        <v>68897</v>
      </c>
      <c r="H141" s="2" t="str">
        <f t="shared" si="159"/>
        <v>L6889775223</v>
      </c>
      <c r="I141" s="2" t="str">
        <f t="shared" si="160"/>
        <v>L7522368897</v>
      </c>
      <c r="J141" s="2" t="str">
        <f t="shared" si="161"/>
        <v>322NE</v>
      </c>
      <c r="K141" s="2" t="str">
        <f t="shared" si="162"/>
        <v>322SW</v>
      </c>
      <c r="L141" s="46"/>
      <c r="M141" s="22" t="str">
        <f>IFERROR(VLOOKUP(H141,emme_volumes!$A:$AB, 4,FALSE)*2,"****")</f>
        <v>****</v>
      </c>
      <c r="N141" s="22" t="str">
        <f t="array" ref="N141">IFERROR(SUM(VLOOKUP(H141,emme_volumes!$A:$AB, {21,22},FALSE)),"****")</f>
        <v>****</v>
      </c>
      <c r="O141" s="23">
        <f t="array" ref="O141">IFERROR(SUM(VLOOKUP(J141,counts!$A:$AC, {22,23},FALSE)),"****")</f>
        <v>932</v>
      </c>
      <c r="P141" s="23" t="e">
        <f t="shared" si="163"/>
        <v>#VALUE!</v>
      </c>
      <c r="Q141" s="24" t="e">
        <f t="shared" si="164"/>
        <v>#VALUE!</v>
      </c>
      <c r="R141" s="50"/>
      <c r="S141" s="22" t="str">
        <f>IFERROR(VLOOKUP(I141,emme_volumes!$A:$AB, 4,FALSE)*2,"****")</f>
        <v>****</v>
      </c>
      <c r="T141" s="22" t="str">
        <f t="array" ref="T141">IFERROR(SUM(VLOOKUP(I141,emme_volumes!$A:$AB, {21,22},FALSE)),"****")</f>
        <v>****</v>
      </c>
      <c r="U141" s="23">
        <f t="array" ref="U141">IFERROR(SUM(VLOOKUP(K141,counts!$A:$AC, {22,23},FALSE)),"****")</f>
        <v>1178</v>
      </c>
      <c r="V141" s="23" t="e">
        <f t="shared" si="165"/>
        <v>#VALUE!</v>
      </c>
      <c r="W141" s="24" t="e">
        <f t="shared" si="166"/>
        <v>#VALUE!</v>
      </c>
    </row>
    <row r="142" spans="1:24">
      <c r="A142" s="1">
        <v>1</v>
      </c>
      <c r="B142" s="4" t="s">
        <v>32</v>
      </c>
      <c r="C142" s="2">
        <v>323</v>
      </c>
      <c r="D142" s="12">
        <v>60565</v>
      </c>
      <c r="E142" s="12">
        <v>59677</v>
      </c>
      <c r="F142" s="12">
        <v>53738</v>
      </c>
      <c r="G142" s="12">
        <v>57354</v>
      </c>
      <c r="H142" s="2" t="str">
        <f t="shared" si="159"/>
        <v>L6056559677</v>
      </c>
      <c r="I142" s="2" t="str">
        <f t="shared" si="160"/>
        <v>L5373857354</v>
      </c>
      <c r="J142" s="2" t="str">
        <f t="shared" si="161"/>
        <v>323NE</v>
      </c>
      <c r="K142" s="2" t="str">
        <f t="shared" si="162"/>
        <v>323SW</v>
      </c>
      <c r="L142" s="46"/>
      <c r="M142" s="26" t="str">
        <f>IFERROR(VLOOKUP(H142,emme_volumes!$A:$AB, 4,FALSE)*2,"****")</f>
        <v>****</v>
      </c>
      <c r="N142" s="26" t="str">
        <f t="array" ref="N142">IFERROR(SUM(VLOOKUP(H142,emme_volumes!$A:$AB, {21,22},FALSE)),"****")</f>
        <v>****</v>
      </c>
      <c r="O142" s="27">
        <f t="array" ref="O142">IFERROR(SUM(VLOOKUP(J142,counts!$A:$AC, {22,23},FALSE)),"****")</f>
        <v>8538</v>
      </c>
      <c r="P142" s="27" t="e">
        <f t="shared" si="163"/>
        <v>#VALUE!</v>
      </c>
      <c r="Q142" s="28" t="e">
        <f t="shared" si="164"/>
        <v>#VALUE!</v>
      </c>
      <c r="R142" s="50"/>
      <c r="S142" s="26" t="str">
        <f>IFERROR(VLOOKUP(I142,emme_volumes!$A:$AB, 4,FALSE)*2,"****")</f>
        <v>****</v>
      </c>
      <c r="T142" s="26" t="str">
        <f t="array" ref="T142">IFERROR(SUM(VLOOKUP(I142,emme_volumes!$A:$AB, {21,22},FALSE)),"****")</f>
        <v>****</v>
      </c>
      <c r="U142" s="27">
        <f t="array" ref="U142">IFERROR(SUM(VLOOKUP(K142,counts!$A:$AC, {22,23},FALSE)),"****")</f>
        <v>8009</v>
      </c>
      <c r="V142" s="27" t="e">
        <f t="shared" si="165"/>
        <v>#VALUE!</v>
      </c>
      <c r="W142" s="28" t="e">
        <f t="shared" si="166"/>
        <v>#VALUE!</v>
      </c>
      <c r="X142" s="1" t="s">
        <v>503</v>
      </c>
    </row>
    <row r="143" spans="1:24">
      <c r="B143" s="1" t="s">
        <v>33</v>
      </c>
      <c r="C143" s="2">
        <v>324</v>
      </c>
      <c r="D143" s="11">
        <v>59043</v>
      </c>
      <c r="E143" s="11">
        <v>52543</v>
      </c>
      <c r="F143" s="11">
        <f t="shared" si="118"/>
        <v>52543</v>
      </c>
      <c r="G143" s="11">
        <f t="shared" si="119"/>
        <v>59043</v>
      </c>
      <c r="H143" s="2" t="str">
        <f t="shared" si="159"/>
        <v>L5904352543</v>
      </c>
      <c r="I143" s="2" t="str">
        <f t="shared" si="160"/>
        <v>L5254359043</v>
      </c>
      <c r="J143" s="2" t="str">
        <f t="shared" si="161"/>
        <v>324NE</v>
      </c>
      <c r="K143" s="2" t="str">
        <f t="shared" si="162"/>
        <v>324SW</v>
      </c>
      <c r="L143" s="43"/>
      <c r="M143" s="22" t="str">
        <f>IFERROR(VLOOKUP(H143,emme_volumes!$A:$AB, 4,FALSE)*2,"****")</f>
        <v>****</v>
      </c>
      <c r="N143" s="22" t="str">
        <f t="array" ref="N143">IFERROR(SUM(VLOOKUP(H143,emme_volumes!$A:$AB, {21,22},FALSE)),"****")</f>
        <v>****</v>
      </c>
      <c r="O143" s="23">
        <f t="array" ref="O143">IFERROR(SUM(VLOOKUP(J143,counts!$A:$AC, {22,23},FALSE)),"****")</f>
        <v>1578</v>
      </c>
      <c r="P143" s="23" t="e">
        <f t="shared" si="163"/>
        <v>#VALUE!</v>
      </c>
      <c r="Q143" s="24" t="e">
        <f t="shared" si="164"/>
        <v>#VALUE!</v>
      </c>
      <c r="R143" s="50"/>
      <c r="S143" s="22" t="str">
        <f>IFERROR(VLOOKUP(I143,emme_volumes!$A:$AB, 4,FALSE)*2,"****")</f>
        <v>****</v>
      </c>
      <c r="T143" s="22" t="str">
        <f t="array" ref="T143">IFERROR(SUM(VLOOKUP(I143,emme_volumes!$A:$AB, {21,22},FALSE)),"****")</f>
        <v>****</v>
      </c>
      <c r="U143" s="23">
        <f t="array" ref="U143">IFERROR(SUM(VLOOKUP(K143,counts!$A:$AC, {22,23},FALSE)),"****")</f>
        <v>1182</v>
      </c>
      <c r="V143" s="23" t="e">
        <f t="shared" si="165"/>
        <v>#VALUE!</v>
      </c>
      <c r="W143" s="24" t="e">
        <f t="shared" si="166"/>
        <v>#VALUE!</v>
      </c>
    </row>
    <row r="144" spans="1:24" s="3" customFormat="1">
      <c r="B144" s="53" t="s">
        <v>4</v>
      </c>
      <c r="C144" s="54"/>
      <c r="D144" s="54"/>
      <c r="E144" s="54"/>
      <c r="F144" s="54"/>
      <c r="G144" s="54"/>
      <c r="H144" s="54"/>
      <c r="I144" s="54"/>
      <c r="J144" s="54"/>
      <c r="K144" s="54"/>
      <c r="L144" s="45"/>
      <c r="M144" s="55">
        <f>SUM(M136:M143)</f>
        <v>0</v>
      </c>
      <c r="N144" s="55">
        <f>SUM(N136:N143)</f>
        <v>0</v>
      </c>
      <c r="O144" s="56">
        <f>SUM(O136:O143)</f>
        <v>16037</v>
      </c>
      <c r="P144" s="56">
        <f t="shared" si="163"/>
        <v>-16037</v>
      </c>
      <c r="Q144" s="57">
        <f t="shared" si="164"/>
        <v>-1</v>
      </c>
      <c r="R144" s="50"/>
      <c r="S144" s="55">
        <f>SUM(S136:S143)</f>
        <v>0</v>
      </c>
      <c r="T144" s="55">
        <f>SUM(T136:T143)</f>
        <v>0</v>
      </c>
      <c r="U144" s="56">
        <f>SUM(U136:U143)</f>
        <v>15600</v>
      </c>
      <c r="V144" s="56">
        <f t="shared" si="165"/>
        <v>-15600</v>
      </c>
      <c r="W144" s="57">
        <f t="shared" si="166"/>
        <v>-1</v>
      </c>
    </row>
    <row r="145" spans="1:24">
      <c r="L145" s="43"/>
      <c r="M145" s="22"/>
      <c r="N145" s="22"/>
      <c r="Q145" s="24"/>
      <c r="R145" s="50"/>
      <c r="S145" s="22"/>
      <c r="T145" s="22"/>
      <c r="W145" s="24"/>
    </row>
    <row r="146" spans="1:24">
      <c r="B146" s="53" t="s">
        <v>49</v>
      </c>
      <c r="C146" s="74"/>
      <c r="D146" s="74"/>
      <c r="E146" s="74"/>
      <c r="F146" s="74"/>
      <c r="G146" s="74"/>
      <c r="H146" s="74"/>
      <c r="I146" s="74"/>
      <c r="J146" s="74"/>
      <c r="K146" s="74"/>
      <c r="L146" s="43"/>
      <c r="M146" s="75"/>
      <c r="N146" s="75"/>
      <c r="O146" s="76"/>
      <c r="P146" s="76"/>
      <c r="Q146" s="77"/>
      <c r="R146" s="50"/>
      <c r="S146" s="75"/>
      <c r="T146" s="75"/>
      <c r="U146" s="76"/>
      <c r="V146" s="76"/>
      <c r="W146" s="77"/>
    </row>
    <row r="147" spans="1:24">
      <c r="B147" s="1" t="s">
        <v>34</v>
      </c>
      <c r="C147" s="2">
        <v>329</v>
      </c>
      <c r="D147" s="11">
        <v>58846</v>
      </c>
      <c r="E147" s="11">
        <v>60376</v>
      </c>
      <c r="F147" s="11">
        <f t="shared" si="118"/>
        <v>60376</v>
      </c>
      <c r="G147" s="11">
        <f t="shared" si="119"/>
        <v>58846</v>
      </c>
      <c r="H147" s="2" t="str">
        <f t="shared" ref="H147:H151" si="167">CONCATENATE("L",D147,E147)</f>
        <v>L5884660376</v>
      </c>
      <c r="I147" s="2" t="str">
        <f t="shared" ref="I147:I151" si="168">CONCATENATE("L",F147,G147)</f>
        <v>L6037658846</v>
      </c>
      <c r="J147" s="2" t="str">
        <f t="shared" ref="J147:J151" si="169">CONCATENATE(C147,"NE")</f>
        <v>329NE</v>
      </c>
      <c r="K147" s="2" t="str">
        <f t="shared" ref="K147:K151" si="170">CONCATENATE(C147,"SW")</f>
        <v>329SW</v>
      </c>
      <c r="L147" s="43"/>
      <c r="M147" s="22" t="str">
        <f>IFERROR(VLOOKUP(H147,emme_volumes!$A:$AB, 4,FALSE)*2,"****")</f>
        <v>****</v>
      </c>
      <c r="N147" s="22" t="str">
        <f t="array" ref="N147">IFERROR(SUM(VLOOKUP(H147,emme_volumes!$A:$AB, {21,22},FALSE)),"****")</f>
        <v>****</v>
      </c>
      <c r="O147" s="23">
        <f t="array" ref="O147">IFERROR(SUM(VLOOKUP(J147,counts!$A:$AC, {22,23},FALSE)),"****")</f>
        <v>305</v>
      </c>
      <c r="P147" s="23" t="e">
        <f t="shared" ref="P147:P152" si="171">N147-O147</f>
        <v>#VALUE!</v>
      </c>
      <c r="Q147" s="24" t="e">
        <f t="shared" ref="Q147:Q152" si="172">P147/O147</f>
        <v>#VALUE!</v>
      </c>
      <c r="R147" s="50"/>
      <c r="S147" s="22" t="str">
        <f>IFERROR(VLOOKUP(I147,emme_volumes!$A:$AB, 4,FALSE)*2,"****")</f>
        <v>****</v>
      </c>
      <c r="T147" s="22" t="str">
        <f t="array" ref="T147">IFERROR(SUM(VLOOKUP(I147,emme_volumes!$A:$AB, {21,22},FALSE)),"****")</f>
        <v>****</v>
      </c>
      <c r="U147" s="23">
        <f t="array" ref="U147">IFERROR(SUM(VLOOKUP(K147,counts!$A:$AC, {22,23},FALSE)),"****")</f>
        <v>1122</v>
      </c>
      <c r="V147" s="23" t="e">
        <f t="shared" ref="V147:V152" si="173">T147-U147</f>
        <v>#VALUE!</v>
      </c>
      <c r="W147" s="24" t="e">
        <f t="shared" ref="W147:W152" si="174">V147/U147</f>
        <v>#VALUE!</v>
      </c>
    </row>
    <row r="148" spans="1:24">
      <c r="B148" s="1" t="s">
        <v>86</v>
      </c>
      <c r="C148" s="2">
        <v>330</v>
      </c>
      <c r="D148" s="11">
        <v>60500</v>
      </c>
      <c r="E148" s="11">
        <v>54682</v>
      </c>
      <c r="F148" s="11">
        <f t="shared" si="118"/>
        <v>54682</v>
      </c>
      <c r="G148" s="11">
        <f t="shared" si="119"/>
        <v>60500</v>
      </c>
      <c r="H148" s="2" t="str">
        <f t="shared" si="167"/>
        <v>L6050054682</v>
      </c>
      <c r="I148" s="2" t="str">
        <f t="shared" si="168"/>
        <v>L5468260500</v>
      </c>
      <c r="J148" s="2" t="str">
        <f t="shared" si="169"/>
        <v>330NE</v>
      </c>
      <c r="K148" s="2" t="str">
        <f t="shared" si="170"/>
        <v>330SW</v>
      </c>
      <c r="L148" s="43"/>
      <c r="M148" s="22" t="str">
        <f>IFERROR(VLOOKUP(H148,emme_volumes!$A:$AB, 4,FALSE)*2,"****")</f>
        <v>****</v>
      </c>
      <c r="N148" s="22" t="str">
        <f t="array" ref="N148">IFERROR(SUM(VLOOKUP(H148,emme_volumes!$A:$AB, {21,22},FALSE)),"****")</f>
        <v>****</v>
      </c>
      <c r="O148" s="23">
        <f t="array" ref="O148">IFERROR(SUM(VLOOKUP(J148,counts!$A:$AC, {22,23},FALSE)),"****")</f>
        <v>3083</v>
      </c>
      <c r="P148" s="23" t="e">
        <f t="shared" si="171"/>
        <v>#VALUE!</v>
      </c>
      <c r="Q148" s="24" t="e">
        <f t="shared" si="172"/>
        <v>#VALUE!</v>
      </c>
      <c r="R148" s="50"/>
      <c r="S148" s="22" t="str">
        <f>IFERROR(VLOOKUP(I148,emme_volumes!$A:$AB, 4,FALSE)*2,"****")</f>
        <v>****</v>
      </c>
      <c r="T148" s="22" t="str">
        <f t="array" ref="T148">IFERROR(SUM(VLOOKUP(I148,emme_volumes!$A:$AB, {21,22},FALSE)),"****")</f>
        <v>****</v>
      </c>
      <c r="U148" s="23">
        <f t="array" ref="U148">IFERROR(SUM(VLOOKUP(K148,counts!$A:$AC, {22,23},FALSE)),"****")</f>
        <v>4699</v>
      </c>
      <c r="V148" s="23" t="e">
        <f t="shared" si="173"/>
        <v>#VALUE!</v>
      </c>
      <c r="W148" s="24" t="e">
        <f t="shared" si="174"/>
        <v>#VALUE!</v>
      </c>
    </row>
    <row r="149" spans="1:24">
      <c r="A149" s="1">
        <v>1</v>
      </c>
      <c r="B149" s="4" t="s">
        <v>586</v>
      </c>
      <c r="C149" s="2" t="s">
        <v>565</v>
      </c>
      <c r="D149" s="12">
        <v>73583</v>
      </c>
      <c r="E149" s="12">
        <v>58135</v>
      </c>
      <c r="F149" s="12">
        <v>56886</v>
      </c>
      <c r="G149" s="12">
        <v>67181</v>
      </c>
      <c r="H149" s="2" t="str">
        <f t="shared" si="167"/>
        <v>L7358358135</v>
      </c>
      <c r="I149" s="2" t="str">
        <f t="shared" si="168"/>
        <v>L5688667181</v>
      </c>
      <c r="J149" s="2" t="str">
        <f t="shared" si="169"/>
        <v>26-016NE</v>
      </c>
      <c r="K149" s="2" t="str">
        <f t="shared" si="170"/>
        <v>26-016SW</v>
      </c>
      <c r="L149" s="43"/>
      <c r="M149" s="26" t="str">
        <f>IFERROR(VLOOKUP(H149,emme_volumes!$A:$AB, 4,FALSE)*2,"****")</f>
        <v>****</v>
      </c>
      <c r="N149" s="26" t="str">
        <f t="array" ref="N149">IFERROR(SUM(VLOOKUP(H149,emme_volumes!$A:$AB, {21,22},FALSE)),"****")</f>
        <v>****</v>
      </c>
      <c r="O149" s="27">
        <f t="array" ref="O149">IFERROR(SUM(VLOOKUP(J149,counts!$A:$AC, {22,23},FALSE)),"****")</f>
        <v>8129.8461538461506</v>
      </c>
      <c r="P149" s="27" t="e">
        <f t="shared" si="171"/>
        <v>#VALUE!</v>
      </c>
      <c r="Q149" s="28" t="e">
        <f t="shared" si="172"/>
        <v>#VALUE!</v>
      </c>
      <c r="R149" s="50"/>
      <c r="S149" s="26" t="str">
        <f>IFERROR(VLOOKUP(I149,emme_volumes!$A:$AB, 4,FALSE)*2,"****")</f>
        <v>****</v>
      </c>
      <c r="T149" s="26" t="str">
        <f t="array" ref="T149">IFERROR(SUM(VLOOKUP(I149,emme_volumes!$A:$AB, {21,22},FALSE)),"****")</f>
        <v>****</v>
      </c>
      <c r="U149" s="27">
        <f t="array" ref="U149">IFERROR(SUM(VLOOKUP(K149,counts!$A:$AC, {22,23},FALSE)),"****")</f>
        <v>10716.692307692301</v>
      </c>
      <c r="V149" s="27" t="e">
        <f t="shared" si="173"/>
        <v>#VALUE!</v>
      </c>
      <c r="W149" s="28" t="e">
        <f t="shared" si="174"/>
        <v>#VALUE!</v>
      </c>
      <c r="X149" s="1" t="s">
        <v>506</v>
      </c>
    </row>
    <row r="150" spans="1:24">
      <c r="B150" s="1" t="s">
        <v>35</v>
      </c>
      <c r="C150" s="2">
        <v>332</v>
      </c>
      <c r="D150" s="40">
        <v>55902</v>
      </c>
      <c r="E150" s="40">
        <v>57435</v>
      </c>
      <c r="F150" s="40">
        <f t="shared" si="118"/>
        <v>57435</v>
      </c>
      <c r="G150" s="40">
        <f t="shared" si="119"/>
        <v>55902</v>
      </c>
      <c r="H150" s="2" t="str">
        <f t="shared" si="167"/>
        <v>L5590257435</v>
      </c>
      <c r="I150" s="2" t="str">
        <f t="shared" si="168"/>
        <v>L5743555902</v>
      </c>
      <c r="J150" s="2" t="str">
        <f t="shared" si="169"/>
        <v>332NE</v>
      </c>
      <c r="K150" s="2" t="str">
        <f t="shared" si="170"/>
        <v>332SW</v>
      </c>
      <c r="L150" s="43"/>
      <c r="M150" s="22" t="str">
        <f>IFERROR(VLOOKUP(H150,emme_volumes!$A:$AB, 4,FALSE)*2,"****")</f>
        <v>****</v>
      </c>
      <c r="N150" s="22" t="str">
        <f t="array" ref="N150">IFERROR(SUM(VLOOKUP(H150,emme_volumes!$A:$AB, {21,22},FALSE)),"****")</f>
        <v>****</v>
      </c>
      <c r="O150" s="23">
        <f t="array" ref="O150">IFERROR(SUM(VLOOKUP(J150,counts!$A:$AC, {22,23},FALSE)),"****")</f>
        <v>423</v>
      </c>
      <c r="P150" s="23" t="e">
        <f t="shared" si="171"/>
        <v>#VALUE!</v>
      </c>
      <c r="Q150" s="24" t="e">
        <f t="shared" si="172"/>
        <v>#VALUE!</v>
      </c>
      <c r="R150" s="50"/>
      <c r="S150" s="22" t="str">
        <f>IFERROR(VLOOKUP(I150,emme_volumes!$A:$AB, 4,FALSE)*2,"****")</f>
        <v>****</v>
      </c>
      <c r="T150" s="22" t="str">
        <f t="array" ref="T150">IFERROR(SUM(VLOOKUP(I150,emme_volumes!$A:$AB, {21,22},FALSE)),"****")</f>
        <v>****</v>
      </c>
      <c r="U150" s="23">
        <f t="array" ref="U150">IFERROR(SUM(VLOOKUP(K150,counts!$A:$AC, {22,23},FALSE)),"****")</f>
        <v>734</v>
      </c>
      <c r="V150" s="23" t="e">
        <f t="shared" si="173"/>
        <v>#VALUE!</v>
      </c>
      <c r="W150" s="24" t="e">
        <f t="shared" si="174"/>
        <v>#VALUE!</v>
      </c>
    </row>
    <row r="151" spans="1:24">
      <c r="B151" s="1" t="s">
        <v>36</v>
      </c>
      <c r="C151" s="2">
        <v>333</v>
      </c>
      <c r="D151" s="40">
        <v>58552</v>
      </c>
      <c r="E151" s="40">
        <v>58553</v>
      </c>
      <c r="F151" s="40">
        <f t="shared" si="118"/>
        <v>58553</v>
      </c>
      <c r="G151" s="40">
        <f t="shared" si="119"/>
        <v>58552</v>
      </c>
      <c r="H151" s="2" t="str">
        <f t="shared" si="167"/>
        <v>L5855258553</v>
      </c>
      <c r="I151" s="2" t="str">
        <f t="shared" si="168"/>
        <v>L5855358552</v>
      </c>
      <c r="J151" s="2" t="str">
        <f t="shared" si="169"/>
        <v>333NE</v>
      </c>
      <c r="K151" s="2" t="str">
        <f t="shared" si="170"/>
        <v>333SW</v>
      </c>
      <c r="L151" s="43"/>
      <c r="M151" s="22" t="str">
        <f>IFERROR(VLOOKUP(H151,emme_volumes!$A:$AB, 4,FALSE)*2,"****")</f>
        <v>****</v>
      </c>
      <c r="N151" s="22" t="str">
        <f t="array" ref="N151">IFERROR(SUM(VLOOKUP(H151,emme_volumes!$A:$AB, {21,22},FALSE)),"****")</f>
        <v>****</v>
      </c>
      <c r="O151" s="23">
        <f t="array" ref="O151">IFERROR(SUM(VLOOKUP(J151,counts!$A:$AC, {22,23},FALSE)),"****")</f>
        <v>1480</v>
      </c>
      <c r="P151" s="23" t="e">
        <f t="shared" si="171"/>
        <v>#VALUE!</v>
      </c>
      <c r="Q151" s="24" t="e">
        <f t="shared" si="172"/>
        <v>#VALUE!</v>
      </c>
      <c r="R151" s="50"/>
      <c r="S151" s="22" t="str">
        <f>IFERROR(VLOOKUP(I151,emme_volumes!$A:$AB, 4,FALSE)*2,"****")</f>
        <v>****</v>
      </c>
      <c r="T151" s="22" t="str">
        <f t="array" ref="T151">IFERROR(SUM(VLOOKUP(I151,emme_volumes!$A:$AB, {21,22},FALSE)),"****")</f>
        <v>****</v>
      </c>
      <c r="U151" s="23">
        <f t="array" ref="U151">IFERROR(SUM(VLOOKUP(K151,counts!$A:$AC, {22,23},FALSE)),"****")</f>
        <v>2482</v>
      </c>
      <c r="V151" s="23" t="e">
        <f t="shared" si="173"/>
        <v>#VALUE!</v>
      </c>
      <c r="W151" s="24" t="e">
        <f t="shared" si="174"/>
        <v>#VALUE!</v>
      </c>
    </row>
    <row r="152" spans="1:24" s="3" customFormat="1">
      <c r="B152" s="53" t="s">
        <v>4</v>
      </c>
      <c r="C152" s="54"/>
      <c r="D152" s="54"/>
      <c r="E152" s="54"/>
      <c r="F152" s="54"/>
      <c r="G152" s="54"/>
      <c r="H152" s="54"/>
      <c r="I152" s="54"/>
      <c r="J152" s="54"/>
      <c r="K152" s="54"/>
      <c r="L152" s="45"/>
      <c r="M152" s="67">
        <f>SUM(M147:M151)</f>
        <v>0</v>
      </c>
      <c r="N152" s="67">
        <f>SUM(N147:N151)</f>
        <v>0</v>
      </c>
      <c r="O152" s="68">
        <f t="shared" ref="O152" si="175">SUM(O147:O151)</f>
        <v>13420.846153846151</v>
      </c>
      <c r="P152" s="68">
        <f t="shared" si="171"/>
        <v>-13420.846153846151</v>
      </c>
      <c r="Q152" s="69">
        <f t="shared" si="172"/>
        <v>-1</v>
      </c>
      <c r="R152" s="50"/>
      <c r="S152" s="67">
        <f>SUM(S147:S151)</f>
        <v>0</v>
      </c>
      <c r="T152" s="67">
        <f>SUM(T147:T151)</f>
        <v>0</v>
      </c>
      <c r="U152" s="68">
        <f t="shared" ref="U152" si="176">SUM(U147:U151)</f>
        <v>19753.692307692301</v>
      </c>
      <c r="V152" s="68">
        <f t="shared" si="173"/>
        <v>-19753.692307692301</v>
      </c>
      <c r="W152" s="69">
        <f t="shared" si="174"/>
        <v>-1</v>
      </c>
    </row>
  </sheetData>
  <mergeCells count="2">
    <mergeCell ref="S1:W1"/>
    <mergeCell ref="M1:Q1"/>
  </mergeCells>
  <printOptions horizontalCentered="1" verticalCentered="1"/>
  <pageMargins left="0.25" right="0.25" top="0.2" bottom="0.24" header="0.17" footer="0.26"/>
  <pageSetup scale="59" fitToHeight="2" orientation="landscape" r:id="rId1"/>
  <headerFooter alignWithMargins="0"/>
  <rowBreaks count="2" manualBreakCount="2">
    <brk id="54" min="1" max="26" man="1"/>
    <brk id="115" min="1" max="26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  <pageSetUpPr fitToPage="1"/>
  </sheetPr>
  <dimension ref="A1:Y534"/>
  <sheetViews>
    <sheetView zoomScale="85" zoomScaleNormal="85" zoomScaleSheetLayoutView="85" zoomScalePageLayoutView="40" workbookViewId="0">
      <pane xSplit="2" ySplit="2" topLeftCell="L3" activePane="bottomRight" state="frozen"/>
      <selection activeCell="N2" sqref="N1:X1048576"/>
      <selection pane="topRight" activeCell="N2" sqref="N1:X1048576"/>
      <selection pane="bottomLeft" activeCell="N2" sqref="N1:X1048576"/>
      <selection pane="bottomRight" activeCell="N24" sqref="N24"/>
    </sheetView>
  </sheetViews>
  <sheetFormatPr defaultColWidth="9.140625" defaultRowHeight="12.75" outlineLevelRow="1" outlineLevelCol="1"/>
  <cols>
    <col min="1" max="1" width="1.7109375" style="1" customWidth="1"/>
    <col min="2" max="2" width="64.85546875" style="1" bestFit="1" customWidth="1"/>
    <col min="3" max="3" width="8.140625" style="2" hidden="1" customWidth="1" outlineLevel="1"/>
    <col min="4" max="4" width="8" style="2" hidden="1" customWidth="1" outlineLevel="1"/>
    <col min="5" max="5" width="6.140625" style="2" hidden="1" customWidth="1" outlineLevel="1"/>
    <col min="6" max="6" width="8.140625" style="2" hidden="1" customWidth="1" outlineLevel="1"/>
    <col min="7" max="7" width="6.140625" style="2" hidden="1" customWidth="1" outlineLevel="1"/>
    <col min="8" max="9" width="12.42578125" style="1" hidden="1" customWidth="1" outlineLevel="1"/>
    <col min="10" max="10" width="11.42578125" style="1" hidden="1" customWidth="1" outlineLevel="1"/>
    <col min="11" max="11" width="11.5703125" style="1" hidden="1" customWidth="1" outlineLevel="1"/>
    <col min="12" max="12" width="10.28515625" style="1" customWidth="1" collapsed="1"/>
    <col min="13" max="14" width="15" style="23" bestFit="1" customWidth="1"/>
    <col min="15" max="15" width="14.28515625" style="23" bestFit="1" customWidth="1"/>
    <col min="16" max="16" width="15.140625" style="23" customWidth="1"/>
    <col min="17" max="17" width="14.140625" style="25" customWidth="1"/>
    <col min="18" max="18" width="4.5703125" style="25" customWidth="1"/>
    <col min="19" max="20" width="15" style="23" bestFit="1" customWidth="1"/>
    <col min="21" max="21" width="14.28515625" style="23" bestFit="1" customWidth="1"/>
    <col min="22" max="22" width="14.7109375" style="23" bestFit="1" customWidth="1"/>
    <col min="23" max="23" width="14.140625" style="25" customWidth="1"/>
    <col min="24" max="24" width="37.140625" style="1" hidden="1" customWidth="1" outlineLevel="1"/>
    <col min="25" max="25" width="9.140625" style="1" customWidth="1" collapsed="1"/>
    <col min="26" max="28" width="9.140625" style="1" customWidth="1"/>
    <col min="29" max="16384" width="9.140625" style="1"/>
  </cols>
  <sheetData>
    <row r="1" spans="1:23" ht="24.75">
      <c r="B1" s="5"/>
      <c r="C1" s="86"/>
      <c r="D1" s="87"/>
      <c r="E1" s="87"/>
      <c r="F1" s="87"/>
      <c r="G1" s="87"/>
      <c r="H1" s="88"/>
      <c r="I1" s="88"/>
      <c r="J1" s="88"/>
      <c r="K1" s="88"/>
      <c r="L1" s="96"/>
      <c r="M1" s="110" t="s">
        <v>490</v>
      </c>
      <c r="N1" s="114"/>
      <c r="O1" s="114"/>
      <c r="P1" s="114"/>
      <c r="Q1" s="115"/>
      <c r="R1" s="98"/>
      <c r="S1" s="110" t="s">
        <v>491</v>
      </c>
      <c r="T1" s="111"/>
      <c r="U1" s="112"/>
      <c r="V1" s="112"/>
      <c r="W1" s="113"/>
    </row>
    <row r="2" spans="1:23" ht="25.5">
      <c r="B2" s="3" t="s">
        <v>50</v>
      </c>
      <c r="C2" s="89" t="s">
        <v>489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484</v>
      </c>
      <c r="I2" s="2" t="s">
        <v>485</v>
      </c>
      <c r="J2" s="2" t="s">
        <v>486</v>
      </c>
      <c r="K2" s="2" t="s">
        <v>487</v>
      </c>
      <c r="L2" s="43"/>
      <c r="M2" s="19" t="s">
        <v>524</v>
      </c>
      <c r="N2" s="19" t="s">
        <v>525</v>
      </c>
      <c r="O2" s="20" t="s">
        <v>494</v>
      </c>
      <c r="P2" s="20" t="s">
        <v>492</v>
      </c>
      <c r="Q2" s="21" t="s">
        <v>493</v>
      </c>
      <c r="R2" s="48"/>
      <c r="S2" s="19" t="s">
        <v>524</v>
      </c>
      <c r="T2" s="19" t="s">
        <v>525</v>
      </c>
      <c r="U2" s="20" t="s">
        <v>494</v>
      </c>
      <c r="V2" s="20" t="s">
        <v>492</v>
      </c>
      <c r="W2" s="21" t="s">
        <v>493</v>
      </c>
    </row>
    <row r="3" spans="1:23">
      <c r="B3" s="53" t="s">
        <v>441</v>
      </c>
      <c r="C3" s="90"/>
      <c r="D3" s="74"/>
      <c r="E3" s="74"/>
      <c r="F3" s="74"/>
      <c r="G3" s="74"/>
      <c r="H3" s="74"/>
      <c r="I3" s="74"/>
      <c r="J3" s="74"/>
      <c r="K3" s="74"/>
      <c r="L3" s="45"/>
      <c r="M3" s="75"/>
      <c r="N3" s="75"/>
      <c r="O3" s="76"/>
      <c r="P3" s="76"/>
      <c r="Q3" s="77"/>
      <c r="R3" s="49"/>
      <c r="S3" s="75"/>
      <c r="T3" s="75"/>
      <c r="U3" s="76"/>
      <c r="V3" s="76"/>
      <c r="W3" s="77"/>
    </row>
    <row r="4" spans="1:23">
      <c r="B4" s="1" t="s">
        <v>442</v>
      </c>
      <c r="C4" s="89">
        <v>411</v>
      </c>
      <c r="D4" s="2">
        <v>55073</v>
      </c>
      <c r="E4" s="2">
        <v>57599</v>
      </c>
      <c r="F4" s="2">
        <f t="shared" ref="F4" si="0">E4</f>
        <v>57599</v>
      </c>
      <c r="G4" s="2">
        <f t="shared" ref="G4" si="1">D4</f>
        <v>55073</v>
      </c>
      <c r="H4" s="2" t="str">
        <f>CONCATENATE("L",D4,E4)</f>
        <v>L5507357599</v>
      </c>
      <c r="I4" s="2" t="str">
        <f>CONCATENATE("L",F4,G4)</f>
        <v>L5759955073</v>
      </c>
      <c r="J4" s="2" t="str">
        <f>CONCATENATE(C4,"NE")</f>
        <v>411NE</v>
      </c>
      <c r="K4" s="2" t="str">
        <f>CONCATENATE(C4,"SW")</f>
        <v>411SW</v>
      </c>
      <c r="L4" s="43"/>
      <c r="M4" s="22" t="str">
        <f>IFERROR(VLOOKUP(H4,emme_volumes!$A:$AB, 4,FALSE)*2,"****")</f>
        <v>****</v>
      </c>
      <c r="N4" s="22" t="str">
        <f t="array" ref="N4">IFERROR(SUM(VLOOKUP(H4,emme_volumes!$A:$AB, {21,22},FALSE)),"****")</f>
        <v>****</v>
      </c>
      <c r="O4" s="23">
        <f>IFERROR(SUM(VLOOKUP(J4,counts!$A:$AC, {22,23},FALSE)),"****")</f>
        <v>1704</v>
      </c>
      <c r="P4" s="23" t="e">
        <f>N4-O4</f>
        <v>#VALUE!</v>
      </c>
      <c r="Q4" s="24" t="e">
        <f>P4/O4</f>
        <v>#VALUE!</v>
      </c>
      <c r="R4" s="49"/>
      <c r="S4" s="22" t="str">
        <f>IFERROR(VLOOKUP(I4,emme_volumes!$A:$AB, 4,FALSE)*2,"****")</f>
        <v>****</v>
      </c>
      <c r="T4" s="22" t="str">
        <f t="array" ref="T4">IFERROR(SUM(VLOOKUP(I4,emme_volumes!$A:$AB, {21,22},FALSE)),"****")</f>
        <v>****</v>
      </c>
      <c r="U4" s="23">
        <f t="array" ref="U4">IFERROR(SUM(VLOOKUP(K4,counts!$A:$AC, {22,23},FALSE)),"****")</f>
        <v>1217</v>
      </c>
      <c r="V4" s="23" t="e">
        <f>T4-U4</f>
        <v>#VALUE!</v>
      </c>
      <c r="W4" s="24" t="e">
        <f>V4/U4</f>
        <v>#VALUE!</v>
      </c>
    </row>
    <row r="5" spans="1:23">
      <c r="A5" s="3"/>
      <c r="B5" s="53" t="s">
        <v>4</v>
      </c>
      <c r="C5" s="91"/>
      <c r="D5" s="54"/>
      <c r="E5" s="54"/>
      <c r="F5" s="54"/>
      <c r="G5" s="54"/>
      <c r="H5" s="54"/>
      <c r="I5" s="54"/>
      <c r="J5" s="54"/>
      <c r="K5" s="54"/>
      <c r="L5" s="45"/>
      <c r="M5" s="55">
        <f>SUM(M4)</f>
        <v>0</v>
      </c>
      <c r="N5" s="55">
        <f>SUM(N4)</f>
        <v>0</v>
      </c>
      <c r="O5" s="56">
        <f t="shared" ref="O5:P5" si="2">SUM(O4)</f>
        <v>1704</v>
      </c>
      <c r="P5" s="56" t="e">
        <f t="shared" si="2"/>
        <v>#VALUE!</v>
      </c>
      <c r="Q5" s="57" t="e">
        <f t="shared" ref="Q5" si="3">P5/O5</f>
        <v>#VALUE!</v>
      </c>
      <c r="R5" s="50"/>
      <c r="S5" s="55">
        <f>SUM(S4)</f>
        <v>0</v>
      </c>
      <c r="T5" s="55">
        <f>SUM(T4)</f>
        <v>0</v>
      </c>
      <c r="U5" s="56">
        <f t="shared" ref="U5:V5" si="4">SUM(U4)</f>
        <v>1217</v>
      </c>
      <c r="V5" s="56" t="e">
        <f t="shared" si="4"/>
        <v>#VALUE!</v>
      </c>
      <c r="W5" s="57" t="e">
        <f t="shared" ref="W5" si="5">V5/U5</f>
        <v>#VALUE!</v>
      </c>
    </row>
    <row r="6" spans="1:23">
      <c r="C6" s="89"/>
      <c r="I6" s="92"/>
      <c r="L6" s="43"/>
      <c r="M6" s="22"/>
      <c r="N6" s="22"/>
      <c r="Q6" s="24"/>
      <c r="R6" s="49"/>
      <c r="S6" s="22"/>
      <c r="T6" s="22"/>
      <c r="W6" s="24"/>
    </row>
    <row r="7" spans="1:23">
      <c r="B7" s="53" t="s">
        <v>443</v>
      </c>
      <c r="C7" s="90"/>
      <c r="D7" s="74"/>
      <c r="E7" s="74"/>
      <c r="F7" s="74"/>
      <c r="G7" s="74"/>
      <c r="H7" s="74"/>
      <c r="I7" s="74"/>
      <c r="J7" s="74"/>
      <c r="K7" s="74"/>
      <c r="L7" s="45"/>
      <c r="M7" s="75"/>
      <c r="N7" s="75"/>
      <c r="O7" s="76"/>
      <c r="P7" s="76"/>
      <c r="Q7" s="77"/>
      <c r="R7" s="49"/>
      <c r="S7" s="75"/>
      <c r="T7" s="75"/>
      <c r="U7" s="76"/>
      <c r="V7" s="76"/>
      <c r="W7" s="77"/>
    </row>
    <row r="8" spans="1:23">
      <c r="B8" s="1" t="s">
        <v>444</v>
      </c>
      <c r="C8" s="89">
        <v>412</v>
      </c>
      <c r="D8" s="2">
        <v>82212</v>
      </c>
      <c r="E8" s="2">
        <v>67734</v>
      </c>
      <c r="F8" s="2">
        <f t="shared" ref="F8" si="6">E8</f>
        <v>67734</v>
      </c>
      <c r="G8" s="2">
        <f t="shared" ref="G8" si="7">D8</f>
        <v>82212</v>
      </c>
      <c r="H8" s="2" t="str">
        <f>CONCATENATE("L",D8,E8)</f>
        <v>L8221267734</v>
      </c>
      <c r="I8" s="2" t="str">
        <f>CONCATENATE("L",F8,G8)</f>
        <v>L6773482212</v>
      </c>
      <c r="J8" s="2" t="str">
        <f>CONCATENATE(C8,"NE")</f>
        <v>412NE</v>
      </c>
      <c r="K8" s="2" t="str">
        <f>CONCATENATE(C8,"SW")</f>
        <v>412SW</v>
      </c>
      <c r="L8" s="43"/>
      <c r="M8" s="22" t="str">
        <f>IFERROR(VLOOKUP(H8,emme_volumes!$A:$AB, 4,FALSE)*2,"****")</f>
        <v>****</v>
      </c>
      <c r="N8" s="22" t="str">
        <f t="array" ref="N8">IFERROR(SUM(VLOOKUP(H8,emme_volumes!$A:$AB, {21,22},FALSE)),"****")</f>
        <v>****</v>
      </c>
      <c r="O8" s="23">
        <f t="array" ref="O8">IFERROR(SUM(VLOOKUP(J8,counts!$A:$AC, {22,23},FALSE)),"****")</f>
        <v>1897</v>
      </c>
      <c r="P8" s="23" t="e">
        <f>N8-O8</f>
        <v>#VALUE!</v>
      </c>
      <c r="Q8" s="24" t="e">
        <f>P8/O8</f>
        <v>#VALUE!</v>
      </c>
      <c r="R8" s="49"/>
      <c r="S8" s="22" t="str">
        <f>IFERROR(VLOOKUP(I8,emme_volumes!$A:$AB, 4,FALSE)*2,"****")</f>
        <v>****</v>
      </c>
      <c r="T8" s="22" t="str">
        <f t="array" ref="T8">IFERROR(SUM(VLOOKUP(I8,emme_volumes!$A:$AB, {21,22},FALSE)),"****")</f>
        <v>****</v>
      </c>
      <c r="U8" s="23">
        <f t="array" ref="U8">IFERROR(SUM(VLOOKUP(K8,counts!$A:$AC, {22,23},FALSE)),"****")</f>
        <v>1918</v>
      </c>
      <c r="V8" s="23" t="e">
        <f>T8-U8</f>
        <v>#VALUE!</v>
      </c>
      <c r="W8" s="24" t="e">
        <f>V8/U8</f>
        <v>#VALUE!</v>
      </c>
    </row>
    <row r="9" spans="1:23">
      <c r="A9" s="3"/>
      <c r="B9" s="53" t="s">
        <v>4</v>
      </c>
      <c r="C9" s="91"/>
      <c r="D9" s="54"/>
      <c r="E9" s="54"/>
      <c r="F9" s="54"/>
      <c r="G9" s="54"/>
      <c r="H9" s="54"/>
      <c r="I9" s="54"/>
      <c r="J9" s="54"/>
      <c r="K9" s="54"/>
      <c r="L9" s="45"/>
      <c r="M9" s="55">
        <f>SUM(M8)</f>
        <v>0</v>
      </c>
      <c r="N9" s="55">
        <f>SUM(N8)</f>
        <v>0</v>
      </c>
      <c r="O9" s="56">
        <f t="shared" ref="O9:P9" si="8">SUM(O8)</f>
        <v>1897</v>
      </c>
      <c r="P9" s="56" t="e">
        <f t="shared" si="8"/>
        <v>#VALUE!</v>
      </c>
      <c r="Q9" s="57" t="e">
        <f t="shared" ref="Q9" si="9">P9/O9</f>
        <v>#VALUE!</v>
      </c>
      <c r="R9" s="50"/>
      <c r="S9" s="55">
        <f>SUM(S8)</f>
        <v>0</v>
      </c>
      <c r="T9" s="55">
        <f>SUM(T8)</f>
        <v>0</v>
      </c>
      <c r="U9" s="56">
        <f t="shared" ref="U9:V9" si="10">SUM(U8)</f>
        <v>1918</v>
      </c>
      <c r="V9" s="56" t="e">
        <f t="shared" si="10"/>
        <v>#VALUE!</v>
      </c>
      <c r="W9" s="57" t="e">
        <f t="shared" ref="W9" si="11">V9/U9</f>
        <v>#VALUE!</v>
      </c>
    </row>
    <row r="10" spans="1:23">
      <c r="C10" s="89"/>
      <c r="I10" s="92"/>
      <c r="L10" s="43"/>
      <c r="M10" s="22"/>
      <c r="N10" s="22"/>
      <c r="Q10" s="24"/>
      <c r="R10" s="49"/>
      <c r="S10" s="22"/>
      <c r="T10" s="22"/>
      <c r="W10" s="24"/>
    </row>
    <row r="11" spans="1:23">
      <c r="B11" s="53" t="s">
        <v>445</v>
      </c>
      <c r="C11" s="90"/>
      <c r="D11" s="74"/>
      <c r="E11" s="74"/>
      <c r="F11" s="74"/>
      <c r="G11" s="74"/>
      <c r="H11" s="74"/>
      <c r="I11" s="74"/>
      <c r="J11" s="74"/>
      <c r="K11" s="74"/>
      <c r="L11" s="45"/>
      <c r="M11" s="75"/>
      <c r="N11" s="75"/>
      <c r="O11" s="76"/>
      <c r="P11" s="76"/>
      <c r="Q11" s="77"/>
      <c r="R11" s="49"/>
      <c r="S11" s="75"/>
      <c r="T11" s="75"/>
      <c r="U11" s="76"/>
      <c r="V11" s="76"/>
      <c r="W11" s="77"/>
    </row>
    <row r="12" spans="1:23">
      <c r="B12" s="1" t="s">
        <v>446</v>
      </c>
      <c r="C12" s="89">
        <v>413</v>
      </c>
      <c r="D12" s="2">
        <v>59722</v>
      </c>
      <c r="E12" s="2">
        <v>60650</v>
      </c>
      <c r="F12" s="2">
        <f t="shared" ref="F12" si="12">E12</f>
        <v>60650</v>
      </c>
      <c r="G12" s="2">
        <f t="shared" ref="G12" si="13">D12</f>
        <v>59722</v>
      </c>
      <c r="H12" s="2" t="str">
        <f t="shared" ref="H12" si="14">CONCATENATE("L",D12,E12)</f>
        <v>L5972260650</v>
      </c>
      <c r="I12" s="2" t="str">
        <f t="shared" ref="I12" si="15">CONCATENATE("L",F12,G12)</f>
        <v>L6065059722</v>
      </c>
      <c r="J12" s="2" t="str">
        <f t="shared" ref="J12" si="16">CONCATENATE(C12,"NE")</f>
        <v>413NE</v>
      </c>
      <c r="K12" s="2" t="str">
        <f t="shared" ref="K12" si="17">CONCATENATE(C12,"SW")</f>
        <v>413SW</v>
      </c>
      <c r="L12" s="43"/>
      <c r="M12" s="22" t="str">
        <f>IFERROR(VLOOKUP(H12,emme_volumes!$A:$AB, 4,FALSE)*2,"****")</f>
        <v>****</v>
      </c>
      <c r="N12" s="22" t="str">
        <f t="array" ref="N12">IFERROR(SUM(VLOOKUP(H12,emme_volumes!$A:$AB, {21,22},FALSE)),"****")</f>
        <v>****</v>
      </c>
      <c r="O12" s="23">
        <f t="array" ref="O12">IFERROR(SUM(VLOOKUP(J12,counts!$A:$AC, {22,23},FALSE)),"****")</f>
        <v>4912</v>
      </c>
      <c r="P12" s="23" t="e">
        <f>N12-O12</f>
        <v>#VALUE!</v>
      </c>
      <c r="Q12" s="24" t="e">
        <f>P12/O12</f>
        <v>#VALUE!</v>
      </c>
      <c r="R12" s="49"/>
      <c r="S12" s="22" t="str">
        <f>IFERROR(VLOOKUP(I12,emme_volumes!$A:$AB, 4,FALSE)*2,"****")</f>
        <v>****</v>
      </c>
      <c r="T12" s="22" t="str">
        <f t="array" ref="T12">IFERROR(SUM(VLOOKUP(I12,emme_volumes!$A:$AB, {21,22},FALSE)),"****")</f>
        <v>****</v>
      </c>
      <c r="U12" s="23">
        <f t="array" ref="U12">IFERROR(SUM(VLOOKUP(K12,counts!$A:$AC, {22,23},FALSE)),"****")</f>
        <v>3083</v>
      </c>
      <c r="V12" s="23" t="e">
        <f>T12-U12</f>
        <v>#VALUE!</v>
      </c>
      <c r="W12" s="24" t="e">
        <f>V12/U12</f>
        <v>#VALUE!</v>
      </c>
    </row>
    <row r="13" spans="1:23">
      <c r="A13" s="3"/>
      <c r="B13" s="53" t="s">
        <v>4</v>
      </c>
      <c r="C13" s="91"/>
      <c r="D13" s="54"/>
      <c r="E13" s="54"/>
      <c r="F13" s="54"/>
      <c r="G13" s="54"/>
      <c r="H13" s="54"/>
      <c r="I13" s="54"/>
      <c r="J13" s="54"/>
      <c r="K13" s="54"/>
      <c r="L13" s="45"/>
      <c r="M13" s="55">
        <f>SUM(M12)</f>
        <v>0</v>
      </c>
      <c r="N13" s="55">
        <f>SUM(N12)</f>
        <v>0</v>
      </c>
      <c r="O13" s="56">
        <f>SUM(O12)</f>
        <v>4912</v>
      </c>
      <c r="P13" s="56" t="e">
        <f t="shared" ref="P13" si="18">SUM(P12)</f>
        <v>#VALUE!</v>
      </c>
      <c r="Q13" s="57" t="e">
        <f t="shared" ref="Q13" si="19">P13/O13</f>
        <v>#VALUE!</v>
      </c>
      <c r="R13" s="50"/>
      <c r="S13" s="55">
        <f>SUM(S12)</f>
        <v>0</v>
      </c>
      <c r="T13" s="55">
        <f>SUM(T12)</f>
        <v>0</v>
      </c>
      <c r="U13" s="56">
        <f>SUM(U12)</f>
        <v>3083</v>
      </c>
      <c r="V13" s="56" t="e">
        <f t="shared" ref="V13" si="20">SUM(V12)</f>
        <v>#VALUE!</v>
      </c>
      <c r="W13" s="57" t="e">
        <f t="shared" ref="W13" si="21">V13/U13</f>
        <v>#VALUE!</v>
      </c>
    </row>
    <row r="14" spans="1:23">
      <c r="C14" s="89"/>
      <c r="I14" s="92"/>
      <c r="L14" s="43"/>
      <c r="M14" s="22"/>
      <c r="N14" s="22"/>
      <c r="Q14" s="24"/>
      <c r="R14" s="49"/>
      <c r="S14" s="22"/>
      <c r="T14" s="22"/>
      <c r="W14" s="24"/>
    </row>
    <row r="15" spans="1:23">
      <c r="B15" s="53" t="s">
        <v>447</v>
      </c>
      <c r="C15" s="90"/>
      <c r="D15" s="74"/>
      <c r="E15" s="74"/>
      <c r="F15" s="74"/>
      <c r="G15" s="74"/>
      <c r="H15" s="74"/>
      <c r="I15" s="74"/>
      <c r="J15" s="74"/>
      <c r="K15" s="74"/>
      <c r="L15" s="45"/>
      <c r="M15" s="75"/>
      <c r="N15" s="75"/>
      <c r="O15" s="76"/>
      <c r="P15" s="76"/>
      <c r="Q15" s="77"/>
      <c r="R15" s="49"/>
      <c r="S15" s="75"/>
      <c r="T15" s="75"/>
      <c r="U15" s="76"/>
      <c r="V15" s="76"/>
      <c r="W15" s="77"/>
    </row>
    <row r="16" spans="1:23">
      <c r="B16" s="1" t="s">
        <v>448</v>
      </c>
      <c r="C16" s="89">
        <v>414</v>
      </c>
      <c r="D16" s="2">
        <v>80048</v>
      </c>
      <c r="E16" s="2">
        <v>56481</v>
      </c>
      <c r="F16" s="2">
        <f>E16</f>
        <v>56481</v>
      </c>
      <c r="G16" s="2">
        <f>D16</f>
        <v>80048</v>
      </c>
      <c r="H16" s="2" t="str">
        <f>CONCATENATE("L",D16,E16)</f>
        <v>L8004856481</v>
      </c>
      <c r="I16" s="2" t="str">
        <f>CONCATENATE("L",F16,G16)</f>
        <v>L5648180048</v>
      </c>
      <c r="J16" s="2" t="str">
        <f>CONCATENATE(C16,"NE")</f>
        <v>414NE</v>
      </c>
      <c r="K16" s="2" t="str">
        <f>CONCATENATE(C16,"SW")</f>
        <v>414SW</v>
      </c>
      <c r="L16" s="43"/>
      <c r="M16" s="22" t="str">
        <f>IFERROR(VLOOKUP(H16,emme_volumes!$A:$AB, 4,FALSE)*2,"****")</f>
        <v>****</v>
      </c>
      <c r="N16" s="22" t="str">
        <f t="array" ref="N16">IFERROR(SUM(VLOOKUP(H16,emme_volumes!$A:$AB, {21,22},FALSE)),"****")</f>
        <v>****</v>
      </c>
      <c r="O16" s="23">
        <f t="array" ref="O16">IFERROR(SUM(VLOOKUP(J16,counts!$A:$AC, {22,23},FALSE)),"****")</f>
        <v>1836</v>
      </c>
      <c r="P16" s="23" t="e">
        <f t="shared" ref="P16:P17" si="22">N16-O16</f>
        <v>#VALUE!</v>
      </c>
      <c r="Q16" s="24" t="e">
        <f t="shared" ref="Q16:Q18" si="23">P16/O16</f>
        <v>#VALUE!</v>
      </c>
      <c r="R16" s="49"/>
      <c r="S16" s="22" t="str">
        <f>IFERROR(VLOOKUP(I16,emme_volumes!$A:$AB, 4,FALSE)*2,"****")</f>
        <v>****</v>
      </c>
      <c r="T16" s="22" t="str">
        <f t="array" ref="T16">IFERROR(SUM(VLOOKUP(I16,emme_volumes!$A:$AB, {21,22},FALSE)),"****")</f>
        <v>****</v>
      </c>
      <c r="U16" s="23">
        <f t="array" ref="U16">IFERROR(SUM(VLOOKUP(K16,counts!$A:$AC, {22,23},FALSE)),"****")</f>
        <v>2076</v>
      </c>
      <c r="V16" s="23" t="e">
        <f t="shared" ref="V16:V17" si="24">T16-U16</f>
        <v>#VALUE!</v>
      </c>
      <c r="W16" s="24" t="e">
        <f t="shared" ref="W16:W18" si="25">V16/U16</f>
        <v>#VALUE!</v>
      </c>
    </row>
    <row r="17" spans="1:23">
      <c r="B17" s="1" t="s">
        <v>449</v>
      </c>
      <c r="C17" s="89">
        <v>415</v>
      </c>
      <c r="D17" s="2">
        <v>76519</v>
      </c>
      <c r="E17" s="2">
        <v>57404</v>
      </c>
      <c r="F17" s="2">
        <f>E17</f>
        <v>57404</v>
      </c>
      <c r="G17" s="2">
        <f t="shared" ref="G17" si="26">D17</f>
        <v>76519</v>
      </c>
      <c r="H17" s="2" t="str">
        <f>CONCATENATE("L",D17,E17)</f>
        <v>L7651957404</v>
      </c>
      <c r="I17" s="2" t="str">
        <f>CONCATENATE("L",F17,G17)</f>
        <v>L5740476519</v>
      </c>
      <c r="J17" s="2" t="str">
        <f>CONCATENATE(C17,"NE")</f>
        <v>415NE</v>
      </c>
      <c r="K17" s="2" t="str">
        <f>CONCATENATE(C17,"SW")</f>
        <v>415SW</v>
      </c>
      <c r="L17" s="43"/>
      <c r="M17" s="22" t="str">
        <f>IFERROR(VLOOKUP(H17,emme_volumes!$A:$AB, 4,FALSE)*2,"****")</f>
        <v>****</v>
      </c>
      <c r="N17" s="22" t="str">
        <f t="array" ref="N17">IFERROR(SUM(VLOOKUP(H17,emme_volumes!$A:$AB, {21,22},FALSE)),"****")</f>
        <v>****</v>
      </c>
      <c r="O17" s="23">
        <f t="array" ref="O17">IFERROR(SUM(VLOOKUP(J17,counts!$A:$AC, {22,23},FALSE)),"****")</f>
        <v>994</v>
      </c>
      <c r="P17" s="23" t="e">
        <f t="shared" si="22"/>
        <v>#VALUE!</v>
      </c>
      <c r="Q17" s="24" t="e">
        <f t="shared" si="23"/>
        <v>#VALUE!</v>
      </c>
      <c r="R17" s="49"/>
      <c r="S17" s="22" t="str">
        <f>IFERROR(VLOOKUP(I17,emme_volumes!$A:$AB, 4,FALSE)*2,"****")</f>
        <v>****</v>
      </c>
      <c r="T17" s="22" t="str">
        <f t="array" ref="T17">IFERROR(SUM(VLOOKUP(I17,emme_volumes!$A:$AB, {21,22},FALSE)),"****")</f>
        <v>****</v>
      </c>
      <c r="U17" s="23">
        <f t="array" ref="U17">IFERROR(SUM(VLOOKUP(K17,counts!$A:$AC, {22,23},FALSE)),"****")</f>
        <v>1789</v>
      </c>
      <c r="V17" s="23" t="e">
        <f t="shared" si="24"/>
        <v>#VALUE!</v>
      </c>
      <c r="W17" s="24" t="e">
        <f t="shared" si="25"/>
        <v>#VALUE!</v>
      </c>
    </row>
    <row r="18" spans="1:23">
      <c r="A18" s="3"/>
      <c r="B18" s="53" t="s">
        <v>4</v>
      </c>
      <c r="C18" s="91"/>
      <c r="D18" s="54"/>
      <c r="E18" s="54"/>
      <c r="F18" s="54"/>
      <c r="G18" s="54"/>
      <c r="H18" s="54"/>
      <c r="I18" s="54"/>
      <c r="J18" s="54"/>
      <c r="K18" s="54"/>
      <c r="L18" s="45"/>
      <c r="M18" s="55">
        <f>SUM(M16:M17)</f>
        <v>0</v>
      </c>
      <c r="N18" s="55">
        <f>SUM(N16:N17)</f>
        <v>0</v>
      </c>
      <c r="O18" s="56">
        <f>SUM(O16:O17)</f>
        <v>2830</v>
      </c>
      <c r="P18" s="56" t="e">
        <f>SUM(P16:P17)</f>
        <v>#VALUE!</v>
      </c>
      <c r="Q18" s="57" t="e">
        <f t="shared" si="23"/>
        <v>#VALUE!</v>
      </c>
      <c r="R18" s="50"/>
      <c r="S18" s="55">
        <f>SUM(S16:S17)</f>
        <v>0</v>
      </c>
      <c r="T18" s="55">
        <f>SUM(T16:T17)</f>
        <v>0</v>
      </c>
      <c r="U18" s="56">
        <f>SUM(U16:U17)</f>
        <v>3865</v>
      </c>
      <c r="V18" s="56" t="e">
        <f>SUM(V16:V17)</f>
        <v>#VALUE!</v>
      </c>
      <c r="W18" s="57" t="e">
        <f t="shared" si="25"/>
        <v>#VALUE!</v>
      </c>
    </row>
    <row r="19" spans="1:23">
      <c r="C19" s="89"/>
      <c r="I19" s="92"/>
      <c r="L19" s="43"/>
      <c r="M19" s="22"/>
      <c r="N19" s="22"/>
      <c r="Q19" s="24"/>
      <c r="R19" s="49"/>
      <c r="S19" s="22"/>
      <c r="T19" s="22"/>
      <c r="W19" s="24"/>
    </row>
    <row r="20" spans="1:23">
      <c r="B20" s="53" t="s">
        <v>533</v>
      </c>
      <c r="C20" s="90"/>
      <c r="D20" s="74"/>
      <c r="E20" s="74"/>
      <c r="F20" s="74"/>
      <c r="G20" s="74"/>
      <c r="H20" s="74"/>
      <c r="I20" s="74"/>
      <c r="J20" s="74"/>
      <c r="K20" s="74"/>
      <c r="L20" s="45"/>
      <c r="M20" s="75"/>
      <c r="N20" s="75"/>
      <c r="O20" s="76"/>
      <c r="P20" s="76"/>
      <c r="Q20" s="77"/>
      <c r="R20" s="49"/>
      <c r="S20" s="75"/>
      <c r="T20" s="75"/>
      <c r="U20" s="76"/>
      <c r="V20" s="76"/>
      <c r="W20" s="77"/>
    </row>
    <row r="21" spans="1:23">
      <c r="B21" s="1" t="s">
        <v>161</v>
      </c>
      <c r="C21" s="89">
        <v>409</v>
      </c>
      <c r="D21" s="2">
        <v>80561</v>
      </c>
      <c r="E21" s="2">
        <v>82273</v>
      </c>
      <c r="F21" s="2">
        <f>E21</f>
        <v>82273</v>
      </c>
      <c r="G21" s="2">
        <f>D21</f>
        <v>80561</v>
      </c>
      <c r="H21" s="2" t="str">
        <f>CONCATENATE("L",D21,E21)</f>
        <v>L8056182273</v>
      </c>
      <c r="I21" s="2" t="str">
        <f>CONCATENATE("L",F21,G21)</f>
        <v>L8227380561</v>
      </c>
      <c r="J21" s="2" t="str">
        <f>CONCATENATE(C21,"NE")</f>
        <v>409NE</v>
      </c>
      <c r="K21" s="2" t="str">
        <f>CONCATENATE(C21,"SW")</f>
        <v>409SW</v>
      </c>
      <c r="L21" s="43"/>
      <c r="M21" s="22" t="str">
        <f>IFERROR(VLOOKUP(H21,emme_volumes!$A:$AB, 4,FALSE)*2,"****")</f>
        <v>****</v>
      </c>
      <c r="N21" s="22" t="str">
        <f t="array" ref="N21">IFERROR(SUM(VLOOKUP(H21,emme_volumes!$A:$AB, {21,22},FALSE)),"****")</f>
        <v>****</v>
      </c>
      <c r="O21" s="23">
        <f t="array" ref="O21">IFERROR(SUM(VLOOKUP(J21,counts!$A:$AC, {22,23},FALSE)),"****")</f>
        <v>2043</v>
      </c>
      <c r="P21" s="23" t="e">
        <f t="shared" ref="P21:P31" si="27">N21-O21</f>
        <v>#VALUE!</v>
      </c>
      <c r="Q21" s="24" t="e">
        <f t="shared" ref="Q21:Q32" si="28">P21/O21</f>
        <v>#VALUE!</v>
      </c>
      <c r="R21" s="49"/>
      <c r="S21" s="22" t="str">
        <f>IFERROR(VLOOKUP(I21,emme_volumes!$A:$AB, 4,FALSE)*2,"****")</f>
        <v>****</v>
      </c>
      <c r="T21" s="22" t="str">
        <f t="array" ref="T21">IFERROR(SUM(VLOOKUP(I21,emme_volumes!$A:$AB, {21,22},FALSE)),"****")</f>
        <v>****</v>
      </c>
      <c r="U21" s="23">
        <f t="array" ref="U21">IFERROR(SUM(VLOOKUP(K21,counts!$A:$AC, {22,23},FALSE)),"****")</f>
        <v>1100</v>
      </c>
      <c r="V21" s="23" t="e">
        <f t="shared" ref="V21:V31" si="29">T21-U21</f>
        <v>#VALUE!</v>
      </c>
      <c r="W21" s="24" t="e">
        <f t="shared" ref="W21:W32" si="30">V21/U21</f>
        <v>#VALUE!</v>
      </c>
    </row>
    <row r="22" spans="1:23">
      <c r="B22" s="1" t="s">
        <v>507</v>
      </c>
      <c r="C22" s="89">
        <v>105</v>
      </c>
      <c r="D22" s="2">
        <v>57115</v>
      </c>
      <c r="E22" s="2">
        <v>58617</v>
      </c>
      <c r="F22" s="2">
        <f t="shared" ref="F22:F28" si="31">E22</f>
        <v>58617</v>
      </c>
      <c r="G22" s="2">
        <f t="shared" ref="G22:G28" si="32">D22</f>
        <v>57115</v>
      </c>
      <c r="H22" s="2" t="str">
        <f t="shared" ref="H22:H29" si="33">CONCATENATE("L",D22,E22)</f>
        <v>L5711558617</v>
      </c>
      <c r="I22" s="2" t="str">
        <f t="shared" ref="I22:I29" si="34">CONCATENATE("L",F22,G22)</f>
        <v>L5861757115</v>
      </c>
      <c r="J22" s="2" t="str">
        <f t="shared" ref="J22:J29" si="35">CONCATENATE(C22,"NE")</f>
        <v>105NE</v>
      </c>
      <c r="K22" s="2" t="str">
        <f t="shared" ref="K22:K29" si="36">CONCATENATE(C22,"SW")</f>
        <v>105SW</v>
      </c>
      <c r="L22" s="43"/>
      <c r="M22" s="22" t="str">
        <f>IFERROR(VLOOKUP(H22,emme_volumes!$A:$AB, 4,FALSE)*2,"****")</f>
        <v>****</v>
      </c>
      <c r="N22" s="22" t="str">
        <f t="array" ref="N22">IFERROR(SUM(VLOOKUP(H22,emme_volumes!$A:$AB, {21,22},FALSE)),"****")</f>
        <v>****</v>
      </c>
      <c r="O22" s="23">
        <f t="array" ref="O22">IFERROR(SUM(VLOOKUP(J22,counts!$A:$AC, {22,23},FALSE)),"****")</f>
        <v>1210</v>
      </c>
      <c r="P22" s="23" t="e">
        <f t="shared" si="27"/>
        <v>#VALUE!</v>
      </c>
      <c r="Q22" s="24" t="e">
        <f t="shared" si="28"/>
        <v>#VALUE!</v>
      </c>
      <c r="R22" s="49"/>
      <c r="S22" s="22" t="str">
        <f>IFERROR(VLOOKUP(I22,emme_volumes!$A:$AB, 4,FALSE)*2,"****")</f>
        <v>****</v>
      </c>
      <c r="T22" s="22" t="str">
        <f t="array" ref="T22">IFERROR(SUM(VLOOKUP(I22,emme_volumes!$A:$AB, {21,22},FALSE)),"****")</f>
        <v>****</v>
      </c>
      <c r="U22" s="23">
        <f t="array" ref="U22">IFERROR(SUM(VLOOKUP(K22,counts!$A:$AC, {22,23},FALSE)),"****")</f>
        <v>881</v>
      </c>
      <c r="V22" s="23" t="e">
        <f t="shared" si="29"/>
        <v>#VALUE!</v>
      </c>
      <c r="W22" s="24" t="e">
        <f t="shared" si="30"/>
        <v>#VALUE!</v>
      </c>
    </row>
    <row r="23" spans="1:23">
      <c r="B23" s="1" t="s">
        <v>537</v>
      </c>
      <c r="C23" s="89">
        <v>417</v>
      </c>
      <c r="D23" s="2">
        <v>59335</v>
      </c>
      <c r="E23" s="2">
        <v>57056</v>
      </c>
      <c r="F23" s="2">
        <f t="shared" si="31"/>
        <v>57056</v>
      </c>
      <c r="G23" s="2">
        <f t="shared" si="32"/>
        <v>59335</v>
      </c>
      <c r="H23" s="2" t="str">
        <f t="shared" si="33"/>
        <v>L5933557056</v>
      </c>
      <c r="I23" s="2" t="str">
        <f t="shared" si="34"/>
        <v>L5705659335</v>
      </c>
      <c r="J23" s="2" t="str">
        <f t="shared" si="35"/>
        <v>417NE</v>
      </c>
      <c r="K23" s="2" t="str">
        <f t="shared" si="36"/>
        <v>417SW</v>
      </c>
      <c r="L23" s="43"/>
      <c r="M23" s="22" t="str">
        <f>IFERROR(VLOOKUP(H23,emme_volumes!$A:$AB, 4,FALSE)*2,"****")</f>
        <v>****</v>
      </c>
      <c r="N23" s="22" t="str">
        <f t="array" ref="N23">IFERROR(SUM(VLOOKUP(H23,emme_volumes!$A:$AB, {21,22},FALSE)),"****")</f>
        <v>****</v>
      </c>
      <c r="O23" s="23">
        <f t="array" ref="O23">IFERROR(SUM(VLOOKUP(J23,counts!$A:$AC, {22,23},FALSE)),"****")</f>
        <v>1551</v>
      </c>
      <c r="P23" s="23" t="e">
        <f t="shared" si="27"/>
        <v>#VALUE!</v>
      </c>
      <c r="Q23" s="24" t="e">
        <f t="shared" si="28"/>
        <v>#VALUE!</v>
      </c>
      <c r="R23" s="49"/>
      <c r="S23" s="22" t="str">
        <f>IFERROR(VLOOKUP(I23,emme_volumes!$A:$AB, 4,FALSE)*2,"****")</f>
        <v>****</v>
      </c>
      <c r="T23" s="22" t="str">
        <f t="array" ref="T23">IFERROR(SUM(VLOOKUP(I23,emme_volumes!$A:$AB, {21,22},FALSE)),"****")</f>
        <v>****</v>
      </c>
      <c r="U23" s="23">
        <f t="array" ref="U23">IFERROR(SUM(VLOOKUP(K23,counts!$A:$AC, {22,23},FALSE)),"****")</f>
        <v>1479</v>
      </c>
      <c r="V23" s="23" t="e">
        <f t="shared" si="29"/>
        <v>#VALUE!</v>
      </c>
      <c r="W23" s="24" t="e">
        <f t="shared" si="30"/>
        <v>#VALUE!</v>
      </c>
    </row>
    <row r="24" spans="1:23">
      <c r="B24" s="1" t="s">
        <v>538</v>
      </c>
      <c r="C24" s="89">
        <v>418</v>
      </c>
      <c r="D24" s="2">
        <v>57545</v>
      </c>
      <c r="E24" s="2">
        <v>56105</v>
      </c>
      <c r="F24" s="2">
        <f t="shared" si="31"/>
        <v>56105</v>
      </c>
      <c r="G24" s="2">
        <f t="shared" si="32"/>
        <v>57545</v>
      </c>
      <c r="H24" s="2" t="str">
        <f t="shared" si="33"/>
        <v>L5754556105</v>
      </c>
      <c r="I24" s="2" t="str">
        <f t="shared" si="34"/>
        <v>L5610557545</v>
      </c>
      <c r="J24" s="2" t="str">
        <f t="shared" si="35"/>
        <v>418NE</v>
      </c>
      <c r="K24" s="2" t="str">
        <f t="shared" si="36"/>
        <v>418SW</v>
      </c>
      <c r="L24" s="45"/>
      <c r="M24" s="22" t="str">
        <f>IFERROR(VLOOKUP(H24,emme_volumes!$A:$AB, 4,FALSE)*2,"****")</f>
        <v>****</v>
      </c>
      <c r="N24" s="22" t="str">
        <f t="array" ref="N24">IFERROR(SUM(VLOOKUP(H24,emme_volumes!$A:$AB, {21,22},FALSE)),"****")</f>
        <v>****</v>
      </c>
      <c r="O24" s="23">
        <f t="array" ref="O24">IFERROR(SUM(VLOOKUP(J24,counts!$A:$AC, {22,23},FALSE)),"****")</f>
        <v>1850</v>
      </c>
      <c r="P24" s="23" t="e">
        <f t="shared" si="27"/>
        <v>#VALUE!</v>
      </c>
      <c r="Q24" s="24" t="e">
        <f t="shared" si="28"/>
        <v>#VALUE!</v>
      </c>
      <c r="R24" s="49"/>
      <c r="S24" s="22" t="str">
        <f>IFERROR(VLOOKUP(I24,emme_volumes!$A:$AB, 4,FALSE)*2,"****")</f>
        <v>****</v>
      </c>
      <c r="T24" s="22" t="str">
        <f t="array" ref="T24">IFERROR(SUM(VLOOKUP(I24,emme_volumes!$A:$AB, {21,22},FALSE)),"****")</f>
        <v>****</v>
      </c>
      <c r="U24" s="23">
        <f t="array" ref="U24">IFERROR(SUM(VLOOKUP(K24,counts!$A:$AC, {22,23},FALSE)),"****")</f>
        <v>1359</v>
      </c>
      <c r="V24" s="23" t="e">
        <f t="shared" si="29"/>
        <v>#VALUE!</v>
      </c>
      <c r="W24" s="24" t="e">
        <f t="shared" si="30"/>
        <v>#VALUE!</v>
      </c>
    </row>
    <row r="25" spans="1:23">
      <c r="B25" s="1" t="s">
        <v>539</v>
      </c>
      <c r="C25" s="89">
        <v>419</v>
      </c>
      <c r="D25" s="2">
        <v>54685</v>
      </c>
      <c r="E25" s="2">
        <v>60034</v>
      </c>
      <c r="F25" s="2">
        <f t="shared" si="31"/>
        <v>60034</v>
      </c>
      <c r="G25" s="2">
        <f t="shared" si="32"/>
        <v>54685</v>
      </c>
      <c r="H25" s="2" t="str">
        <f t="shared" si="33"/>
        <v>L5468560034</v>
      </c>
      <c r="I25" s="2" t="str">
        <f t="shared" si="34"/>
        <v>L6003454685</v>
      </c>
      <c r="J25" s="2" t="str">
        <f t="shared" si="35"/>
        <v>419NE</v>
      </c>
      <c r="K25" s="2" t="str">
        <f t="shared" si="36"/>
        <v>419SW</v>
      </c>
      <c r="L25" s="45"/>
      <c r="M25" s="22" t="str">
        <f>IFERROR(VLOOKUP(H25,emme_volumes!$A:$AB, 4,FALSE)*2,"****")</f>
        <v>****</v>
      </c>
      <c r="N25" s="22" t="str">
        <f t="array" ref="N25">IFERROR(SUM(VLOOKUP(H25,emme_volumes!$A:$AB, {21,22},FALSE)),"****")</f>
        <v>****</v>
      </c>
      <c r="O25" s="23">
        <f t="array" ref="O25">IFERROR(SUM(VLOOKUP(J25,counts!$A:$AC, {22,23},FALSE)),"****")</f>
        <v>1173</v>
      </c>
      <c r="P25" s="23" t="e">
        <f t="shared" si="27"/>
        <v>#VALUE!</v>
      </c>
      <c r="Q25" s="24" t="e">
        <f t="shared" si="28"/>
        <v>#VALUE!</v>
      </c>
      <c r="R25" s="50"/>
      <c r="S25" s="22" t="str">
        <f>IFERROR(VLOOKUP(I25,emme_volumes!$A:$AB, 4,FALSE)*2,"****")</f>
        <v>****</v>
      </c>
      <c r="T25" s="22" t="str">
        <f t="array" ref="T25">IFERROR(SUM(VLOOKUP(I25,emme_volumes!$A:$AB, {21,22},FALSE)),"****")</f>
        <v>****</v>
      </c>
      <c r="U25" s="23">
        <f t="array" ref="U25">IFERROR(SUM(VLOOKUP(K25,counts!$A:$AC, {22,23},FALSE)),"****")</f>
        <v>1303</v>
      </c>
      <c r="V25" s="23" t="e">
        <f t="shared" si="29"/>
        <v>#VALUE!</v>
      </c>
      <c r="W25" s="24" t="e">
        <f t="shared" si="30"/>
        <v>#VALUE!</v>
      </c>
    </row>
    <row r="26" spans="1:23">
      <c r="B26" s="1" t="s">
        <v>540</v>
      </c>
      <c r="C26" s="89">
        <v>420</v>
      </c>
      <c r="D26" s="2">
        <v>58822</v>
      </c>
      <c r="E26" s="2">
        <v>57606</v>
      </c>
      <c r="F26" s="2">
        <f t="shared" si="31"/>
        <v>57606</v>
      </c>
      <c r="G26" s="2">
        <f t="shared" si="32"/>
        <v>58822</v>
      </c>
      <c r="H26" s="2" t="str">
        <f t="shared" si="33"/>
        <v>L5882257606</v>
      </c>
      <c r="I26" s="2" t="str">
        <f t="shared" si="34"/>
        <v>L5760658822</v>
      </c>
      <c r="J26" s="2" t="str">
        <f t="shared" si="35"/>
        <v>420NE</v>
      </c>
      <c r="K26" s="2" t="str">
        <f t="shared" si="36"/>
        <v>420SW</v>
      </c>
      <c r="L26" s="43"/>
      <c r="M26" s="22" t="str">
        <f>IFERROR(VLOOKUP(H26,emme_volumes!$A:$AB, 4,FALSE)*2,"****")</f>
        <v>****</v>
      </c>
      <c r="N26" s="22" t="str">
        <f t="array" ref="N26">IFERROR(SUM(VLOOKUP(H26,emme_volumes!$A:$AB, {21,22},FALSE)),"****")</f>
        <v>****</v>
      </c>
      <c r="O26" s="23">
        <f t="array" ref="O26">IFERROR(SUM(VLOOKUP(J26,counts!$A:$AC, {22,23},FALSE)),"****")</f>
        <v>339</v>
      </c>
      <c r="P26" s="23" t="e">
        <f t="shared" si="27"/>
        <v>#VALUE!</v>
      </c>
      <c r="Q26" s="24" t="e">
        <f t="shared" si="28"/>
        <v>#VALUE!</v>
      </c>
      <c r="R26" s="49"/>
      <c r="S26" s="22" t="str">
        <f>IFERROR(VLOOKUP(I26,emme_volumes!$A:$AB, 4,FALSE)*2,"****")</f>
        <v>****</v>
      </c>
      <c r="T26" s="22" t="str">
        <f t="array" ref="T26">IFERROR(SUM(VLOOKUP(I26,emme_volumes!$A:$AB, {21,22},FALSE)),"****")</f>
        <v>****</v>
      </c>
      <c r="U26" s="23">
        <f t="array" ref="U26">IFERROR(SUM(VLOOKUP(K26,counts!$A:$AC, {22,23},FALSE)),"****")</f>
        <v>518</v>
      </c>
      <c r="V26" s="23" t="e">
        <f t="shared" si="29"/>
        <v>#VALUE!</v>
      </c>
      <c r="W26" s="24" t="e">
        <f t="shared" si="30"/>
        <v>#VALUE!</v>
      </c>
    </row>
    <row r="27" spans="1:23">
      <c r="B27" s="1" t="s">
        <v>541</v>
      </c>
      <c r="C27" s="89">
        <v>421</v>
      </c>
      <c r="D27" s="2">
        <v>57085</v>
      </c>
      <c r="E27" s="2">
        <v>71650</v>
      </c>
      <c r="F27" s="2">
        <f t="shared" si="31"/>
        <v>71650</v>
      </c>
      <c r="G27" s="2">
        <f t="shared" si="32"/>
        <v>57085</v>
      </c>
      <c r="H27" s="2" t="str">
        <f t="shared" si="33"/>
        <v>L5708571650</v>
      </c>
      <c r="I27" s="2" t="str">
        <f t="shared" si="34"/>
        <v>L7165057085</v>
      </c>
      <c r="J27" s="2" t="str">
        <f t="shared" si="35"/>
        <v>421NE</v>
      </c>
      <c r="K27" s="2" t="str">
        <f t="shared" si="36"/>
        <v>421SW</v>
      </c>
      <c r="L27" s="43"/>
      <c r="M27" s="22" t="str">
        <f>IFERROR(VLOOKUP(H27,emme_volumes!$A:$AB, 4,FALSE)*2,"****")</f>
        <v>****</v>
      </c>
      <c r="N27" s="22" t="str">
        <f t="array" ref="N27">IFERROR(SUM(VLOOKUP(H27,emme_volumes!$A:$AB, {21,22},FALSE)),"****")</f>
        <v>****</v>
      </c>
      <c r="O27" s="23">
        <f t="array" ref="O27">IFERROR(SUM(VLOOKUP(J27,counts!$A:$AC, {22,23},FALSE)),"****")</f>
        <v>549</v>
      </c>
      <c r="P27" s="23" t="e">
        <f t="shared" si="27"/>
        <v>#VALUE!</v>
      </c>
      <c r="Q27" s="24" t="e">
        <f t="shared" si="28"/>
        <v>#VALUE!</v>
      </c>
      <c r="R27" s="49"/>
      <c r="S27" s="22" t="str">
        <f>IFERROR(VLOOKUP(I27,emme_volumes!$A:$AB, 4,FALSE)*2,"****")</f>
        <v>****</v>
      </c>
      <c r="T27" s="22" t="str">
        <f t="array" ref="T27">IFERROR(SUM(VLOOKUP(I27,emme_volumes!$A:$AB, {21,22},FALSE)),"****")</f>
        <v>****</v>
      </c>
      <c r="U27" s="23">
        <f t="array" ref="U27">IFERROR(SUM(VLOOKUP(K27,counts!$A:$AC, {22,23},FALSE)),"****")</f>
        <v>542</v>
      </c>
      <c r="V27" s="23" t="e">
        <f t="shared" si="29"/>
        <v>#VALUE!</v>
      </c>
      <c r="W27" s="24" t="e">
        <f t="shared" si="30"/>
        <v>#VALUE!</v>
      </c>
    </row>
    <row r="28" spans="1:23">
      <c r="B28" s="1" t="s">
        <v>552</v>
      </c>
      <c r="C28" s="89">
        <v>416</v>
      </c>
      <c r="D28" s="2">
        <v>53375</v>
      </c>
      <c r="E28" s="2">
        <v>59426</v>
      </c>
      <c r="F28" s="2">
        <f t="shared" si="31"/>
        <v>59426</v>
      </c>
      <c r="G28" s="2">
        <f t="shared" si="32"/>
        <v>53375</v>
      </c>
      <c r="H28" s="2" t="str">
        <f t="shared" si="33"/>
        <v>L5337559426</v>
      </c>
      <c r="I28" s="2" t="str">
        <f t="shared" si="34"/>
        <v>L5942653375</v>
      </c>
      <c r="J28" s="2" t="str">
        <f t="shared" si="35"/>
        <v>416NE</v>
      </c>
      <c r="K28" s="2" t="str">
        <f t="shared" si="36"/>
        <v>416SW</v>
      </c>
      <c r="L28" s="43"/>
      <c r="M28" s="22" t="str">
        <f>IFERROR(VLOOKUP(H28,emme_volumes!$A:$AB, 4,FALSE)*2,"****")</f>
        <v>****</v>
      </c>
      <c r="N28" s="22" t="str">
        <f t="array" ref="N28">IFERROR(SUM(VLOOKUP(H28,emme_volumes!$A:$AB, {21,22},FALSE)),"****")</f>
        <v>****</v>
      </c>
      <c r="O28" s="23">
        <f t="array" ref="O28">IFERROR(SUM(VLOOKUP(J28,counts!$A:$AC, {22,23},FALSE)),"****")</f>
        <v>325</v>
      </c>
      <c r="P28" s="23" t="e">
        <f t="shared" si="27"/>
        <v>#VALUE!</v>
      </c>
      <c r="Q28" s="24" t="e">
        <f t="shared" si="28"/>
        <v>#VALUE!</v>
      </c>
      <c r="R28" s="49"/>
      <c r="S28" s="22" t="str">
        <f>IFERROR(VLOOKUP(I28,emme_volumes!$A:$AB, 4,FALSE)*2,"****")</f>
        <v>****</v>
      </c>
      <c r="T28" s="22" t="str">
        <f t="array" ref="T28">IFERROR(SUM(VLOOKUP(I28,emme_volumes!$A:$AB, {21,22},FALSE)),"****")</f>
        <v>****</v>
      </c>
      <c r="U28" s="23">
        <f t="array" ref="U28">IFERROR(SUM(VLOOKUP(K28,counts!$A:$AC, {22,23},FALSE)),"****")</f>
        <v>390</v>
      </c>
      <c r="V28" s="23" t="e">
        <f t="shared" si="29"/>
        <v>#VALUE!</v>
      </c>
      <c r="W28" s="24" t="e">
        <f t="shared" si="30"/>
        <v>#VALUE!</v>
      </c>
    </row>
    <row r="29" spans="1:23">
      <c r="B29" s="1" t="s">
        <v>542</v>
      </c>
      <c r="C29" s="89">
        <v>422</v>
      </c>
      <c r="D29" s="2">
        <v>53672</v>
      </c>
      <c r="E29" s="2">
        <v>60564</v>
      </c>
      <c r="F29" s="2">
        <f>E29</f>
        <v>60564</v>
      </c>
      <c r="G29" s="2">
        <f>D29</f>
        <v>53672</v>
      </c>
      <c r="H29" s="2" t="str">
        <f t="shared" si="33"/>
        <v>L5367260564</v>
      </c>
      <c r="I29" s="2" t="str">
        <f t="shared" si="34"/>
        <v>L6056453672</v>
      </c>
      <c r="J29" s="2" t="str">
        <f t="shared" si="35"/>
        <v>422NE</v>
      </c>
      <c r="K29" s="2" t="str">
        <f t="shared" si="36"/>
        <v>422SW</v>
      </c>
      <c r="L29" s="43"/>
      <c r="M29" s="22" t="str">
        <f>IFERROR(VLOOKUP(H29,emme_volumes!$A:$AB, 4,FALSE)*2,"****")</f>
        <v>****</v>
      </c>
      <c r="N29" s="22" t="str">
        <f t="array" ref="N29">IFERROR(SUM(VLOOKUP(H29,emme_volumes!$A:$AB, {21,22},FALSE)),"****")</f>
        <v>****</v>
      </c>
      <c r="O29" s="23">
        <f t="array" ref="O29">IFERROR(SUM(VLOOKUP(J29,counts!$A:$AC, {22,23},FALSE)),"****")</f>
        <v>1734</v>
      </c>
      <c r="P29" s="23" t="e">
        <f t="shared" si="27"/>
        <v>#VALUE!</v>
      </c>
      <c r="Q29" s="24" t="e">
        <f t="shared" si="28"/>
        <v>#VALUE!</v>
      </c>
      <c r="R29" s="51"/>
      <c r="S29" s="22" t="str">
        <f>IFERROR(VLOOKUP(I29,emme_volumes!$A:$AB, 4,FALSE)*2,"****")</f>
        <v>****</v>
      </c>
      <c r="T29" s="22" t="str">
        <f t="array" ref="T29">IFERROR(SUM(VLOOKUP(I29,emme_volumes!$A:$AB, {21,22},FALSE)),"****")</f>
        <v>****</v>
      </c>
      <c r="U29" s="23">
        <f t="array" ref="U29">IFERROR(SUM(VLOOKUP(K29,counts!$A:$AC, {22,23},FALSE)),"****")</f>
        <v>1039</v>
      </c>
      <c r="V29" s="23" t="e">
        <f t="shared" si="29"/>
        <v>#VALUE!</v>
      </c>
      <c r="W29" s="24" t="e">
        <f t="shared" si="30"/>
        <v>#VALUE!</v>
      </c>
    </row>
    <row r="30" spans="1:23">
      <c r="B30" s="1" t="s">
        <v>162</v>
      </c>
      <c r="C30" s="89">
        <v>410</v>
      </c>
      <c r="D30" s="2">
        <v>54530</v>
      </c>
      <c r="E30" s="2">
        <v>56693</v>
      </c>
      <c r="F30" s="2">
        <f>E30</f>
        <v>56693</v>
      </c>
      <c r="G30" s="2">
        <f>D30</f>
        <v>54530</v>
      </c>
      <c r="H30" s="2" t="str">
        <f>CONCATENATE("L",D30,E30)</f>
        <v>L5453056693</v>
      </c>
      <c r="I30" s="2" t="str">
        <f>CONCATENATE("L",F30,G30)</f>
        <v>L5669354530</v>
      </c>
      <c r="J30" s="2" t="str">
        <f>CONCATENATE(C30,"NE")</f>
        <v>410NE</v>
      </c>
      <c r="K30" s="2" t="str">
        <f>CONCATENATE(C30,"SW")</f>
        <v>410SW</v>
      </c>
      <c r="L30" s="43"/>
      <c r="M30" s="22" t="str">
        <f>IFERROR(VLOOKUP(H30,emme_volumes!$A:$AB, 4,FALSE)*2,"****")</f>
        <v>****</v>
      </c>
      <c r="N30" s="22" t="str">
        <f t="array" ref="N30">IFERROR(SUM(VLOOKUP(H30,emme_volumes!$A:$AB, {21,22},FALSE)),"****")</f>
        <v>****</v>
      </c>
      <c r="O30" s="23">
        <f t="array" ref="O30">IFERROR(SUM(VLOOKUP(J30,counts!$A:$AC, {22,23},FALSE)),"****")</f>
        <v>934</v>
      </c>
      <c r="P30" s="23" t="e">
        <f t="shared" si="27"/>
        <v>#VALUE!</v>
      </c>
      <c r="Q30" s="24" t="e">
        <f t="shared" si="28"/>
        <v>#VALUE!</v>
      </c>
      <c r="R30" s="49"/>
      <c r="S30" s="22" t="str">
        <f>IFERROR(VLOOKUP(I30,emme_volumes!$A:$AB, 4,FALSE)*2,"****")</f>
        <v>****</v>
      </c>
      <c r="T30" s="22" t="str">
        <f t="array" ref="T30">IFERROR(SUM(VLOOKUP(I30,emme_volumes!$A:$AB, {21,22},FALSE)),"****")</f>
        <v>****</v>
      </c>
      <c r="U30" s="23">
        <f t="array" ref="U30">IFERROR(SUM(VLOOKUP(K30,counts!$A:$AC, {22,23},FALSE)),"****")</f>
        <v>920</v>
      </c>
      <c r="V30" s="23" t="e">
        <f t="shared" si="29"/>
        <v>#VALUE!</v>
      </c>
      <c r="W30" s="24" t="e">
        <f t="shared" si="30"/>
        <v>#VALUE!</v>
      </c>
    </row>
    <row r="31" spans="1:23">
      <c r="B31" s="1" t="s">
        <v>368</v>
      </c>
      <c r="C31" s="89">
        <v>12</v>
      </c>
      <c r="D31" s="2">
        <v>57042</v>
      </c>
      <c r="E31" s="2">
        <v>57041</v>
      </c>
      <c r="F31" s="2">
        <f t="shared" ref="F31" si="37">E31</f>
        <v>57041</v>
      </c>
      <c r="G31" s="2">
        <f t="shared" ref="G31" si="38">D31</f>
        <v>57042</v>
      </c>
      <c r="H31" s="2" t="str">
        <f t="shared" ref="H31" si="39">CONCATENATE("L",D31,E31)</f>
        <v>L5704257041</v>
      </c>
      <c r="I31" s="2" t="str">
        <f t="shared" ref="I31" si="40">CONCATENATE("L",F31,G31)</f>
        <v>L5704157042</v>
      </c>
      <c r="J31" s="2" t="str">
        <f t="shared" ref="J31" si="41">CONCATENATE(C31,"NE")</f>
        <v>12NE</v>
      </c>
      <c r="K31" s="2" t="str">
        <f t="shared" ref="K31" si="42">CONCATENATE(C31,"SW")</f>
        <v>12SW</v>
      </c>
      <c r="L31" s="43"/>
      <c r="M31" s="22" t="str">
        <f>IFERROR(VLOOKUP(H31,emme_volumes!$A:$AB, 4,FALSE)*2,"****")</f>
        <v>****</v>
      </c>
      <c r="N31" s="22" t="str">
        <f t="array" ref="N31">IFERROR(SUM(VLOOKUP(H31,emme_volumes!$A:$AB, {21,22},FALSE)),"****")</f>
        <v>****</v>
      </c>
      <c r="O31" s="23">
        <f t="array" ref="O31">IFERROR(SUM(VLOOKUP(J31,counts!$A:$AC, {22,23},FALSE)),"****")</f>
        <v>2031</v>
      </c>
      <c r="P31" s="23" t="e">
        <f t="shared" si="27"/>
        <v>#VALUE!</v>
      </c>
      <c r="Q31" s="24" t="e">
        <f t="shared" si="28"/>
        <v>#VALUE!</v>
      </c>
      <c r="R31" s="49"/>
      <c r="S31" s="22" t="str">
        <f>IFERROR(VLOOKUP(I31,emme_volumes!$A:$AB, 4,FALSE)*2,"****")</f>
        <v>****</v>
      </c>
      <c r="T31" s="22" t="str">
        <f t="array" ref="T31">IFERROR(SUM(VLOOKUP(I31,emme_volumes!$A:$AB, {21,22},FALSE)),"****")</f>
        <v>****</v>
      </c>
      <c r="U31" s="23">
        <f t="array" ref="U31">IFERROR(SUM(VLOOKUP(K31,counts!$A:$AC, {22,23},FALSE)),"****")</f>
        <v>2013</v>
      </c>
      <c r="V31" s="23" t="e">
        <f t="shared" si="29"/>
        <v>#VALUE!</v>
      </c>
      <c r="W31" s="24" t="e">
        <f t="shared" si="30"/>
        <v>#VALUE!</v>
      </c>
    </row>
    <row r="32" spans="1:23">
      <c r="A32" s="3"/>
      <c r="B32" s="53" t="s">
        <v>4</v>
      </c>
      <c r="C32" s="91"/>
      <c r="D32" s="54"/>
      <c r="E32" s="54"/>
      <c r="F32" s="54"/>
      <c r="G32" s="54"/>
      <c r="H32" s="54"/>
      <c r="I32" s="54"/>
      <c r="J32" s="54"/>
      <c r="K32" s="54"/>
      <c r="L32" s="45"/>
      <c r="M32" s="55">
        <f>SUM(M21:M31)</f>
        <v>0</v>
      </c>
      <c r="N32" s="55">
        <f>SUM(N21:N31)</f>
        <v>0</v>
      </c>
      <c r="O32" s="56">
        <f>SUM(O21:O31)</f>
        <v>13739</v>
      </c>
      <c r="P32" s="56">
        <f>N32-O32</f>
        <v>-13739</v>
      </c>
      <c r="Q32" s="57">
        <f t="shared" si="28"/>
        <v>-1</v>
      </c>
      <c r="R32" s="50"/>
      <c r="S32" s="55">
        <f>SUM(S21:S31)</f>
        <v>0</v>
      </c>
      <c r="T32" s="55">
        <f>SUM(T21:T31)</f>
        <v>0</v>
      </c>
      <c r="U32" s="56">
        <f>SUM(U21:U31)</f>
        <v>11544</v>
      </c>
      <c r="V32" s="56">
        <f>T32-U32</f>
        <v>-11544</v>
      </c>
      <c r="W32" s="57">
        <f t="shared" si="30"/>
        <v>-1</v>
      </c>
    </row>
    <row r="33" spans="1:24">
      <c r="C33" s="89"/>
      <c r="I33" s="92"/>
      <c r="L33" s="45"/>
      <c r="M33" s="22"/>
      <c r="N33" s="22"/>
      <c r="Q33" s="24"/>
      <c r="R33" s="50"/>
      <c r="S33" s="22"/>
      <c r="T33" s="22"/>
      <c r="W33" s="24"/>
    </row>
    <row r="34" spans="1:24">
      <c r="B34" s="53" t="s">
        <v>97</v>
      </c>
      <c r="C34" s="90"/>
      <c r="D34" s="74"/>
      <c r="E34" s="74"/>
      <c r="F34" s="74"/>
      <c r="G34" s="74"/>
      <c r="H34" s="74"/>
      <c r="I34" s="74"/>
      <c r="J34" s="74"/>
      <c r="K34" s="74"/>
      <c r="L34" s="45"/>
      <c r="M34" s="75"/>
      <c r="N34" s="75"/>
      <c r="O34" s="76"/>
      <c r="P34" s="76"/>
      <c r="Q34" s="77"/>
      <c r="R34" s="49"/>
      <c r="S34" s="75"/>
      <c r="T34" s="75"/>
      <c r="U34" s="76"/>
      <c r="V34" s="76"/>
      <c r="W34" s="77"/>
    </row>
    <row r="35" spans="1:24">
      <c r="B35" s="1" t="s">
        <v>369</v>
      </c>
      <c r="C35" s="89">
        <v>13</v>
      </c>
      <c r="D35" s="2">
        <v>56403</v>
      </c>
      <c r="E35" s="2">
        <v>55147</v>
      </c>
      <c r="F35" s="2">
        <f t="shared" ref="F35:F38" si="43">E35</f>
        <v>55147</v>
      </c>
      <c r="G35" s="2">
        <f t="shared" ref="G35:G38" si="44">D35</f>
        <v>56403</v>
      </c>
      <c r="H35" s="2" t="str">
        <f t="shared" ref="H35:H38" si="45">CONCATENATE("L",D35,E35)</f>
        <v>L5640355147</v>
      </c>
      <c r="I35" s="2" t="str">
        <f t="shared" ref="I35:I38" si="46">CONCATENATE("L",F35,G35)</f>
        <v>L5514756403</v>
      </c>
      <c r="J35" s="2" t="str">
        <f t="shared" ref="J35:J38" si="47">CONCATENATE(C35,"NE")</f>
        <v>13NE</v>
      </c>
      <c r="K35" s="2" t="str">
        <f t="shared" ref="K35:K38" si="48">CONCATENATE(C35,"SW")</f>
        <v>13SW</v>
      </c>
      <c r="L35" s="45"/>
      <c r="M35" s="22" t="str">
        <f>IFERROR(VLOOKUP(H35,emme_volumes!$A:$AB, 4,FALSE)*2,"****")</f>
        <v>****</v>
      </c>
      <c r="N35" s="22" t="str">
        <f t="array" ref="N35">IFERROR(SUM(VLOOKUP(H35,emme_volumes!$A:$AB, {21,22},FALSE)),"****")</f>
        <v>****</v>
      </c>
      <c r="O35" s="23">
        <f t="array" ref="O35">IFERROR(SUM(VLOOKUP(J35,counts!$A:$AC, {22,23},FALSE)),"****")</f>
        <v>1547</v>
      </c>
      <c r="P35" s="23" t="e">
        <f t="shared" ref="P35:P38" si="49">N35-O35</f>
        <v>#VALUE!</v>
      </c>
      <c r="Q35" s="24" t="e">
        <f t="shared" ref="Q35:Q39" si="50">P35/O35</f>
        <v>#VALUE!</v>
      </c>
      <c r="R35" s="49"/>
      <c r="S35" s="22" t="str">
        <f>IFERROR(VLOOKUP(I35,emme_volumes!$A:$AB, 4,FALSE)*2,"****")</f>
        <v>****</v>
      </c>
      <c r="T35" s="22" t="str">
        <f t="array" ref="T35">IFERROR(SUM(VLOOKUP(I35,emme_volumes!$A:$AB, {21,22},FALSE)),"****")</f>
        <v>****</v>
      </c>
      <c r="U35" s="23">
        <f t="array" ref="U35">IFERROR(SUM(VLOOKUP(K35,counts!$A:$AC, {22,23},FALSE)),"****")</f>
        <v>880</v>
      </c>
      <c r="V35" s="23" t="e">
        <f t="shared" ref="V35:V38" si="51">T35-U35</f>
        <v>#VALUE!</v>
      </c>
      <c r="W35" s="24" t="e">
        <f t="shared" ref="W35:W39" si="52">V35/U35</f>
        <v>#VALUE!</v>
      </c>
    </row>
    <row r="36" spans="1:24">
      <c r="B36" s="1" t="s">
        <v>370</v>
      </c>
      <c r="C36" s="89">
        <v>14</v>
      </c>
      <c r="D36" s="2">
        <v>54008</v>
      </c>
      <c r="E36" s="2">
        <v>69129</v>
      </c>
      <c r="F36" s="2">
        <f t="shared" si="43"/>
        <v>69129</v>
      </c>
      <c r="G36" s="2">
        <f t="shared" si="44"/>
        <v>54008</v>
      </c>
      <c r="H36" s="2" t="str">
        <f t="shared" si="45"/>
        <v>L5400869129</v>
      </c>
      <c r="I36" s="2" t="str">
        <f t="shared" si="46"/>
        <v>L6912954008</v>
      </c>
      <c r="J36" s="2" t="str">
        <f t="shared" si="47"/>
        <v>14NE</v>
      </c>
      <c r="K36" s="2" t="str">
        <f t="shared" si="48"/>
        <v>14SW</v>
      </c>
      <c r="L36" s="43"/>
      <c r="M36" s="22" t="str">
        <f>IFERROR(VLOOKUP(H36,emme_volumes!$A:$AB, 4,FALSE)*2,"****")</f>
        <v>****</v>
      </c>
      <c r="N36" s="22" t="str">
        <f t="array" ref="N36">IFERROR(SUM(VLOOKUP(H36,emme_volumes!$A:$AB, {21,22},FALSE)),"****")</f>
        <v>****</v>
      </c>
      <c r="O36" s="23">
        <f t="array" ref="O36">IFERROR(SUM(VLOOKUP(J36,counts!$A:$AC, {22,23},FALSE)),"****")</f>
        <v>2236</v>
      </c>
      <c r="P36" s="23" t="e">
        <f t="shared" si="49"/>
        <v>#VALUE!</v>
      </c>
      <c r="Q36" s="24" t="e">
        <f t="shared" si="50"/>
        <v>#VALUE!</v>
      </c>
      <c r="R36" s="49"/>
      <c r="S36" s="22" t="str">
        <f>IFERROR(VLOOKUP(I36,emme_volumes!$A:$AB, 4,FALSE)*2,"****")</f>
        <v>****</v>
      </c>
      <c r="T36" s="22" t="str">
        <f t="array" ref="T36">IFERROR(SUM(VLOOKUP(I36,emme_volumes!$A:$AB, {21,22},FALSE)),"****")</f>
        <v>****</v>
      </c>
      <c r="U36" s="23">
        <f t="array" ref="U36">IFERROR(SUM(VLOOKUP(K36,counts!$A:$AC, {22,23},FALSE)),"****")</f>
        <v>1828</v>
      </c>
      <c r="V36" s="23" t="e">
        <f t="shared" si="51"/>
        <v>#VALUE!</v>
      </c>
      <c r="W36" s="24" t="e">
        <f t="shared" si="52"/>
        <v>#VALUE!</v>
      </c>
    </row>
    <row r="37" spans="1:24">
      <c r="B37" s="1" t="s">
        <v>371</v>
      </c>
      <c r="C37" s="89">
        <v>15</v>
      </c>
      <c r="D37" s="2">
        <v>59543</v>
      </c>
      <c r="E37" s="2">
        <v>57666</v>
      </c>
      <c r="F37" s="2">
        <f t="shared" si="43"/>
        <v>57666</v>
      </c>
      <c r="G37" s="2">
        <f t="shared" si="44"/>
        <v>59543</v>
      </c>
      <c r="H37" s="2" t="str">
        <f t="shared" si="45"/>
        <v>L5954357666</v>
      </c>
      <c r="I37" s="2" t="str">
        <f t="shared" si="46"/>
        <v>L5766659543</v>
      </c>
      <c r="J37" s="2" t="str">
        <f t="shared" si="47"/>
        <v>15NE</v>
      </c>
      <c r="K37" s="2" t="str">
        <f t="shared" si="48"/>
        <v>15SW</v>
      </c>
      <c r="L37" s="43"/>
      <c r="M37" s="22" t="str">
        <f>IFERROR(VLOOKUP(H37,emme_volumes!$A:$AB, 4,FALSE)*2,"****")</f>
        <v>****</v>
      </c>
      <c r="N37" s="22" t="str">
        <f t="array" ref="N37">IFERROR(SUM(VLOOKUP(H37,emme_volumes!$A:$AB, {21,22},FALSE)),"****")</f>
        <v>****</v>
      </c>
      <c r="O37" s="23">
        <f t="array" ref="O37">IFERROR(SUM(VLOOKUP(J37,counts!$A:$AC, {22,23},FALSE)),"****")</f>
        <v>2869</v>
      </c>
      <c r="P37" s="23" t="e">
        <f t="shared" si="49"/>
        <v>#VALUE!</v>
      </c>
      <c r="Q37" s="24" t="e">
        <f t="shared" si="50"/>
        <v>#VALUE!</v>
      </c>
      <c r="R37" s="49"/>
      <c r="S37" s="22" t="str">
        <f>IFERROR(VLOOKUP(I37,emme_volumes!$A:$AB, 4,FALSE)*2,"****")</f>
        <v>****</v>
      </c>
      <c r="T37" s="22" t="str">
        <f t="array" ref="T37">IFERROR(SUM(VLOOKUP(I37,emme_volumes!$A:$AB, {21,22},FALSE)),"****")</f>
        <v>****</v>
      </c>
      <c r="U37" s="23">
        <f t="array" ref="U37">IFERROR(SUM(VLOOKUP(K37,counts!$A:$AC, {22,23},FALSE)),"****")</f>
        <v>1617</v>
      </c>
      <c r="V37" s="23" t="e">
        <f t="shared" si="51"/>
        <v>#VALUE!</v>
      </c>
      <c r="W37" s="24" t="e">
        <f t="shared" si="52"/>
        <v>#VALUE!</v>
      </c>
    </row>
    <row r="38" spans="1:24">
      <c r="B38" s="1" t="s">
        <v>372</v>
      </c>
      <c r="C38" s="89">
        <v>16</v>
      </c>
      <c r="D38" s="2">
        <v>52517</v>
      </c>
      <c r="E38" s="2">
        <v>66225</v>
      </c>
      <c r="F38" s="2">
        <f t="shared" si="43"/>
        <v>66225</v>
      </c>
      <c r="G38" s="2">
        <f t="shared" si="44"/>
        <v>52517</v>
      </c>
      <c r="H38" s="2" t="str">
        <f t="shared" si="45"/>
        <v>L5251766225</v>
      </c>
      <c r="I38" s="2" t="str">
        <f t="shared" si="46"/>
        <v>L6622552517</v>
      </c>
      <c r="J38" s="2" t="str">
        <f t="shared" si="47"/>
        <v>16NE</v>
      </c>
      <c r="K38" s="2" t="str">
        <f t="shared" si="48"/>
        <v>16SW</v>
      </c>
      <c r="L38" s="45"/>
      <c r="M38" s="22" t="str">
        <f>IFERROR(VLOOKUP(H38,emme_volumes!$A:$AB, 4,FALSE)*2,"****")</f>
        <v>****</v>
      </c>
      <c r="N38" s="22" t="str">
        <f t="array" ref="N38">IFERROR(SUM(VLOOKUP(H38,emme_volumes!$A:$AB, {21,22},FALSE)),"****")</f>
        <v>****</v>
      </c>
      <c r="O38" s="23">
        <f t="array" ref="O38">IFERROR(SUM(VLOOKUP(J38,counts!$A:$AC, {22,23},FALSE)),"****")</f>
        <v>1069</v>
      </c>
      <c r="P38" s="23" t="e">
        <f t="shared" si="49"/>
        <v>#VALUE!</v>
      </c>
      <c r="Q38" s="24" t="e">
        <f t="shared" si="50"/>
        <v>#VALUE!</v>
      </c>
      <c r="R38" s="50"/>
      <c r="S38" s="22" t="str">
        <f>IFERROR(VLOOKUP(I38,emme_volumes!$A:$AB, 4,FALSE)*2,"****")</f>
        <v>****</v>
      </c>
      <c r="T38" s="22" t="str">
        <f t="array" ref="T38">IFERROR(SUM(VLOOKUP(I38,emme_volumes!$A:$AB, {21,22},FALSE)),"****")</f>
        <v>****</v>
      </c>
      <c r="U38" s="23">
        <f t="array" ref="U38">IFERROR(SUM(VLOOKUP(K38,counts!$A:$AC, {22,23},FALSE)),"****")</f>
        <v>699</v>
      </c>
      <c r="V38" s="23" t="e">
        <f t="shared" si="51"/>
        <v>#VALUE!</v>
      </c>
      <c r="W38" s="24" t="e">
        <f t="shared" si="52"/>
        <v>#VALUE!</v>
      </c>
    </row>
    <row r="39" spans="1:24">
      <c r="A39" s="3"/>
      <c r="B39" s="53" t="s">
        <v>4</v>
      </c>
      <c r="C39" s="91"/>
      <c r="D39" s="54"/>
      <c r="E39" s="54"/>
      <c r="F39" s="54"/>
      <c r="G39" s="54"/>
      <c r="H39" s="54"/>
      <c r="I39" s="54"/>
      <c r="J39" s="54"/>
      <c r="K39" s="54"/>
      <c r="L39" s="45"/>
      <c r="M39" s="55">
        <f>SUM(M35:M38)</f>
        <v>0</v>
      </c>
      <c r="N39" s="55">
        <f>SUM(N35:N38)</f>
        <v>0</v>
      </c>
      <c r="O39" s="56">
        <f>SUM(O35:O38)</f>
        <v>7721</v>
      </c>
      <c r="P39" s="56" t="e">
        <f>SUM(P35:P38)</f>
        <v>#VALUE!</v>
      </c>
      <c r="Q39" s="57" t="e">
        <f t="shared" si="50"/>
        <v>#VALUE!</v>
      </c>
      <c r="R39" s="50"/>
      <c r="S39" s="55">
        <f>SUM(S35:S38)</f>
        <v>0</v>
      </c>
      <c r="T39" s="55">
        <f>SUM(T35:T38)</f>
        <v>0</v>
      </c>
      <c r="U39" s="56">
        <f>SUM(U35:U38)</f>
        <v>5024</v>
      </c>
      <c r="V39" s="56" t="e">
        <f>SUM(V35:V38)</f>
        <v>#VALUE!</v>
      </c>
      <c r="W39" s="57" t="e">
        <f t="shared" si="52"/>
        <v>#VALUE!</v>
      </c>
    </row>
    <row r="40" spans="1:24" hidden="1" outlineLevel="1">
      <c r="C40" s="89"/>
      <c r="I40" s="92"/>
      <c r="L40" s="43"/>
      <c r="M40" s="22"/>
      <c r="N40" s="22"/>
      <c r="Q40" s="24"/>
      <c r="R40" s="49"/>
      <c r="S40" s="22"/>
      <c r="T40" s="22"/>
      <c r="W40" s="24"/>
    </row>
    <row r="41" spans="1:24" hidden="1" outlineLevel="1">
      <c r="B41" s="53" t="s">
        <v>98</v>
      </c>
      <c r="C41" s="90"/>
      <c r="D41" s="74"/>
      <c r="E41" s="74"/>
      <c r="F41" s="74"/>
      <c r="G41" s="74"/>
      <c r="H41" s="74"/>
      <c r="I41" s="74"/>
      <c r="J41" s="74"/>
      <c r="K41" s="74"/>
      <c r="L41" s="45"/>
      <c r="M41" s="75"/>
      <c r="N41" s="75"/>
      <c r="O41" s="76"/>
      <c r="P41" s="76"/>
      <c r="Q41" s="77"/>
      <c r="R41" s="49"/>
      <c r="S41" s="75"/>
      <c r="T41" s="75"/>
      <c r="U41" s="76"/>
      <c r="V41" s="76"/>
      <c r="W41" s="77"/>
    </row>
    <row r="42" spans="1:24" hidden="1" outlineLevel="1">
      <c r="B42" s="1" t="s">
        <v>373</v>
      </c>
      <c r="C42" s="89">
        <v>18</v>
      </c>
      <c r="D42" s="2">
        <v>80047</v>
      </c>
      <c r="E42" s="2">
        <v>53165</v>
      </c>
      <c r="F42" s="2">
        <f t="shared" ref="F42:F44" si="53">E42</f>
        <v>53165</v>
      </c>
      <c r="G42" s="2">
        <f t="shared" ref="G42:G44" si="54">D42</f>
        <v>80047</v>
      </c>
      <c r="H42" s="2" t="str">
        <f t="shared" ref="H42:H54" si="55">CONCATENATE("L",D42,E42)</f>
        <v>L8004753165</v>
      </c>
      <c r="I42" s="2" t="str">
        <f t="shared" ref="I42:I54" si="56">CONCATENATE("L",F42,G42)</f>
        <v>L5316580047</v>
      </c>
      <c r="J42" s="2" t="str">
        <f t="shared" ref="J42:J54" si="57">CONCATENATE(C42,"NE")</f>
        <v>18NE</v>
      </c>
      <c r="K42" s="2" t="str">
        <f t="shared" ref="K42:K54" si="58">CONCATENATE(C42,"SW")</f>
        <v>18SW</v>
      </c>
      <c r="L42" s="43"/>
      <c r="M42" s="22" t="str">
        <f>IFERROR(VLOOKUP(H42,emme_volumes!$A:$AB, 4,FALSE)*2,"****")</f>
        <v>****</v>
      </c>
      <c r="N42" s="22" t="str">
        <f t="array" ref="N42">IFERROR(SUM(VLOOKUP(H42,emme_volumes!$A:$AB, {21,22},FALSE)),"****")</f>
        <v>****</v>
      </c>
      <c r="O42" s="23" t="str">
        <f t="array" ref="O42">IFERROR(SUM(VLOOKUP(J42,counts!$A:$AC, {22,23},FALSE)),"****")</f>
        <v>****</v>
      </c>
      <c r="P42" s="23" t="e">
        <f t="shared" ref="P42:P54" si="59">N42-O42</f>
        <v>#VALUE!</v>
      </c>
      <c r="Q42" s="24" t="e">
        <f t="shared" ref="Q42:Q55" si="60">P42/O42</f>
        <v>#VALUE!</v>
      </c>
      <c r="R42" s="49"/>
      <c r="S42" s="22" t="str">
        <f>IFERROR(VLOOKUP(I42,emme_volumes!$A:$AB, 4,FALSE)*2,"****")</f>
        <v>****</v>
      </c>
      <c r="T42" s="22" t="str">
        <f t="array" ref="T42">IFERROR(SUM(VLOOKUP(I42,emme_volumes!$A:$AB, {21,22},FALSE)),"****")</f>
        <v>****</v>
      </c>
      <c r="U42" s="23" t="str">
        <f t="array" ref="U42">IFERROR(SUM(VLOOKUP(K42,counts!$A:$AC, {22,23},FALSE)),"****")</f>
        <v>****</v>
      </c>
      <c r="V42" s="23" t="e">
        <f t="shared" ref="V42:V54" si="61">T42-U42</f>
        <v>#VALUE!</v>
      </c>
      <c r="W42" s="24" t="e">
        <f t="shared" ref="W42:W55" si="62">V42/U42</f>
        <v>#VALUE!</v>
      </c>
    </row>
    <row r="43" spans="1:24" hidden="1" outlineLevel="1">
      <c r="B43" s="1" t="s">
        <v>374</v>
      </c>
      <c r="C43" s="89">
        <v>19</v>
      </c>
      <c r="D43" s="2">
        <v>52765</v>
      </c>
      <c r="E43" s="2">
        <v>55091</v>
      </c>
      <c r="F43" s="2">
        <f t="shared" si="53"/>
        <v>55091</v>
      </c>
      <c r="G43" s="2">
        <f t="shared" si="54"/>
        <v>52765</v>
      </c>
      <c r="H43" s="2" t="str">
        <f t="shared" si="55"/>
        <v>L5276555091</v>
      </c>
      <c r="I43" s="2" t="str">
        <f t="shared" si="56"/>
        <v>L5509152765</v>
      </c>
      <c r="J43" s="2" t="str">
        <f t="shared" si="57"/>
        <v>19NE</v>
      </c>
      <c r="K43" s="2" t="str">
        <f t="shared" si="58"/>
        <v>19SW</v>
      </c>
      <c r="L43" s="43"/>
      <c r="M43" s="22" t="str">
        <f>IFERROR(VLOOKUP(H43,emme_volumes!$A:$AB, 4,FALSE)*2,"****")</f>
        <v>****</v>
      </c>
      <c r="N43" s="22" t="str">
        <f t="array" ref="N43">IFERROR(SUM(VLOOKUP(H43,emme_volumes!$A:$AB, {21,22},FALSE)),"****")</f>
        <v>****</v>
      </c>
      <c r="O43" s="23" t="str">
        <f t="array" ref="O43">IFERROR(SUM(VLOOKUP(J43,counts!$A:$AC, {22,23},FALSE)),"****")</f>
        <v>****</v>
      </c>
      <c r="P43" s="23" t="e">
        <f t="shared" si="59"/>
        <v>#VALUE!</v>
      </c>
      <c r="Q43" s="24" t="e">
        <f t="shared" si="60"/>
        <v>#VALUE!</v>
      </c>
      <c r="R43" s="49"/>
      <c r="S43" s="22" t="str">
        <f>IFERROR(VLOOKUP(I43,emme_volumes!$A:$AB, 4,FALSE)*2,"****")</f>
        <v>****</v>
      </c>
      <c r="T43" s="22" t="str">
        <f t="array" ref="T43">IFERROR(SUM(VLOOKUP(I43,emme_volumes!$A:$AB, {21,22},FALSE)),"****")</f>
        <v>****</v>
      </c>
      <c r="U43" s="23" t="str">
        <f t="array" ref="U43">IFERROR(SUM(VLOOKUP(K43,counts!$A:$AC, {22,23},FALSE)),"****")</f>
        <v>****</v>
      </c>
      <c r="V43" s="23" t="e">
        <f t="shared" si="61"/>
        <v>#VALUE!</v>
      </c>
      <c r="W43" s="24" t="e">
        <f t="shared" si="62"/>
        <v>#VALUE!</v>
      </c>
    </row>
    <row r="44" spans="1:24" hidden="1" outlineLevel="1">
      <c r="B44" s="1" t="s">
        <v>375</v>
      </c>
      <c r="C44" s="89">
        <v>20</v>
      </c>
      <c r="D44" s="2">
        <v>52646</v>
      </c>
      <c r="E44" s="2">
        <v>57260</v>
      </c>
      <c r="F44" s="2">
        <f t="shared" si="53"/>
        <v>57260</v>
      </c>
      <c r="G44" s="2">
        <f t="shared" si="54"/>
        <v>52646</v>
      </c>
      <c r="H44" s="2" t="str">
        <f t="shared" si="55"/>
        <v>L5264657260</v>
      </c>
      <c r="I44" s="2" t="str">
        <f t="shared" si="56"/>
        <v>L5726052646</v>
      </c>
      <c r="J44" s="2" t="str">
        <f t="shared" si="57"/>
        <v>20NE</v>
      </c>
      <c r="K44" s="2" t="str">
        <f t="shared" si="58"/>
        <v>20SW</v>
      </c>
      <c r="L44" s="43"/>
      <c r="M44" s="22" t="str">
        <f>IFERROR(VLOOKUP(H44,emme_volumes!$A:$AB, 4,FALSE)*2,"****")</f>
        <v>****</v>
      </c>
      <c r="N44" s="22" t="str">
        <f t="array" ref="N44">IFERROR(SUM(VLOOKUP(H44,emme_volumes!$A:$AB, {21,22},FALSE)),"****")</f>
        <v>****</v>
      </c>
      <c r="O44" s="23" t="str">
        <f t="array" ref="O44">IFERROR(SUM(VLOOKUP(J44,counts!$A:$AC, {22,23},FALSE)),"****")</f>
        <v>****</v>
      </c>
      <c r="P44" s="23" t="e">
        <f t="shared" si="59"/>
        <v>#VALUE!</v>
      </c>
      <c r="Q44" s="24" t="e">
        <f t="shared" si="60"/>
        <v>#VALUE!</v>
      </c>
      <c r="R44" s="49"/>
      <c r="S44" s="22" t="str">
        <f>IFERROR(VLOOKUP(I44,emme_volumes!$A:$AB, 4,FALSE)*2,"****")</f>
        <v>****</v>
      </c>
      <c r="T44" s="22" t="str">
        <f t="array" ref="T44">IFERROR(SUM(VLOOKUP(I44,emme_volumes!$A:$AB, {21,22},FALSE)),"****")</f>
        <v>****</v>
      </c>
      <c r="U44" s="23" t="str">
        <f t="array" ref="U44">IFERROR(SUM(VLOOKUP(K44,counts!$A:$AC, {22,23},FALSE)),"****")</f>
        <v>****</v>
      </c>
      <c r="V44" s="23" t="e">
        <f t="shared" si="61"/>
        <v>#VALUE!</v>
      </c>
      <c r="W44" s="24" t="e">
        <f t="shared" si="62"/>
        <v>#VALUE!</v>
      </c>
    </row>
    <row r="45" spans="1:24" hidden="1" outlineLevel="1">
      <c r="B45" s="4" t="s">
        <v>590</v>
      </c>
      <c r="C45" s="93">
        <v>434</v>
      </c>
      <c r="D45" s="9">
        <v>55636</v>
      </c>
      <c r="E45" s="9">
        <v>52542</v>
      </c>
      <c r="F45" s="9">
        <v>80166</v>
      </c>
      <c r="G45" s="9">
        <v>54563</v>
      </c>
      <c r="H45" s="9" t="str">
        <f t="shared" si="55"/>
        <v>L5563652542</v>
      </c>
      <c r="I45" s="9" t="str">
        <f t="shared" si="56"/>
        <v>L8016654563</v>
      </c>
      <c r="J45" s="9" t="str">
        <f t="shared" si="57"/>
        <v>434NE</v>
      </c>
      <c r="K45" s="9" t="str">
        <f t="shared" si="58"/>
        <v>434SW</v>
      </c>
      <c r="L45" s="45"/>
      <c r="M45" s="26" t="str">
        <f>IFERROR(VLOOKUP(H45,emme_volumes!$A:$AB, 4,FALSE)*2,"****")</f>
        <v>****</v>
      </c>
      <c r="N45" s="26" t="str">
        <f t="array" ref="N45">IFERROR(SUM(VLOOKUP(H45,emme_volumes!$A:$AB, {21,22},FALSE)),"****")</f>
        <v>****</v>
      </c>
      <c r="O45" s="27">
        <f t="array" ref="O45">IFERROR(SUM(VLOOKUP(J45,counts!$A:$AC, {22,23},FALSE)),"****")</f>
        <v>9146</v>
      </c>
      <c r="P45" s="27" t="e">
        <f t="shared" si="59"/>
        <v>#VALUE!</v>
      </c>
      <c r="Q45" s="28" t="e">
        <f t="shared" si="60"/>
        <v>#VALUE!</v>
      </c>
      <c r="R45" s="50"/>
      <c r="S45" s="26" t="str">
        <f>IFERROR(VLOOKUP(I45,emme_volumes!$A:$AB, 4,FALSE)*2,"****")</f>
        <v>****</v>
      </c>
      <c r="T45" s="26" t="str">
        <f t="array" ref="T45">IFERROR(SUM(VLOOKUP(I45,emme_volumes!$A:$AB, {21,22},FALSE)),"****")</f>
        <v>****</v>
      </c>
      <c r="U45" s="27">
        <f t="array" ref="U45">IFERROR(SUM(VLOOKUP(K45,counts!$A:$AC, {22,23},FALSE)),"****")</f>
        <v>9164</v>
      </c>
      <c r="V45" s="27" t="e">
        <f t="shared" si="61"/>
        <v>#VALUE!</v>
      </c>
      <c r="W45" s="28" t="e">
        <f t="shared" si="62"/>
        <v>#VALUE!</v>
      </c>
      <c r="X45" s="1" t="s">
        <v>508</v>
      </c>
    </row>
    <row r="46" spans="1:24" hidden="1" outlineLevel="1">
      <c r="B46" s="1" t="s">
        <v>376</v>
      </c>
      <c r="C46" s="89">
        <v>22</v>
      </c>
      <c r="D46" s="2">
        <v>80291</v>
      </c>
      <c r="E46" s="2">
        <v>58954</v>
      </c>
      <c r="F46" s="2">
        <f t="shared" ref="F46:F51" si="63">E46</f>
        <v>58954</v>
      </c>
      <c r="G46" s="2">
        <f t="shared" ref="G46:G54" si="64">D46</f>
        <v>80291</v>
      </c>
      <c r="H46" s="2" t="str">
        <f t="shared" si="55"/>
        <v>L8029158954</v>
      </c>
      <c r="I46" s="2" t="str">
        <f t="shared" si="56"/>
        <v>L5895480291</v>
      </c>
      <c r="J46" s="2" t="str">
        <f t="shared" si="57"/>
        <v>22NE</v>
      </c>
      <c r="K46" s="2" t="str">
        <f t="shared" si="58"/>
        <v>22SW</v>
      </c>
      <c r="L46" s="43"/>
      <c r="M46" s="22" t="str">
        <f>IFERROR(VLOOKUP(H46,emme_volumes!$A:$AB, 4,FALSE)*2,"****")</f>
        <v>****</v>
      </c>
      <c r="N46" s="22" t="str">
        <f t="array" ref="N46">IFERROR(SUM(VLOOKUP(H46,emme_volumes!$A:$AB, {21,22},FALSE)),"****")</f>
        <v>****</v>
      </c>
      <c r="O46" s="23" t="str">
        <f t="array" ref="O46">IFERROR(SUM(VLOOKUP(J46,counts!$A:$AC, {22,23},FALSE)),"****")</f>
        <v>****</v>
      </c>
      <c r="P46" s="23" t="e">
        <f t="shared" si="59"/>
        <v>#VALUE!</v>
      </c>
      <c r="Q46" s="24" t="e">
        <f t="shared" si="60"/>
        <v>#VALUE!</v>
      </c>
      <c r="R46" s="49"/>
      <c r="S46" s="22" t="str">
        <f>IFERROR(VLOOKUP(I46,emme_volumes!$A:$AB, 4,FALSE)*2,"****")</f>
        <v>****</v>
      </c>
      <c r="T46" s="22" t="str">
        <f t="array" ref="T46">IFERROR(SUM(VLOOKUP(I46,emme_volumes!$A:$AB, {21,22},FALSE)),"****")</f>
        <v>****</v>
      </c>
      <c r="U46" s="23" t="str">
        <f t="array" ref="U46">IFERROR(SUM(VLOOKUP(K46,counts!$A:$AC, {22,23},FALSE)),"****")</f>
        <v>****</v>
      </c>
      <c r="V46" s="23" t="e">
        <f t="shared" si="61"/>
        <v>#VALUE!</v>
      </c>
      <c r="W46" s="24" t="e">
        <f t="shared" si="62"/>
        <v>#VALUE!</v>
      </c>
    </row>
    <row r="47" spans="1:24" hidden="1" outlineLevel="1">
      <c r="B47" s="1" t="s">
        <v>377</v>
      </c>
      <c r="C47" s="89">
        <v>23</v>
      </c>
      <c r="D47" s="2">
        <v>53182</v>
      </c>
      <c r="E47" s="2">
        <v>53202</v>
      </c>
      <c r="F47" s="2">
        <f t="shared" si="63"/>
        <v>53202</v>
      </c>
      <c r="G47" s="2">
        <f t="shared" si="64"/>
        <v>53182</v>
      </c>
      <c r="H47" s="2" t="str">
        <f t="shared" si="55"/>
        <v>L5318253202</v>
      </c>
      <c r="I47" s="2" t="str">
        <f t="shared" si="56"/>
        <v>L5320253182</v>
      </c>
      <c r="J47" s="2" t="str">
        <f t="shared" si="57"/>
        <v>23NE</v>
      </c>
      <c r="K47" s="2" t="str">
        <f t="shared" si="58"/>
        <v>23SW</v>
      </c>
      <c r="L47" s="45"/>
      <c r="M47" s="22" t="str">
        <f>IFERROR(VLOOKUP(H47,emme_volumes!$A:$AB, 4,FALSE)*2,"****")</f>
        <v>****</v>
      </c>
      <c r="N47" s="22" t="str">
        <f t="array" ref="N47">IFERROR(SUM(VLOOKUP(H47,emme_volumes!$A:$AB, {21,22},FALSE)),"****")</f>
        <v>****</v>
      </c>
      <c r="O47" s="23" t="str">
        <f t="array" ref="O47">IFERROR(SUM(VLOOKUP(J47,counts!$A:$AC, {22,23},FALSE)),"****")</f>
        <v>****</v>
      </c>
      <c r="P47" s="23" t="e">
        <f t="shared" si="59"/>
        <v>#VALUE!</v>
      </c>
      <c r="Q47" s="24" t="e">
        <f t="shared" si="60"/>
        <v>#VALUE!</v>
      </c>
      <c r="R47" s="49"/>
      <c r="S47" s="22" t="str">
        <f>IFERROR(VLOOKUP(I47,emme_volumes!$A:$AB, 4,FALSE)*2,"****")</f>
        <v>****</v>
      </c>
      <c r="T47" s="22" t="str">
        <f t="array" ref="T47">IFERROR(SUM(VLOOKUP(I47,emme_volumes!$A:$AB, {21,22},FALSE)),"****")</f>
        <v>****</v>
      </c>
      <c r="U47" s="23" t="str">
        <f t="array" ref="U47">IFERROR(SUM(VLOOKUP(K47,counts!$A:$AC, {22,23},FALSE)),"****")</f>
        <v>****</v>
      </c>
      <c r="V47" s="23" t="e">
        <f t="shared" si="61"/>
        <v>#VALUE!</v>
      </c>
      <c r="W47" s="24" t="e">
        <f t="shared" si="62"/>
        <v>#VALUE!</v>
      </c>
    </row>
    <row r="48" spans="1:24" hidden="1" outlineLevel="1">
      <c r="B48" s="1" t="s">
        <v>378</v>
      </c>
      <c r="C48" s="89">
        <v>24</v>
      </c>
      <c r="D48" s="2">
        <v>53986</v>
      </c>
      <c r="E48" s="2">
        <v>59821</v>
      </c>
      <c r="F48" s="2">
        <f t="shared" si="63"/>
        <v>59821</v>
      </c>
      <c r="G48" s="2">
        <f t="shared" si="64"/>
        <v>53986</v>
      </c>
      <c r="H48" s="2" t="str">
        <f t="shared" si="55"/>
        <v>L5398659821</v>
      </c>
      <c r="I48" s="2" t="str">
        <f t="shared" si="56"/>
        <v>L5982153986</v>
      </c>
      <c r="J48" s="2" t="str">
        <f t="shared" si="57"/>
        <v>24NE</v>
      </c>
      <c r="K48" s="2" t="str">
        <f t="shared" si="58"/>
        <v>24SW</v>
      </c>
      <c r="L48" s="43"/>
      <c r="M48" s="22" t="str">
        <f>IFERROR(VLOOKUP(H48,emme_volumes!$A:$AB, 4,FALSE)*2,"****")</f>
        <v>****</v>
      </c>
      <c r="N48" s="22" t="str">
        <f t="array" ref="N48">IFERROR(SUM(VLOOKUP(H48,emme_volumes!$A:$AB, {21,22},FALSE)),"****")</f>
        <v>****</v>
      </c>
      <c r="O48" s="23" t="str">
        <f t="array" ref="O48">IFERROR(SUM(VLOOKUP(J48,counts!$A:$AC, {22,23},FALSE)),"****")</f>
        <v>****</v>
      </c>
      <c r="P48" s="23" t="e">
        <f t="shared" si="59"/>
        <v>#VALUE!</v>
      </c>
      <c r="Q48" s="24" t="e">
        <f t="shared" si="60"/>
        <v>#VALUE!</v>
      </c>
      <c r="R48" s="49"/>
      <c r="S48" s="22" t="str">
        <f>IFERROR(VLOOKUP(I48,emme_volumes!$A:$AB, 4,FALSE)*2,"****")</f>
        <v>****</v>
      </c>
      <c r="T48" s="22" t="str">
        <f t="array" ref="T48">IFERROR(SUM(VLOOKUP(I48,emme_volumes!$A:$AB, {21,22},FALSE)),"****")</f>
        <v>****</v>
      </c>
      <c r="U48" s="23" t="str">
        <f t="array" ref="U48">IFERROR(SUM(VLOOKUP(K48,counts!$A:$AC, {22,23},FALSE)),"****")</f>
        <v>****</v>
      </c>
      <c r="V48" s="23" t="e">
        <f t="shared" si="61"/>
        <v>#VALUE!</v>
      </c>
      <c r="W48" s="24" t="e">
        <f t="shared" si="62"/>
        <v>#VALUE!</v>
      </c>
    </row>
    <row r="49" spans="1:24" hidden="1" outlineLevel="1">
      <c r="B49" s="1" t="s">
        <v>379</v>
      </c>
      <c r="C49" s="89">
        <v>25</v>
      </c>
      <c r="D49" s="2">
        <v>54495</v>
      </c>
      <c r="E49" s="2">
        <v>59909</v>
      </c>
      <c r="F49" s="2">
        <f t="shared" si="63"/>
        <v>59909</v>
      </c>
      <c r="G49" s="2">
        <f t="shared" si="64"/>
        <v>54495</v>
      </c>
      <c r="H49" s="2" t="str">
        <f t="shared" si="55"/>
        <v>L5449559909</v>
      </c>
      <c r="I49" s="2" t="str">
        <f t="shared" si="56"/>
        <v>L5990954495</v>
      </c>
      <c r="J49" s="2" t="str">
        <f t="shared" si="57"/>
        <v>25NE</v>
      </c>
      <c r="K49" s="2" t="str">
        <f t="shared" si="58"/>
        <v>25SW</v>
      </c>
      <c r="L49" s="43"/>
      <c r="M49" s="22" t="str">
        <f>IFERROR(VLOOKUP(H49,emme_volumes!$A:$AB, 4,FALSE)*2,"****")</f>
        <v>****</v>
      </c>
      <c r="N49" s="22" t="str">
        <f t="array" ref="N49">IFERROR(SUM(VLOOKUP(H49,emme_volumes!$A:$AB, {21,22},FALSE)),"****")</f>
        <v>****</v>
      </c>
      <c r="O49" s="23" t="str">
        <f t="array" ref="O49">IFERROR(SUM(VLOOKUP(J49,counts!$A:$AC, {22,23},FALSE)),"****")</f>
        <v>****</v>
      </c>
      <c r="P49" s="23" t="e">
        <f t="shared" si="59"/>
        <v>#VALUE!</v>
      </c>
      <c r="Q49" s="24" t="e">
        <f t="shared" si="60"/>
        <v>#VALUE!</v>
      </c>
      <c r="R49" s="49"/>
      <c r="S49" s="22" t="str">
        <f>IFERROR(VLOOKUP(I49,emme_volumes!$A:$AB, 4,FALSE)*2,"****")</f>
        <v>****</v>
      </c>
      <c r="T49" s="22" t="str">
        <f t="array" ref="T49">IFERROR(SUM(VLOOKUP(I49,emme_volumes!$A:$AB, {21,22},FALSE)),"****")</f>
        <v>****</v>
      </c>
      <c r="U49" s="23" t="str">
        <f t="array" ref="U49">IFERROR(SUM(VLOOKUP(K49,counts!$A:$AC, {22,23},FALSE)),"****")</f>
        <v>****</v>
      </c>
      <c r="V49" s="23" t="e">
        <f t="shared" si="61"/>
        <v>#VALUE!</v>
      </c>
      <c r="W49" s="24" t="e">
        <f t="shared" si="62"/>
        <v>#VALUE!</v>
      </c>
    </row>
    <row r="50" spans="1:24" hidden="1" outlineLevel="1">
      <c r="B50" s="1" t="s">
        <v>380</v>
      </c>
      <c r="C50" s="89">
        <v>26</v>
      </c>
      <c r="D50" s="2">
        <v>53586</v>
      </c>
      <c r="E50" s="2">
        <v>53587</v>
      </c>
      <c r="F50" s="2">
        <f t="shared" si="63"/>
        <v>53587</v>
      </c>
      <c r="G50" s="2">
        <f t="shared" si="64"/>
        <v>53586</v>
      </c>
      <c r="H50" s="2" t="str">
        <f t="shared" si="55"/>
        <v>L5358653587</v>
      </c>
      <c r="I50" s="2" t="str">
        <f t="shared" si="56"/>
        <v>L5358753586</v>
      </c>
      <c r="J50" s="2" t="str">
        <f t="shared" si="57"/>
        <v>26NE</v>
      </c>
      <c r="K50" s="2" t="str">
        <f t="shared" si="58"/>
        <v>26SW</v>
      </c>
      <c r="L50" s="45"/>
      <c r="M50" s="22" t="str">
        <f>IFERROR(VLOOKUP(H50,emme_volumes!$A:$AB, 4,FALSE)*2,"****")</f>
        <v>****</v>
      </c>
      <c r="N50" s="22" t="str">
        <f t="array" ref="N50">IFERROR(SUM(VLOOKUP(H50,emme_volumes!$A:$AB, {21,22},FALSE)),"****")</f>
        <v>****</v>
      </c>
      <c r="O50" s="23" t="str">
        <f t="array" ref="O50">IFERROR(SUM(VLOOKUP(J50,counts!$A:$AC, {22,23},FALSE)),"****")</f>
        <v>****</v>
      </c>
      <c r="P50" s="23" t="e">
        <f t="shared" si="59"/>
        <v>#VALUE!</v>
      </c>
      <c r="Q50" s="24" t="e">
        <f t="shared" si="60"/>
        <v>#VALUE!</v>
      </c>
      <c r="R50" s="50"/>
      <c r="S50" s="22" t="str">
        <f>IFERROR(VLOOKUP(I50,emme_volumes!$A:$AB, 4,FALSE)*2,"****")</f>
        <v>****</v>
      </c>
      <c r="T50" s="22" t="str">
        <f t="array" ref="T50">IFERROR(SUM(VLOOKUP(I50,emme_volumes!$A:$AB, {21,22},FALSE)),"****")</f>
        <v>****</v>
      </c>
      <c r="U50" s="23" t="str">
        <f t="array" ref="U50">IFERROR(SUM(VLOOKUP(K50,counts!$A:$AC, {22,23},FALSE)),"****")</f>
        <v>****</v>
      </c>
      <c r="V50" s="23" t="e">
        <f t="shared" si="61"/>
        <v>#VALUE!</v>
      </c>
      <c r="W50" s="24" t="e">
        <f t="shared" si="62"/>
        <v>#VALUE!</v>
      </c>
    </row>
    <row r="51" spans="1:24" hidden="1" outlineLevel="1">
      <c r="B51" s="1" t="s">
        <v>381</v>
      </c>
      <c r="C51" s="89">
        <v>27</v>
      </c>
      <c r="D51" s="2">
        <v>59113</v>
      </c>
      <c r="E51" s="2">
        <v>60763</v>
      </c>
      <c r="F51" s="2">
        <f t="shared" si="63"/>
        <v>60763</v>
      </c>
      <c r="G51" s="2">
        <f t="shared" si="64"/>
        <v>59113</v>
      </c>
      <c r="H51" s="2" t="str">
        <f t="shared" si="55"/>
        <v>L5911360763</v>
      </c>
      <c r="I51" s="2" t="str">
        <f t="shared" si="56"/>
        <v>L6076359113</v>
      </c>
      <c r="J51" s="2" t="str">
        <f t="shared" si="57"/>
        <v>27NE</v>
      </c>
      <c r="K51" s="2" t="str">
        <f t="shared" si="58"/>
        <v>27SW</v>
      </c>
      <c r="L51" s="43"/>
      <c r="M51" s="22" t="str">
        <f>IFERROR(VLOOKUP(H51,emme_volumes!$A:$AB, 4,FALSE)*2,"****")</f>
        <v>****</v>
      </c>
      <c r="N51" s="22" t="str">
        <f t="array" ref="N51">IFERROR(SUM(VLOOKUP(H51,emme_volumes!$A:$AB, {21,22},FALSE)),"****")</f>
        <v>****</v>
      </c>
      <c r="O51" s="23" t="str">
        <f t="array" ref="O51">IFERROR(SUM(VLOOKUP(J51,counts!$A:$AC, {22,23},FALSE)),"****")</f>
        <v>****</v>
      </c>
      <c r="P51" s="23" t="e">
        <f t="shared" si="59"/>
        <v>#VALUE!</v>
      </c>
      <c r="Q51" s="24" t="e">
        <f t="shared" si="60"/>
        <v>#VALUE!</v>
      </c>
      <c r="R51" s="49"/>
      <c r="S51" s="22" t="str">
        <f>IFERROR(VLOOKUP(I51,emme_volumes!$A:$AB, 4,FALSE)*2,"****")</f>
        <v>****</v>
      </c>
      <c r="T51" s="22" t="str">
        <f t="array" ref="T51">IFERROR(SUM(VLOOKUP(I51,emme_volumes!$A:$AB, {21,22},FALSE)),"****")</f>
        <v>****</v>
      </c>
      <c r="U51" s="23" t="str">
        <f t="array" ref="U51">IFERROR(SUM(VLOOKUP(K51,counts!$A:$AC, {22,23},FALSE)),"****")</f>
        <v>****</v>
      </c>
      <c r="V51" s="23" t="e">
        <f t="shared" si="61"/>
        <v>#VALUE!</v>
      </c>
      <c r="W51" s="24" t="e">
        <f t="shared" si="62"/>
        <v>#VALUE!</v>
      </c>
    </row>
    <row r="52" spans="1:24" hidden="1" outlineLevel="1">
      <c r="B52" s="1" t="s">
        <v>382</v>
      </c>
      <c r="C52" s="89">
        <v>28</v>
      </c>
      <c r="D52" s="2">
        <v>56181</v>
      </c>
      <c r="E52" s="2">
        <v>55519</v>
      </c>
      <c r="F52" s="2">
        <f>E52</f>
        <v>55519</v>
      </c>
      <c r="G52" s="2">
        <f t="shared" si="64"/>
        <v>56181</v>
      </c>
      <c r="H52" s="2" t="str">
        <f t="shared" si="55"/>
        <v>L5618155519</v>
      </c>
      <c r="I52" s="2" t="str">
        <f t="shared" si="56"/>
        <v>L5551956181</v>
      </c>
      <c r="J52" s="2" t="str">
        <f t="shared" si="57"/>
        <v>28NE</v>
      </c>
      <c r="K52" s="2" t="str">
        <f t="shared" si="58"/>
        <v>28SW</v>
      </c>
      <c r="L52" s="45"/>
      <c r="M52" s="22" t="str">
        <f>IFERROR(VLOOKUP(H52,emme_volumes!$A:$AB, 4,FALSE)*2,"****")</f>
        <v>****</v>
      </c>
      <c r="N52" s="22" t="str">
        <f t="array" ref="N52">IFERROR(SUM(VLOOKUP(H52,emme_volumes!$A:$AB, {21,22},FALSE)),"****")</f>
        <v>****</v>
      </c>
      <c r="O52" s="23" t="str">
        <f t="array" ref="O52">IFERROR(SUM(VLOOKUP(J52,counts!$A:$AC, {22,23},FALSE)),"****")</f>
        <v>****</v>
      </c>
      <c r="P52" s="23" t="e">
        <f t="shared" si="59"/>
        <v>#VALUE!</v>
      </c>
      <c r="Q52" s="24" t="e">
        <f t="shared" si="60"/>
        <v>#VALUE!</v>
      </c>
      <c r="R52" s="49"/>
      <c r="S52" s="22" t="str">
        <f>IFERROR(VLOOKUP(I52,emme_volumes!$A:$AB, 4,FALSE)*2,"****")</f>
        <v>****</v>
      </c>
      <c r="T52" s="22" t="str">
        <f t="array" ref="T52">IFERROR(SUM(VLOOKUP(I52,emme_volumes!$A:$AB, {21,22},FALSE)),"****")</f>
        <v>****</v>
      </c>
      <c r="U52" s="23" t="str">
        <f t="array" ref="U52">IFERROR(SUM(VLOOKUP(K52,counts!$A:$AC, {22,23},FALSE)),"****")</f>
        <v>****</v>
      </c>
      <c r="V52" s="23" t="e">
        <f t="shared" si="61"/>
        <v>#VALUE!</v>
      </c>
      <c r="W52" s="24" t="e">
        <f t="shared" si="62"/>
        <v>#VALUE!</v>
      </c>
    </row>
    <row r="53" spans="1:24" hidden="1" outlineLevel="1">
      <c r="B53" s="1" t="s">
        <v>383</v>
      </c>
      <c r="C53" s="89">
        <v>29</v>
      </c>
      <c r="D53" s="2">
        <v>57436</v>
      </c>
      <c r="E53" s="2">
        <v>56610</v>
      </c>
      <c r="F53" s="2">
        <f t="shared" ref="F53:F54" si="65">E53</f>
        <v>56610</v>
      </c>
      <c r="G53" s="2">
        <f t="shared" si="64"/>
        <v>57436</v>
      </c>
      <c r="H53" s="2" t="str">
        <f t="shared" si="55"/>
        <v>L5743656610</v>
      </c>
      <c r="I53" s="2" t="str">
        <f t="shared" si="56"/>
        <v>L5661057436</v>
      </c>
      <c r="J53" s="2" t="str">
        <f t="shared" si="57"/>
        <v>29NE</v>
      </c>
      <c r="K53" s="2" t="str">
        <f t="shared" si="58"/>
        <v>29SW</v>
      </c>
      <c r="L53" s="43"/>
      <c r="M53" s="22" t="str">
        <f>IFERROR(VLOOKUP(H53,emme_volumes!$A:$AB, 4,FALSE)*2,"****")</f>
        <v>****</v>
      </c>
      <c r="N53" s="22" t="str">
        <f t="array" ref="N53">IFERROR(SUM(VLOOKUP(H53,emme_volumes!$A:$AB, {21,22},FALSE)),"****")</f>
        <v>****</v>
      </c>
      <c r="O53" s="23" t="str">
        <f t="array" ref="O53">IFERROR(SUM(VLOOKUP(J53,counts!$A:$AC, {22,23},FALSE)),"****")</f>
        <v>****</v>
      </c>
      <c r="P53" s="23" t="e">
        <f t="shared" si="59"/>
        <v>#VALUE!</v>
      </c>
      <c r="Q53" s="24" t="e">
        <f t="shared" si="60"/>
        <v>#VALUE!</v>
      </c>
      <c r="R53" s="49"/>
      <c r="S53" s="22" t="str">
        <f>IFERROR(VLOOKUP(I53,emme_volumes!$A:$AB, 4,FALSE)*2,"****")</f>
        <v>****</v>
      </c>
      <c r="T53" s="22" t="str">
        <f t="array" ref="T53">IFERROR(SUM(VLOOKUP(I53,emme_volumes!$A:$AB, {21,22},FALSE)),"****")</f>
        <v>****</v>
      </c>
      <c r="U53" s="23" t="str">
        <f t="array" ref="U53">IFERROR(SUM(VLOOKUP(K53,counts!$A:$AC, {22,23},FALSE)),"****")</f>
        <v>****</v>
      </c>
      <c r="V53" s="23" t="e">
        <f t="shared" si="61"/>
        <v>#VALUE!</v>
      </c>
      <c r="W53" s="24" t="e">
        <f t="shared" si="62"/>
        <v>#VALUE!</v>
      </c>
    </row>
    <row r="54" spans="1:24" hidden="1" outlineLevel="1">
      <c r="A54" s="3"/>
      <c r="B54" s="1" t="s">
        <v>384</v>
      </c>
      <c r="C54" s="89">
        <v>30</v>
      </c>
      <c r="D54" s="2">
        <v>59943</v>
      </c>
      <c r="E54" s="2">
        <v>59977</v>
      </c>
      <c r="F54" s="2">
        <f t="shared" si="65"/>
        <v>59977</v>
      </c>
      <c r="G54" s="2">
        <f t="shared" si="64"/>
        <v>59943</v>
      </c>
      <c r="H54" s="2" t="str">
        <f t="shared" si="55"/>
        <v>L5994359977</v>
      </c>
      <c r="I54" s="2" t="str">
        <f t="shared" si="56"/>
        <v>L5997759943</v>
      </c>
      <c r="J54" s="2" t="str">
        <f t="shared" si="57"/>
        <v>30NE</v>
      </c>
      <c r="K54" s="2" t="str">
        <f t="shared" si="58"/>
        <v>30SW</v>
      </c>
      <c r="L54" s="45"/>
      <c r="M54" s="22" t="str">
        <f>IFERROR(VLOOKUP(H54,emme_volumes!$A:$AB, 4,FALSE)*2,"****")</f>
        <v>****</v>
      </c>
      <c r="N54" s="22" t="str">
        <f t="array" ref="N54">IFERROR(SUM(VLOOKUP(H54,emme_volumes!$A:$AB, {21,22},FALSE)),"****")</f>
        <v>****</v>
      </c>
      <c r="O54" s="23" t="str">
        <f t="array" ref="O54">IFERROR(SUM(VLOOKUP(J54,counts!$A:$AC, {22,23},FALSE)),"****")</f>
        <v>****</v>
      </c>
      <c r="P54" s="23" t="e">
        <f t="shared" si="59"/>
        <v>#VALUE!</v>
      </c>
      <c r="Q54" s="24" t="e">
        <f t="shared" si="60"/>
        <v>#VALUE!</v>
      </c>
      <c r="R54" s="50"/>
      <c r="S54" s="22" t="str">
        <f>IFERROR(VLOOKUP(I54,emme_volumes!$A:$AB, 4,FALSE)*2,"****")</f>
        <v>****</v>
      </c>
      <c r="T54" s="22" t="str">
        <f t="array" ref="T54">IFERROR(SUM(VLOOKUP(I54,emme_volumes!$A:$AB, {21,22},FALSE)),"****")</f>
        <v>****</v>
      </c>
      <c r="U54" s="23" t="str">
        <f t="array" ref="U54">IFERROR(SUM(VLOOKUP(K54,counts!$A:$AC, {22,23},FALSE)),"****")</f>
        <v>****</v>
      </c>
      <c r="V54" s="23" t="e">
        <f t="shared" si="61"/>
        <v>#VALUE!</v>
      </c>
      <c r="W54" s="24" t="e">
        <f t="shared" si="62"/>
        <v>#VALUE!</v>
      </c>
    </row>
    <row r="55" spans="1:24" hidden="1" outlineLevel="1">
      <c r="A55" s="3"/>
      <c r="B55" s="53" t="s">
        <v>4</v>
      </c>
      <c r="C55" s="91"/>
      <c r="D55" s="54"/>
      <c r="E55" s="54"/>
      <c r="F55" s="54"/>
      <c r="G55" s="54"/>
      <c r="H55" s="54"/>
      <c r="I55" s="54"/>
      <c r="J55" s="54"/>
      <c r="K55" s="54"/>
      <c r="L55" s="45"/>
      <c r="M55" s="55">
        <f>SUM(M42:M54)</f>
        <v>0</v>
      </c>
      <c r="N55" s="55">
        <f>SUM(N42:N54)</f>
        <v>0</v>
      </c>
      <c r="O55" s="56">
        <f t="shared" ref="O55:P55" si="66">SUM(O42:O54)</f>
        <v>9146</v>
      </c>
      <c r="P55" s="56" t="e">
        <f t="shared" si="66"/>
        <v>#VALUE!</v>
      </c>
      <c r="Q55" s="57" t="e">
        <f t="shared" si="60"/>
        <v>#VALUE!</v>
      </c>
      <c r="R55" s="50"/>
      <c r="S55" s="55">
        <f>SUM(S42:S54)</f>
        <v>0</v>
      </c>
      <c r="T55" s="55">
        <f t="shared" ref="T55:V55" si="67">SUM(T42:T54)</f>
        <v>0</v>
      </c>
      <c r="U55" s="56">
        <f t="shared" si="67"/>
        <v>9164</v>
      </c>
      <c r="V55" s="56" t="e">
        <f t="shared" si="67"/>
        <v>#VALUE!</v>
      </c>
      <c r="W55" s="57" t="e">
        <f t="shared" si="62"/>
        <v>#VALUE!</v>
      </c>
    </row>
    <row r="56" spans="1:24" hidden="1" outlineLevel="1">
      <c r="C56" s="89"/>
      <c r="I56" s="92"/>
      <c r="L56" s="45"/>
      <c r="M56" s="22"/>
      <c r="N56" s="22"/>
      <c r="Q56" s="24"/>
      <c r="R56" s="49"/>
      <c r="S56" s="22"/>
      <c r="T56" s="22"/>
      <c r="W56" s="24"/>
    </row>
    <row r="57" spans="1:24" hidden="1" outlineLevel="1">
      <c r="B57" s="53" t="s">
        <v>99</v>
      </c>
      <c r="C57" s="90"/>
      <c r="D57" s="74"/>
      <c r="E57" s="74"/>
      <c r="F57" s="74"/>
      <c r="G57" s="74"/>
      <c r="H57" s="74"/>
      <c r="I57" s="74"/>
      <c r="J57" s="74"/>
      <c r="K57" s="74"/>
      <c r="L57" s="45"/>
      <c r="M57" s="75"/>
      <c r="N57" s="75"/>
      <c r="O57" s="76"/>
      <c r="P57" s="76"/>
      <c r="Q57" s="77"/>
      <c r="R57" s="49"/>
      <c r="S57" s="75"/>
      <c r="T57" s="75"/>
      <c r="U57" s="76"/>
      <c r="V57" s="76"/>
      <c r="W57" s="77"/>
    </row>
    <row r="58" spans="1:24" hidden="1" outlineLevel="1">
      <c r="B58" s="1" t="s">
        <v>385</v>
      </c>
      <c r="C58" s="89">
        <v>31</v>
      </c>
      <c r="D58" s="2">
        <v>57749</v>
      </c>
      <c r="E58" s="2">
        <v>61157</v>
      </c>
      <c r="F58" s="2">
        <f t="shared" ref="F58:F62" si="68">E58</f>
        <v>61157</v>
      </c>
      <c r="G58" s="2">
        <f t="shared" ref="G58:G62" si="69">D58</f>
        <v>57749</v>
      </c>
      <c r="H58" s="2" t="str">
        <f t="shared" ref="H58:H62" si="70">CONCATENATE("L",D58,E58)</f>
        <v>L5774961157</v>
      </c>
      <c r="I58" s="2" t="str">
        <f t="shared" ref="I58:I62" si="71">CONCATENATE("L",F58,G58)</f>
        <v>L6115757749</v>
      </c>
      <c r="J58" s="2" t="str">
        <f t="shared" ref="J58:J62" si="72">CONCATENATE(C58,"NE")</f>
        <v>31NE</v>
      </c>
      <c r="K58" s="2" t="str">
        <f t="shared" ref="K58:K62" si="73">CONCATENATE(C58,"SW")</f>
        <v>31SW</v>
      </c>
      <c r="L58" s="43"/>
      <c r="M58" s="22" t="str">
        <f>IFERROR(VLOOKUP(H58,emme_volumes!$A:$AB, 4,FALSE)*2,"****")</f>
        <v>****</v>
      </c>
      <c r="N58" s="22" t="str">
        <f t="array" ref="N58">IFERROR(SUM(VLOOKUP(H58,emme_volumes!$A:$AB, {21,22},FALSE)),"****")</f>
        <v>****</v>
      </c>
      <c r="O58" s="23" t="str">
        <f t="array" ref="O58">IFERROR(SUM(VLOOKUP(J58,counts!$A:$AC, {22,23},FALSE)),"****")</f>
        <v>****</v>
      </c>
      <c r="P58" s="23" t="e">
        <f t="shared" ref="P58:P62" si="74">N58-O58</f>
        <v>#VALUE!</v>
      </c>
      <c r="Q58" s="24" t="e">
        <f t="shared" ref="Q58:Q63" si="75">P58/O58</f>
        <v>#VALUE!</v>
      </c>
      <c r="R58" s="49"/>
      <c r="S58" s="22" t="str">
        <f>IFERROR(VLOOKUP(I58,emme_volumes!$A:$AB, 4,FALSE)*2,"****")</f>
        <v>****</v>
      </c>
      <c r="T58" s="22" t="str">
        <f t="array" ref="T58">IFERROR(SUM(VLOOKUP(I58,emme_volumes!$A:$AB, {21,22},FALSE)),"****")</f>
        <v>****</v>
      </c>
      <c r="U58" s="23" t="str">
        <f t="array" ref="U58">IFERROR(SUM(VLOOKUP(K58,counts!$A:$AC, {22,23},FALSE)),"****")</f>
        <v>****</v>
      </c>
      <c r="V58" s="23" t="e">
        <f t="shared" ref="V58:V62" si="76">T58-U58</f>
        <v>#VALUE!</v>
      </c>
      <c r="W58" s="24" t="e">
        <f t="shared" ref="W58:W63" si="77">V58/U58</f>
        <v>#VALUE!</v>
      </c>
    </row>
    <row r="59" spans="1:24" hidden="1" outlineLevel="1">
      <c r="B59" s="1" t="s">
        <v>386</v>
      </c>
      <c r="C59" s="89">
        <v>32</v>
      </c>
      <c r="D59" s="2">
        <v>57326</v>
      </c>
      <c r="E59" s="2">
        <v>52934</v>
      </c>
      <c r="F59" s="2">
        <f t="shared" si="68"/>
        <v>52934</v>
      </c>
      <c r="G59" s="2">
        <f t="shared" si="69"/>
        <v>57326</v>
      </c>
      <c r="H59" s="2" t="str">
        <f t="shared" si="70"/>
        <v>L5732652934</v>
      </c>
      <c r="I59" s="2" t="str">
        <f t="shared" si="71"/>
        <v>L5293457326</v>
      </c>
      <c r="J59" s="2" t="str">
        <f t="shared" si="72"/>
        <v>32NE</v>
      </c>
      <c r="K59" s="2" t="str">
        <f t="shared" si="73"/>
        <v>32SW</v>
      </c>
      <c r="L59" s="45"/>
      <c r="M59" s="22" t="str">
        <f>IFERROR(VLOOKUP(H59,emme_volumes!$A:$AB, 4,FALSE)*2,"****")</f>
        <v>****</v>
      </c>
      <c r="N59" s="22" t="str">
        <f t="array" ref="N59">IFERROR(SUM(VLOOKUP(H59,emme_volumes!$A:$AB, {21,22},FALSE)),"****")</f>
        <v>****</v>
      </c>
      <c r="O59" s="23" t="str">
        <f t="array" ref="O59">IFERROR(SUM(VLOOKUP(J59,counts!$A:$AC, {22,23},FALSE)),"****")</f>
        <v>****</v>
      </c>
      <c r="P59" s="23" t="e">
        <f t="shared" si="74"/>
        <v>#VALUE!</v>
      </c>
      <c r="Q59" s="24" t="e">
        <f t="shared" si="75"/>
        <v>#VALUE!</v>
      </c>
      <c r="R59" s="50"/>
      <c r="S59" s="22" t="str">
        <f>IFERROR(VLOOKUP(I59,emme_volumes!$A:$AB, 4,FALSE)*2,"****")</f>
        <v>****</v>
      </c>
      <c r="T59" s="22" t="str">
        <f t="array" ref="T59">IFERROR(SUM(VLOOKUP(I59,emme_volumes!$A:$AB, {21,22},FALSE)),"****")</f>
        <v>****</v>
      </c>
      <c r="U59" s="23" t="str">
        <f t="array" ref="U59">IFERROR(SUM(VLOOKUP(K59,counts!$A:$AC, {22,23},FALSE)),"****")</f>
        <v>****</v>
      </c>
      <c r="V59" s="23" t="e">
        <f t="shared" si="76"/>
        <v>#VALUE!</v>
      </c>
      <c r="W59" s="24" t="e">
        <f t="shared" si="77"/>
        <v>#VALUE!</v>
      </c>
    </row>
    <row r="60" spans="1:24" hidden="1" outlineLevel="1">
      <c r="B60" s="1" t="s">
        <v>387</v>
      </c>
      <c r="C60" s="89">
        <v>33</v>
      </c>
      <c r="D60" s="2">
        <v>54301</v>
      </c>
      <c r="E60" s="2">
        <v>57143</v>
      </c>
      <c r="F60" s="2">
        <f t="shared" si="68"/>
        <v>57143</v>
      </c>
      <c r="G60" s="2">
        <f t="shared" si="69"/>
        <v>54301</v>
      </c>
      <c r="H60" s="2" t="str">
        <f t="shared" si="70"/>
        <v>L5430157143</v>
      </c>
      <c r="I60" s="2" t="str">
        <f t="shared" si="71"/>
        <v>L5714354301</v>
      </c>
      <c r="J60" s="2" t="str">
        <f t="shared" si="72"/>
        <v>33NE</v>
      </c>
      <c r="K60" s="2" t="str">
        <f t="shared" si="73"/>
        <v>33SW</v>
      </c>
      <c r="L60" s="43"/>
      <c r="M60" s="22" t="str">
        <f>IFERROR(VLOOKUP(H60,emme_volumes!$A:$AB, 4,FALSE)*2,"****")</f>
        <v>****</v>
      </c>
      <c r="N60" s="22" t="str">
        <f t="array" ref="N60">IFERROR(SUM(VLOOKUP(H60,emme_volumes!$A:$AB, {21,22},FALSE)),"****")</f>
        <v>****</v>
      </c>
      <c r="O60" s="23" t="str">
        <f t="array" ref="O60">IFERROR(SUM(VLOOKUP(J60,counts!$A:$AC, {22,23},FALSE)),"****")</f>
        <v>****</v>
      </c>
      <c r="P60" s="23" t="e">
        <f t="shared" si="74"/>
        <v>#VALUE!</v>
      </c>
      <c r="Q60" s="24" t="e">
        <f t="shared" si="75"/>
        <v>#VALUE!</v>
      </c>
      <c r="R60" s="49"/>
      <c r="S60" s="22" t="str">
        <f>IFERROR(VLOOKUP(I60,emme_volumes!$A:$AB, 4,FALSE)*2,"****")</f>
        <v>****</v>
      </c>
      <c r="T60" s="22" t="str">
        <f t="array" ref="T60">IFERROR(SUM(VLOOKUP(I60,emme_volumes!$A:$AB, {21,22},FALSE)),"****")</f>
        <v>****</v>
      </c>
      <c r="U60" s="23" t="str">
        <f t="array" ref="U60">IFERROR(SUM(VLOOKUP(K60,counts!$A:$AC, {22,23},FALSE)),"****")</f>
        <v>****</v>
      </c>
      <c r="V60" s="23" t="e">
        <f t="shared" si="76"/>
        <v>#VALUE!</v>
      </c>
      <c r="W60" s="24" t="e">
        <f t="shared" si="77"/>
        <v>#VALUE!</v>
      </c>
    </row>
    <row r="61" spans="1:24" hidden="1" outlineLevel="1">
      <c r="B61" s="1" t="s">
        <v>388</v>
      </c>
      <c r="C61" s="89">
        <v>34</v>
      </c>
      <c r="D61" s="2">
        <v>58246</v>
      </c>
      <c r="E61" s="2">
        <v>60723</v>
      </c>
      <c r="F61" s="2">
        <f t="shared" si="68"/>
        <v>60723</v>
      </c>
      <c r="G61" s="2">
        <f t="shared" si="69"/>
        <v>58246</v>
      </c>
      <c r="H61" s="2" t="str">
        <f t="shared" si="70"/>
        <v>L5824660723</v>
      </c>
      <c r="I61" s="2" t="str">
        <f t="shared" si="71"/>
        <v>L6072358246</v>
      </c>
      <c r="J61" s="2" t="str">
        <f t="shared" si="72"/>
        <v>34NE</v>
      </c>
      <c r="K61" s="2" t="str">
        <f t="shared" si="73"/>
        <v>34SW</v>
      </c>
      <c r="L61" s="43"/>
      <c r="M61" s="22" t="str">
        <f>IFERROR(VLOOKUP(H61,emme_volumes!$A:$AB, 4,FALSE)*2,"****")</f>
        <v>****</v>
      </c>
      <c r="N61" s="22" t="str">
        <f t="array" ref="N61">IFERROR(SUM(VLOOKUP(H61,emme_volumes!$A:$AB, {21,22},FALSE)),"****")</f>
        <v>****</v>
      </c>
      <c r="O61" s="23" t="str">
        <f t="array" ref="O61">IFERROR(SUM(VLOOKUP(J61,counts!$A:$AC, {22,23},FALSE)),"****")</f>
        <v>****</v>
      </c>
      <c r="P61" s="23" t="e">
        <f t="shared" si="74"/>
        <v>#VALUE!</v>
      </c>
      <c r="Q61" s="24" t="e">
        <f t="shared" si="75"/>
        <v>#VALUE!</v>
      </c>
      <c r="R61" s="49"/>
      <c r="S61" s="22" t="str">
        <f>IFERROR(VLOOKUP(I61,emme_volumes!$A:$AB, 4,FALSE)*2,"****")</f>
        <v>****</v>
      </c>
      <c r="T61" s="22" t="str">
        <f t="array" ref="T61">IFERROR(SUM(VLOOKUP(I61,emme_volumes!$A:$AB, {21,22},FALSE)),"****")</f>
        <v>****</v>
      </c>
      <c r="U61" s="23" t="str">
        <f t="array" ref="U61">IFERROR(SUM(VLOOKUP(K61,counts!$A:$AC, {22,23},FALSE)),"****")</f>
        <v>****</v>
      </c>
      <c r="V61" s="23" t="e">
        <f t="shared" si="76"/>
        <v>#VALUE!</v>
      </c>
      <c r="W61" s="24" t="e">
        <f t="shared" si="77"/>
        <v>#VALUE!</v>
      </c>
    </row>
    <row r="62" spans="1:24" hidden="1" outlineLevel="1">
      <c r="B62" s="1" t="s">
        <v>389</v>
      </c>
      <c r="C62" s="89">
        <v>35</v>
      </c>
      <c r="D62" s="2">
        <v>54620</v>
      </c>
      <c r="E62" s="2">
        <v>54621</v>
      </c>
      <c r="F62" s="2">
        <f t="shared" si="68"/>
        <v>54621</v>
      </c>
      <c r="G62" s="2">
        <f t="shared" si="69"/>
        <v>54620</v>
      </c>
      <c r="H62" s="2" t="str">
        <f t="shared" si="70"/>
        <v>L5462054621</v>
      </c>
      <c r="I62" s="2" t="str">
        <f t="shared" si="71"/>
        <v>L5462154620</v>
      </c>
      <c r="J62" s="2" t="str">
        <f t="shared" si="72"/>
        <v>35NE</v>
      </c>
      <c r="K62" s="2" t="str">
        <f t="shared" si="73"/>
        <v>35SW</v>
      </c>
      <c r="L62" s="43"/>
      <c r="M62" s="22" t="str">
        <f>IFERROR(VLOOKUP(H62,emme_volumes!$A:$AB, 4,FALSE)*2,"****")</f>
        <v>****</v>
      </c>
      <c r="N62" s="22" t="str">
        <f t="array" ref="N62">IFERROR(SUM(VLOOKUP(H62,emme_volumes!$A:$AB, {21,22},FALSE)),"****")</f>
        <v>****</v>
      </c>
      <c r="O62" s="23" t="str">
        <f t="array" ref="O62">IFERROR(SUM(VLOOKUP(J62,counts!$A:$AC, {22,23},FALSE)),"****")</f>
        <v>****</v>
      </c>
      <c r="P62" s="23" t="e">
        <f t="shared" si="74"/>
        <v>#VALUE!</v>
      </c>
      <c r="Q62" s="24" t="e">
        <f t="shared" si="75"/>
        <v>#VALUE!</v>
      </c>
      <c r="R62" s="49"/>
      <c r="S62" s="22" t="str">
        <f>IFERROR(VLOOKUP(I62,emme_volumes!$A:$AB, 4,FALSE)*2,"****")</f>
        <v>****</v>
      </c>
      <c r="T62" s="22" t="str">
        <f t="array" ref="T62">IFERROR(SUM(VLOOKUP(I62,emme_volumes!$A:$AB, {21,22},FALSE)),"****")</f>
        <v>****</v>
      </c>
      <c r="U62" s="23" t="str">
        <f t="array" ref="U62">IFERROR(SUM(VLOOKUP(K62,counts!$A:$AC, {22,23},FALSE)),"****")</f>
        <v>****</v>
      </c>
      <c r="V62" s="23" t="e">
        <f t="shared" si="76"/>
        <v>#VALUE!</v>
      </c>
      <c r="W62" s="24" t="e">
        <f t="shared" si="77"/>
        <v>#VALUE!</v>
      </c>
    </row>
    <row r="63" spans="1:24" hidden="1" outlineLevel="1">
      <c r="A63" s="3"/>
      <c r="B63" s="53" t="s">
        <v>4</v>
      </c>
      <c r="C63" s="91"/>
      <c r="D63" s="54"/>
      <c r="E63" s="54"/>
      <c r="F63" s="54"/>
      <c r="G63" s="54"/>
      <c r="H63" s="54"/>
      <c r="I63" s="54"/>
      <c r="J63" s="54"/>
      <c r="K63" s="54"/>
      <c r="L63" s="45"/>
      <c r="M63" s="55">
        <f>SUM(M58:M62)</f>
        <v>0</v>
      </c>
      <c r="N63" s="55">
        <f>SUM(N58:N62)</f>
        <v>0</v>
      </c>
      <c r="O63" s="56">
        <f t="shared" ref="O63:P63" si="78">SUM(O58:O62)</f>
        <v>0</v>
      </c>
      <c r="P63" s="56" t="e">
        <f t="shared" si="78"/>
        <v>#VALUE!</v>
      </c>
      <c r="Q63" s="57" t="e">
        <f t="shared" si="75"/>
        <v>#VALUE!</v>
      </c>
      <c r="R63" s="50"/>
      <c r="S63" s="55">
        <f>SUM(S58:S62)</f>
        <v>0</v>
      </c>
      <c r="T63" s="55">
        <f t="shared" ref="T63:V63" si="79">SUM(T58:T62)</f>
        <v>0</v>
      </c>
      <c r="U63" s="56">
        <f t="shared" si="79"/>
        <v>0</v>
      </c>
      <c r="V63" s="56" t="e">
        <f t="shared" si="79"/>
        <v>#VALUE!</v>
      </c>
      <c r="W63" s="57" t="e">
        <f t="shared" si="77"/>
        <v>#VALUE!</v>
      </c>
    </row>
    <row r="64" spans="1:24" hidden="1" outlineLevel="1">
      <c r="C64" s="89"/>
      <c r="I64" s="92"/>
      <c r="L64" s="43"/>
      <c r="M64" s="22"/>
      <c r="N64" s="22"/>
      <c r="Q64" s="24"/>
      <c r="R64" s="49"/>
      <c r="S64" s="22"/>
      <c r="T64" s="22"/>
      <c r="W64" s="24"/>
      <c r="X64" s="1" t="s">
        <v>513</v>
      </c>
    </row>
    <row r="65" spans="1:23" hidden="1" outlineLevel="1">
      <c r="B65" s="53" t="s">
        <v>100</v>
      </c>
      <c r="C65" s="90"/>
      <c r="D65" s="74"/>
      <c r="E65" s="74"/>
      <c r="F65" s="74"/>
      <c r="G65" s="74"/>
      <c r="H65" s="74"/>
      <c r="I65" s="74"/>
      <c r="J65" s="74"/>
      <c r="K65" s="74"/>
      <c r="L65" s="45"/>
      <c r="M65" s="75"/>
      <c r="N65" s="75"/>
      <c r="O65" s="76"/>
      <c r="P65" s="76"/>
      <c r="Q65" s="77"/>
      <c r="R65" s="49"/>
      <c r="S65" s="75"/>
      <c r="T65" s="75"/>
      <c r="U65" s="76"/>
      <c r="V65" s="76"/>
      <c r="W65" s="77"/>
    </row>
    <row r="66" spans="1:23" hidden="1" outlineLevel="1">
      <c r="B66" s="1" t="s">
        <v>548</v>
      </c>
      <c r="C66" s="89">
        <v>433</v>
      </c>
      <c r="D66" s="2">
        <v>56798</v>
      </c>
      <c r="E66" s="2">
        <v>54627</v>
      </c>
      <c r="F66" s="2">
        <f t="shared" ref="F66" si="80">E66</f>
        <v>54627</v>
      </c>
      <c r="G66" s="2">
        <f t="shared" ref="G66" si="81">D66</f>
        <v>56798</v>
      </c>
      <c r="H66" s="2" t="str">
        <f>CONCATENATE("L",D66,E66)</f>
        <v>L5679854627</v>
      </c>
      <c r="I66" s="2" t="str">
        <f>CONCATENATE("L",F66,G66)</f>
        <v>L5462756798</v>
      </c>
      <c r="J66" s="2" t="str">
        <f>CONCATENATE(C66,"NE")</f>
        <v>433NE</v>
      </c>
      <c r="K66" s="2" t="str">
        <f>CONCATENATE(C66,"SW")</f>
        <v>433SW</v>
      </c>
      <c r="L66" s="43"/>
      <c r="M66" s="22" t="str">
        <f>IFERROR(VLOOKUP(H66,emme_volumes!$A:$AB, 4,FALSE)*2,"****")</f>
        <v>****</v>
      </c>
      <c r="N66" s="22" t="str">
        <f t="array" ref="N66">IFERROR(SUM(VLOOKUP(H66,emme_volumes!$A:$AB, {21,22},FALSE)),"****")</f>
        <v>****</v>
      </c>
      <c r="O66" s="23">
        <f t="array" ref="O66">IFERROR(SUM(VLOOKUP(J66,counts!$A:$AC, {22,23},FALSE)),"****")</f>
        <v>3380</v>
      </c>
      <c r="P66" s="23" t="e">
        <f>N66-O66</f>
        <v>#VALUE!</v>
      </c>
      <c r="Q66" s="24" t="e">
        <f>P66/O66</f>
        <v>#VALUE!</v>
      </c>
      <c r="R66" s="49"/>
      <c r="S66" s="22" t="str">
        <f>IFERROR(VLOOKUP(I66,emme_volumes!$A:$AB, 4,FALSE)*2,"****")</f>
        <v>****</v>
      </c>
      <c r="T66" s="22" t="str">
        <f t="array" ref="T66">IFERROR(SUM(VLOOKUP(I66,emme_volumes!$A:$AB, {21,22},FALSE)),"****")</f>
        <v>****</v>
      </c>
      <c r="U66" s="23">
        <f t="array" ref="U66">IFERROR(SUM(VLOOKUP(K66,counts!$A:$AC, {22,23},FALSE)),"****")</f>
        <v>1505</v>
      </c>
      <c r="V66" s="23" t="e">
        <f>T66-U66</f>
        <v>#VALUE!</v>
      </c>
      <c r="W66" s="24" t="e">
        <f>V66/U66</f>
        <v>#VALUE!</v>
      </c>
    </row>
    <row r="67" spans="1:23" hidden="1" outlineLevel="1">
      <c r="A67" s="3"/>
      <c r="B67" s="53" t="s">
        <v>4</v>
      </c>
      <c r="C67" s="91"/>
      <c r="D67" s="54"/>
      <c r="E67" s="54"/>
      <c r="F67" s="54"/>
      <c r="G67" s="54"/>
      <c r="H67" s="54"/>
      <c r="I67" s="54"/>
      <c r="J67" s="54"/>
      <c r="K67" s="54"/>
      <c r="L67" s="45"/>
      <c r="M67" s="55">
        <f>SUM(M66)</f>
        <v>0</v>
      </c>
      <c r="N67" s="55">
        <f>SUM(N66)</f>
        <v>0</v>
      </c>
      <c r="O67" s="56">
        <f t="shared" ref="O67:P67" si="82">SUM(O66)</f>
        <v>3380</v>
      </c>
      <c r="P67" s="56" t="e">
        <f t="shared" si="82"/>
        <v>#VALUE!</v>
      </c>
      <c r="Q67" s="57" t="e">
        <f t="shared" ref="Q67" si="83">P67/O67</f>
        <v>#VALUE!</v>
      </c>
      <c r="R67" s="50"/>
      <c r="S67" s="55">
        <f>SUM(S66)</f>
        <v>0</v>
      </c>
      <c r="T67" s="55">
        <f>SUM(T66)</f>
        <v>0</v>
      </c>
      <c r="U67" s="56">
        <f t="shared" ref="U67:V67" si="84">SUM(U66)</f>
        <v>1505</v>
      </c>
      <c r="V67" s="56" t="e">
        <f t="shared" si="84"/>
        <v>#VALUE!</v>
      </c>
      <c r="W67" s="57" t="e">
        <f t="shared" ref="W67" si="85">V67/U67</f>
        <v>#VALUE!</v>
      </c>
    </row>
    <row r="68" spans="1:23" hidden="1" outlineLevel="1">
      <c r="C68" s="89"/>
      <c r="I68" s="92"/>
      <c r="L68" s="43"/>
      <c r="M68" s="22"/>
      <c r="N68" s="22"/>
      <c r="Q68" s="24"/>
      <c r="R68" s="49"/>
      <c r="S68" s="22"/>
      <c r="T68" s="22"/>
      <c r="W68" s="24"/>
    </row>
    <row r="69" spans="1:23" hidden="1" outlineLevel="1">
      <c r="B69" s="53" t="s">
        <v>101</v>
      </c>
      <c r="C69" s="90"/>
      <c r="D69" s="74"/>
      <c r="E69" s="74"/>
      <c r="F69" s="74"/>
      <c r="G69" s="74"/>
      <c r="H69" s="74"/>
      <c r="I69" s="74"/>
      <c r="J69" s="74"/>
      <c r="K69" s="74"/>
      <c r="L69" s="45"/>
      <c r="M69" s="75"/>
      <c r="N69" s="75"/>
      <c r="O69" s="76"/>
      <c r="P69" s="76"/>
      <c r="Q69" s="77"/>
      <c r="R69" s="49"/>
      <c r="S69" s="75"/>
      <c r="T69" s="75"/>
      <c r="U69" s="76"/>
      <c r="V69" s="76"/>
      <c r="W69" s="77"/>
    </row>
    <row r="70" spans="1:23" hidden="1" outlineLevel="1">
      <c r="B70" s="1" t="s">
        <v>163</v>
      </c>
      <c r="C70" s="89">
        <v>325</v>
      </c>
      <c r="D70" s="2">
        <v>54269</v>
      </c>
      <c r="E70" s="2">
        <v>57472</v>
      </c>
      <c r="F70" s="2">
        <f t="shared" ref="F70:F71" si="86">E70</f>
        <v>57472</v>
      </c>
      <c r="G70" s="2">
        <f t="shared" ref="G70:G71" si="87">D70</f>
        <v>54269</v>
      </c>
      <c r="H70" s="2" t="str">
        <f t="shared" ref="H70:H71" si="88">CONCATENATE("L",D70,E70)</f>
        <v>L5426957472</v>
      </c>
      <c r="I70" s="2" t="str">
        <f t="shared" ref="I70:I71" si="89">CONCATENATE("L",F70,G70)</f>
        <v>L5747254269</v>
      </c>
      <c r="J70" s="2" t="str">
        <f t="shared" ref="J70:J71" si="90">CONCATENATE(C70,"NE")</f>
        <v>325NE</v>
      </c>
      <c r="K70" s="2" t="str">
        <f t="shared" ref="K70:K71" si="91">CONCATENATE(C70,"SW")</f>
        <v>325SW</v>
      </c>
      <c r="L70" s="45"/>
      <c r="M70" s="22" t="str">
        <f>IFERROR(VLOOKUP(H70,emme_volumes!$A:$AB, 4,FALSE)*2,"****")</f>
        <v>****</v>
      </c>
      <c r="N70" s="22" t="str">
        <f t="array" ref="N70">IFERROR(SUM(VLOOKUP(H70,emme_volumes!$A:$AB, {21,22},FALSE)),"****")</f>
        <v>****</v>
      </c>
      <c r="O70" s="23">
        <f t="array" ref="O70">IFERROR(SUM(VLOOKUP(J70,counts!$A:$AC, {22,23},FALSE)),"****")</f>
        <v>1138</v>
      </c>
      <c r="P70" s="23" t="e">
        <f t="shared" ref="P70:P71" si="92">N70-O70</f>
        <v>#VALUE!</v>
      </c>
      <c r="Q70" s="24" t="e">
        <f t="shared" ref="Q70:Q72" si="93">P70/O70</f>
        <v>#VALUE!</v>
      </c>
      <c r="R70" s="50"/>
      <c r="S70" s="22" t="str">
        <f>IFERROR(VLOOKUP(I70,emme_volumes!$A:$AB, 4,FALSE)*2,"****")</f>
        <v>****</v>
      </c>
      <c r="T70" s="22" t="str">
        <f t="array" ref="T70">IFERROR(SUM(VLOOKUP(I70,emme_volumes!$A:$AB, {21,22},FALSE)),"****")</f>
        <v>****</v>
      </c>
      <c r="U70" s="23">
        <f t="array" ref="U70">IFERROR(SUM(VLOOKUP(K70,counts!$A:$AC, {22,23},FALSE)),"****")</f>
        <v>1583</v>
      </c>
      <c r="V70" s="23" t="e">
        <f t="shared" ref="V70:V71" si="94">T70-U70</f>
        <v>#VALUE!</v>
      </c>
      <c r="W70" s="24" t="e">
        <f t="shared" ref="W70:W72" si="95">V70/U70</f>
        <v>#VALUE!</v>
      </c>
    </row>
    <row r="71" spans="1:23" hidden="1" outlineLevel="1">
      <c r="B71" s="1" t="s">
        <v>164</v>
      </c>
      <c r="C71" s="89">
        <v>326</v>
      </c>
      <c r="D71" s="2">
        <v>58363</v>
      </c>
      <c r="E71" s="2">
        <v>53989</v>
      </c>
      <c r="F71" s="2">
        <f t="shared" si="86"/>
        <v>53989</v>
      </c>
      <c r="G71" s="2">
        <f t="shared" si="87"/>
        <v>58363</v>
      </c>
      <c r="H71" s="2" t="str">
        <f t="shared" si="88"/>
        <v>L5836353989</v>
      </c>
      <c r="I71" s="2" t="str">
        <f t="shared" si="89"/>
        <v>L5398958363</v>
      </c>
      <c r="J71" s="2" t="str">
        <f t="shared" si="90"/>
        <v>326NE</v>
      </c>
      <c r="K71" s="2" t="str">
        <f t="shared" si="91"/>
        <v>326SW</v>
      </c>
      <c r="L71" s="45"/>
      <c r="M71" s="22" t="str">
        <f>IFERROR(VLOOKUP(H71,emme_volumes!$A:$AB, 4,FALSE)*2,"****")</f>
        <v>****</v>
      </c>
      <c r="N71" s="22" t="str">
        <f t="array" ref="N71">IFERROR(SUM(VLOOKUP(H71,emme_volumes!$A:$AB, {21,22},FALSE)),"****")</f>
        <v>****</v>
      </c>
      <c r="O71" s="23" t="str">
        <f t="array" ref="O71">IFERROR(SUM(VLOOKUP(J71,counts!$A:$AC, {22,23},FALSE)),"****")</f>
        <v>****</v>
      </c>
      <c r="P71" s="23" t="e">
        <f t="shared" si="92"/>
        <v>#VALUE!</v>
      </c>
      <c r="Q71" s="24" t="e">
        <f t="shared" si="93"/>
        <v>#VALUE!</v>
      </c>
      <c r="R71" s="49"/>
      <c r="S71" s="22" t="str">
        <f>IFERROR(VLOOKUP(I71,emme_volumes!$A:$AB, 4,FALSE)*2,"****")</f>
        <v>****</v>
      </c>
      <c r="T71" s="22" t="str">
        <f t="array" ref="T71">IFERROR(SUM(VLOOKUP(I71,emme_volumes!$A:$AB, {21,22},FALSE)),"****")</f>
        <v>****</v>
      </c>
      <c r="U71" s="23" t="str">
        <f t="array" ref="U71">IFERROR(SUM(VLOOKUP(K71,counts!$A:$AC, {22,23},FALSE)),"****")</f>
        <v>****</v>
      </c>
      <c r="V71" s="23" t="e">
        <f t="shared" si="94"/>
        <v>#VALUE!</v>
      </c>
      <c r="W71" s="24" t="e">
        <f t="shared" si="95"/>
        <v>#VALUE!</v>
      </c>
    </row>
    <row r="72" spans="1:23" hidden="1" outlineLevel="1">
      <c r="A72" s="3"/>
      <c r="B72" s="53" t="s">
        <v>4</v>
      </c>
      <c r="C72" s="91"/>
      <c r="D72" s="54"/>
      <c r="E72" s="54"/>
      <c r="F72" s="54"/>
      <c r="G72" s="54"/>
      <c r="H72" s="54"/>
      <c r="I72" s="54"/>
      <c r="J72" s="54"/>
      <c r="K72" s="54"/>
      <c r="L72" s="45"/>
      <c r="M72" s="55">
        <f>SUM(M70:M71)</f>
        <v>0</v>
      </c>
      <c r="N72" s="55">
        <f>SUM(N70:N71)</f>
        <v>0</v>
      </c>
      <c r="O72" s="56">
        <f t="shared" ref="O72:P72" si="96">SUM(O70:O71)</f>
        <v>1138</v>
      </c>
      <c r="P72" s="56" t="e">
        <f t="shared" si="96"/>
        <v>#VALUE!</v>
      </c>
      <c r="Q72" s="57" t="e">
        <f t="shared" si="93"/>
        <v>#VALUE!</v>
      </c>
      <c r="R72" s="50"/>
      <c r="S72" s="55">
        <f>SUM(S70:S71)</f>
        <v>0</v>
      </c>
      <c r="T72" s="55">
        <f t="shared" ref="T72:V72" si="97">SUM(T70:T71)</f>
        <v>0</v>
      </c>
      <c r="U72" s="56">
        <f t="shared" si="97"/>
        <v>1583</v>
      </c>
      <c r="V72" s="56" t="e">
        <f t="shared" si="97"/>
        <v>#VALUE!</v>
      </c>
      <c r="W72" s="57" t="e">
        <f t="shared" si="95"/>
        <v>#VALUE!</v>
      </c>
    </row>
    <row r="73" spans="1:23" hidden="1" outlineLevel="1">
      <c r="C73" s="89"/>
      <c r="I73" s="92"/>
      <c r="L73" s="43"/>
      <c r="M73" s="22"/>
      <c r="N73" s="22"/>
      <c r="Q73" s="24"/>
      <c r="R73" s="49"/>
      <c r="S73" s="22"/>
      <c r="T73" s="22"/>
      <c r="W73" s="24"/>
    </row>
    <row r="74" spans="1:23" hidden="1" outlineLevel="1">
      <c r="B74" s="53" t="s">
        <v>102</v>
      </c>
      <c r="C74" s="90"/>
      <c r="D74" s="74"/>
      <c r="E74" s="74"/>
      <c r="F74" s="74"/>
      <c r="G74" s="74"/>
      <c r="H74" s="74"/>
      <c r="I74" s="74"/>
      <c r="J74" s="74"/>
      <c r="K74" s="74"/>
      <c r="L74" s="45"/>
      <c r="M74" s="75"/>
      <c r="N74" s="75"/>
      <c r="O74" s="76"/>
      <c r="P74" s="76"/>
      <c r="Q74" s="77"/>
      <c r="R74" s="49"/>
      <c r="S74" s="75"/>
      <c r="T74" s="75"/>
      <c r="U74" s="76"/>
      <c r="V74" s="76"/>
      <c r="W74" s="77"/>
    </row>
    <row r="75" spans="1:23" hidden="1" outlineLevel="1">
      <c r="B75" s="1" t="s">
        <v>165</v>
      </c>
      <c r="C75" s="89">
        <v>162</v>
      </c>
      <c r="D75" s="2">
        <v>54421</v>
      </c>
      <c r="E75" s="2">
        <v>53949</v>
      </c>
      <c r="F75" s="2">
        <f t="shared" ref="F75:F77" si="98">E75</f>
        <v>53949</v>
      </c>
      <c r="G75" s="2">
        <f t="shared" ref="G75:G77" si="99">D75</f>
        <v>54421</v>
      </c>
      <c r="H75" s="2" t="str">
        <f t="shared" ref="H75:H77" si="100">CONCATENATE("L",D75,E75)</f>
        <v>L5442153949</v>
      </c>
      <c r="I75" s="2" t="str">
        <f t="shared" ref="I75:I77" si="101">CONCATENATE("L",F75,G75)</f>
        <v>L5394954421</v>
      </c>
      <c r="J75" s="2" t="str">
        <f t="shared" ref="J75:J77" si="102">CONCATENATE(C75,"NE")</f>
        <v>162NE</v>
      </c>
      <c r="K75" s="2" t="str">
        <f t="shared" ref="K75:K77" si="103">CONCATENATE(C75,"SW")</f>
        <v>162SW</v>
      </c>
      <c r="L75" s="43"/>
      <c r="M75" s="22" t="str">
        <f>IFERROR(VLOOKUP(H75,emme_volumes!$A:$AB, 4,FALSE)*2,"****")</f>
        <v>****</v>
      </c>
      <c r="N75" s="22" t="str">
        <f t="array" ref="N75">IFERROR(SUM(VLOOKUP(H75,emme_volumes!$A:$AB, {21,22},FALSE)),"****")</f>
        <v>****</v>
      </c>
      <c r="O75" s="23" t="str">
        <f t="array" ref="O75">IFERROR(SUM(VLOOKUP(J75,counts!$A:$AC, {22,23},FALSE)),"****")</f>
        <v>****</v>
      </c>
      <c r="P75" s="23" t="e">
        <f t="shared" ref="P75:P77" si="104">N75-O75</f>
        <v>#VALUE!</v>
      </c>
      <c r="Q75" s="24" t="e">
        <f t="shared" ref="Q75:Q78" si="105">P75/O75</f>
        <v>#VALUE!</v>
      </c>
      <c r="R75" s="49"/>
      <c r="S75" s="22" t="str">
        <f>IFERROR(VLOOKUP(I75,emme_volumes!$A:$AB, 4,FALSE)*2,"****")</f>
        <v>****</v>
      </c>
      <c r="T75" s="22" t="str">
        <f t="array" ref="T75">IFERROR(SUM(VLOOKUP(I75,emme_volumes!$A:$AB, {21,22},FALSE)),"****")</f>
        <v>****</v>
      </c>
      <c r="U75" s="23" t="str">
        <f t="array" ref="U75">IFERROR(SUM(VLOOKUP(K75,counts!$A:$AC, {22,23},FALSE)),"****")</f>
        <v>****</v>
      </c>
      <c r="V75" s="23" t="e">
        <f t="shared" ref="V75:V77" si="106">T75-U75</f>
        <v>#VALUE!</v>
      </c>
      <c r="W75" s="24" t="e">
        <f t="shared" ref="W75:W78" si="107">V75/U75</f>
        <v>#VALUE!</v>
      </c>
    </row>
    <row r="76" spans="1:23" hidden="1" outlineLevel="1">
      <c r="A76" s="3"/>
      <c r="B76" s="1" t="s">
        <v>166</v>
      </c>
      <c r="C76" s="89">
        <v>163</v>
      </c>
      <c r="D76" s="2">
        <v>78983</v>
      </c>
      <c r="E76" s="2">
        <v>59987</v>
      </c>
      <c r="F76" s="2">
        <f t="shared" si="98"/>
        <v>59987</v>
      </c>
      <c r="G76" s="2">
        <f t="shared" si="99"/>
        <v>78983</v>
      </c>
      <c r="H76" s="2" t="str">
        <f t="shared" si="100"/>
        <v>L7898359987</v>
      </c>
      <c r="I76" s="2" t="str">
        <f t="shared" si="101"/>
        <v>L5998778983</v>
      </c>
      <c r="J76" s="2" t="str">
        <f t="shared" si="102"/>
        <v>163NE</v>
      </c>
      <c r="K76" s="2" t="str">
        <f t="shared" si="103"/>
        <v>163SW</v>
      </c>
      <c r="L76" s="45"/>
      <c r="M76" s="22" t="str">
        <f>IFERROR(VLOOKUP(H76,emme_volumes!$A:$AB, 4,FALSE)*2,"****")</f>
        <v>****</v>
      </c>
      <c r="N76" s="22" t="str">
        <f t="array" ref="N76">IFERROR(SUM(VLOOKUP(H76,emme_volumes!$A:$AB, {21,22},FALSE)),"****")</f>
        <v>****</v>
      </c>
      <c r="O76" s="23" t="str">
        <f t="array" ref="O76">IFERROR(SUM(VLOOKUP(J76,counts!$A:$AC, {22,23},FALSE)),"****")</f>
        <v>****</v>
      </c>
      <c r="P76" s="23" t="e">
        <f t="shared" si="104"/>
        <v>#VALUE!</v>
      </c>
      <c r="Q76" s="24" t="e">
        <f t="shared" si="105"/>
        <v>#VALUE!</v>
      </c>
      <c r="R76" s="49"/>
      <c r="S76" s="22" t="str">
        <f>IFERROR(VLOOKUP(I76,emme_volumes!$A:$AB, 4,FALSE)*2,"****")</f>
        <v>****</v>
      </c>
      <c r="T76" s="22" t="str">
        <f t="array" ref="T76">IFERROR(SUM(VLOOKUP(I76,emme_volumes!$A:$AB, {21,22},FALSE)),"****")</f>
        <v>****</v>
      </c>
      <c r="U76" s="23" t="str">
        <f t="array" ref="U76">IFERROR(SUM(VLOOKUP(K76,counts!$A:$AC, {22,23},FALSE)),"****")</f>
        <v>****</v>
      </c>
      <c r="V76" s="23" t="e">
        <f t="shared" si="106"/>
        <v>#VALUE!</v>
      </c>
      <c r="W76" s="24" t="e">
        <f t="shared" si="107"/>
        <v>#VALUE!</v>
      </c>
    </row>
    <row r="77" spans="1:23" hidden="1" outlineLevel="1">
      <c r="B77" s="1" t="s">
        <v>167</v>
      </c>
      <c r="C77" s="89">
        <v>164</v>
      </c>
      <c r="D77" s="2">
        <v>57071</v>
      </c>
      <c r="E77" s="2">
        <v>56182</v>
      </c>
      <c r="F77" s="2">
        <f t="shared" si="98"/>
        <v>56182</v>
      </c>
      <c r="G77" s="2">
        <f t="shared" si="99"/>
        <v>57071</v>
      </c>
      <c r="H77" s="2" t="str">
        <f t="shared" si="100"/>
        <v>L5707156182</v>
      </c>
      <c r="I77" s="2" t="str">
        <f t="shared" si="101"/>
        <v>L5618257071</v>
      </c>
      <c r="J77" s="2" t="str">
        <f t="shared" si="102"/>
        <v>164NE</v>
      </c>
      <c r="K77" s="2" t="str">
        <f t="shared" si="103"/>
        <v>164SW</v>
      </c>
      <c r="L77" s="43"/>
      <c r="M77" s="22" t="str">
        <f>IFERROR(VLOOKUP(H77,emme_volumes!$A:$AB, 4,FALSE)*2,"****")</f>
        <v>****</v>
      </c>
      <c r="N77" s="22" t="str">
        <f t="array" ref="N77">IFERROR(SUM(VLOOKUP(H77,emme_volumes!$A:$AB, {21,22},FALSE)),"****")</f>
        <v>****</v>
      </c>
      <c r="O77" s="23" t="str">
        <f t="array" ref="O77">IFERROR(SUM(VLOOKUP(J77,counts!$A:$AC, {22,23},FALSE)),"****")</f>
        <v>****</v>
      </c>
      <c r="P77" s="23" t="e">
        <f t="shared" si="104"/>
        <v>#VALUE!</v>
      </c>
      <c r="Q77" s="24" t="e">
        <f t="shared" si="105"/>
        <v>#VALUE!</v>
      </c>
      <c r="R77" s="49"/>
      <c r="S77" s="22" t="str">
        <f>IFERROR(VLOOKUP(I77,emme_volumes!$A:$AB, 4,FALSE)*2,"****")</f>
        <v>****</v>
      </c>
      <c r="T77" s="22" t="str">
        <f t="array" ref="T77">IFERROR(SUM(VLOOKUP(I77,emme_volumes!$A:$AB, {21,22},FALSE)),"****")</f>
        <v>****</v>
      </c>
      <c r="U77" s="23" t="str">
        <f t="array" ref="U77">IFERROR(SUM(VLOOKUP(K77,counts!$A:$AC, {22,23},FALSE)),"****")</f>
        <v>****</v>
      </c>
      <c r="V77" s="23" t="e">
        <f t="shared" si="106"/>
        <v>#VALUE!</v>
      </c>
      <c r="W77" s="24" t="e">
        <f t="shared" si="107"/>
        <v>#VALUE!</v>
      </c>
    </row>
    <row r="78" spans="1:23" hidden="1" outlineLevel="1">
      <c r="A78" s="3"/>
      <c r="B78" s="53" t="s">
        <v>4</v>
      </c>
      <c r="C78" s="91"/>
      <c r="D78" s="54"/>
      <c r="E78" s="54"/>
      <c r="F78" s="54"/>
      <c r="G78" s="54"/>
      <c r="H78" s="54"/>
      <c r="I78" s="54"/>
      <c r="J78" s="54"/>
      <c r="K78" s="54"/>
      <c r="L78" s="45"/>
      <c r="M78" s="55">
        <f>SUM(M75:M77)</f>
        <v>0</v>
      </c>
      <c r="N78" s="55">
        <f>SUM(N75:N77)</f>
        <v>0</v>
      </c>
      <c r="O78" s="56">
        <f t="shared" ref="O78:P78" si="108">SUM(O75:O77)</f>
        <v>0</v>
      </c>
      <c r="P78" s="56" t="e">
        <f t="shared" si="108"/>
        <v>#VALUE!</v>
      </c>
      <c r="Q78" s="57" t="e">
        <f t="shared" si="105"/>
        <v>#VALUE!</v>
      </c>
      <c r="R78" s="50"/>
      <c r="S78" s="55">
        <f>SUM(S75:S77)</f>
        <v>0</v>
      </c>
      <c r="T78" s="55">
        <f t="shared" ref="T78:V78" si="109">SUM(T75:T77)</f>
        <v>0</v>
      </c>
      <c r="U78" s="56">
        <f t="shared" si="109"/>
        <v>0</v>
      </c>
      <c r="V78" s="56" t="e">
        <f t="shared" si="109"/>
        <v>#VALUE!</v>
      </c>
      <c r="W78" s="57" t="e">
        <f t="shared" si="107"/>
        <v>#VALUE!</v>
      </c>
    </row>
    <row r="79" spans="1:23" hidden="1" outlineLevel="1">
      <c r="C79" s="89"/>
      <c r="L79" s="45"/>
      <c r="M79" s="22"/>
      <c r="N79" s="22"/>
      <c r="Q79" s="24"/>
      <c r="R79" s="50"/>
      <c r="S79" s="22"/>
      <c r="T79" s="22"/>
      <c r="W79" s="24"/>
    </row>
    <row r="80" spans="1:23" hidden="1" outlineLevel="1">
      <c r="B80" s="53" t="s">
        <v>103</v>
      </c>
      <c r="C80" s="90"/>
      <c r="D80" s="74"/>
      <c r="E80" s="74"/>
      <c r="F80" s="74"/>
      <c r="G80" s="74"/>
      <c r="H80" s="74"/>
      <c r="I80" s="74"/>
      <c r="J80" s="74"/>
      <c r="K80" s="74"/>
      <c r="L80" s="45"/>
      <c r="M80" s="75"/>
      <c r="N80" s="75"/>
      <c r="O80" s="76"/>
      <c r="P80" s="76"/>
      <c r="Q80" s="77"/>
      <c r="R80" s="49"/>
      <c r="S80" s="75"/>
      <c r="T80" s="75"/>
      <c r="U80" s="76"/>
      <c r="V80" s="76"/>
      <c r="W80" s="77"/>
    </row>
    <row r="81" spans="1:23" hidden="1" outlineLevel="1">
      <c r="B81" s="1" t="s">
        <v>168</v>
      </c>
      <c r="C81" s="89">
        <v>167</v>
      </c>
      <c r="D81" s="2">
        <v>56084</v>
      </c>
      <c r="E81" s="2">
        <v>56835</v>
      </c>
      <c r="F81" s="2">
        <f t="shared" ref="F81:F82" si="110">E81</f>
        <v>56835</v>
      </c>
      <c r="G81" s="2">
        <f t="shared" ref="G81:G82" si="111">D81</f>
        <v>56084</v>
      </c>
      <c r="H81" s="2" t="str">
        <f t="shared" ref="H81:H84" si="112">CONCATENATE("L",D81,E81)</f>
        <v>L5608456835</v>
      </c>
      <c r="I81" s="2" t="str">
        <f t="shared" ref="I81:I84" si="113">CONCATENATE("L",F81,G81)</f>
        <v>L5683556084</v>
      </c>
      <c r="J81" s="2" t="str">
        <f t="shared" ref="J81:J84" si="114">CONCATENATE(C81,"NE")</f>
        <v>167NE</v>
      </c>
      <c r="K81" s="2" t="str">
        <f t="shared" ref="K81:K84" si="115">CONCATENATE(C81,"SW")</f>
        <v>167SW</v>
      </c>
      <c r="L81" s="43"/>
      <c r="M81" s="22" t="str">
        <f>IFERROR(VLOOKUP(H81,emme_volumes!$A:$AB, 4,FALSE)*2,"****")</f>
        <v>****</v>
      </c>
      <c r="N81" s="22" t="str">
        <f t="array" ref="N81">IFERROR(SUM(VLOOKUP(H81,emme_volumes!$A:$AB, {21,22},FALSE)),"****")</f>
        <v>****</v>
      </c>
      <c r="O81" s="23" t="str">
        <f t="array" ref="O81">IFERROR(SUM(VLOOKUP(J81,counts!$A:$AC, {22,23},FALSE)),"****")</f>
        <v>****</v>
      </c>
      <c r="P81" s="23" t="e">
        <f t="shared" ref="P81:P84" si="116">N81-O81</f>
        <v>#VALUE!</v>
      </c>
      <c r="Q81" s="24" t="e">
        <f t="shared" ref="Q81:Q85" si="117">P81/O81</f>
        <v>#VALUE!</v>
      </c>
      <c r="R81" s="49"/>
      <c r="S81" s="22" t="str">
        <f>IFERROR(VLOOKUP(I81,emme_volumes!$A:$AB, 4,FALSE)*2,"****")</f>
        <v>****</v>
      </c>
      <c r="T81" s="22" t="str">
        <f t="array" ref="T81">IFERROR(SUM(VLOOKUP(I81,emme_volumes!$A:$AB, {21,22},FALSE)),"****")</f>
        <v>****</v>
      </c>
      <c r="U81" s="23" t="str">
        <f t="array" ref="U81">IFERROR(SUM(VLOOKUP(K81,counts!$A:$AC, {22,23},FALSE)),"****")</f>
        <v>****</v>
      </c>
      <c r="V81" s="23" t="e">
        <f t="shared" ref="V81:V84" si="118">T81-U81</f>
        <v>#VALUE!</v>
      </c>
      <c r="W81" s="24" t="e">
        <f t="shared" ref="W81:W85" si="119">V81/U81</f>
        <v>#VALUE!</v>
      </c>
    </row>
    <row r="82" spans="1:23" hidden="1" outlineLevel="1">
      <c r="B82" s="1" t="s">
        <v>169</v>
      </c>
      <c r="C82" s="89">
        <v>168</v>
      </c>
      <c r="D82" s="2">
        <v>56272</v>
      </c>
      <c r="E82" s="2">
        <v>54500</v>
      </c>
      <c r="F82" s="2">
        <f t="shared" si="110"/>
        <v>54500</v>
      </c>
      <c r="G82" s="2">
        <f t="shared" si="111"/>
        <v>56272</v>
      </c>
      <c r="H82" s="2" t="str">
        <f t="shared" si="112"/>
        <v>L5627254500</v>
      </c>
      <c r="I82" s="2" t="str">
        <f t="shared" si="113"/>
        <v>L5450056272</v>
      </c>
      <c r="J82" s="2" t="str">
        <f t="shared" si="114"/>
        <v>168NE</v>
      </c>
      <c r="K82" s="2" t="str">
        <f t="shared" si="115"/>
        <v>168SW</v>
      </c>
      <c r="L82" s="45"/>
      <c r="M82" s="22" t="str">
        <f>IFERROR(VLOOKUP(H82,emme_volumes!$A:$AB, 4,FALSE)*2,"****")</f>
        <v>****</v>
      </c>
      <c r="N82" s="22" t="str">
        <f t="array" ref="N82">IFERROR(SUM(VLOOKUP(H82,emme_volumes!$A:$AB, {21,22},FALSE)),"****")</f>
        <v>****</v>
      </c>
      <c r="O82" s="23" t="str">
        <f t="array" ref="O82">IFERROR(SUM(VLOOKUP(J82,counts!$A:$AC, {22,23},FALSE)),"****")</f>
        <v>****</v>
      </c>
      <c r="P82" s="23" t="e">
        <f t="shared" si="116"/>
        <v>#VALUE!</v>
      </c>
      <c r="Q82" s="24" t="e">
        <f t="shared" si="117"/>
        <v>#VALUE!</v>
      </c>
      <c r="R82" s="50"/>
      <c r="S82" s="22" t="str">
        <f>IFERROR(VLOOKUP(I82,emme_volumes!$A:$AB, 4,FALSE)*2,"****")</f>
        <v>****</v>
      </c>
      <c r="T82" s="22" t="str">
        <f t="array" ref="T82">IFERROR(SUM(VLOOKUP(I82,emme_volumes!$A:$AB, {21,22},FALSE)),"****")</f>
        <v>****</v>
      </c>
      <c r="U82" s="23" t="str">
        <f t="array" ref="U82">IFERROR(SUM(VLOOKUP(K82,counts!$A:$AC, {22,23},FALSE)),"****")</f>
        <v>****</v>
      </c>
      <c r="V82" s="23" t="e">
        <f t="shared" si="118"/>
        <v>#VALUE!</v>
      </c>
      <c r="W82" s="24" t="e">
        <f t="shared" si="119"/>
        <v>#VALUE!</v>
      </c>
    </row>
    <row r="83" spans="1:23" hidden="1" outlineLevel="1">
      <c r="B83" s="4" t="s">
        <v>170</v>
      </c>
      <c r="C83" s="93">
        <v>169</v>
      </c>
      <c r="D83" s="9">
        <v>59934</v>
      </c>
      <c r="E83" s="9">
        <v>53936</v>
      </c>
      <c r="F83" s="9">
        <v>54194</v>
      </c>
      <c r="G83" s="9">
        <v>59843</v>
      </c>
      <c r="H83" s="9" t="str">
        <f t="shared" si="112"/>
        <v>L5993453936</v>
      </c>
      <c r="I83" s="9" t="str">
        <f t="shared" si="113"/>
        <v>L5419459843</v>
      </c>
      <c r="J83" s="9" t="str">
        <f t="shared" si="114"/>
        <v>169NE</v>
      </c>
      <c r="K83" s="9" t="str">
        <f t="shared" si="115"/>
        <v>169SW</v>
      </c>
      <c r="L83" s="45"/>
      <c r="M83" s="26" t="str">
        <f>IFERROR(VLOOKUP(H83,emme_volumes!$A:$AB, 4,FALSE)*2,"****")</f>
        <v>****</v>
      </c>
      <c r="N83" s="26" t="str">
        <f t="array" ref="N83">IFERROR(SUM(VLOOKUP(H83,emme_volumes!$A:$AB, {21,22},FALSE)),"****")</f>
        <v>****</v>
      </c>
      <c r="O83" s="27" t="str">
        <f t="array" ref="O83">IFERROR(SUM(VLOOKUP(J83,counts!$A:$AC, {22,23},FALSE)),"****")</f>
        <v>****</v>
      </c>
      <c r="P83" s="27" t="e">
        <f t="shared" si="116"/>
        <v>#VALUE!</v>
      </c>
      <c r="Q83" s="28" t="e">
        <f t="shared" si="117"/>
        <v>#VALUE!</v>
      </c>
      <c r="R83" s="50"/>
      <c r="S83" s="26" t="str">
        <f>IFERROR(VLOOKUP(I83,emme_volumes!$A:$AB, 4,FALSE)*2,"****")</f>
        <v>****</v>
      </c>
      <c r="T83" s="26" t="str">
        <f t="array" ref="T83">IFERROR(SUM(VLOOKUP(I83,emme_volumes!$A:$AB, {21,22},FALSE)),"****")</f>
        <v>****</v>
      </c>
      <c r="U83" s="27" t="str">
        <f t="array" ref="U83">IFERROR(SUM(VLOOKUP(K83,counts!$A:$AC, {22,23},FALSE)),"****")</f>
        <v>****</v>
      </c>
      <c r="V83" s="27" t="e">
        <f t="shared" si="118"/>
        <v>#VALUE!</v>
      </c>
      <c r="W83" s="28" t="e">
        <f t="shared" si="119"/>
        <v>#VALUE!</v>
      </c>
    </row>
    <row r="84" spans="1:23" hidden="1" outlineLevel="1">
      <c r="B84" s="1" t="s">
        <v>171</v>
      </c>
      <c r="C84" s="89">
        <v>170</v>
      </c>
      <c r="D84" s="2">
        <v>59577</v>
      </c>
      <c r="E84" s="2">
        <v>74300</v>
      </c>
      <c r="F84" s="2">
        <f t="shared" ref="F84" si="120">E84</f>
        <v>74300</v>
      </c>
      <c r="G84" s="2">
        <f t="shared" ref="G84" si="121">D84</f>
        <v>59577</v>
      </c>
      <c r="H84" s="2" t="str">
        <f t="shared" si="112"/>
        <v>L5957774300</v>
      </c>
      <c r="I84" s="2" t="str">
        <f t="shared" si="113"/>
        <v>L7430059577</v>
      </c>
      <c r="J84" s="2" t="str">
        <f t="shared" si="114"/>
        <v>170NE</v>
      </c>
      <c r="K84" s="2" t="str">
        <f t="shared" si="115"/>
        <v>170SW</v>
      </c>
      <c r="L84" s="45"/>
      <c r="M84" s="22" t="str">
        <f>IFERROR(VLOOKUP(H84,emme_volumes!$A:$AB, 4,FALSE)*2,"****")</f>
        <v>****</v>
      </c>
      <c r="N84" s="22" t="str">
        <f t="array" ref="N84">IFERROR(SUM(VLOOKUP(H84,emme_volumes!$A:$AB, {21,22},FALSE)),"****")</f>
        <v>****</v>
      </c>
      <c r="O84" s="23" t="str">
        <f t="array" ref="O84">IFERROR(SUM(VLOOKUP(J84,counts!$A:$AC, {22,23},FALSE)),"****")</f>
        <v>****</v>
      </c>
      <c r="P84" s="23" t="e">
        <f t="shared" si="116"/>
        <v>#VALUE!</v>
      </c>
      <c r="Q84" s="24" t="e">
        <f t="shared" si="117"/>
        <v>#VALUE!</v>
      </c>
      <c r="R84" s="50"/>
      <c r="S84" s="22" t="str">
        <f>IFERROR(VLOOKUP(I84,emme_volumes!$A:$AB, 4,FALSE)*2,"****")</f>
        <v>****</v>
      </c>
      <c r="T84" s="22" t="str">
        <f t="array" ref="T84">IFERROR(SUM(VLOOKUP(I84,emme_volumes!$A:$AB, {21,22},FALSE)),"****")</f>
        <v>****</v>
      </c>
      <c r="U84" s="23" t="str">
        <f t="array" ref="U84">IFERROR(SUM(VLOOKUP(K84,counts!$A:$AC, {22,23},FALSE)),"****")</f>
        <v>****</v>
      </c>
      <c r="V84" s="23" t="e">
        <f t="shared" si="118"/>
        <v>#VALUE!</v>
      </c>
      <c r="W84" s="24" t="e">
        <f t="shared" si="119"/>
        <v>#VALUE!</v>
      </c>
    </row>
    <row r="85" spans="1:23" hidden="1" outlineLevel="1">
      <c r="A85" s="3"/>
      <c r="B85" s="53" t="s">
        <v>4</v>
      </c>
      <c r="C85" s="91"/>
      <c r="D85" s="54"/>
      <c r="E85" s="54"/>
      <c r="F85" s="54"/>
      <c r="G85" s="54"/>
      <c r="H85" s="54"/>
      <c r="I85" s="54"/>
      <c r="J85" s="54"/>
      <c r="K85" s="54"/>
      <c r="L85" s="45"/>
      <c r="M85" s="55">
        <f>SUM(M81:M84)</f>
        <v>0</v>
      </c>
      <c r="N85" s="55">
        <f>SUM(N81:N84)</f>
        <v>0</v>
      </c>
      <c r="O85" s="56">
        <f t="shared" ref="O85:P85" si="122">SUM(O81:O84)</f>
        <v>0</v>
      </c>
      <c r="P85" s="56" t="e">
        <f t="shared" si="122"/>
        <v>#VALUE!</v>
      </c>
      <c r="Q85" s="57" t="e">
        <f t="shared" si="117"/>
        <v>#VALUE!</v>
      </c>
      <c r="R85" s="50"/>
      <c r="S85" s="55">
        <f>SUM(S81:S84)</f>
        <v>0</v>
      </c>
      <c r="T85" s="55">
        <f t="shared" ref="T85:V85" si="123">SUM(T81:T84)</f>
        <v>0</v>
      </c>
      <c r="U85" s="56">
        <f t="shared" si="123"/>
        <v>0</v>
      </c>
      <c r="V85" s="56" t="e">
        <f t="shared" si="123"/>
        <v>#VALUE!</v>
      </c>
      <c r="W85" s="57" t="e">
        <f t="shared" si="119"/>
        <v>#VALUE!</v>
      </c>
    </row>
    <row r="86" spans="1:23" hidden="1" outlineLevel="1">
      <c r="C86" s="89"/>
      <c r="L86" s="45"/>
      <c r="M86" s="22"/>
      <c r="N86" s="22"/>
      <c r="Q86" s="24"/>
      <c r="R86" s="49"/>
      <c r="S86" s="22"/>
      <c r="T86" s="22"/>
      <c r="W86" s="24"/>
    </row>
    <row r="87" spans="1:23" hidden="1" outlineLevel="1">
      <c r="B87" s="53" t="s">
        <v>104</v>
      </c>
      <c r="C87" s="90"/>
      <c r="D87" s="74"/>
      <c r="E87" s="74"/>
      <c r="F87" s="74"/>
      <c r="G87" s="74"/>
      <c r="H87" s="74"/>
      <c r="I87" s="74"/>
      <c r="J87" s="74"/>
      <c r="K87" s="74"/>
      <c r="L87" s="45"/>
      <c r="M87" s="75"/>
      <c r="N87" s="75"/>
      <c r="O87" s="76"/>
      <c r="P87" s="76"/>
      <c r="Q87" s="77"/>
      <c r="R87" s="49"/>
      <c r="S87" s="75"/>
      <c r="T87" s="75"/>
      <c r="U87" s="76"/>
      <c r="V87" s="76"/>
      <c r="W87" s="77"/>
    </row>
    <row r="88" spans="1:23" hidden="1" outlineLevel="1">
      <c r="B88" s="1" t="s">
        <v>172</v>
      </c>
      <c r="C88" s="89">
        <v>179</v>
      </c>
      <c r="D88" s="2">
        <v>80183</v>
      </c>
      <c r="E88" s="2">
        <v>57844</v>
      </c>
      <c r="F88" s="2">
        <f t="shared" ref="F88:F90" si="124">E88</f>
        <v>57844</v>
      </c>
      <c r="G88" s="2">
        <f t="shared" ref="G88:G90" si="125">D88</f>
        <v>80183</v>
      </c>
      <c r="H88" s="2" t="str">
        <f t="shared" ref="H88:H90" si="126">CONCATENATE("L",D88,E88)</f>
        <v>L8018357844</v>
      </c>
      <c r="I88" s="2" t="str">
        <f t="shared" ref="I88:I90" si="127">CONCATENATE("L",F88,G88)</f>
        <v>L5784480183</v>
      </c>
      <c r="J88" s="2" t="str">
        <f t="shared" ref="J88:J90" si="128">CONCATENATE(C88,"NE")</f>
        <v>179NE</v>
      </c>
      <c r="K88" s="2" t="str">
        <f t="shared" ref="K88:K90" si="129">CONCATENATE(C88,"SW")</f>
        <v>179SW</v>
      </c>
      <c r="L88" s="43"/>
      <c r="M88" s="22" t="str">
        <f>IFERROR(VLOOKUP(H88,emme_volumes!$A:$AB, 4,FALSE)*2,"****")</f>
        <v>****</v>
      </c>
      <c r="N88" s="22" t="str">
        <f t="array" ref="N88">IFERROR(SUM(VLOOKUP(H88,emme_volumes!$A:$AB, {21,22},FALSE)),"****")</f>
        <v>****</v>
      </c>
      <c r="O88" s="23" t="str">
        <f t="array" ref="O88">IFERROR(SUM(VLOOKUP(J88,counts!$A:$AC, {22,23},FALSE)),"****")</f>
        <v>****</v>
      </c>
      <c r="P88" s="23" t="e">
        <f t="shared" ref="P88:P90" si="130">N88-O88</f>
        <v>#VALUE!</v>
      </c>
      <c r="Q88" s="24" t="e">
        <f t="shared" ref="Q88:Q91" si="131">P88/O88</f>
        <v>#VALUE!</v>
      </c>
      <c r="R88" s="49"/>
      <c r="S88" s="22" t="str">
        <f>IFERROR(VLOOKUP(I88,emme_volumes!$A:$AB, 4,FALSE)*2,"****")</f>
        <v>****</v>
      </c>
      <c r="T88" s="22" t="str">
        <f t="array" ref="T88">IFERROR(SUM(VLOOKUP(I88,emme_volumes!$A:$AB, {21,22},FALSE)),"****")</f>
        <v>****</v>
      </c>
      <c r="U88" s="23" t="str">
        <f t="array" ref="U88">IFERROR(SUM(VLOOKUP(K88,counts!$A:$AC, {22,23},FALSE)),"****")</f>
        <v>****</v>
      </c>
      <c r="V88" s="23" t="e">
        <f t="shared" ref="V88:V90" si="132">T88-U88</f>
        <v>#VALUE!</v>
      </c>
      <c r="W88" s="24" t="e">
        <f t="shared" ref="W88:W91" si="133">V88/U88</f>
        <v>#VALUE!</v>
      </c>
    </row>
    <row r="89" spans="1:23" hidden="1" outlineLevel="1">
      <c r="B89" s="1" t="s">
        <v>173</v>
      </c>
      <c r="C89" s="89">
        <v>180</v>
      </c>
      <c r="D89" s="2">
        <v>72810</v>
      </c>
      <c r="E89" s="2">
        <v>59716</v>
      </c>
      <c r="F89" s="2">
        <f t="shared" si="124"/>
        <v>59716</v>
      </c>
      <c r="G89" s="2">
        <f t="shared" si="125"/>
        <v>72810</v>
      </c>
      <c r="H89" s="2" t="str">
        <f t="shared" si="126"/>
        <v>L7281059716</v>
      </c>
      <c r="I89" s="2" t="str">
        <f t="shared" si="127"/>
        <v>L5971672810</v>
      </c>
      <c r="J89" s="2" t="str">
        <f t="shared" si="128"/>
        <v>180NE</v>
      </c>
      <c r="K89" s="2" t="str">
        <f t="shared" si="129"/>
        <v>180SW</v>
      </c>
      <c r="L89" s="45"/>
      <c r="M89" s="22" t="str">
        <f>IFERROR(VLOOKUP(H89,emme_volumes!$A:$AB, 4,FALSE)*2,"****")</f>
        <v>****</v>
      </c>
      <c r="N89" s="22" t="str">
        <f t="array" ref="N89">IFERROR(SUM(VLOOKUP(H89,emme_volumes!$A:$AB, {21,22},FALSE)),"****")</f>
        <v>****</v>
      </c>
      <c r="O89" s="23" t="str">
        <f t="array" ref="O89">IFERROR(SUM(VLOOKUP(J89,counts!$A:$AC, {22,23},FALSE)),"****")</f>
        <v>****</v>
      </c>
      <c r="P89" s="23" t="e">
        <f t="shared" si="130"/>
        <v>#VALUE!</v>
      </c>
      <c r="Q89" s="24" t="e">
        <f t="shared" si="131"/>
        <v>#VALUE!</v>
      </c>
      <c r="R89" s="50"/>
      <c r="S89" s="22" t="str">
        <f>IFERROR(VLOOKUP(I89,emme_volumes!$A:$AB, 4,FALSE)*2,"****")</f>
        <v>****</v>
      </c>
      <c r="T89" s="22" t="str">
        <f t="array" ref="T89">IFERROR(SUM(VLOOKUP(I89,emme_volumes!$A:$AB, {21,22},FALSE)),"****")</f>
        <v>****</v>
      </c>
      <c r="U89" s="23" t="str">
        <f t="array" ref="U89">IFERROR(SUM(VLOOKUP(K89,counts!$A:$AC, {22,23},FALSE)),"****")</f>
        <v>****</v>
      </c>
      <c r="V89" s="23" t="e">
        <f t="shared" si="132"/>
        <v>#VALUE!</v>
      </c>
      <c r="W89" s="24" t="e">
        <f t="shared" si="133"/>
        <v>#VALUE!</v>
      </c>
    </row>
    <row r="90" spans="1:23" hidden="1" outlineLevel="1">
      <c r="B90" s="1" t="s">
        <v>174</v>
      </c>
      <c r="C90" s="89">
        <v>181</v>
      </c>
      <c r="D90" s="2">
        <v>76651</v>
      </c>
      <c r="E90" s="2">
        <v>58659</v>
      </c>
      <c r="F90" s="2">
        <f t="shared" si="124"/>
        <v>58659</v>
      </c>
      <c r="G90" s="2">
        <f t="shared" si="125"/>
        <v>76651</v>
      </c>
      <c r="H90" s="2" t="str">
        <f t="shared" si="126"/>
        <v>L7665158659</v>
      </c>
      <c r="I90" s="2" t="str">
        <f t="shared" si="127"/>
        <v>L5865976651</v>
      </c>
      <c r="J90" s="2" t="str">
        <f t="shared" si="128"/>
        <v>181NE</v>
      </c>
      <c r="K90" s="2" t="str">
        <f t="shared" si="129"/>
        <v>181SW</v>
      </c>
      <c r="L90" s="43"/>
      <c r="M90" s="22" t="str">
        <f>IFERROR(VLOOKUP(H90,emme_volumes!$A:$AB, 4,FALSE)*2,"****")</f>
        <v>****</v>
      </c>
      <c r="N90" s="22" t="str">
        <f t="array" ref="N90">IFERROR(SUM(VLOOKUP(H90,emme_volumes!$A:$AB, {21,22},FALSE)),"****")</f>
        <v>****</v>
      </c>
      <c r="O90" s="23" t="str">
        <f t="array" ref="O90">IFERROR(SUM(VLOOKUP(J90,counts!$A:$AC, {22,23},FALSE)),"****")</f>
        <v>****</v>
      </c>
      <c r="P90" s="23" t="e">
        <f t="shared" si="130"/>
        <v>#VALUE!</v>
      </c>
      <c r="Q90" s="24" t="e">
        <f t="shared" si="131"/>
        <v>#VALUE!</v>
      </c>
      <c r="R90" s="49"/>
      <c r="S90" s="22" t="str">
        <f>IFERROR(VLOOKUP(I90,emme_volumes!$A:$AB, 4,FALSE)*2,"****")</f>
        <v>****</v>
      </c>
      <c r="T90" s="22" t="str">
        <f t="array" ref="T90">IFERROR(SUM(VLOOKUP(I90,emme_volumes!$A:$AB, {21,22},FALSE)),"****")</f>
        <v>****</v>
      </c>
      <c r="U90" s="23" t="str">
        <f t="array" ref="U90">IFERROR(SUM(VLOOKUP(K90,counts!$A:$AC, {22,23},FALSE)),"****")</f>
        <v>****</v>
      </c>
      <c r="V90" s="23" t="e">
        <f t="shared" si="132"/>
        <v>#VALUE!</v>
      </c>
      <c r="W90" s="24" t="e">
        <f t="shared" si="133"/>
        <v>#VALUE!</v>
      </c>
    </row>
    <row r="91" spans="1:23" hidden="1" outlineLevel="1">
      <c r="A91" s="3"/>
      <c r="B91" s="53" t="s">
        <v>4</v>
      </c>
      <c r="C91" s="91"/>
      <c r="D91" s="54"/>
      <c r="E91" s="54"/>
      <c r="F91" s="54"/>
      <c r="G91" s="54"/>
      <c r="H91" s="54"/>
      <c r="I91" s="54"/>
      <c r="J91" s="54"/>
      <c r="K91" s="54"/>
      <c r="L91" s="45"/>
      <c r="M91" s="55">
        <f>SUM(M88:M90)</f>
        <v>0</v>
      </c>
      <c r="N91" s="55">
        <f>SUM(N88:N90)</f>
        <v>0</v>
      </c>
      <c r="O91" s="56">
        <f t="shared" ref="O91:P91" si="134">SUM(O88:O90)</f>
        <v>0</v>
      </c>
      <c r="P91" s="56" t="e">
        <f t="shared" si="134"/>
        <v>#VALUE!</v>
      </c>
      <c r="Q91" s="57" t="e">
        <f t="shared" si="131"/>
        <v>#VALUE!</v>
      </c>
      <c r="R91" s="50"/>
      <c r="S91" s="55">
        <f>SUM(S88:S90)</f>
        <v>0</v>
      </c>
      <c r="T91" s="55">
        <f t="shared" ref="T91:V91" si="135">SUM(T88:T90)</f>
        <v>0</v>
      </c>
      <c r="U91" s="56">
        <f t="shared" si="135"/>
        <v>0</v>
      </c>
      <c r="V91" s="56" t="e">
        <f t="shared" si="135"/>
        <v>#VALUE!</v>
      </c>
      <c r="W91" s="57" t="e">
        <f t="shared" si="133"/>
        <v>#VALUE!</v>
      </c>
    </row>
    <row r="92" spans="1:23" hidden="1" outlineLevel="1">
      <c r="C92" s="89"/>
      <c r="L92" s="43"/>
      <c r="M92" s="22"/>
      <c r="N92" s="22"/>
      <c r="Q92" s="24"/>
      <c r="R92" s="49"/>
      <c r="S92" s="22"/>
      <c r="T92" s="22"/>
      <c r="W92" s="24"/>
    </row>
    <row r="93" spans="1:23" hidden="1" outlineLevel="1">
      <c r="B93" s="53" t="s">
        <v>105</v>
      </c>
      <c r="C93" s="90"/>
      <c r="D93" s="74"/>
      <c r="E93" s="74"/>
      <c r="F93" s="74"/>
      <c r="G93" s="74"/>
      <c r="H93" s="74"/>
      <c r="I93" s="74"/>
      <c r="J93" s="74"/>
      <c r="K93" s="74"/>
      <c r="L93" s="45"/>
      <c r="M93" s="75"/>
      <c r="N93" s="75"/>
      <c r="O93" s="76"/>
      <c r="P93" s="76"/>
      <c r="Q93" s="77"/>
      <c r="R93" s="49"/>
      <c r="S93" s="75"/>
      <c r="T93" s="75"/>
      <c r="U93" s="76"/>
      <c r="V93" s="76"/>
      <c r="W93" s="77"/>
    </row>
    <row r="94" spans="1:23" hidden="1" outlineLevel="1">
      <c r="B94" s="1" t="s">
        <v>175</v>
      </c>
      <c r="C94" s="89">
        <v>182</v>
      </c>
      <c r="D94" s="2">
        <v>53619</v>
      </c>
      <c r="E94" s="2">
        <v>66329</v>
      </c>
      <c r="F94" s="2">
        <f t="shared" ref="F94:F97" si="136">E94</f>
        <v>66329</v>
      </c>
      <c r="G94" s="2">
        <f t="shared" ref="G94:G97" si="137">D94</f>
        <v>53619</v>
      </c>
      <c r="H94" s="2" t="str">
        <f t="shared" ref="H94:H97" si="138">CONCATENATE("L",D94,E94)</f>
        <v>L5361966329</v>
      </c>
      <c r="I94" s="2" t="str">
        <f t="shared" ref="I94:I97" si="139">CONCATENATE("L",F94,G94)</f>
        <v>L6632953619</v>
      </c>
      <c r="J94" s="2" t="str">
        <f t="shared" ref="J94:J97" si="140">CONCATENATE(C94,"NE")</f>
        <v>182NE</v>
      </c>
      <c r="K94" s="2" t="str">
        <f t="shared" ref="K94:K97" si="141">CONCATENATE(C94,"SW")</f>
        <v>182SW</v>
      </c>
      <c r="L94" s="43"/>
      <c r="M94" s="22" t="str">
        <f>IFERROR(VLOOKUP(H94,emme_volumes!$A:$AB, 4,FALSE)*2,"****")</f>
        <v>****</v>
      </c>
      <c r="N94" s="22" t="str">
        <f t="array" ref="N94">IFERROR(SUM(VLOOKUP(H94,emme_volumes!$A:$AB, {21,22},FALSE)),"****")</f>
        <v>****</v>
      </c>
      <c r="O94" s="23" t="str">
        <f t="array" ref="O94">IFERROR(SUM(VLOOKUP(J94,counts!$A:$AC, {22,23},FALSE)),"****")</f>
        <v>****</v>
      </c>
      <c r="P94" s="23" t="e">
        <f t="shared" ref="P94:P97" si="142">N94-O94</f>
        <v>#VALUE!</v>
      </c>
      <c r="Q94" s="24" t="e">
        <f t="shared" ref="Q94:Q98" si="143">P94/O94</f>
        <v>#VALUE!</v>
      </c>
      <c r="R94" s="49"/>
      <c r="S94" s="22" t="str">
        <f>IFERROR(VLOOKUP(I94,emme_volumes!$A:$AB, 4,FALSE)*2,"****")</f>
        <v>****</v>
      </c>
      <c r="T94" s="22" t="str">
        <f t="array" ref="T94">IFERROR(SUM(VLOOKUP(I94,emme_volumes!$A:$AB, {21,22},FALSE)),"****")</f>
        <v>****</v>
      </c>
      <c r="U94" s="23" t="str">
        <f t="array" ref="U94">IFERROR(SUM(VLOOKUP(K94,counts!$A:$AC, {22,23},FALSE)),"****")</f>
        <v>****</v>
      </c>
      <c r="V94" s="23" t="e">
        <f t="shared" ref="V94:V97" si="144">T94-U94</f>
        <v>#VALUE!</v>
      </c>
      <c r="W94" s="24" t="e">
        <f t="shared" ref="W94:W98" si="145">V94/U94</f>
        <v>#VALUE!</v>
      </c>
    </row>
    <row r="95" spans="1:23" hidden="1" outlineLevel="1">
      <c r="B95" s="1" t="s">
        <v>176</v>
      </c>
      <c r="C95" s="89">
        <v>183</v>
      </c>
      <c r="D95" s="2">
        <v>54809</v>
      </c>
      <c r="E95" s="2">
        <v>57072</v>
      </c>
      <c r="F95" s="2">
        <f t="shared" si="136"/>
        <v>57072</v>
      </c>
      <c r="G95" s="2">
        <f t="shared" si="137"/>
        <v>54809</v>
      </c>
      <c r="H95" s="2" t="str">
        <f t="shared" si="138"/>
        <v>L5480957072</v>
      </c>
      <c r="I95" s="2" t="str">
        <f t="shared" si="139"/>
        <v>L5707254809</v>
      </c>
      <c r="J95" s="2" t="str">
        <f t="shared" si="140"/>
        <v>183NE</v>
      </c>
      <c r="K95" s="2" t="str">
        <f t="shared" si="141"/>
        <v>183SW</v>
      </c>
      <c r="L95" s="43"/>
      <c r="M95" s="22" t="str">
        <f>IFERROR(VLOOKUP(H95,emme_volumes!$A:$AB, 4,FALSE)*2,"****")</f>
        <v>****</v>
      </c>
      <c r="N95" s="22" t="str">
        <f t="array" ref="N95">IFERROR(SUM(VLOOKUP(H95,emme_volumes!$A:$AB, {21,22},FALSE)),"****")</f>
        <v>****</v>
      </c>
      <c r="O95" s="23" t="str">
        <f t="array" ref="O95">IFERROR(SUM(VLOOKUP(J95,counts!$A:$AC, {22,23},FALSE)),"****")</f>
        <v>****</v>
      </c>
      <c r="P95" s="23" t="e">
        <f t="shared" si="142"/>
        <v>#VALUE!</v>
      </c>
      <c r="Q95" s="24" t="e">
        <f t="shared" si="143"/>
        <v>#VALUE!</v>
      </c>
      <c r="R95" s="49"/>
      <c r="S95" s="22" t="str">
        <f>IFERROR(VLOOKUP(I95,emme_volumes!$A:$AB, 4,FALSE)*2,"****")</f>
        <v>****</v>
      </c>
      <c r="T95" s="22" t="str">
        <f t="array" ref="T95">IFERROR(SUM(VLOOKUP(I95,emme_volumes!$A:$AB, {21,22},FALSE)),"****")</f>
        <v>****</v>
      </c>
      <c r="U95" s="23" t="str">
        <f t="array" ref="U95">IFERROR(SUM(VLOOKUP(K95,counts!$A:$AC, {22,23},FALSE)),"****")</f>
        <v>****</v>
      </c>
      <c r="V95" s="23" t="e">
        <f t="shared" si="144"/>
        <v>#VALUE!</v>
      </c>
      <c r="W95" s="24" t="e">
        <f t="shared" si="145"/>
        <v>#VALUE!</v>
      </c>
    </row>
    <row r="96" spans="1:23" hidden="1" outlineLevel="1">
      <c r="A96" s="3"/>
      <c r="B96" s="1" t="s">
        <v>177</v>
      </c>
      <c r="C96" s="89">
        <v>184</v>
      </c>
      <c r="D96" s="2">
        <v>54809</v>
      </c>
      <c r="E96" s="2">
        <v>60910</v>
      </c>
      <c r="F96" s="2">
        <f t="shared" si="136"/>
        <v>60910</v>
      </c>
      <c r="G96" s="2">
        <f t="shared" si="137"/>
        <v>54809</v>
      </c>
      <c r="H96" s="2" t="str">
        <f t="shared" si="138"/>
        <v>L5480960910</v>
      </c>
      <c r="I96" s="2" t="str">
        <f t="shared" si="139"/>
        <v>L6091054809</v>
      </c>
      <c r="J96" s="2" t="str">
        <f t="shared" si="140"/>
        <v>184NE</v>
      </c>
      <c r="K96" s="2" t="str">
        <f t="shared" si="141"/>
        <v>184SW</v>
      </c>
      <c r="L96" s="43"/>
      <c r="M96" s="22" t="str">
        <f>IFERROR(VLOOKUP(H96,emme_volumes!$A:$AB, 4,FALSE)*2,"****")</f>
        <v>****</v>
      </c>
      <c r="N96" s="22" t="str">
        <f t="array" ref="N96">IFERROR(SUM(VLOOKUP(H96,emme_volumes!$A:$AB, {21,22},FALSE)),"****")</f>
        <v>****</v>
      </c>
      <c r="O96" s="23" t="str">
        <f t="array" ref="O96">IFERROR(SUM(VLOOKUP(J96,counts!$A:$AC, {22,23},FALSE)),"****")</f>
        <v>****</v>
      </c>
      <c r="P96" s="23" t="e">
        <f t="shared" si="142"/>
        <v>#VALUE!</v>
      </c>
      <c r="Q96" s="24" t="e">
        <f t="shared" si="143"/>
        <v>#VALUE!</v>
      </c>
      <c r="R96" s="49"/>
      <c r="S96" s="22" t="str">
        <f>IFERROR(VLOOKUP(I96,emme_volumes!$A:$AB, 4,FALSE)*2,"****")</f>
        <v>****</v>
      </c>
      <c r="T96" s="22" t="str">
        <f t="array" ref="T96">IFERROR(SUM(VLOOKUP(I96,emme_volumes!$A:$AB, {21,22},FALSE)),"****")</f>
        <v>****</v>
      </c>
      <c r="U96" s="23" t="str">
        <f t="array" ref="U96">IFERROR(SUM(VLOOKUP(K96,counts!$A:$AC, {22,23},FALSE)),"****")</f>
        <v>****</v>
      </c>
      <c r="V96" s="23" t="e">
        <f t="shared" si="144"/>
        <v>#VALUE!</v>
      </c>
      <c r="W96" s="24" t="e">
        <f t="shared" si="145"/>
        <v>#VALUE!</v>
      </c>
    </row>
    <row r="97" spans="1:24" hidden="1" outlineLevel="1">
      <c r="B97" s="1" t="s">
        <v>178</v>
      </c>
      <c r="C97" s="89">
        <v>185</v>
      </c>
      <c r="D97" s="2">
        <v>70814</v>
      </c>
      <c r="E97" s="2">
        <v>59538</v>
      </c>
      <c r="F97" s="2">
        <f t="shared" si="136"/>
        <v>59538</v>
      </c>
      <c r="G97" s="2">
        <f t="shared" si="137"/>
        <v>70814</v>
      </c>
      <c r="H97" s="2" t="str">
        <f t="shared" si="138"/>
        <v>L7081459538</v>
      </c>
      <c r="I97" s="2" t="str">
        <f t="shared" si="139"/>
        <v>L5953870814</v>
      </c>
      <c r="J97" s="2" t="str">
        <f t="shared" si="140"/>
        <v>185NE</v>
      </c>
      <c r="K97" s="2" t="str">
        <f t="shared" si="141"/>
        <v>185SW</v>
      </c>
      <c r="L97" s="43"/>
      <c r="M97" s="22" t="str">
        <f>IFERROR(VLOOKUP(H97,emme_volumes!$A:$AB, 4,FALSE)*2,"****")</f>
        <v>****</v>
      </c>
      <c r="N97" s="22" t="str">
        <f t="array" ref="N97">IFERROR(SUM(VLOOKUP(H97,emme_volumes!$A:$AB, {21,22},FALSE)),"****")</f>
        <v>****</v>
      </c>
      <c r="O97" s="23" t="str">
        <f t="array" ref="O97">IFERROR(SUM(VLOOKUP(J97,counts!$A:$AC, {22,23},FALSE)),"****")</f>
        <v>****</v>
      </c>
      <c r="P97" s="23" t="e">
        <f t="shared" si="142"/>
        <v>#VALUE!</v>
      </c>
      <c r="Q97" s="24" t="e">
        <f t="shared" si="143"/>
        <v>#VALUE!</v>
      </c>
      <c r="R97" s="49"/>
      <c r="S97" s="22" t="str">
        <f>IFERROR(VLOOKUP(I97,emme_volumes!$A:$AB, 4,FALSE)*2,"****")</f>
        <v>****</v>
      </c>
      <c r="T97" s="22" t="str">
        <f t="array" ref="T97">IFERROR(SUM(VLOOKUP(I97,emme_volumes!$A:$AB, {21,22},FALSE)),"****")</f>
        <v>****</v>
      </c>
      <c r="U97" s="23" t="str">
        <f t="array" ref="U97">IFERROR(SUM(VLOOKUP(K97,counts!$A:$AC, {22,23},FALSE)),"****")</f>
        <v>****</v>
      </c>
      <c r="V97" s="23" t="e">
        <f t="shared" si="144"/>
        <v>#VALUE!</v>
      </c>
      <c r="W97" s="24" t="e">
        <f t="shared" si="145"/>
        <v>#VALUE!</v>
      </c>
    </row>
    <row r="98" spans="1:24" hidden="1" outlineLevel="1">
      <c r="A98" s="3"/>
      <c r="B98" s="53" t="s">
        <v>4</v>
      </c>
      <c r="C98" s="91"/>
      <c r="D98" s="54"/>
      <c r="E98" s="54"/>
      <c r="F98" s="54"/>
      <c r="G98" s="54"/>
      <c r="H98" s="54"/>
      <c r="I98" s="54"/>
      <c r="J98" s="54"/>
      <c r="K98" s="54"/>
      <c r="L98" s="45"/>
      <c r="M98" s="55">
        <f>SUM(M94:M97)</f>
        <v>0</v>
      </c>
      <c r="N98" s="55">
        <f>SUM(N94:N97)</f>
        <v>0</v>
      </c>
      <c r="O98" s="56">
        <f t="shared" ref="O98:P98" si="146">SUM(O94:O97)</f>
        <v>0</v>
      </c>
      <c r="P98" s="56" t="e">
        <f t="shared" si="146"/>
        <v>#VALUE!</v>
      </c>
      <c r="Q98" s="57" t="e">
        <f t="shared" si="143"/>
        <v>#VALUE!</v>
      </c>
      <c r="R98" s="50"/>
      <c r="S98" s="55">
        <f>SUM(S94:S97)</f>
        <v>0</v>
      </c>
      <c r="T98" s="55">
        <f t="shared" ref="T98:V98" si="147">SUM(T94:T97)</f>
        <v>0</v>
      </c>
      <c r="U98" s="56">
        <f t="shared" si="147"/>
        <v>0</v>
      </c>
      <c r="V98" s="56" t="e">
        <f t="shared" si="147"/>
        <v>#VALUE!</v>
      </c>
      <c r="W98" s="57" t="e">
        <f t="shared" si="145"/>
        <v>#VALUE!</v>
      </c>
    </row>
    <row r="99" spans="1:24" collapsed="1">
      <c r="C99" s="89"/>
      <c r="L99" s="43"/>
      <c r="M99" s="22"/>
      <c r="N99" s="22"/>
      <c r="Q99" s="24"/>
      <c r="R99" s="49"/>
      <c r="S99" s="22"/>
      <c r="T99" s="22"/>
      <c r="W99" s="24"/>
    </row>
    <row r="100" spans="1:24">
      <c r="B100" s="53" t="s">
        <v>102</v>
      </c>
      <c r="C100" s="90"/>
      <c r="D100" s="74"/>
      <c r="E100" s="74"/>
      <c r="F100" s="74"/>
      <c r="G100" s="74"/>
      <c r="H100" s="74"/>
      <c r="I100" s="74"/>
      <c r="J100" s="74"/>
      <c r="K100" s="74"/>
      <c r="L100" s="45"/>
      <c r="M100" s="75"/>
      <c r="N100" s="75"/>
      <c r="O100" s="76"/>
      <c r="P100" s="76"/>
      <c r="Q100" s="77"/>
      <c r="R100" s="49"/>
      <c r="S100" s="75"/>
      <c r="T100" s="75"/>
      <c r="U100" s="76"/>
      <c r="V100" s="76"/>
      <c r="W100" s="77"/>
    </row>
    <row r="101" spans="1:24">
      <c r="B101" s="1" t="s">
        <v>179</v>
      </c>
      <c r="C101" s="89">
        <v>189</v>
      </c>
      <c r="D101" s="2">
        <v>57803</v>
      </c>
      <c r="E101" s="2">
        <v>57804</v>
      </c>
      <c r="F101" s="2">
        <f t="shared" ref="F101" si="148">E101</f>
        <v>57804</v>
      </c>
      <c r="G101" s="2">
        <f t="shared" ref="G101" si="149">D101</f>
        <v>57803</v>
      </c>
      <c r="H101" s="2" t="str">
        <f>CONCATENATE("L",D101,E101)</f>
        <v>L5780357804</v>
      </c>
      <c r="I101" s="2" t="str">
        <f>CONCATENATE("L",F101,G101)</f>
        <v>L5780457803</v>
      </c>
      <c r="J101" s="2" t="str">
        <f>CONCATENATE(C101,"NE")</f>
        <v>189NE</v>
      </c>
      <c r="K101" s="2" t="str">
        <f>CONCATENATE(C101,"SW")</f>
        <v>189SW</v>
      </c>
      <c r="L101" s="43"/>
      <c r="M101" s="22" t="str">
        <f>IFERROR(VLOOKUP(H101,emme_volumes!$A:$AB, 4,FALSE)*2,"****")</f>
        <v>****</v>
      </c>
      <c r="N101" s="22" t="str">
        <f t="array" ref="N101">IFERROR(SUM(VLOOKUP(H101,emme_volumes!$A:$AB, {21,22},FALSE)),"****")</f>
        <v>****</v>
      </c>
      <c r="O101" s="23">
        <f t="array" ref="O101">IFERROR(SUM(VLOOKUP(J101,counts!$A:$AC, {22,23},FALSE)),"****")</f>
        <v>1125</v>
      </c>
      <c r="P101" s="23" t="e">
        <f>N101-O101</f>
        <v>#VALUE!</v>
      </c>
      <c r="Q101" s="24" t="e">
        <f>P101/O101</f>
        <v>#VALUE!</v>
      </c>
      <c r="R101" s="49"/>
      <c r="S101" s="22" t="str">
        <f>IFERROR(VLOOKUP(I101,emme_volumes!$A:$AB, 4,FALSE)*2,"****")</f>
        <v>****</v>
      </c>
      <c r="T101" s="22" t="str">
        <f t="array" ref="T101">IFERROR(SUM(VLOOKUP(I101,emme_volumes!$A:$AB, {21,22},FALSE)),"****")</f>
        <v>****</v>
      </c>
      <c r="U101" s="23">
        <f t="array" ref="U101">IFERROR(SUM(VLOOKUP(K101,counts!$A:$AC, {22,23},FALSE)),"****")</f>
        <v>856</v>
      </c>
      <c r="V101" s="23" t="e">
        <f>T101-U101</f>
        <v>#VALUE!</v>
      </c>
      <c r="W101" s="24" t="e">
        <f>V101/U101</f>
        <v>#VALUE!</v>
      </c>
    </row>
    <row r="102" spans="1:24">
      <c r="A102" s="3"/>
      <c r="B102" s="53" t="s">
        <v>4</v>
      </c>
      <c r="C102" s="91"/>
      <c r="D102" s="54"/>
      <c r="E102" s="54"/>
      <c r="F102" s="54"/>
      <c r="G102" s="54"/>
      <c r="H102" s="54"/>
      <c r="I102" s="54"/>
      <c r="J102" s="54"/>
      <c r="K102" s="54"/>
      <c r="L102" s="45"/>
      <c r="M102" s="55">
        <f>SUM(M101)</f>
        <v>0</v>
      </c>
      <c r="N102" s="55">
        <f>SUM(N101)</f>
        <v>0</v>
      </c>
      <c r="O102" s="56">
        <f t="shared" ref="O102:P102" si="150">SUM(O101)</f>
        <v>1125</v>
      </c>
      <c r="P102" s="56" t="e">
        <f t="shared" si="150"/>
        <v>#VALUE!</v>
      </c>
      <c r="Q102" s="57" t="e">
        <f t="shared" ref="Q102" si="151">P102/O102</f>
        <v>#VALUE!</v>
      </c>
      <c r="R102" s="50"/>
      <c r="S102" s="55">
        <f>SUM(S101)</f>
        <v>0</v>
      </c>
      <c r="T102" s="55">
        <f>SUM(T101)</f>
        <v>0</v>
      </c>
      <c r="U102" s="56">
        <f t="shared" ref="U102:V102" si="152">SUM(U101)</f>
        <v>856</v>
      </c>
      <c r="V102" s="56" t="e">
        <f t="shared" si="152"/>
        <v>#VALUE!</v>
      </c>
      <c r="W102" s="57" t="e">
        <f t="shared" ref="W102" si="153">V102/U102</f>
        <v>#VALUE!</v>
      </c>
    </row>
    <row r="103" spans="1:24">
      <c r="C103" s="89"/>
      <c r="L103" s="43"/>
      <c r="M103" s="29"/>
      <c r="N103" s="29"/>
      <c r="O103" s="30"/>
      <c r="P103" s="30"/>
      <c r="Q103" s="31"/>
      <c r="R103" s="49"/>
      <c r="S103" s="29"/>
      <c r="T103" s="29"/>
      <c r="U103" s="30"/>
      <c r="V103" s="30"/>
      <c r="W103" s="31"/>
    </row>
    <row r="104" spans="1:24">
      <c r="B104" s="53" t="s">
        <v>479</v>
      </c>
      <c r="C104" s="90"/>
      <c r="D104" s="74"/>
      <c r="E104" s="74"/>
      <c r="F104" s="74"/>
      <c r="G104" s="74"/>
      <c r="H104" s="74"/>
      <c r="I104" s="74"/>
      <c r="J104" s="74"/>
      <c r="K104" s="74"/>
      <c r="L104" s="45"/>
      <c r="M104" s="75"/>
      <c r="N104" s="75"/>
      <c r="O104" s="76"/>
      <c r="P104" s="76"/>
      <c r="Q104" s="77"/>
      <c r="R104" s="49"/>
      <c r="S104" s="75"/>
      <c r="T104" s="75"/>
      <c r="U104" s="76"/>
      <c r="V104" s="76"/>
      <c r="W104" s="77"/>
    </row>
    <row r="105" spans="1:24">
      <c r="A105" s="3"/>
      <c r="B105" s="4" t="s">
        <v>512</v>
      </c>
      <c r="C105" s="93">
        <v>189</v>
      </c>
      <c r="D105" s="9">
        <v>80612</v>
      </c>
      <c r="E105" s="9">
        <v>58840</v>
      </c>
      <c r="F105" s="9">
        <v>58840</v>
      </c>
      <c r="G105" s="9">
        <v>80612</v>
      </c>
      <c r="H105" s="9" t="str">
        <f>CONCATENATE("L",D105,E105)</f>
        <v>L8061258840</v>
      </c>
      <c r="I105" s="9" t="str">
        <f>CONCATENATE("L",F105,G105)</f>
        <v>L5884080612</v>
      </c>
      <c r="J105" s="9" t="str">
        <f>CONCATENATE(C105,"NE")</f>
        <v>189NE</v>
      </c>
      <c r="K105" s="9" t="str">
        <f>CONCATENATE(C105,"SW")</f>
        <v>189SW</v>
      </c>
      <c r="L105" s="45"/>
      <c r="M105" s="26" t="str">
        <f>IFERROR(VLOOKUP(H105,emme_volumes!$A:$AB, 4,FALSE)*2,"****")</f>
        <v>****</v>
      </c>
      <c r="N105" s="26" t="str">
        <f t="array" ref="N105">IFERROR(SUM(VLOOKUP(H105,emme_volumes!$A:$AB, {21,22},FALSE)),"****")</f>
        <v>****</v>
      </c>
      <c r="O105" s="27">
        <f t="array" ref="O105">IFERROR(SUM(VLOOKUP(J105,counts!$A:$AC, {22,23},FALSE)),"****")</f>
        <v>1125</v>
      </c>
      <c r="P105" s="27" t="e">
        <f>N105-O105</f>
        <v>#VALUE!</v>
      </c>
      <c r="Q105" s="28" t="e">
        <f>P105/O105</f>
        <v>#VALUE!</v>
      </c>
      <c r="R105" s="50"/>
      <c r="S105" s="26" t="str">
        <f>IFERROR(VLOOKUP(I105,emme_volumes!$A:$AB, 4,FALSE)*2,"****")</f>
        <v>****</v>
      </c>
      <c r="T105" s="26" t="str">
        <f t="array" ref="T105">IFERROR(SUM(VLOOKUP(I105,emme_volumes!$A:$AB, {21,22},FALSE)),"****")</f>
        <v>****</v>
      </c>
      <c r="U105" s="27">
        <f t="array" ref="U105">IFERROR(SUM(VLOOKUP(K105,counts!$A:$AC, {22,23},FALSE)),"****")</f>
        <v>856</v>
      </c>
      <c r="V105" s="27" t="e">
        <f>T105-U105</f>
        <v>#VALUE!</v>
      </c>
      <c r="W105" s="28" t="e">
        <f>V105/U105</f>
        <v>#VALUE!</v>
      </c>
    </row>
    <row r="106" spans="1:24">
      <c r="A106" s="3"/>
      <c r="B106" s="53" t="s">
        <v>4</v>
      </c>
      <c r="C106" s="91"/>
      <c r="D106" s="54"/>
      <c r="E106" s="54"/>
      <c r="F106" s="54"/>
      <c r="G106" s="54"/>
      <c r="H106" s="54"/>
      <c r="I106" s="54"/>
      <c r="J106" s="54"/>
      <c r="K106" s="54"/>
      <c r="L106" s="45"/>
      <c r="M106" s="55">
        <f>SUM(M105)</f>
        <v>0</v>
      </c>
      <c r="N106" s="55">
        <f>SUM(N105)</f>
        <v>0</v>
      </c>
      <c r="O106" s="56">
        <f t="shared" ref="O106:P106" si="154">SUM(O105)</f>
        <v>1125</v>
      </c>
      <c r="P106" s="56" t="e">
        <f t="shared" si="154"/>
        <v>#VALUE!</v>
      </c>
      <c r="Q106" s="57" t="e">
        <f t="shared" ref="Q106" si="155">P106/O106</f>
        <v>#VALUE!</v>
      </c>
      <c r="R106" s="50"/>
      <c r="S106" s="55">
        <f>SUM(S105)</f>
        <v>0</v>
      </c>
      <c r="T106" s="55">
        <f>SUM(T105)</f>
        <v>0</v>
      </c>
      <c r="U106" s="56">
        <f t="shared" ref="U106:V106" si="156">SUM(U105)</f>
        <v>856</v>
      </c>
      <c r="V106" s="56" t="e">
        <f t="shared" si="156"/>
        <v>#VALUE!</v>
      </c>
      <c r="W106" s="57" t="e">
        <f t="shared" ref="W106" si="157">V106/U106</f>
        <v>#VALUE!</v>
      </c>
    </row>
    <row r="107" spans="1:24">
      <c r="A107" s="3"/>
      <c r="C107" s="89"/>
      <c r="H107" s="3"/>
      <c r="I107" s="3"/>
      <c r="J107" s="3"/>
      <c r="K107" s="3"/>
      <c r="L107" s="45"/>
      <c r="M107" s="29"/>
      <c r="N107" s="29"/>
      <c r="O107" s="30"/>
      <c r="P107" s="30"/>
      <c r="Q107" s="31"/>
      <c r="R107" s="49"/>
      <c r="S107" s="29"/>
      <c r="T107" s="29"/>
      <c r="U107" s="30"/>
      <c r="V107" s="30"/>
      <c r="W107" s="31"/>
    </row>
    <row r="108" spans="1:24">
      <c r="B108" s="53" t="s">
        <v>106</v>
      </c>
      <c r="C108" s="90"/>
      <c r="D108" s="74"/>
      <c r="E108" s="74"/>
      <c r="F108" s="74"/>
      <c r="G108" s="74"/>
      <c r="H108" s="74"/>
      <c r="I108" s="74"/>
      <c r="J108" s="74"/>
      <c r="K108" s="74"/>
      <c r="L108" s="45"/>
      <c r="M108" s="75"/>
      <c r="N108" s="75"/>
      <c r="O108" s="76"/>
      <c r="P108" s="76"/>
      <c r="Q108" s="77"/>
      <c r="R108" s="49"/>
      <c r="S108" s="75"/>
      <c r="T108" s="75"/>
      <c r="U108" s="76"/>
      <c r="V108" s="76"/>
      <c r="W108" s="77"/>
    </row>
    <row r="109" spans="1:24">
      <c r="A109" s="3"/>
      <c r="B109" s="4" t="s">
        <v>587</v>
      </c>
      <c r="C109" s="93" t="s">
        <v>560</v>
      </c>
      <c r="D109" s="9">
        <v>58006</v>
      </c>
      <c r="E109" s="9">
        <v>58239</v>
      </c>
      <c r="F109" s="9">
        <v>56269</v>
      </c>
      <c r="G109" s="9">
        <v>55131</v>
      </c>
      <c r="H109" s="9" t="str">
        <f>CONCATENATE("L",D109,E109)</f>
        <v>L5800658239</v>
      </c>
      <c r="I109" s="9" t="str">
        <f>CONCATENATE("L",F109,G109)</f>
        <v>L5626955131</v>
      </c>
      <c r="J109" s="9" t="str">
        <f>CONCATENATE(C109,"NE")</f>
        <v>26-001NE</v>
      </c>
      <c r="K109" s="9" t="str">
        <f>CONCATENATE(C109,"SW")</f>
        <v>26-001SW</v>
      </c>
      <c r="L109" s="45"/>
      <c r="M109" s="26" t="str">
        <f>IFERROR(VLOOKUP(H109,emme_volumes!$A:$AB, 4,FALSE)*2,"****")</f>
        <v>****</v>
      </c>
      <c r="N109" s="26" t="str">
        <f t="array" ref="N109">IFERROR(SUM(VLOOKUP(H109,emme_volumes!$A:$AB, {21,22},FALSE)),"****")</f>
        <v>****</v>
      </c>
      <c r="O109" s="27">
        <f t="array" ref="O109">IFERROR(SUM(VLOOKUP(J109,counts!$A:$AC, {22,23},FALSE)),"****")</f>
        <v>2081.307692307686</v>
      </c>
      <c r="P109" s="27" t="e">
        <f>N109-O109</f>
        <v>#VALUE!</v>
      </c>
      <c r="Q109" s="28" t="e">
        <f>P109/O109</f>
        <v>#VALUE!</v>
      </c>
      <c r="R109" s="50"/>
      <c r="S109" s="26" t="str">
        <f>IFERROR(VLOOKUP(I109,emme_volumes!$A:$AB, 4,FALSE)*2,"****")</f>
        <v>****</v>
      </c>
      <c r="T109" s="26" t="str">
        <f t="array" ref="T109">IFERROR(SUM(VLOOKUP(I109,emme_volumes!$A:$AB, {21,22},FALSE)),"****")</f>
        <v>****</v>
      </c>
      <c r="U109" s="27">
        <f t="array" ref="U109">IFERROR(SUM(VLOOKUP(K109,counts!$A:$AC, {22,23},FALSE)),"****")</f>
        <v>2197.6153846153802</v>
      </c>
      <c r="V109" s="27" t="e">
        <f>T109-U109</f>
        <v>#VALUE!</v>
      </c>
      <c r="W109" s="28" t="e">
        <f>V109/U109</f>
        <v>#VALUE!</v>
      </c>
      <c r="X109" s="1" t="s">
        <v>509</v>
      </c>
    </row>
    <row r="110" spans="1:24">
      <c r="A110" s="3"/>
      <c r="B110" s="53" t="s">
        <v>4</v>
      </c>
      <c r="C110" s="91"/>
      <c r="D110" s="54"/>
      <c r="E110" s="54"/>
      <c r="F110" s="54"/>
      <c r="G110" s="54"/>
      <c r="H110" s="54"/>
      <c r="I110" s="54"/>
      <c r="J110" s="54"/>
      <c r="K110" s="54"/>
      <c r="L110" s="45"/>
      <c r="M110" s="55">
        <f>SUM(M109)</f>
        <v>0</v>
      </c>
      <c r="N110" s="55">
        <f>SUM(N109)</f>
        <v>0</v>
      </c>
      <c r="O110" s="56">
        <f t="shared" ref="O110:P110" si="158">SUM(O109)</f>
        <v>2081.307692307686</v>
      </c>
      <c r="P110" s="56" t="e">
        <f t="shared" si="158"/>
        <v>#VALUE!</v>
      </c>
      <c r="Q110" s="57" t="e">
        <f t="shared" ref="Q110" si="159">P110/O110</f>
        <v>#VALUE!</v>
      </c>
      <c r="R110" s="50"/>
      <c r="S110" s="55">
        <f>SUM(S109)</f>
        <v>0</v>
      </c>
      <c r="T110" s="55">
        <f>SUM(T109)</f>
        <v>0</v>
      </c>
      <c r="U110" s="56">
        <f t="shared" ref="U110:V110" si="160">SUM(U109)</f>
        <v>2197.6153846153802</v>
      </c>
      <c r="V110" s="56" t="e">
        <f t="shared" si="160"/>
        <v>#VALUE!</v>
      </c>
      <c r="W110" s="57" t="e">
        <f t="shared" ref="W110" si="161">V110/U110</f>
        <v>#VALUE!</v>
      </c>
      <c r="X110" s="1" t="s">
        <v>513</v>
      </c>
    </row>
    <row r="111" spans="1:24">
      <c r="A111" s="3"/>
      <c r="C111" s="89"/>
      <c r="H111" s="3"/>
      <c r="I111" s="3"/>
      <c r="J111" s="3"/>
      <c r="K111" s="3"/>
      <c r="L111" s="45"/>
      <c r="M111" s="29"/>
      <c r="N111" s="29"/>
      <c r="O111" s="30"/>
      <c r="P111" s="30"/>
      <c r="Q111" s="31"/>
      <c r="R111" s="49"/>
      <c r="S111" s="29"/>
      <c r="T111" s="29"/>
      <c r="U111" s="30"/>
      <c r="V111" s="30"/>
      <c r="W111" s="31"/>
    </row>
    <row r="112" spans="1:24">
      <c r="B112" s="53" t="s">
        <v>107</v>
      </c>
      <c r="C112" s="90"/>
      <c r="D112" s="74"/>
      <c r="E112" s="74"/>
      <c r="F112" s="74"/>
      <c r="G112" s="74"/>
      <c r="H112" s="74"/>
      <c r="I112" s="74"/>
      <c r="J112" s="74"/>
      <c r="K112" s="74"/>
      <c r="L112" s="45"/>
      <c r="M112" s="75"/>
      <c r="N112" s="75"/>
      <c r="O112" s="76"/>
      <c r="P112" s="76"/>
      <c r="Q112" s="77"/>
      <c r="R112" s="49"/>
      <c r="S112" s="75"/>
      <c r="T112" s="75"/>
      <c r="U112" s="76"/>
      <c r="V112" s="76"/>
      <c r="W112" s="77"/>
    </row>
    <row r="113" spans="1:24">
      <c r="B113" s="1" t="s">
        <v>180</v>
      </c>
      <c r="C113" s="89">
        <v>192</v>
      </c>
      <c r="F113" s="2">
        <f t="shared" ref="F113:F114" si="162">E113</f>
        <v>0</v>
      </c>
      <c r="G113" s="2">
        <f t="shared" ref="G113:G114" si="163">D113</f>
        <v>0</v>
      </c>
      <c r="H113" s="2" t="str">
        <f t="shared" ref="H113:H114" si="164">CONCATENATE("L",D113,E113)</f>
        <v>L</v>
      </c>
      <c r="I113" s="2" t="str">
        <f t="shared" ref="I113:I114" si="165">CONCATENATE("L",F113,G113)</f>
        <v>L00</v>
      </c>
      <c r="J113" s="2" t="str">
        <f t="shared" ref="J113:J114" si="166">CONCATENATE(C113,"NE")</f>
        <v>192NE</v>
      </c>
      <c r="K113" s="2" t="str">
        <f t="shared" ref="K113:K114" si="167">CONCATENATE(C113,"SW")</f>
        <v>192SW</v>
      </c>
      <c r="L113" s="43"/>
      <c r="M113" s="22" t="str">
        <f>IFERROR(VLOOKUP(H113,emme_volumes!$A:$AB, 4,FALSE)*2,"****")</f>
        <v>****</v>
      </c>
      <c r="N113" s="22" t="str">
        <f t="array" ref="N113">IFERROR(SUM(VLOOKUP(H113,emme_volumes!$A:$AB, {21,22},FALSE)),"****")</f>
        <v>****</v>
      </c>
      <c r="O113" s="23" t="str">
        <f t="array" ref="O113">IFERROR(SUM(VLOOKUP(J113,counts!$A:$AC, {22,23},FALSE)),"****")</f>
        <v>****</v>
      </c>
      <c r="P113" s="23" t="e">
        <f t="shared" ref="P113:P114" si="168">N113-O113</f>
        <v>#VALUE!</v>
      </c>
      <c r="Q113" s="24" t="e">
        <f t="shared" ref="Q113:Q115" si="169">P113/O113</f>
        <v>#VALUE!</v>
      </c>
      <c r="R113" s="49"/>
      <c r="S113" s="22" t="str">
        <f>IFERROR(VLOOKUP(I113,emme_volumes!$A:$AB, 4,FALSE)*2,"****")</f>
        <v>****</v>
      </c>
      <c r="T113" s="22" t="str">
        <f t="array" ref="T113">IFERROR(SUM(VLOOKUP(I113,emme_volumes!$A:$AB, {21,22},FALSE)),"****")</f>
        <v>****</v>
      </c>
      <c r="U113" s="23" t="str">
        <f t="array" ref="U113">IFERROR(SUM(VLOOKUP(K113,counts!$A:$AC, {22,23},FALSE)),"****")</f>
        <v>****</v>
      </c>
      <c r="V113" s="23" t="e">
        <f t="shared" ref="V113:V114" si="170">T113-U113</f>
        <v>#VALUE!</v>
      </c>
      <c r="W113" s="24" t="e">
        <f t="shared" ref="W113:W115" si="171">V113/U113</f>
        <v>#VALUE!</v>
      </c>
    </row>
    <row r="114" spans="1:24">
      <c r="B114" s="4" t="s">
        <v>588</v>
      </c>
      <c r="C114" s="93" t="s">
        <v>562</v>
      </c>
      <c r="D114" s="9">
        <v>53618</v>
      </c>
      <c r="E114" s="9">
        <v>56320</v>
      </c>
      <c r="F114" s="9">
        <f t="shared" si="162"/>
        <v>56320</v>
      </c>
      <c r="G114" s="9">
        <f t="shared" si="163"/>
        <v>53618</v>
      </c>
      <c r="H114" s="9" t="str">
        <f t="shared" si="164"/>
        <v>L5361856320</v>
      </c>
      <c r="I114" s="9" t="str">
        <f t="shared" si="165"/>
        <v>L5632053618</v>
      </c>
      <c r="J114" s="9" t="str">
        <f t="shared" si="166"/>
        <v>26-003NE</v>
      </c>
      <c r="K114" s="9" t="str">
        <f t="shared" si="167"/>
        <v>26-003SW</v>
      </c>
      <c r="L114" s="43"/>
      <c r="M114" s="26" t="str">
        <f>IFERROR(VLOOKUP(H114,emme_volumes!$A:$AB, 4,FALSE)*2,"****")</f>
        <v>****</v>
      </c>
      <c r="N114" s="26" t="str">
        <f t="array" ref="N114">IFERROR(SUM(VLOOKUP(H114,emme_volumes!$A:$AB, {21,22},FALSE)),"****")</f>
        <v>****</v>
      </c>
      <c r="O114" s="27">
        <f t="array" ref="O114">IFERROR(SUM(VLOOKUP(J114,counts!$A:$AC, {22,23},FALSE)),"****")</f>
        <v>3248.23076923076</v>
      </c>
      <c r="P114" s="27" t="e">
        <f t="shared" si="168"/>
        <v>#VALUE!</v>
      </c>
      <c r="Q114" s="28" t="e">
        <f t="shared" si="169"/>
        <v>#VALUE!</v>
      </c>
      <c r="R114" s="49"/>
      <c r="S114" s="26" t="str">
        <f>IFERROR(VLOOKUP(I114,emme_volumes!$A:$AB, 4,FALSE)*2,"****")</f>
        <v>****</v>
      </c>
      <c r="T114" s="26" t="str">
        <f t="array" ref="T114">IFERROR(SUM(VLOOKUP(I114,emme_volumes!$A:$AB, {21,22},FALSE)),"****")</f>
        <v>****</v>
      </c>
      <c r="U114" s="27">
        <f t="array" ref="U114">IFERROR(SUM(VLOOKUP(K114,counts!$A:$AC, {22,23},FALSE)),"****")</f>
        <v>1975.769230769225</v>
      </c>
      <c r="V114" s="27" t="e">
        <f t="shared" si="170"/>
        <v>#VALUE!</v>
      </c>
      <c r="W114" s="28" t="e">
        <f t="shared" si="171"/>
        <v>#VALUE!</v>
      </c>
      <c r="X114" s="1" t="s">
        <v>522</v>
      </c>
    </row>
    <row r="115" spans="1:24">
      <c r="A115" s="3"/>
      <c r="B115" s="53" t="s">
        <v>4</v>
      </c>
      <c r="C115" s="91"/>
      <c r="D115" s="54"/>
      <c r="E115" s="54"/>
      <c r="F115" s="54"/>
      <c r="G115" s="54"/>
      <c r="H115" s="54"/>
      <c r="I115" s="54"/>
      <c r="J115" s="54"/>
      <c r="K115" s="54"/>
      <c r="L115" s="45"/>
      <c r="M115" s="55">
        <f>SUM(M113:M114)</f>
        <v>0</v>
      </c>
      <c r="N115" s="55">
        <f>SUM(N113:N114)</f>
        <v>0</v>
      </c>
      <c r="O115" s="56">
        <f t="shared" ref="O115" si="172">SUM(O113:O114)</f>
        <v>3248.23076923076</v>
      </c>
      <c r="P115" s="56">
        <f>N115-O115</f>
        <v>-3248.23076923076</v>
      </c>
      <c r="Q115" s="57">
        <f t="shared" si="169"/>
        <v>-1</v>
      </c>
      <c r="R115" s="50"/>
      <c r="S115" s="55">
        <f>SUM(S113:S114)</f>
        <v>0</v>
      </c>
      <c r="T115" s="55">
        <f t="shared" ref="T115:U115" si="173">SUM(T113:T114)</f>
        <v>0</v>
      </c>
      <c r="U115" s="56">
        <f t="shared" si="173"/>
        <v>1975.769230769225</v>
      </c>
      <c r="V115" s="56">
        <f>T115-U115</f>
        <v>-1975.769230769225</v>
      </c>
      <c r="W115" s="57">
        <f t="shared" si="171"/>
        <v>-1</v>
      </c>
    </row>
    <row r="116" spans="1:24" hidden="1" outlineLevel="1">
      <c r="C116" s="89"/>
      <c r="L116" s="45"/>
      <c r="M116" s="22"/>
      <c r="N116" s="22"/>
      <c r="Q116" s="24"/>
      <c r="R116" s="50"/>
      <c r="S116" s="22"/>
      <c r="T116" s="22"/>
      <c r="W116" s="24"/>
    </row>
    <row r="117" spans="1:24" hidden="1" outlineLevel="1">
      <c r="B117" s="53" t="s">
        <v>108</v>
      </c>
      <c r="C117" s="90"/>
      <c r="D117" s="74"/>
      <c r="E117" s="74"/>
      <c r="F117" s="74"/>
      <c r="G117" s="74"/>
      <c r="H117" s="74"/>
      <c r="I117" s="74"/>
      <c r="J117" s="74"/>
      <c r="K117" s="74"/>
      <c r="L117" s="45"/>
      <c r="M117" s="75"/>
      <c r="N117" s="75"/>
      <c r="O117" s="76"/>
      <c r="P117" s="76"/>
      <c r="Q117" s="77"/>
      <c r="R117" s="49"/>
      <c r="S117" s="75"/>
      <c r="T117" s="75"/>
      <c r="U117" s="76"/>
      <c r="V117" s="76"/>
      <c r="W117" s="77"/>
    </row>
    <row r="118" spans="1:24" hidden="1" outlineLevel="1">
      <c r="B118" s="1" t="s">
        <v>181</v>
      </c>
      <c r="C118" s="89">
        <v>221</v>
      </c>
      <c r="D118" s="2">
        <v>65412</v>
      </c>
      <c r="E118" s="2">
        <v>65411</v>
      </c>
      <c r="F118" s="2">
        <f t="shared" ref="F118" si="174">E118</f>
        <v>65411</v>
      </c>
      <c r="G118" s="2">
        <f t="shared" ref="G118" si="175">D118</f>
        <v>65412</v>
      </c>
      <c r="H118" s="2" t="str">
        <f>CONCATENATE("L",D118,E118)</f>
        <v>L6541265411</v>
      </c>
      <c r="I118" s="2" t="str">
        <f>CONCATENATE("L",F118,G118)</f>
        <v>L6541165412</v>
      </c>
      <c r="J118" s="2" t="str">
        <f>CONCATENATE(C118,"NE")</f>
        <v>221NE</v>
      </c>
      <c r="K118" s="2" t="str">
        <f>CONCATENATE(C118,"SW")</f>
        <v>221SW</v>
      </c>
      <c r="L118" s="43"/>
      <c r="M118" s="22" t="str">
        <f>IFERROR(VLOOKUP(H118,emme_volumes!$A:$AB, 4,FALSE)*2,"****")</f>
        <v>****</v>
      </c>
      <c r="N118" s="22" t="str">
        <f t="array" ref="N118">IFERROR(SUM(VLOOKUP(H118,emme_volumes!$A:$AB, {21,22},FALSE)),"****")</f>
        <v>****</v>
      </c>
      <c r="O118" s="23" t="str">
        <f t="array" ref="O118">IFERROR(SUM(VLOOKUP(J118,counts!$A:$AC, {22,23},FALSE)),"****")</f>
        <v>****</v>
      </c>
      <c r="P118" s="23" t="e">
        <f>N118-O118</f>
        <v>#VALUE!</v>
      </c>
      <c r="Q118" s="24" t="e">
        <f>P118/O118</f>
        <v>#VALUE!</v>
      </c>
      <c r="R118" s="49"/>
      <c r="S118" s="22" t="str">
        <f>IFERROR(VLOOKUP(I118,emme_volumes!$A:$AB, 4,FALSE)*2,"****")</f>
        <v>****</v>
      </c>
      <c r="T118" s="22" t="str">
        <f t="array" ref="T118">IFERROR(SUM(VLOOKUP(I118,emme_volumes!$A:$AB, {21,22},FALSE)),"****")</f>
        <v>****</v>
      </c>
      <c r="U118" s="23" t="str">
        <f t="array" ref="U118">IFERROR(SUM(VLOOKUP(K118,counts!$A:$AC, {22,23},FALSE)),"****")</f>
        <v>****</v>
      </c>
      <c r="V118" s="23" t="e">
        <f>T118-U118</f>
        <v>#VALUE!</v>
      </c>
      <c r="W118" s="24" t="e">
        <f>V118/U118</f>
        <v>#VALUE!</v>
      </c>
    </row>
    <row r="119" spans="1:24" hidden="1" outlineLevel="1">
      <c r="A119" s="3"/>
      <c r="B119" s="53" t="s">
        <v>4</v>
      </c>
      <c r="C119" s="91"/>
      <c r="D119" s="54"/>
      <c r="E119" s="54"/>
      <c r="F119" s="54"/>
      <c r="G119" s="54"/>
      <c r="H119" s="54"/>
      <c r="I119" s="54"/>
      <c r="J119" s="54"/>
      <c r="K119" s="54"/>
      <c r="L119" s="45"/>
      <c r="M119" s="55">
        <f>SUM(M118)</f>
        <v>0</v>
      </c>
      <c r="N119" s="55">
        <f>SUM(N118)</f>
        <v>0</v>
      </c>
      <c r="O119" s="56">
        <f t="shared" ref="O119:P119" si="176">SUM(O118)</f>
        <v>0</v>
      </c>
      <c r="P119" s="56" t="e">
        <f t="shared" si="176"/>
        <v>#VALUE!</v>
      </c>
      <c r="Q119" s="57" t="e">
        <f t="shared" ref="Q119" si="177">P119/O119</f>
        <v>#VALUE!</v>
      </c>
      <c r="R119" s="50"/>
      <c r="S119" s="55">
        <f>SUM(S118)</f>
        <v>0</v>
      </c>
      <c r="T119" s="55">
        <f>SUM(T118)</f>
        <v>0</v>
      </c>
      <c r="U119" s="56">
        <f t="shared" ref="U119:V119" si="178">SUM(U118)</f>
        <v>0</v>
      </c>
      <c r="V119" s="56" t="e">
        <f t="shared" si="178"/>
        <v>#VALUE!</v>
      </c>
      <c r="W119" s="57" t="e">
        <f t="shared" ref="W119" si="179">V119/U119</f>
        <v>#VALUE!</v>
      </c>
    </row>
    <row r="120" spans="1:24" hidden="1" outlineLevel="1">
      <c r="C120" s="89"/>
      <c r="L120" s="43"/>
      <c r="M120" s="22"/>
      <c r="N120" s="22"/>
      <c r="Q120" s="24"/>
      <c r="R120" s="49"/>
      <c r="S120" s="22"/>
      <c r="T120" s="22"/>
      <c r="W120" s="24"/>
    </row>
    <row r="121" spans="1:24" hidden="1" outlineLevel="1">
      <c r="B121" s="53" t="s">
        <v>109</v>
      </c>
      <c r="C121" s="90"/>
      <c r="D121" s="74"/>
      <c r="E121" s="74"/>
      <c r="F121" s="74"/>
      <c r="G121" s="74"/>
      <c r="H121" s="74"/>
      <c r="I121" s="74"/>
      <c r="J121" s="74"/>
      <c r="K121" s="74"/>
      <c r="L121" s="45"/>
      <c r="M121" s="75"/>
      <c r="N121" s="75"/>
      <c r="O121" s="76"/>
      <c r="P121" s="76"/>
      <c r="Q121" s="77"/>
      <c r="R121" s="49"/>
      <c r="S121" s="75"/>
      <c r="T121" s="75"/>
      <c r="U121" s="76"/>
      <c r="V121" s="76"/>
      <c r="W121" s="77"/>
    </row>
    <row r="122" spans="1:24" hidden="1" outlineLevel="1">
      <c r="B122" s="1" t="s">
        <v>182</v>
      </c>
      <c r="C122" s="89">
        <v>365</v>
      </c>
      <c r="D122" s="2">
        <v>54235</v>
      </c>
      <c r="E122" s="2">
        <v>58995</v>
      </c>
      <c r="F122" s="2">
        <f t="shared" ref="F122:F123" si="180">E122</f>
        <v>58995</v>
      </c>
      <c r="G122" s="2">
        <f t="shared" ref="G122:G123" si="181">D122</f>
        <v>54235</v>
      </c>
      <c r="H122" s="2" t="str">
        <f t="shared" ref="H122:H123" si="182">CONCATENATE("L",D122,E122)</f>
        <v>L5423558995</v>
      </c>
      <c r="I122" s="2" t="str">
        <f t="shared" ref="I122:I123" si="183">CONCATENATE("L",F122,G122)</f>
        <v>L5899554235</v>
      </c>
      <c r="J122" s="2" t="str">
        <f t="shared" ref="J122:J123" si="184">CONCATENATE(C122,"NE")</f>
        <v>365NE</v>
      </c>
      <c r="K122" s="2" t="str">
        <f t="shared" ref="K122:K123" si="185">CONCATENATE(C122,"SW")</f>
        <v>365SW</v>
      </c>
      <c r="L122" s="45"/>
      <c r="M122" s="22" t="str">
        <f>IFERROR(VLOOKUP(H122,emme_volumes!$A:$AB, 4,FALSE)*2,"****")</f>
        <v>****</v>
      </c>
      <c r="N122" s="22" t="str">
        <f t="array" ref="N122">IFERROR(SUM(VLOOKUP(H122,emme_volumes!$A:$AB, {21,22},FALSE)),"****")</f>
        <v>****</v>
      </c>
      <c r="O122" s="23" t="str">
        <f t="array" ref="O122">IFERROR(SUM(VLOOKUP(J122,counts!$A:$AC, {22,23},FALSE)),"****")</f>
        <v>****</v>
      </c>
      <c r="P122" s="23" t="e">
        <f t="shared" ref="P122:P123" si="186">N122-O122</f>
        <v>#VALUE!</v>
      </c>
      <c r="Q122" s="24" t="e">
        <f t="shared" ref="Q122:Q124" si="187">P122/O122</f>
        <v>#VALUE!</v>
      </c>
      <c r="R122" s="50"/>
      <c r="S122" s="22" t="str">
        <f>IFERROR(VLOOKUP(I122,emme_volumes!$A:$AB, 4,FALSE)*2,"****")</f>
        <v>****</v>
      </c>
      <c r="T122" s="22" t="str">
        <f t="array" ref="T122">IFERROR(SUM(VLOOKUP(I122,emme_volumes!$A:$AB, {21,22},FALSE)),"****")</f>
        <v>****</v>
      </c>
      <c r="U122" s="23" t="str">
        <f t="array" ref="U122">IFERROR(SUM(VLOOKUP(K122,counts!$A:$AC, {22,23},FALSE)),"****")</f>
        <v>****</v>
      </c>
      <c r="V122" s="23" t="e">
        <f t="shared" ref="V122:V123" si="188">T122-U122</f>
        <v>#VALUE!</v>
      </c>
      <c r="W122" s="24" t="e">
        <f t="shared" ref="W122:W124" si="189">V122/U122</f>
        <v>#VALUE!</v>
      </c>
    </row>
    <row r="123" spans="1:24" hidden="1" outlineLevel="1">
      <c r="B123" s="1" t="s">
        <v>183</v>
      </c>
      <c r="C123" s="89">
        <v>367</v>
      </c>
      <c r="D123" s="2">
        <v>60290</v>
      </c>
      <c r="E123" s="2">
        <v>52478</v>
      </c>
      <c r="F123" s="2">
        <f t="shared" si="180"/>
        <v>52478</v>
      </c>
      <c r="G123" s="2">
        <f t="shared" si="181"/>
        <v>60290</v>
      </c>
      <c r="H123" s="2" t="str">
        <f t="shared" si="182"/>
        <v>L6029052478</v>
      </c>
      <c r="I123" s="2" t="str">
        <f t="shared" si="183"/>
        <v>L5247860290</v>
      </c>
      <c r="J123" s="2" t="str">
        <f t="shared" si="184"/>
        <v>367NE</v>
      </c>
      <c r="K123" s="2" t="str">
        <f t="shared" si="185"/>
        <v>367SW</v>
      </c>
      <c r="L123" s="45"/>
      <c r="M123" s="22" t="str">
        <f>IFERROR(VLOOKUP(H123,emme_volumes!$A:$AB, 4,FALSE)*2,"****")</f>
        <v>****</v>
      </c>
      <c r="N123" s="22" t="str">
        <f t="array" ref="N123">IFERROR(SUM(VLOOKUP(H123,emme_volumes!$A:$AB, {21,22},FALSE)),"****")</f>
        <v>****</v>
      </c>
      <c r="O123" s="23" t="str">
        <f t="array" ref="O123">IFERROR(SUM(VLOOKUP(J123,counts!$A:$AC, {22,23},FALSE)),"****")</f>
        <v>****</v>
      </c>
      <c r="P123" s="23" t="e">
        <f t="shared" si="186"/>
        <v>#VALUE!</v>
      </c>
      <c r="Q123" s="24" t="e">
        <f t="shared" si="187"/>
        <v>#VALUE!</v>
      </c>
      <c r="R123" s="50"/>
      <c r="S123" s="22" t="str">
        <f>IFERROR(VLOOKUP(I123,emme_volumes!$A:$AB, 4,FALSE)*2,"****")</f>
        <v>****</v>
      </c>
      <c r="T123" s="22" t="str">
        <f t="array" ref="T123">IFERROR(SUM(VLOOKUP(I123,emme_volumes!$A:$AB, {21,22},FALSE)),"****")</f>
        <v>****</v>
      </c>
      <c r="U123" s="23" t="str">
        <f t="array" ref="U123">IFERROR(SUM(VLOOKUP(K123,counts!$A:$AC, {22,23},FALSE)),"****")</f>
        <v>****</v>
      </c>
      <c r="V123" s="23" t="e">
        <f t="shared" si="188"/>
        <v>#VALUE!</v>
      </c>
      <c r="W123" s="24" t="e">
        <f t="shared" si="189"/>
        <v>#VALUE!</v>
      </c>
    </row>
    <row r="124" spans="1:24" hidden="1" outlineLevel="1">
      <c r="A124" s="3"/>
      <c r="B124" s="53" t="s">
        <v>4</v>
      </c>
      <c r="C124" s="91"/>
      <c r="D124" s="54"/>
      <c r="E124" s="54"/>
      <c r="F124" s="54"/>
      <c r="G124" s="54"/>
      <c r="H124" s="54"/>
      <c r="I124" s="54"/>
      <c r="J124" s="54"/>
      <c r="K124" s="54"/>
      <c r="L124" s="45"/>
      <c r="M124" s="55">
        <f>SUM(M122:M123)</f>
        <v>0</v>
      </c>
      <c r="N124" s="55">
        <f>SUM(N122:N123)</f>
        <v>0</v>
      </c>
      <c r="O124" s="56">
        <f t="shared" ref="O124:P124" si="190">SUM(O122:O123)</f>
        <v>0</v>
      </c>
      <c r="P124" s="56" t="e">
        <f t="shared" si="190"/>
        <v>#VALUE!</v>
      </c>
      <c r="Q124" s="57" t="e">
        <f t="shared" si="187"/>
        <v>#VALUE!</v>
      </c>
      <c r="R124" s="50"/>
      <c r="S124" s="55">
        <f>SUM(S122:S123)</f>
        <v>0</v>
      </c>
      <c r="T124" s="55">
        <f t="shared" ref="T124:V124" si="191">SUM(T122:T123)</f>
        <v>0</v>
      </c>
      <c r="U124" s="56">
        <f t="shared" si="191"/>
        <v>0</v>
      </c>
      <c r="V124" s="56" t="e">
        <f t="shared" si="191"/>
        <v>#VALUE!</v>
      </c>
      <c r="W124" s="57" t="e">
        <f t="shared" si="189"/>
        <v>#VALUE!</v>
      </c>
    </row>
    <row r="125" spans="1:24" hidden="1" outlineLevel="1">
      <c r="C125" s="89"/>
      <c r="L125" s="45"/>
      <c r="M125" s="22"/>
      <c r="N125" s="22"/>
      <c r="Q125" s="24"/>
      <c r="R125" s="49"/>
      <c r="S125" s="22"/>
      <c r="T125" s="22"/>
      <c r="W125" s="24"/>
    </row>
    <row r="126" spans="1:24" hidden="1" outlineLevel="1">
      <c r="B126" s="53" t="s">
        <v>110</v>
      </c>
      <c r="C126" s="90"/>
      <c r="D126" s="74"/>
      <c r="E126" s="74"/>
      <c r="F126" s="74"/>
      <c r="G126" s="74"/>
      <c r="H126" s="74"/>
      <c r="I126" s="74"/>
      <c r="J126" s="74"/>
      <c r="K126" s="74"/>
      <c r="L126" s="45"/>
      <c r="M126" s="75"/>
      <c r="N126" s="75"/>
      <c r="O126" s="76"/>
      <c r="P126" s="76"/>
      <c r="Q126" s="77"/>
      <c r="R126" s="49"/>
      <c r="S126" s="75"/>
      <c r="T126" s="75"/>
      <c r="U126" s="76"/>
      <c r="V126" s="76"/>
      <c r="W126" s="77"/>
    </row>
    <row r="127" spans="1:24" hidden="1" outlineLevel="1">
      <c r="B127" s="1" t="s">
        <v>184</v>
      </c>
      <c r="C127" s="89">
        <v>368</v>
      </c>
      <c r="D127" s="2">
        <v>80167</v>
      </c>
      <c r="E127" s="2">
        <v>60230</v>
      </c>
      <c r="F127" s="2">
        <f t="shared" ref="F127" si="192">E127</f>
        <v>60230</v>
      </c>
      <c r="G127" s="2">
        <f t="shared" ref="G127" si="193">D127</f>
        <v>80167</v>
      </c>
      <c r="H127" s="2" t="str">
        <f>CONCATENATE("L",D127,E127)</f>
        <v>L8016760230</v>
      </c>
      <c r="I127" s="2" t="str">
        <f>CONCATENATE("L",F127,G127)</f>
        <v>L6023080167</v>
      </c>
      <c r="J127" s="2" t="str">
        <f>CONCATENATE(C127,"NE")</f>
        <v>368NE</v>
      </c>
      <c r="K127" s="2" t="str">
        <f>CONCATENATE(C127,"SW")</f>
        <v>368SW</v>
      </c>
      <c r="L127" s="43"/>
      <c r="M127" s="22" t="str">
        <f>IFERROR(VLOOKUP(H127,emme_volumes!$A:$AB, 4,FALSE)*2,"****")</f>
        <v>****</v>
      </c>
      <c r="N127" s="22" t="str">
        <f t="array" ref="N127">IFERROR(SUM(VLOOKUP(H127,emme_volumes!$A:$AB, {21,22},FALSE)),"****")</f>
        <v>****</v>
      </c>
      <c r="O127" s="23" t="str">
        <f t="array" ref="O127">IFERROR(SUM(VLOOKUP(J127,counts!$A:$AC, {22,23},FALSE)),"****")</f>
        <v>****</v>
      </c>
      <c r="P127" s="23" t="e">
        <f>N127-O127</f>
        <v>#VALUE!</v>
      </c>
      <c r="Q127" s="24" t="e">
        <f>P127/O127</f>
        <v>#VALUE!</v>
      </c>
      <c r="R127" s="49"/>
      <c r="S127" s="22" t="str">
        <f>IFERROR(VLOOKUP(I127,emme_volumes!$A:$AB, 4,FALSE)*2,"****")</f>
        <v>****</v>
      </c>
      <c r="T127" s="22" t="str">
        <f t="array" ref="T127">IFERROR(SUM(VLOOKUP(I127,emme_volumes!$A:$AB, {21,22},FALSE)),"****")</f>
        <v>****</v>
      </c>
      <c r="U127" s="23" t="str">
        <f t="array" ref="U127">IFERROR(SUM(VLOOKUP(K127,counts!$A:$AC, {22,23},FALSE)),"****")</f>
        <v>****</v>
      </c>
      <c r="V127" s="23" t="e">
        <f>T127-U127</f>
        <v>#VALUE!</v>
      </c>
      <c r="W127" s="24" t="e">
        <f>V127/U127</f>
        <v>#VALUE!</v>
      </c>
    </row>
    <row r="128" spans="1:24" hidden="1" outlineLevel="1">
      <c r="A128" s="3"/>
      <c r="B128" s="53" t="s">
        <v>4</v>
      </c>
      <c r="C128" s="91"/>
      <c r="D128" s="54"/>
      <c r="E128" s="54"/>
      <c r="F128" s="54"/>
      <c r="G128" s="54"/>
      <c r="H128" s="54"/>
      <c r="I128" s="54"/>
      <c r="J128" s="54"/>
      <c r="K128" s="54"/>
      <c r="L128" s="45"/>
      <c r="M128" s="55">
        <f>SUM(M127)</f>
        <v>0</v>
      </c>
      <c r="N128" s="55">
        <f>SUM(N127)</f>
        <v>0</v>
      </c>
      <c r="O128" s="56">
        <f t="shared" ref="O128:P128" si="194">SUM(O127)</f>
        <v>0</v>
      </c>
      <c r="P128" s="56" t="e">
        <f t="shared" si="194"/>
        <v>#VALUE!</v>
      </c>
      <c r="Q128" s="57" t="e">
        <f t="shared" ref="Q128" si="195">P128/O128</f>
        <v>#VALUE!</v>
      </c>
      <c r="R128" s="50"/>
      <c r="S128" s="55">
        <f>SUM(S127)</f>
        <v>0</v>
      </c>
      <c r="T128" s="55">
        <f>SUM(T127)</f>
        <v>0</v>
      </c>
      <c r="U128" s="56">
        <f t="shared" ref="U128:V128" si="196">SUM(U127)</f>
        <v>0</v>
      </c>
      <c r="V128" s="56" t="e">
        <f t="shared" si="196"/>
        <v>#VALUE!</v>
      </c>
      <c r="W128" s="57" t="e">
        <f t="shared" ref="W128" si="197">V128/U128</f>
        <v>#VALUE!</v>
      </c>
    </row>
    <row r="129" spans="1:23" hidden="1" outlineLevel="1">
      <c r="C129" s="89"/>
      <c r="L129" s="43"/>
      <c r="M129" s="22"/>
      <c r="N129" s="22"/>
      <c r="Q129" s="24"/>
      <c r="R129" s="49"/>
      <c r="S129" s="22"/>
      <c r="T129" s="22"/>
      <c r="W129" s="24"/>
    </row>
    <row r="130" spans="1:23" hidden="1" outlineLevel="1">
      <c r="B130" s="53" t="s">
        <v>111</v>
      </c>
      <c r="C130" s="90"/>
      <c r="D130" s="74"/>
      <c r="E130" s="74"/>
      <c r="F130" s="74"/>
      <c r="G130" s="74"/>
      <c r="H130" s="74"/>
      <c r="I130" s="74"/>
      <c r="J130" s="74"/>
      <c r="K130" s="74"/>
      <c r="L130" s="45"/>
      <c r="M130" s="75"/>
      <c r="N130" s="75"/>
      <c r="O130" s="76"/>
      <c r="P130" s="76"/>
      <c r="Q130" s="77"/>
      <c r="R130" s="49"/>
      <c r="S130" s="75"/>
      <c r="T130" s="75"/>
      <c r="U130" s="76"/>
      <c r="V130" s="76"/>
      <c r="W130" s="77"/>
    </row>
    <row r="131" spans="1:23" hidden="1" outlineLevel="1">
      <c r="B131" s="1" t="s">
        <v>390</v>
      </c>
      <c r="C131" s="89">
        <v>1</v>
      </c>
      <c r="D131" s="2">
        <v>59822</v>
      </c>
      <c r="E131" s="2">
        <v>54595</v>
      </c>
      <c r="F131" s="2">
        <f t="shared" ref="F131:F135" si="198">E131</f>
        <v>54595</v>
      </c>
      <c r="G131" s="2">
        <f t="shared" ref="G131:G135" si="199">D131</f>
        <v>59822</v>
      </c>
      <c r="H131" s="2" t="str">
        <f t="shared" ref="H131:H135" si="200">CONCATENATE("L",D131,E131)</f>
        <v>L5982254595</v>
      </c>
      <c r="I131" s="2" t="str">
        <f t="shared" ref="I131:I135" si="201">CONCATENATE("L",F131,G131)</f>
        <v>L5459559822</v>
      </c>
      <c r="J131" s="2" t="str">
        <f t="shared" ref="J131:J135" si="202">CONCATENATE(C131,"NE")</f>
        <v>1NE</v>
      </c>
      <c r="K131" s="2" t="str">
        <f t="shared" ref="K131:K135" si="203">CONCATENATE(C131,"SW")</f>
        <v>1SW</v>
      </c>
      <c r="L131" s="45"/>
      <c r="M131" s="22" t="str">
        <f>IFERROR(VLOOKUP(H131,emme_volumes!$A:$AB, 4,FALSE)*2,"****")</f>
        <v>****</v>
      </c>
      <c r="N131" s="22" t="str">
        <f t="array" ref="N131">IFERROR(SUM(VLOOKUP(H131,emme_volumes!$A:$AB, {21,22},FALSE)),"****")</f>
        <v>****</v>
      </c>
      <c r="O131" s="23" t="str">
        <f t="array" ref="O131">IFERROR(SUM(VLOOKUP(J131,counts!$A:$AC, {22,23},FALSE)),"****")</f>
        <v>****</v>
      </c>
      <c r="P131" s="23" t="e">
        <f t="shared" ref="P131:P135" si="204">N131-O131</f>
        <v>#VALUE!</v>
      </c>
      <c r="Q131" s="24" t="e">
        <f t="shared" ref="Q131:Q136" si="205">P131/O131</f>
        <v>#VALUE!</v>
      </c>
      <c r="R131" s="50"/>
      <c r="S131" s="22" t="str">
        <f>IFERROR(VLOOKUP(I131,emme_volumes!$A:$AB, 4,FALSE)*2,"****")</f>
        <v>****</v>
      </c>
      <c r="T131" s="22" t="str">
        <f t="array" ref="T131">IFERROR(SUM(VLOOKUP(I131,emme_volumes!$A:$AB, {21,22},FALSE)),"****")</f>
        <v>****</v>
      </c>
      <c r="U131" s="23" t="str">
        <f t="array" ref="U131">IFERROR(SUM(VLOOKUP(K131,counts!$A:$AC, {22,23},FALSE)),"****")</f>
        <v>****</v>
      </c>
      <c r="V131" s="23" t="e">
        <f t="shared" ref="V131:V135" si="206">T131-U131</f>
        <v>#VALUE!</v>
      </c>
      <c r="W131" s="24" t="e">
        <f t="shared" ref="W131:W136" si="207">V131/U131</f>
        <v>#VALUE!</v>
      </c>
    </row>
    <row r="132" spans="1:23" hidden="1" outlineLevel="1">
      <c r="B132" s="1" t="s">
        <v>391</v>
      </c>
      <c r="C132" s="89">
        <v>2</v>
      </c>
      <c r="D132" s="2">
        <v>61125</v>
      </c>
      <c r="E132" s="2">
        <v>53595</v>
      </c>
      <c r="F132" s="2">
        <f t="shared" si="198"/>
        <v>53595</v>
      </c>
      <c r="G132" s="2">
        <f t="shared" si="199"/>
        <v>61125</v>
      </c>
      <c r="H132" s="2" t="str">
        <f t="shared" si="200"/>
        <v>L6112553595</v>
      </c>
      <c r="I132" s="2" t="str">
        <f t="shared" si="201"/>
        <v>L5359561125</v>
      </c>
      <c r="J132" s="2" t="str">
        <f t="shared" si="202"/>
        <v>2NE</v>
      </c>
      <c r="K132" s="2" t="str">
        <f t="shared" si="203"/>
        <v>2SW</v>
      </c>
      <c r="L132" s="43"/>
      <c r="M132" s="22" t="str">
        <f>IFERROR(VLOOKUP(H132,emme_volumes!$A:$AB, 4,FALSE)*2,"****")</f>
        <v>****</v>
      </c>
      <c r="N132" s="22" t="str">
        <f t="array" ref="N132">IFERROR(SUM(VLOOKUP(H132,emme_volumes!$A:$AB, {21,22},FALSE)),"****")</f>
        <v>****</v>
      </c>
      <c r="O132" s="23" t="str">
        <f t="array" ref="O132">IFERROR(SUM(VLOOKUP(J132,counts!$A:$AC, {22,23},FALSE)),"****")</f>
        <v>****</v>
      </c>
      <c r="P132" s="23" t="e">
        <f t="shared" si="204"/>
        <v>#VALUE!</v>
      </c>
      <c r="Q132" s="24" t="e">
        <f t="shared" si="205"/>
        <v>#VALUE!</v>
      </c>
      <c r="R132" s="49"/>
      <c r="S132" s="22" t="str">
        <f>IFERROR(VLOOKUP(I132,emme_volumes!$A:$AB, 4,FALSE)*2,"****")</f>
        <v>****</v>
      </c>
      <c r="T132" s="22" t="str">
        <f t="array" ref="T132">IFERROR(SUM(VLOOKUP(I132,emme_volumes!$A:$AB, {21,22},FALSE)),"****")</f>
        <v>****</v>
      </c>
      <c r="U132" s="23" t="str">
        <f t="array" ref="U132">IFERROR(SUM(VLOOKUP(K132,counts!$A:$AC, {22,23},FALSE)),"****")</f>
        <v>****</v>
      </c>
      <c r="V132" s="23" t="e">
        <f t="shared" si="206"/>
        <v>#VALUE!</v>
      </c>
      <c r="W132" s="24" t="e">
        <f t="shared" si="207"/>
        <v>#VALUE!</v>
      </c>
    </row>
    <row r="133" spans="1:23" hidden="1" outlineLevel="1">
      <c r="B133" s="1" t="s">
        <v>392</v>
      </c>
      <c r="C133" s="89">
        <v>3</v>
      </c>
      <c r="D133" s="2">
        <v>57769</v>
      </c>
      <c r="E133" s="2">
        <v>60717</v>
      </c>
      <c r="F133" s="2">
        <f t="shared" si="198"/>
        <v>60717</v>
      </c>
      <c r="G133" s="2">
        <f t="shared" si="199"/>
        <v>57769</v>
      </c>
      <c r="H133" s="2" t="str">
        <f t="shared" si="200"/>
        <v>L5776960717</v>
      </c>
      <c r="I133" s="2" t="str">
        <f t="shared" si="201"/>
        <v>L6071757769</v>
      </c>
      <c r="J133" s="2" t="str">
        <f t="shared" si="202"/>
        <v>3NE</v>
      </c>
      <c r="K133" s="2" t="str">
        <f t="shared" si="203"/>
        <v>3SW</v>
      </c>
      <c r="L133" s="43"/>
      <c r="M133" s="22" t="str">
        <f>IFERROR(VLOOKUP(H133,emme_volumes!$A:$AB, 4,FALSE)*2,"****")</f>
        <v>****</v>
      </c>
      <c r="N133" s="22" t="str">
        <f t="array" ref="N133">IFERROR(SUM(VLOOKUP(H133,emme_volumes!$A:$AB, {21,22},FALSE)),"****")</f>
        <v>****</v>
      </c>
      <c r="O133" s="23" t="str">
        <f t="array" ref="O133">IFERROR(SUM(VLOOKUP(J133,counts!$A:$AC, {22,23},FALSE)),"****")</f>
        <v>****</v>
      </c>
      <c r="P133" s="23" t="e">
        <f t="shared" si="204"/>
        <v>#VALUE!</v>
      </c>
      <c r="Q133" s="24" t="e">
        <f t="shared" si="205"/>
        <v>#VALUE!</v>
      </c>
      <c r="R133" s="49"/>
      <c r="S133" s="22" t="str">
        <f>IFERROR(VLOOKUP(I133,emme_volumes!$A:$AB, 4,FALSE)*2,"****")</f>
        <v>****</v>
      </c>
      <c r="T133" s="22" t="str">
        <f t="array" ref="T133">IFERROR(SUM(VLOOKUP(I133,emme_volumes!$A:$AB, {21,22},FALSE)),"****")</f>
        <v>****</v>
      </c>
      <c r="U133" s="23" t="str">
        <f t="array" ref="U133">IFERROR(SUM(VLOOKUP(K133,counts!$A:$AC, {22,23},FALSE)),"****")</f>
        <v>****</v>
      </c>
      <c r="V133" s="23" t="e">
        <f t="shared" si="206"/>
        <v>#VALUE!</v>
      </c>
      <c r="W133" s="24" t="e">
        <f t="shared" si="207"/>
        <v>#VALUE!</v>
      </c>
    </row>
    <row r="134" spans="1:23" hidden="1" outlineLevel="1">
      <c r="A134" s="3"/>
      <c r="B134" s="1" t="s">
        <v>393</v>
      </c>
      <c r="C134" s="89">
        <v>4</v>
      </c>
      <c r="D134" s="2">
        <v>58837</v>
      </c>
      <c r="E134" s="2">
        <v>55368</v>
      </c>
      <c r="F134" s="2">
        <f t="shared" si="198"/>
        <v>55368</v>
      </c>
      <c r="G134" s="2">
        <f t="shared" si="199"/>
        <v>58837</v>
      </c>
      <c r="H134" s="2" t="str">
        <f t="shared" si="200"/>
        <v>L5883755368</v>
      </c>
      <c r="I134" s="2" t="str">
        <f t="shared" si="201"/>
        <v>L5536858837</v>
      </c>
      <c r="J134" s="2" t="str">
        <f t="shared" si="202"/>
        <v>4NE</v>
      </c>
      <c r="K134" s="2" t="str">
        <f t="shared" si="203"/>
        <v>4SW</v>
      </c>
      <c r="L134" s="43"/>
      <c r="M134" s="22" t="str">
        <f>IFERROR(VLOOKUP(H134,emme_volumes!$A:$AB, 4,FALSE)*2,"****")</f>
        <v>****</v>
      </c>
      <c r="N134" s="22" t="str">
        <f t="array" ref="N134">IFERROR(SUM(VLOOKUP(H134,emme_volumes!$A:$AB, {21,22},FALSE)),"****")</f>
        <v>****</v>
      </c>
      <c r="O134" s="23" t="str">
        <f t="array" ref="O134">IFERROR(SUM(VLOOKUP(J134,counts!$A:$AC, {22,23},FALSE)),"****")</f>
        <v>****</v>
      </c>
      <c r="P134" s="23" t="e">
        <f t="shared" si="204"/>
        <v>#VALUE!</v>
      </c>
      <c r="Q134" s="24" t="e">
        <f t="shared" si="205"/>
        <v>#VALUE!</v>
      </c>
      <c r="R134" s="49"/>
      <c r="S134" s="22" t="str">
        <f>IFERROR(VLOOKUP(I134,emme_volumes!$A:$AB, 4,FALSE)*2,"****")</f>
        <v>****</v>
      </c>
      <c r="T134" s="22" t="str">
        <f t="array" ref="T134">IFERROR(SUM(VLOOKUP(I134,emme_volumes!$A:$AB, {21,22},FALSE)),"****")</f>
        <v>****</v>
      </c>
      <c r="U134" s="23" t="str">
        <f t="array" ref="U134">IFERROR(SUM(VLOOKUP(K134,counts!$A:$AC, {22,23},FALSE)),"****")</f>
        <v>****</v>
      </c>
      <c r="V134" s="23" t="e">
        <f t="shared" si="206"/>
        <v>#VALUE!</v>
      </c>
      <c r="W134" s="24" t="e">
        <f t="shared" si="207"/>
        <v>#VALUE!</v>
      </c>
    </row>
    <row r="135" spans="1:23" hidden="1" outlineLevel="1">
      <c r="A135" s="3"/>
      <c r="B135" s="1" t="s">
        <v>394</v>
      </c>
      <c r="C135" s="89">
        <v>5</v>
      </c>
      <c r="D135" s="2">
        <v>53981</v>
      </c>
      <c r="E135" s="2">
        <v>55398</v>
      </c>
      <c r="F135" s="2">
        <f t="shared" si="198"/>
        <v>55398</v>
      </c>
      <c r="G135" s="2">
        <f t="shared" si="199"/>
        <v>53981</v>
      </c>
      <c r="H135" s="2" t="str">
        <f t="shared" si="200"/>
        <v>L5398155398</v>
      </c>
      <c r="I135" s="2" t="str">
        <f t="shared" si="201"/>
        <v>L5539853981</v>
      </c>
      <c r="J135" s="2" t="str">
        <f t="shared" si="202"/>
        <v>5NE</v>
      </c>
      <c r="K135" s="2" t="str">
        <f t="shared" si="203"/>
        <v>5SW</v>
      </c>
      <c r="L135" s="43"/>
      <c r="M135" s="22" t="str">
        <f>IFERROR(VLOOKUP(H135,emme_volumes!$A:$AB, 4,FALSE)*2,"****")</f>
        <v>****</v>
      </c>
      <c r="N135" s="22" t="str">
        <f t="array" ref="N135">IFERROR(SUM(VLOOKUP(H135,emme_volumes!$A:$AB, {21,22},FALSE)),"****")</f>
        <v>****</v>
      </c>
      <c r="O135" s="23" t="str">
        <f t="array" ref="O135">IFERROR(SUM(VLOOKUP(J135,counts!$A:$AC, {22,23},FALSE)),"****")</f>
        <v>****</v>
      </c>
      <c r="P135" s="23" t="e">
        <f t="shared" si="204"/>
        <v>#VALUE!</v>
      </c>
      <c r="Q135" s="24" t="e">
        <f t="shared" si="205"/>
        <v>#VALUE!</v>
      </c>
      <c r="R135" s="49"/>
      <c r="S135" s="22" t="str">
        <f>IFERROR(VLOOKUP(I135,emme_volumes!$A:$AB, 4,FALSE)*2,"****")</f>
        <v>****</v>
      </c>
      <c r="T135" s="22" t="str">
        <f t="array" ref="T135">IFERROR(SUM(VLOOKUP(I135,emme_volumes!$A:$AB, {21,22},FALSE)),"****")</f>
        <v>****</v>
      </c>
      <c r="U135" s="23" t="str">
        <f t="array" ref="U135">IFERROR(SUM(VLOOKUP(K135,counts!$A:$AC, {22,23},FALSE)),"****")</f>
        <v>****</v>
      </c>
      <c r="V135" s="23" t="e">
        <f t="shared" si="206"/>
        <v>#VALUE!</v>
      </c>
      <c r="W135" s="24" t="e">
        <f t="shared" si="207"/>
        <v>#VALUE!</v>
      </c>
    </row>
    <row r="136" spans="1:23" hidden="1" outlineLevel="1">
      <c r="A136" s="3"/>
      <c r="B136" s="53" t="s">
        <v>4</v>
      </c>
      <c r="C136" s="91"/>
      <c r="D136" s="54"/>
      <c r="E136" s="54"/>
      <c r="F136" s="54"/>
      <c r="G136" s="54"/>
      <c r="H136" s="54"/>
      <c r="I136" s="54"/>
      <c r="J136" s="54"/>
      <c r="K136" s="54"/>
      <c r="L136" s="45"/>
      <c r="M136" s="55">
        <f>SUM(M131:M135)</f>
        <v>0</v>
      </c>
      <c r="N136" s="55">
        <f>SUM(N131:N135)</f>
        <v>0</v>
      </c>
      <c r="O136" s="56">
        <f t="shared" ref="O136:P136" si="208">SUM(O131:O135)</f>
        <v>0</v>
      </c>
      <c r="P136" s="56" t="e">
        <f t="shared" si="208"/>
        <v>#VALUE!</v>
      </c>
      <c r="Q136" s="57" t="e">
        <f t="shared" si="205"/>
        <v>#VALUE!</v>
      </c>
      <c r="R136" s="50"/>
      <c r="S136" s="55">
        <f>SUM(S131:S135)</f>
        <v>0</v>
      </c>
      <c r="T136" s="55">
        <f t="shared" ref="T136:V136" si="209">SUM(T131:T135)</f>
        <v>0</v>
      </c>
      <c r="U136" s="56">
        <f t="shared" si="209"/>
        <v>0</v>
      </c>
      <c r="V136" s="56" t="e">
        <f t="shared" si="209"/>
        <v>#VALUE!</v>
      </c>
      <c r="W136" s="57" t="e">
        <f t="shared" si="207"/>
        <v>#VALUE!</v>
      </c>
    </row>
    <row r="137" spans="1:23" hidden="1" outlineLevel="1">
      <c r="C137" s="89"/>
      <c r="L137" s="45"/>
      <c r="M137" s="22"/>
      <c r="N137" s="22"/>
      <c r="Q137" s="24"/>
      <c r="R137" s="50"/>
      <c r="S137" s="22"/>
      <c r="T137" s="22"/>
      <c r="W137" s="24"/>
    </row>
    <row r="138" spans="1:23" hidden="1" outlineLevel="1">
      <c r="B138" s="53" t="s">
        <v>112</v>
      </c>
      <c r="C138" s="90"/>
      <c r="D138" s="74"/>
      <c r="E138" s="74"/>
      <c r="F138" s="74"/>
      <c r="G138" s="74"/>
      <c r="H138" s="74"/>
      <c r="I138" s="74"/>
      <c r="J138" s="74"/>
      <c r="K138" s="74"/>
      <c r="L138" s="45"/>
      <c r="M138" s="75"/>
      <c r="N138" s="75"/>
      <c r="O138" s="76"/>
      <c r="P138" s="76"/>
      <c r="Q138" s="77"/>
      <c r="R138" s="49"/>
      <c r="S138" s="75"/>
      <c r="T138" s="75"/>
      <c r="U138" s="76"/>
      <c r="V138" s="76"/>
      <c r="W138" s="77"/>
    </row>
    <row r="139" spans="1:23" hidden="1" outlineLevel="1">
      <c r="B139" s="1" t="s">
        <v>395</v>
      </c>
      <c r="C139" s="89">
        <v>36</v>
      </c>
      <c r="D139" s="2">
        <v>80085</v>
      </c>
      <c r="E139" s="2">
        <v>60413</v>
      </c>
      <c r="F139" s="2">
        <v>56262</v>
      </c>
      <c r="G139" s="2">
        <v>58726</v>
      </c>
      <c r="H139" s="2" t="str">
        <f t="shared" ref="H139:H155" si="210">CONCATENATE("L",D139,E139)</f>
        <v>L8008560413</v>
      </c>
      <c r="I139" s="2" t="str">
        <f t="shared" ref="I139:I155" si="211">CONCATENATE("L",F139,G139)</f>
        <v>L5626258726</v>
      </c>
      <c r="J139" s="2" t="str">
        <f t="shared" ref="J139:J155" si="212">CONCATENATE(C139,"NE")</f>
        <v>36NE</v>
      </c>
      <c r="K139" s="2" t="str">
        <f t="shared" ref="K139:K155" si="213">CONCATENATE(C139,"SW")</f>
        <v>36SW</v>
      </c>
      <c r="L139" s="43"/>
      <c r="M139" s="22" t="str">
        <f>IFERROR(VLOOKUP(H139,emme_volumes!$A:$AB, 4,FALSE)*2,"****")</f>
        <v>****</v>
      </c>
      <c r="N139" s="22" t="str">
        <f t="array" ref="N139">IFERROR(SUM(VLOOKUP(H139,emme_volumes!$A:$AB, {21,22},FALSE)),"****")</f>
        <v>****</v>
      </c>
      <c r="O139" s="23" t="str">
        <f t="array" ref="O139">IFERROR(SUM(VLOOKUP(J139,counts!$A:$AC, {22,23},FALSE)),"****")</f>
        <v>****</v>
      </c>
      <c r="P139" s="23" t="e">
        <f t="shared" ref="P139:P155" si="214">N139-O139</f>
        <v>#VALUE!</v>
      </c>
      <c r="Q139" s="24" t="e">
        <f t="shared" ref="Q139:Q156" si="215">P139/O139</f>
        <v>#VALUE!</v>
      </c>
      <c r="R139" s="49"/>
      <c r="S139" s="22" t="str">
        <f>IFERROR(VLOOKUP(I139,emme_volumes!$A:$AB, 4,FALSE)*2,"****")</f>
        <v>****</v>
      </c>
      <c r="T139" s="22" t="str">
        <f t="array" ref="T139">IFERROR(SUM(VLOOKUP(I139,emme_volumes!$A:$AB, {21,22},FALSE)),"****")</f>
        <v>****</v>
      </c>
      <c r="U139" s="23" t="str">
        <f t="array" ref="U139">IFERROR(SUM(VLOOKUP(K139,counts!$A:$AC, {22,23},FALSE)),"****")</f>
        <v>****</v>
      </c>
      <c r="V139" s="23" t="e">
        <f t="shared" ref="V139:V155" si="216">T139-U139</f>
        <v>#VALUE!</v>
      </c>
      <c r="W139" s="24" t="e">
        <f t="shared" ref="W139:W156" si="217">V139/U139</f>
        <v>#VALUE!</v>
      </c>
    </row>
    <row r="140" spans="1:23" hidden="1" outlineLevel="1">
      <c r="B140" s="1" t="s">
        <v>396</v>
      </c>
      <c r="C140" s="89">
        <v>37</v>
      </c>
      <c r="D140" s="2">
        <v>80088</v>
      </c>
      <c r="E140" s="2">
        <v>60333</v>
      </c>
      <c r="F140" s="2">
        <f t="shared" ref="F140:F145" si="218">E140</f>
        <v>60333</v>
      </c>
      <c r="G140" s="2">
        <f t="shared" ref="G140:G145" si="219">D140</f>
        <v>80088</v>
      </c>
      <c r="H140" s="2" t="str">
        <f t="shared" si="210"/>
        <v>L8008860333</v>
      </c>
      <c r="I140" s="2" t="str">
        <f t="shared" si="211"/>
        <v>L6033380088</v>
      </c>
      <c r="J140" s="2" t="str">
        <f t="shared" si="212"/>
        <v>37NE</v>
      </c>
      <c r="K140" s="2" t="str">
        <f t="shared" si="213"/>
        <v>37SW</v>
      </c>
      <c r="L140" s="43"/>
      <c r="M140" s="22" t="str">
        <f>IFERROR(VLOOKUP(H140,emme_volumes!$A:$AB, 4,FALSE)*2,"****")</f>
        <v>****</v>
      </c>
      <c r="N140" s="22" t="str">
        <f t="array" ref="N140">IFERROR(SUM(VLOOKUP(H140,emme_volumes!$A:$AB, {21,22},FALSE)),"****")</f>
        <v>****</v>
      </c>
      <c r="O140" s="23" t="str">
        <f t="array" ref="O140">IFERROR(SUM(VLOOKUP(J140,counts!$A:$AC, {22,23},FALSE)),"****")</f>
        <v>****</v>
      </c>
      <c r="P140" s="23" t="e">
        <f t="shared" si="214"/>
        <v>#VALUE!</v>
      </c>
      <c r="Q140" s="24" t="e">
        <f t="shared" si="215"/>
        <v>#VALUE!</v>
      </c>
      <c r="R140" s="49"/>
      <c r="S140" s="22" t="str">
        <f>IFERROR(VLOOKUP(I140,emme_volumes!$A:$AB, 4,FALSE)*2,"****")</f>
        <v>****</v>
      </c>
      <c r="T140" s="22" t="str">
        <f t="array" ref="T140">IFERROR(SUM(VLOOKUP(I140,emme_volumes!$A:$AB, {21,22},FALSE)),"****")</f>
        <v>****</v>
      </c>
      <c r="U140" s="23" t="str">
        <f t="array" ref="U140">IFERROR(SUM(VLOOKUP(K140,counts!$A:$AC, {22,23},FALSE)),"****")</f>
        <v>****</v>
      </c>
      <c r="V140" s="23" t="e">
        <f t="shared" si="216"/>
        <v>#VALUE!</v>
      </c>
      <c r="W140" s="24" t="e">
        <f t="shared" si="217"/>
        <v>#VALUE!</v>
      </c>
    </row>
    <row r="141" spans="1:23" hidden="1" outlineLevel="1">
      <c r="B141" s="1" t="s">
        <v>397</v>
      </c>
      <c r="C141" s="89">
        <v>38</v>
      </c>
      <c r="D141" s="2">
        <v>80277</v>
      </c>
      <c r="E141" s="2">
        <v>58382</v>
      </c>
      <c r="F141" s="2">
        <f t="shared" si="218"/>
        <v>58382</v>
      </c>
      <c r="G141" s="2">
        <f t="shared" si="219"/>
        <v>80277</v>
      </c>
      <c r="H141" s="2" t="str">
        <f t="shared" si="210"/>
        <v>L8027758382</v>
      </c>
      <c r="I141" s="2" t="str">
        <f t="shared" si="211"/>
        <v>L5838280277</v>
      </c>
      <c r="J141" s="2" t="str">
        <f t="shared" si="212"/>
        <v>38NE</v>
      </c>
      <c r="K141" s="2" t="str">
        <f t="shared" si="213"/>
        <v>38SW</v>
      </c>
      <c r="L141" s="43"/>
      <c r="M141" s="22" t="str">
        <f>IFERROR(VLOOKUP(H141,emme_volumes!$A:$AB, 4,FALSE)*2,"****")</f>
        <v>****</v>
      </c>
      <c r="N141" s="22" t="str">
        <f t="array" ref="N141">IFERROR(SUM(VLOOKUP(H141,emme_volumes!$A:$AB, {21,22},FALSE)),"****")</f>
        <v>****</v>
      </c>
      <c r="O141" s="23" t="str">
        <f t="array" ref="O141">IFERROR(SUM(VLOOKUP(J141,counts!$A:$AC, {22,23},FALSE)),"****")</f>
        <v>****</v>
      </c>
      <c r="P141" s="23" t="e">
        <f t="shared" si="214"/>
        <v>#VALUE!</v>
      </c>
      <c r="Q141" s="24" t="e">
        <f t="shared" si="215"/>
        <v>#VALUE!</v>
      </c>
      <c r="R141" s="49"/>
      <c r="S141" s="22" t="str">
        <f>IFERROR(VLOOKUP(I141,emme_volumes!$A:$AB, 4,FALSE)*2,"****")</f>
        <v>****</v>
      </c>
      <c r="T141" s="22" t="str">
        <f t="array" ref="T141">IFERROR(SUM(VLOOKUP(I141,emme_volumes!$A:$AB, {21,22},FALSE)),"****")</f>
        <v>****</v>
      </c>
      <c r="U141" s="23" t="str">
        <f t="array" ref="U141">IFERROR(SUM(VLOOKUP(K141,counts!$A:$AC, {22,23},FALSE)),"****")</f>
        <v>****</v>
      </c>
      <c r="V141" s="23" t="e">
        <f t="shared" si="216"/>
        <v>#VALUE!</v>
      </c>
      <c r="W141" s="24" t="e">
        <f t="shared" si="217"/>
        <v>#VALUE!</v>
      </c>
    </row>
    <row r="142" spans="1:23" hidden="1" outlineLevel="1">
      <c r="B142" s="1" t="s">
        <v>398</v>
      </c>
      <c r="C142" s="89">
        <v>39</v>
      </c>
      <c r="D142" s="2">
        <v>58282</v>
      </c>
      <c r="E142" s="2">
        <v>57281</v>
      </c>
      <c r="F142" s="2">
        <f t="shared" si="218"/>
        <v>57281</v>
      </c>
      <c r="G142" s="2">
        <f t="shared" si="219"/>
        <v>58282</v>
      </c>
      <c r="H142" s="2" t="str">
        <f t="shared" si="210"/>
        <v>L5828257281</v>
      </c>
      <c r="I142" s="2" t="str">
        <f t="shared" si="211"/>
        <v>L5728158282</v>
      </c>
      <c r="J142" s="2" t="str">
        <f t="shared" si="212"/>
        <v>39NE</v>
      </c>
      <c r="K142" s="2" t="str">
        <f t="shared" si="213"/>
        <v>39SW</v>
      </c>
      <c r="L142" s="45"/>
      <c r="M142" s="22" t="str">
        <f>IFERROR(VLOOKUP(H142,emme_volumes!$A:$AB, 4,FALSE)*2,"****")</f>
        <v>****</v>
      </c>
      <c r="N142" s="22" t="str">
        <f t="array" ref="N142">IFERROR(SUM(VLOOKUP(H142,emme_volumes!$A:$AB, {21,22},FALSE)),"****")</f>
        <v>****</v>
      </c>
      <c r="O142" s="23" t="str">
        <f t="array" ref="O142">IFERROR(SUM(VLOOKUP(J142,counts!$A:$AC, {22,23},FALSE)),"****")</f>
        <v>****</v>
      </c>
      <c r="P142" s="23" t="e">
        <f t="shared" si="214"/>
        <v>#VALUE!</v>
      </c>
      <c r="Q142" s="24" t="e">
        <f t="shared" si="215"/>
        <v>#VALUE!</v>
      </c>
      <c r="R142" s="50"/>
      <c r="S142" s="22" t="str">
        <f>IFERROR(VLOOKUP(I142,emme_volumes!$A:$AB, 4,FALSE)*2,"****")</f>
        <v>****</v>
      </c>
      <c r="T142" s="22" t="str">
        <f t="array" ref="T142">IFERROR(SUM(VLOOKUP(I142,emme_volumes!$A:$AB, {21,22},FALSE)),"****")</f>
        <v>****</v>
      </c>
      <c r="U142" s="23" t="str">
        <f t="array" ref="U142">IFERROR(SUM(VLOOKUP(K142,counts!$A:$AC, {22,23},FALSE)),"****")</f>
        <v>****</v>
      </c>
      <c r="V142" s="23" t="e">
        <f t="shared" si="216"/>
        <v>#VALUE!</v>
      </c>
      <c r="W142" s="24" t="e">
        <f t="shared" si="217"/>
        <v>#VALUE!</v>
      </c>
    </row>
    <row r="143" spans="1:23" hidden="1" outlineLevel="1">
      <c r="B143" s="1" t="s">
        <v>399</v>
      </c>
      <c r="C143" s="89">
        <v>40</v>
      </c>
      <c r="D143" s="2">
        <v>58331</v>
      </c>
      <c r="E143" s="2">
        <v>55199</v>
      </c>
      <c r="F143" s="2">
        <f t="shared" si="218"/>
        <v>55199</v>
      </c>
      <c r="G143" s="2">
        <f t="shared" si="219"/>
        <v>58331</v>
      </c>
      <c r="H143" s="2" t="str">
        <f t="shared" si="210"/>
        <v>L5833155199</v>
      </c>
      <c r="I143" s="2" t="str">
        <f t="shared" si="211"/>
        <v>L5519958331</v>
      </c>
      <c r="J143" s="2" t="str">
        <f t="shared" si="212"/>
        <v>40NE</v>
      </c>
      <c r="K143" s="2" t="str">
        <f t="shared" si="213"/>
        <v>40SW</v>
      </c>
      <c r="L143" s="43"/>
      <c r="M143" s="22" t="str">
        <f>IFERROR(VLOOKUP(H143,emme_volumes!$A:$AB, 4,FALSE)*2,"****")</f>
        <v>****</v>
      </c>
      <c r="N143" s="22" t="str">
        <f t="array" ref="N143">IFERROR(SUM(VLOOKUP(H143,emme_volumes!$A:$AB, {21,22},FALSE)),"****")</f>
        <v>****</v>
      </c>
      <c r="O143" s="23" t="str">
        <f t="array" ref="O143">IFERROR(SUM(VLOOKUP(J143,counts!$A:$AC, {22,23},FALSE)),"****")</f>
        <v>****</v>
      </c>
      <c r="P143" s="23" t="e">
        <f t="shared" si="214"/>
        <v>#VALUE!</v>
      </c>
      <c r="Q143" s="24" t="e">
        <f t="shared" si="215"/>
        <v>#VALUE!</v>
      </c>
      <c r="R143" s="49"/>
      <c r="S143" s="22" t="str">
        <f>IFERROR(VLOOKUP(I143,emme_volumes!$A:$AB, 4,FALSE)*2,"****")</f>
        <v>****</v>
      </c>
      <c r="T143" s="22" t="str">
        <f t="array" ref="T143">IFERROR(SUM(VLOOKUP(I143,emme_volumes!$A:$AB, {21,22},FALSE)),"****")</f>
        <v>****</v>
      </c>
      <c r="U143" s="23" t="str">
        <f t="array" ref="U143">IFERROR(SUM(VLOOKUP(K143,counts!$A:$AC, {22,23},FALSE)),"****")</f>
        <v>****</v>
      </c>
      <c r="V143" s="23" t="e">
        <f t="shared" si="216"/>
        <v>#VALUE!</v>
      </c>
      <c r="W143" s="24" t="e">
        <f t="shared" si="217"/>
        <v>#VALUE!</v>
      </c>
    </row>
    <row r="144" spans="1:23" hidden="1" outlineLevel="1">
      <c r="B144" s="1" t="s">
        <v>400</v>
      </c>
      <c r="C144" s="89">
        <v>41</v>
      </c>
      <c r="D144" s="2">
        <v>58020</v>
      </c>
      <c r="E144" s="2">
        <v>52829</v>
      </c>
      <c r="F144" s="2">
        <f t="shared" si="218"/>
        <v>52829</v>
      </c>
      <c r="G144" s="2">
        <f t="shared" si="219"/>
        <v>58020</v>
      </c>
      <c r="H144" s="2" t="str">
        <f t="shared" si="210"/>
        <v>L5802052829</v>
      </c>
      <c r="I144" s="2" t="str">
        <f t="shared" si="211"/>
        <v>L5282958020</v>
      </c>
      <c r="J144" s="2" t="str">
        <f t="shared" si="212"/>
        <v>41NE</v>
      </c>
      <c r="K144" s="2" t="str">
        <f t="shared" si="213"/>
        <v>41SW</v>
      </c>
      <c r="L144" s="45"/>
      <c r="M144" s="22" t="str">
        <f>IFERROR(VLOOKUP(H144,emme_volumes!$A:$AB, 4,FALSE)*2,"****")</f>
        <v>****</v>
      </c>
      <c r="N144" s="22" t="str">
        <f t="array" ref="N144">IFERROR(SUM(VLOOKUP(H144,emme_volumes!$A:$AB, {21,22},FALSE)),"****")</f>
        <v>****</v>
      </c>
      <c r="O144" s="23" t="str">
        <f t="array" ref="O144">IFERROR(SUM(VLOOKUP(J144,counts!$A:$AC, {22,23},FALSE)),"****")</f>
        <v>****</v>
      </c>
      <c r="P144" s="23" t="e">
        <f t="shared" si="214"/>
        <v>#VALUE!</v>
      </c>
      <c r="Q144" s="24" t="e">
        <f t="shared" si="215"/>
        <v>#VALUE!</v>
      </c>
      <c r="R144" s="50"/>
      <c r="S144" s="22" t="str">
        <f>IFERROR(VLOOKUP(I144,emme_volumes!$A:$AB, 4,FALSE)*2,"****")</f>
        <v>****</v>
      </c>
      <c r="T144" s="22" t="str">
        <f t="array" ref="T144">IFERROR(SUM(VLOOKUP(I144,emme_volumes!$A:$AB, {21,22},FALSE)),"****")</f>
        <v>****</v>
      </c>
      <c r="U144" s="23" t="str">
        <f t="array" ref="U144">IFERROR(SUM(VLOOKUP(K144,counts!$A:$AC, {22,23},FALSE)),"****")</f>
        <v>****</v>
      </c>
      <c r="V144" s="23" t="e">
        <f t="shared" si="216"/>
        <v>#VALUE!</v>
      </c>
      <c r="W144" s="24" t="e">
        <f t="shared" si="217"/>
        <v>#VALUE!</v>
      </c>
    </row>
    <row r="145" spans="1:23" hidden="1" outlineLevel="1">
      <c r="B145" s="1" t="s">
        <v>401</v>
      </c>
      <c r="C145" s="89">
        <v>42</v>
      </c>
      <c r="D145" s="2">
        <v>58620</v>
      </c>
      <c r="E145" s="2">
        <v>58619</v>
      </c>
      <c r="F145" s="2">
        <f t="shared" si="218"/>
        <v>58619</v>
      </c>
      <c r="G145" s="2">
        <f t="shared" si="219"/>
        <v>58620</v>
      </c>
      <c r="H145" s="2" t="str">
        <f t="shared" si="210"/>
        <v>L5862058619</v>
      </c>
      <c r="I145" s="2" t="str">
        <f t="shared" si="211"/>
        <v>L5861958620</v>
      </c>
      <c r="J145" s="2" t="str">
        <f t="shared" si="212"/>
        <v>42NE</v>
      </c>
      <c r="K145" s="2" t="str">
        <f t="shared" si="213"/>
        <v>42SW</v>
      </c>
      <c r="L145" s="45"/>
      <c r="M145" s="22" t="str">
        <f>IFERROR(VLOOKUP(H145,emme_volumes!$A:$AB, 4,FALSE)*2,"****")</f>
        <v>****</v>
      </c>
      <c r="N145" s="22" t="str">
        <f t="array" ref="N145">IFERROR(SUM(VLOOKUP(H145,emme_volumes!$A:$AB, {21,22},FALSE)),"****")</f>
        <v>****</v>
      </c>
      <c r="O145" s="23" t="str">
        <f t="array" ref="O145">IFERROR(SUM(VLOOKUP(J145,counts!$A:$AC, {22,23},FALSE)),"****")</f>
        <v>****</v>
      </c>
      <c r="P145" s="23" t="e">
        <f t="shared" si="214"/>
        <v>#VALUE!</v>
      </c>
      <c r="Q145" s="24" t="e">
        <f t="shared" si="215"/>
        <v>#VALUE!</v>
      </c>
      <c r="R145" s="50"/>
      <c r="S145" s="22" t="str">
        <f>IFERROR(VLOOKUP(I145,emme_volumes!$A:$AB, 4,FALSE)*2,"****")</f>
        <v>****</v>
      </c>
      <c r="T145" s="22" t="str">
        <f t="array" ref="T145">IFERROR(SUM(VLOOKUP(I145,emme_volumes!$A:$AB, {21,22},FALSE)),"****")</f>
        <v>****</v>
      </c>
      <c r="U145" s="23" t="str">
        <f t="array" ref="U145">IFERROR(SUM(VLOOKUP(K145,counts!$A:$AC, {22,23},FALSE)),"****")</f>
        <v>****</v>
      </c>
      <c r="V145" s="23" t="e">
        <f t="shared" si="216"/>
        <v>#VALUE!</v>
      </c>
      <c r="W145" s="24" t="e">
        <f t="shared" si="217"/>
        <v>#VALUE!</v>
      </c>
    </row>
    <row r="146" spans="1:23" hidden="1" outlineLevel="1">
      <c r="B146" s="4" t="s">
        <v>402</v>
      </c>
      <c r="C146" s="93">
        <v>43</v>
      </c>
      <c r="D146" s="9">
        <v>56217</v>
      </c>
      <c r="E146" s="9">
        <v>59140</v>
      </c>
      <c r="F146" s="9">
        <v>53591</v>
      </c>
      <c r="G146" s="9">
        <v>53592</v>
      </c>
      <c r="H146" s="9" t="str">
        <f t="shared" si="210"/>
        <v>L5621759140</v>
      </c>
      <c r="I146" s="9" t="str">
        <f t="shared" si="211"/>
        <v>L5359153592</v>
      </c>
      <c r="J146" s="9" t="str">
        <f t="shared" si="212"/>
        <v>43NE</v>
      </c>
      <c r="K146" s="9" t="str">
        <f t="shared" si="213"/>
        <v>43SW</v>
      </c>
      <c r="L146" s="45"/>
      <c r="M146" s="26" t="str">
        <f>IFERROR(VLOOKUP(H146,emme_volumes!$A:$AB, 4,FALSE)*2,"****")</f>
        <v>****</v>
      </c>
      <c r="N146" s="26" t="str">
        <f t="array" ref="N146">IFERROR(SUM(VLOOKUP(H146,emme_volumes!$A:$AB, {21,22},FALSE)),"****")</f>
        <v>****</v>
      </c>
      <c r="O146" s="27" t="str">
        <f t="array" ref="O146">IFERROR(SUM(VLOOKUP(J146,counts!$A:$AC, {22,23},FALSE)),"****")</f>
        <v>****</v>
      </c>
      <c r="P146" s="27" t="e">
        <f t="shared" si="214"/>
        <v>#VALUE!</v>
      </c>
      <c r="Q146" s="28" t="e">
        <f t="shared" si="215"/>
        <v>#VALUE!</v>
      </c>
      <c r="R146" s="48"/>
      <c r="S146" s="26" t="str">
        <f>IFERROR(VLOOKUP(I146,emme_volumes!$A:$AB, 4,FALSE)*2,"****")</f>
        <v>****</v>
      </c>
      <c r="T146" s="26" t="str">
        <f t="array" ref="T146">IFERROR(SUM(VLOOKUP(I146,emme_volumes!$A:$AB, {21,22},FALSE)),"****")</f>
        <v>****</v>
      </c>
      <c r="U146" s="27" t="str">
        <f t="array" ref="U146">IFERROR(SUM(VLOOKUP(K146,counts!$A:$AC, {22,23},FALSE)),"****")</f>
        <v>****</v>
      </c>
      <c r="V146" s="27" t="e">
        <f t="shared" si="216"/>
        <v>#VALUE!</v>
      </c>
      <c r="W146" s="28" t="e">
        <f t="shared" si="217"/>
        <v>#VALUE!</v>
      </c>
    </row>
    <row r="147" spans="1:23" hidden="1" outlineLevel="1">
      <c r="B147" s="1" t="s">
        <v>403</v>
      </c>
      <c r="C147" s="89">
        <v>44</v>
      </c>
      <c r="D147" s="2">
        <v>53115</v>
      </c>
      <c r="E147" s="2">
        <v>59079</v>
      </c>
      <c r="F147" s="2">
        <f t="shared" ref="F147:F148" si="220">E147</f>
        <v>59079</v>
      </c>
      <c r="G147" s="2">
        <f t="shared" ref="G147:G148" si="221">D147</f>
        <v>53115</v>
      </c>
      <c r="H147" s="2" t="str">
        <f t="shared" si="210"/>
        <v>L5311559079</v>
      </c>
      <c r="I147" s="2" t="str">
        <f t="shared" si="211"/>
        <v>L5907953115</v>
      </c>
      <c r="J147" s="2" t="str">
        <f t="shared" si="212"/>
        <v>44NE</v>
      </c>
      <c r="K147" s="2" t="str">
        <f t="shared" si="213"/>
        <v>44SW</v>
      </c>
      <c r="L147" s="46"/>
      <c r="M147" s="22" t="str">
        <f>IFERROR(VLOOKUP(H147,emme_volumes!$A:$AB, 4,FALSE)*2,"****")</f>
        <v>****</v>
      </c>
      <c r="N147" s="22" t="str">
        <f t="array" ref="N147">IFERROR(SUM(VLOOKUP(H147,emme_volumes!$A:$AB, {21,22},FALSE)),"****")</f>
        <v>****</v>
      </c>
      <c r="O147" s="23" t="str">
        <f t="array" ref="O147">IFERROR(SUM(VLOOKUP(J147,counts!$A:$AC, {22,23},FALSE)),"****")</f>
        <v>****</v>
      </c>
      <c r="P147" s="23" t="e">
        <f t="shared" si="214"/>
        <v>#VALUE!</v>
      </c>
      <c r="Q147" s="24" t="e">
        <f t="shared" si="215"/>
        <v>#VALUE!</v>
      </c>
      <c r="R147" s="50"/>
      <c r="S147" s="22" t="str">
        <f>IFERROR(VLOOKUP(I147,emme_volumes!$A:$AB, 4,FALSE)*2,"****")</f>
        <v>****</v>
      </c>
      <c r="T147" s="22" t="str">
        <f t="array" ref="T147">IFERROR(SUM(VLOOKUP(I147,emme_volumes!$A:$AB, {21,22},FALSE)),"****")</f>
        <v>****</v>
      </c>
      <c r="U147" s="23" t="str">
        <f t="array" ref="U147">IFERROR(SUM(VLOOKUP(K147,counts!$A:$AC, {22,23},FALSE)),"****")</f>
        <v>****</v>
      </c>
      <c r="V147" s="23" t="e">
        <f t="shared" si="216"/>
        <v>#VALUE!</v>
      </c>
      <c r="W147" s="24" t="e">
        <f t="shared" si="217"/>
        <v>#VALUE!</v>
      </c>
    </row>
    <row r="148" spans="1:23" hidden="1" outlineLevel="1">
      <c r="B148" s="1" t="s">
        <v>404</v>
      </c>
      <c r="C148" s="89">
        <v>45</v>
      </c>
      <c r="D148" s="2">
        <v>56993</v>
      </c>
      <c r="E148" s="2">
        <v>58408</v>
      </c>
      <c r="F148" s="2">
        <f t="shared" si="220"/>
        <v>58408</v>
      </c>
      <c r="G148" s="2">
        <f t="shared" si="221"/>
        <v>56993</v>
      </c>
      <c r="H148" s="2" t="str">
        <f t="shared" si="210"/>
        <v>L5699358408</v>
      </c>
      <c r="I148" s="2" t="str">
        <f t="shared" si="211"/>
        <v>L5840856993</v>
      </c>
      <c r="J148" s="2" t="str">
        <f t="shared" si="212"/>
        <v>45NE</v>
      </c>
      <c r="K148" s="2" t="str">
        <f t="shared" si="213"/>
        <v>45SW</v>
      </c>
      <c r="L148" s="46"/>
      <c r="M148" s="22" t="str">
        <f>IFERROR(VLOOKUP(H148,emme_volumes!$A:$AB, 4,FALSE)*2,"****")</f>
        <v>****</v>
      </c>
      <c r="N148" s="22" t="str">
        <f t="array" ref="N148">IFERROR(SUM(VLOOKUP(H148,emme_volumes!$A:$AB, {21,22},FALSE)),"****")</f>
        <v>****</v>
      </c>
      <c r="O148" s="23" t="str">
        <f t="array" ref="O148">IFERROR(SUM(VLOOKUP(J148,counts!$A:$AC, {22,23},FALSE)),"****")</f>
        <v>****</v>
      </c>
      <c r="P148" s="23" t="e">
        <f t="shared" si="214"/>
        <v>#VALUE!</v>
      </c>
      <c r="Q148" s="24" t="e">
        <f t="shared" si="215"/>
        <v>#VALUE!</v>
      </c>
      <c r="R148" s="50"/>
      <c r="S148" s="22" t="str">
        <f>IFERROR(VLOOKUP(I148,emme_volumes!$A:$AB, 4,FALSE)*2,"****")</f>
        <v>****</v>
      </c>
      <c r="T148" s="22" t="str">
        <f t="array" ref="T148">IFERROR(SUM(VLOOKUP(I148,emme_volumes!$A:$AB, {21,22},FALSE)),"****")</f>
        <v>****</v>
      </c>
      <c r="U148" s="23" t="str">
        <f t="array" ref="U148">IFERROR(SUM(VLOOKUP(K148,counts!$A:$AC, {22,23},FALSE)),"****")</f>
        <v>****</v>
      </c>
      <c r="V148" s="23" t="e">
        <f t="shared" si="216"/>
        <v>#VALUE!</v>
      </c>
      <c r="W148" s="24" t="e">
        <f t="shared" si="217"/>
        <v>#VALUE!</v>
      </c>
    </row>
    <row r="149" spans="1:23" hidden="1" outlineLevel="1">
      <c r="A149" s="3"/>
      <c r="B149" s="1" t="s">
        <v>405</v>
      </c>
      <c r="C149" s="89">
        <v>46</v>
      </c>
      <c r="F149" s="2">
        <v>59001</v>
      </c>
      <c r="G149" s="2">
        <v>55611</v>
      </c>
      <c r="H149" s="2" t="str">
        <f t="shared" si="210"/>
        <v>L</v>
      </c>
      <c r="I149" s="2" t="str">
        <f t="shared" si="211"/>
        <v>L5900155611</v>
      </c>
      <c r="J149" s="2" t="str">
        <f t="shared" si="212"/>
        <v>46NE</v>
      </c>
      <c r="K149" s="2" t="str">
        <f t="shared" si="213"/>
        <v>46SW</v>
      </c>
      <c r="L149" s="46"/>
      <c r="M149" s="22" t="str">
        <f>IFERROR(VLOOKUP(H149,emme_volumes!$A:$AB, 4,FALSE)*2,"****")</f>
        <v>****</v>
      </c>
      <c r="N149" s="22" t="str">
        <f t="array" ref="N149">IFERROR(SUM(VLOOKUP(H149,emme_volumes!$A:$AB, {21,22},FALSE)),"****")</f>
        <v>****</v>
      </c>
      <c r="O149" s="23" t="str">
        <f t="array" ref="O149">IFERROR(SUM(VLOOKUP(J149,counts!$A:$AC, {22,23},FALSE)),"****")</f>
        <v>****</v>
      </c>
      <c r="P149" s="23" t="e">
        <f t="shared" si="214"/>
        <v>#VALUE!</v>
      </c>
      <c r="Q149" s="24" t="e">
        <f t="shared" si="215"/>
        <v>#VALUE!</v>
      </c>
      <c r="R149" s="50"/>
      <c r="S149" s="22" t="str">
        <f>IFERROR(VLOOKUP(I149,emme_volumes!$A:$AB, 4,FALSE)*2,"****")</f>
        <v>****</v>
      </c>
      <c r="T149" s="22" t="str">
        <f t="array" ref="T149">IFERROR(SUM(VLOOKUP(I149,emme_volumes!$A:$AB, {21,22},FALSE)),"****")</f>
        <v>****</v>
      </c>
      <c r="U149" s="23" t="str">
        <f t="array" ref="U149">IFERROR(SUM(VLOOKUP(K149,counts!$A:$AC, {22,23},FALSE)),"****")</f>
        <v>****</v>
      </c>
      <c r="V149" s="23" t="e">
        <f t="shared" si="216"/>
        <v>#VALUE!</v>
      </c>
      <c r="W149" s="24" t="e">
        <f t="shared" si="217"/>
        <v>#VALUE!</v>
      </c>
    </row>
    <row r="150" spans="1:23" hidden="1" outlineLevel="1">
      <c r="B150" s="1" t="s">
        <v>406</v>
      </c>
      <c r="C150" s="89">
        <v>47</v>
      </c>
      <c r="D150" s="2">
        <v>56336</v>
      </c>
      <c r="E150" s="2">
        <v>58735</v>
      </c>
      <c r="H150" s="2" t="str">
        <f t="shared" si="210"/>
        <v>L5633658735</v>
      </c>
      <c r="I150" s="2" t="str">
        <f t="shared" si="211"/>
        <v>L</v>
      </c>
      <c r="J150" s="2" t="str">
        <f t="shared" si="212"/>
        <v>47NE</v>
      </c>
      <c r="K150" s="2" t="str">
        <f t="shared" si="213"/>
        <v>47SW</v>
      </c>
      <c r="L150" s="46"/>
      <c r="M150" s="22" t="str">
        <f>IFERROR(VLOOKUP(H150,emme_volumes!$A:$AB, 4,FALSE)*2,"****")</f>
        <v>****</v>
      </c>
      <c r="N150" s="22" t="str">
        <f t="array" ref="N150">IFERROR(SUM(VLOOKUP(H150,emme_volumes!$A:$AB, {21,22},FALSE)),"****")</f>
        <v>****</v>
      </c>
      <c r="O150" s="23" t="str">
        <f t="array" ref="O150">IFERROR(SUM(VLOOKUP(J150,counts!$A:$AC, {22,23},FALSE)),"****")</f>
        <v>****</v>
      </c>
      <c r="P150" s="23" t="e">
        <f t="shared" si="214"/>
        <v>#VALUE!</v>
      </c>
      <c r="Q150" s="24" t="e">
        <f t="shared" si="215"/>
        <v>#VALUE!</v>
      </c>
      <c r="R150" s="50"/>
      <c r="S150" s="22" t="str">
        <f>IFERROR(VLOOKUP(I150,emme_volumes!$A:$AB, 4,FALSE)*2,"****")</f>
        <v>****</v>
      </c>
      <c r="T150" s="22" t="str">
        <f t="array" ref="T150">IFERROR(SUM(VLOOKUP(I150,emme_volumes!$A:$AB, {21,22},FALSE)),"****")</f>
        <v>****</v>
      </c>
      <c r="U150" s="23" t="str">
        <f t="array" ref="U150">IFERROR(SUM(VLOOKUP(K150,counts!$A:$AC, {22,23},FALSE)),"****")</f>
        <v>****</v>
      </c>
      <c r="V150" s="23" t="e">
        <f t="shared" si="216"/>
        <v>#VALUE!</v>
      </c>
      <c r="W150" s="24" t="e">
        <f t="shared" si="217"/>
        <v>#VALUE!</v>
      </c>
    </row>
    <row r="151" spans="1:23" hidden="1" outlineLevel="1">
      <c r="B151" s="1" t="s">
        <v>407</v>
      </c>
      <c r="C151" s="89">
        <v>48</v>
      </c>
      <c r="D151" s="2">
        <v>57802</v>
      </c>
      <c r="E151" s="2">
        <v>59880</v>
      </c>
      <c r="F151" s="2">
        <f t="shared" ref="F151:F155" si="222">E151</f>
        <v>59880</v>
      </c>
      <c r="G151" s="2">
        <f t="shared" ref="G151:G155" si="223">D151</f>
        <v>57802</v>
      </c>
      <c r="H151" s="2" t="str">
        <f t="shared" si="210"/>
        <v>L5780259880</v>
      </c>
      <c r="I151" s="2" t="str">
        <f t="shared" si="211"/>
        <v>L5988057802</v>
      </c>
      <c r="J151" s="2" t="str">
        <f t="shared" si="212"/>
        <v>48NE</v>
      </c>
      <c r="K151" s="2" t="str">
        <f t="shared" si="213"/>
        <v>48SW</v>
      </c>
      <c r="L151" s="43"/>
      <c r="M151" s="22" t="str">
        <f>IFERROR(VLOOKUP(H151,emme_volumes!$A:$AB, 4,FALSE)*2,"****")</f>
        <v>****</v>
      </c>
      <c r="N151" s="22" t="str">
        <f t="array" ref="N151">IFERROR(SUM(VLOOKUP(H151,emme_volumes!$A:$AB, {21,22},FALSE)),"****")</f>
        <v>****</v>
      </c>
      <c r="O151" s="23" t="str">
        <f t="array" ref="O151">IFERROR(SUM(VLOOKUP(J151,counts!$A:$AC, {22,23},FALSE)),"****")</f>
        <v>****</v>
      </c>
      <c r="P151" s="23" t="e">
        <f t="shared" si="214"/>
        <v>#VALUE!</v>
      </c>
      <c r="Q151" s="24" t="e">
        <f t="shared" si="215"/>
        <v>#VALUE!</v>
      </c>
      <c r="R151" s="50"/>
      <c r="S151" s="22" t="str">
        <f>IFERROR(VLOOKUP(I151,emme_volumes!$A:$AB, 4,FALSE)*2,"****")</f>
        <v>****</v>
      </c>
      <c r="T151" s="22" t="str">
        <f t="array" ref="T151">IFERROR(SUM(VLOOKUP(I151,emme_volumes!$A:$AB, {21,22},FALSE)),"****")</f>
        <v>****</v>
      </c>
      <c r="U151" s="23" t="str">
        <f t="array" ref="U151">IFERROR(SUM(VLOOKUP(K151,counts!$A:$AC, {22,23},FALSE)),"****")</f>
        <v>****</v>
      </c>
      <c r="V151" s="23" t="e">
        <f t="shared" si="216"/>
        <v>#VALUE!</v>
      </c>
      <c r="W151" s="24" t="e">
        <f t="shared" si="217"/>
        <v>#VALUE!</v>
      </c>
    </row>
    <row r="152" spans="1:23" hidden="1" outlineLevel="1">
      <c r="B152" s="1" t="s">
        <v>408</v>
      </c>
      <c r="C152" s="89">
        <v>49</v>
      </c>
      <c r="D152" s="2">
        <v>59462</v>
      </c>
      <c r="E152" s="2">
        <v>53579</v>
      </c>
      <c r="F152" s="2">
        <f t="shared" si="222"/>
        <v>53579</v>
      </c>
      <c r="G152" s="2">
        <f t="shared" si="223"/>
        <v>59462</v>
      </c>
      <c r="H152" s="2" t="str">
        <f t="shared" si="210"/>
        <v>L5946253579</v>
      </c>
      <c r="I152" s="2" t="str">
        <f t="shared" si="211"/>
        <v>L5357959462</v>
      </c>
      <c r="J152" s="2" t="str">
        <f t="shared" si="212"/>
        <v>49NE</v>
      </c>
      <c r="K152" s="2" t="str">
        <f t="shared" si="213"/>
        <v>49SW</v>
      </c>
      <c r="L152" s="43"/>
      <c r="M152" s="22" t="str">
        <f>IFERROR(VLOOKUP(H152,emme_volumes!$A:$AB, 4,FALSE)*2,"****")</f>
        <v>****</v>
      </c>
      <c r="N152" s="22" t="str">
        <f t="array" ref="N152">IFERROR(SUM(VLOOKUP(H152,emme_volumes!$A:$AB, {21,22},FALSE)),"****")</f>
        <v>****</v>
      </c>
      <c r="O152" s="23" t="str">
        <f t="array" ref="O152">IFERROR(SUM(VLOOKUP(J152,counts!$A:$AC, {22,23},FALSE)),"****")</f>
        <v>****</v>
      </c>
      <c r="P152" s="23" t="e">
        <f t="shared" si="214"/>
        <v>#VALUE!</v>
      </c>
      <c r="Q152" s="24" t="e">
        <f t="shared" si="215"/>
        <v>#VALUE!</v>
      </c>
      <c r="R152" s="50"/>
      <c r="S152" s="22" t="str">
        <f>IFERROR(VLOOKUP(I152,emme_volumes!$A:$AB, 4,FALSE)*2,"****")</f>
        <v>****</v>
      </c>
      <c r="T152" s="22" t="str">
        <f t="array" ref="T152">IFERROR(SUM(VLOOKUP(I152,emme_volumes!$A:$AB, {21,22},FALSE)),"****")</f>
        <v>****</v>
      </c>
      <c r="U152" s="23" t="str">
        <f t="array" ref="U152">IFERROR(SUM(VLOOKUP(K152,counts!$A:$AC, {22,23},FALSE)),"****")</f>
        <v>****</v>
      </c>
      <c r="V152" s="23" t="e">
        <f t="shared" si="216"/>
        <v>#VALUE!</v>
      </c>
      <c r="W152" s="24" t="e">
        <f t="shared" si="217"/>
        <v>#VALUE!</v>
      </c>
    </row>
    <row r="153" spans="1:23" hidden="1" outlineLevel="1">
      <c r="B153" s="1" t="s">
        <v>409</v>
      </c>
      <c r="C153" s="89">
        <v>50</v>
      </c>
      <c r="D153" s="2">
        <v>54699</v>
      </c>
      <c r="E153" s="2">
        <v>54700</v>
      </c>
      <c r="F153" s="2">
        <f t="shared" si="222"/>
        <v>54700</v>
      </c>
      <c r="G153" s="2">
        <f t="shared" si="223"/>
        <v>54699</v>
      </c>
      <c r="H153" s="2" t="str">
        <f t="shared" si="210"/>
        <v>L5469954700</v>
      </c>
      <c r="I153" s="2" t="str">
        <f t="shared" si="211"/>
        <v>L5470054699</v>
      </c>
      <c r="J153" s="2" t="str">
        <f t="shared" si="212"/>
        <v>50NE</v>
      </c>
      <c r="K153" s="2" t="str">
        <f t="shared" si="213"/>
        <v>50SW</v>
      </c>
      <c r="L153" s="45"/>
      <c r="M153" s="22" t="str">
        <f>IFERROR(VLOOKUP(H153,emme_volumes!$A:$AB, 4,FALSE)*2,"****")</f>
        <v>****</v>
      </c>
      <c r="N153" s="22" t="str">
        <f t="array" ref="N153">IFERROR(SUM(VLOOKUP(H153,emme_volumes!$A:$AB, {21,22},FALSE)),"****")</f>
        <v>****</v>
      </c>
      <c r="O153" s="23" t="str">
        <f t="array" ref="O153">IFERROR(SUM(VLOOKUP(J153,counts!$A:$AC, {22,23},FALSE)),"****")</f>
        <v>****</v>
      </c>
      <c r="P153" s="23" t="e">
        <f t="shared" si="214"/>
        <v>#VALUE!</v>
      </c>
      <c r="Q153" s="24" t="e">
        <f t="shared" si="215"/>
        <v>#VALUE!</v>
      </c>
      <c r="R153" s="50"/>
      <c r="S153" s="22" t="str">
        <f>IFERROR(VLOOKUP(I153,emme_volumes!$A:$AB, 4,FALSE)*2,"****")</f>
        <v>****</v>
      </c>
      <c r="T153" s="22" t="str">
        <f t="array" ref="T153">IFERROR(SUM(VLOOKUP(I153,emme_volumes!$A:$AB, {21,22},FALSE)),"****")</f>
        <v>****</v>
      </c>
      <c r="U153" s="23" t="str">
        <f t="array" ref="U153">IFERROR(SUM(VLOOKUP(K153,counts!$A:$AC, {22,23},FALSE)),"****")</f>
        <v>****</v>
      </c>
      <c r="V153" s="23" t="e">
        <f t="shared" si="216"/>
        <v>#VALUE!</v>
      </c>
      <c r="W153" s="24" t="e">
        <f t="shared" si="217"/>
        <v>#VALUE!</v>
      </c>
    </row>
    <row r="154" spans="1:23" hidden="1" outlineLevel="1">
      <c r="B154" s="1" t="s">
        <v>410</v>
      </c>
      <c r="C154" s="89">
        <v>51</v>
      </c>
      <c r="D154" s="2">
        <v>60557</v>
      </c>
      <c r="E154" s="2">
        <v>53001</v>
      </c>
      <c r="F154" s="2">
        <f t="shared" si="222"/>
        <v>53001</v>
      </c>
      <c r="G154" s="2">
        <f t="shared" si="223"/>
        <v>60557</v>
      </c>
      <c r="H154" s="2" t="str">
        <f t="shared" si="210"/>
        <v>L6055753001</v>
      </c>
      <c r="I154" s="2" t="str">
        <f t="shared" si="211"/>
        <v>L5300160557</v>
      </c>
      <c r="J154" s="2" t="str">
        <f t="shared" si="212"/>
        <v>51NE</v>
      </c>
      <c r="K154" s="2" t="str">
        <f t="shared" si="213"/>
        <v>51SW</v>
      </c>
      <c r="L154" s="43"/>
      <c r="M154" s="22" t="str">
        <f>IFERROR(VLOOKUP(H154,emme_volumes!$A:$AB, 4,FALSE)*2,"****")</f>
        <v>****</v>
      </c>
      <c r="N154" s="22" t="str">
        <f t="array" ref="N154">IFERROR(SUM(VLOOKUP(H154,emme_volumes!$A:$AB, {21,22},FALSE)),"****")</f>
        <v>****</v>
      </c>
      <c r="O154" s="23" t="str">
        <f t="array" ref="O154">IFERROR(SUM(VLOOKUP(J154,counts!$A:$AC, {22,23},FALSE)),"****")</f>
        <v>****</v>
      </c>
      <c r="P154" s="23" t="e">
        <f t="shared" si="214"/>
        <v>#VALUE!</v>
      </c>
      <c r="Q154" s="24" t="e">
        <f t="shared" si="215"/>
        <v>#VALUE!</v>
      </c>
      <c r="R154" s="50"/>
      <c r="S154" s="22" t="str">
        <f>IFERROR(VLOOKUP(I154,emme_volumes!$A:$AB, 4,FALSE)*2,"****")</f>
        <v>****</v>
      </c>
      <c r="T154" s="22" t="str">
        <f t="array" ref="T154">IFERROR(SUM(VLOOKUP(I154,emme_volumes!$A:$AB, {21,22},FALSE)),"****")</f>
        <v>****</v>
      </c>
      <c r="U154" s="23" t="str">
        <f t="array" ref="U154">IFERROR(SUM(VLOOKUP(K154,counts!$A:$AC, {22,23},FALSE)),"****")</f>
        <v>****</v>
      </c>
      <c r="V154" s="23" t="e">
        <f t="shared" si="216"/>
        <v>#VALUE!</v>
      </c>
      <c r="W154" s="24" t="e">
        <f t="shared" si="217"/>
        <v>#VALUE!</v>
      </c>
    </row>
    <row r="155" spans="1:23" hidden="1" outlineLevel="1">
      <c r="A155" s="3"/>
      <c r="B155" s="1" t="s">
        <v>411</v>
      </c>
      <c r="C155" s="89">
        <v>52</v>
      </c>
      <c r="D155" s="2">
        <v>53338</v>
      </c>
      <c r="E155" s="2">
        <v>57627</v>
      </c>
      <c r="F155" s="2">
        <f t="shared" si="222"/>
        <v>57627</v>
      </c>
      <c r="G155" s="2">
        <f t="shared" si="223"/>
        <v>53338</v>
      </c>
      <c r="H155" s="2" t="str">
        <f t="shared" si="210"/>
        <v>L5333857627</v>
      </c>
      <c r="I155" s="2" t="str">
        <f t="shared" si="211"/>
        <v>L5762753338</v>
      </c>
      <c r="J155" s="2" t="str">
        <f t="shared" si="212"/>
        <v>52NE</v>
      </c>
      <c r="K155" s="2" t="str">
        <f t="shared" si="213"/>
        <v>52SW</v>
      </c>
      <c r="L155" s="43"/>
      <c r="M155" s="22" t="str">
        <f>IFERROR(VLOOKUP(H155,emme_volumes!$A:$AB, 4,FALSE)*2,"****")</f>
        <v>****</v>
      </c>
      <c r="N155" s="22" t="str">
        <f t="array" ref="N155">IFERROR(SUM(VLOOKUP(H155,emme_volumes!$A:$AB, {21,22},FALSE)),"****")</f>
        <v>****</v>
      </c>
      <c r="O155" s="23" t="str">
        <f t="array" ref="O155">IFERROR(SUM(VLOOKUP(J155,counts!$A:$AC, {22,23},FALSE)),"****")</f>
        <v>****</v>
      </c>
      <c r="P155" s="23" t="e">
        <f t="shared" si="214"/>
        <v>#VALUE!</v>
      </c>
      <c r="Q155" s="24" t="e">
        <f t="shared" si="215"/>
        <v>#VALUE!</v>
      </c>
      <c r="R155" s="50"/>
      <c r="S155" s="22" t="str">
        <f>IFERROR(VLOOKUP(I155,emme_volumes!$A:$AB, 4,FALSE)*2,"****")</f>
        <v>****</v>
      </c>
      <c r="T155" s="22" t="str">
        <f t="array" ref="T155">IFERROR(SUM(VLOOKUP(I155,emme_volumes!$A:$AB, {21,22},FALSE)),"****")</f>
        <v>****</v>
      </c>
      <c r="U155" s="23" t="str">
        <f t="array" ref="U155">IFERROR(SUM(VLOOKUP(K155,counts!$A:$AC, {22,23},FALSE)),"****")</f>
        <v>****</v>
      </c>
      <c r="V155" s="23" t="e">
        <f t="shared" si="216"/>
        <v>#VALUE!</v>
      </c>
      <c r="W155" s="24" t="e">
        <f t="shared" si="217"/>
        <v>#VALUE!</v>
      </c>
    </row>
    <row r="156" spans="1:23" hidden="1" outlineLevel="1">
      <c r="A156" s="3"/>
      <c r="B156" s="53" t="s">
        <v>4</v>
      </c>
      <c r="C156" s="91"/>
      <c r="D156" s="54"/>
      <c r="E156" s="54"/>
      <c r="F156" s="54"/>
      <c r="G156" s="54"/>
      <c r="H156" s="54"/>
      <c r="I156" s="54"/>
      <c r="J156" s="54"/>
      <c r="K156" s="54"/>
      <c r="L156" s="45"/>
      <c r="M156" s="55">
        <f>SUM(M139:M155)</f>
        <v>0</v>
      </c>
      <c r="N156" s="55">
        <f>SUM(N139:N155)</f>
        <v>0</v>
      </c>
      <c r="O156" s="56">
        <f t="shared" ref="O156:P156" si="224">SUM(O139:O155)</f>
        <v>0</v>
      </c>
      <c r="P156" s="56" t="e">
        <f t="shared" si="224"/>
        <v>#VALUE!</v>
      </c>
      <c r="Q156" s="57" t="e">
        <f t="shared" si="215"/>
        <v>#VALUE!</v>
      </c>
      <c r="R156" s="50"/>
      <c r="S156" s="55">
        <f>SUM(S139:S155)</f>
        <v>0</v>
      </c>
      <c r="T156" s="55">
        <f t="shared" ref="T156:V156" si="225">SUM(T139:T155)</f>
        <v>0</v>
      </c>
      <c r="U156" s="56">
        <f t="shared" si="225"/>
        <v>0</v>
      </c>
      <c r="V156" s="56" t="e">
        <f t="shared" si="225"/>
        <v>#VALUE!</v>
      </c>
      <c r="W156" s="57" t="e">
        <f t="shared" si="217"/>
        <v>#VALUE!</v>
      </c>
    </row>
    <row r="157" spans="1:23" hidden="1" outlineLevel="1">
      <c r="C157" s="89"/>
      <c r="I157" s="92"/>
      <c r="L157" s="43"/>
      <c r="M157" s="22"/>
      <c r="N157" s="22"/>
      <c r="Q157" s="24"/>
      <c r="R157" s="50"/>
      <c r="S157" s="22"/>
      <c r="T157" s="22"/>
      <c r="W157" s="24"/>
    </row>
    <row r="158" spans="1:23" hidden="1" outlineLevel="1">
      <c r="B158" s="53" t="s">
        <v>113</v>
      </c>
      <c r="C158" s="90"/>
      <c r="D158" s="74"/>
      <c r="E158" s="74"/>
      <c r="F158" s="74"/>
      <c r="G158" s="74"/>
      <c r="H158" s="74"/>
      <c r="I158" s="74"/>
      <c r="J158" s="74"/>
      <c r="K158" s="74"/>
      <c r="L158" s="45"/>
      <c r="M158" s="75"/>
      <c r="N158" s="75"/>
      <c r="O158" s="76"/>
      <c r="P158" s="76"/>
      <c r="Q158" s="77"/>
      <c r="R158" s="49"/>
      <c r="S158" s="75"/>
      <c r="T158" s="75"/>
      <c r="U158" s="76"/>
      <c r="V158" s="76"/>
      <c r="W158" s="77"/>
    </row>
    <row r="159" spans="1:23" hidden="1" outlineLevel="1">
      <c r="B159" s="1" t="s">
        <v>412</v>
      </c>
      <c r="C159" s="89">
        <v>53</v>
      </c>
      <c r="F159" s="2">
        <f t="shared" ref="F159" si="226">E159</f>
        <v>0</v>
      </c>
      <c r="G159" s="2">
        <f t="shared" ref="G159" si="227">D159</f>
        <v>0</v>
      </c>
      <c r="H159" s="2" t="str">
        <f>CONCATENATE("L",D159,E159)</f>
        <v>L</v>
      </c>
      <c r="I159" s="2" t="str">
        <f>CONCATENATE("L",F159,G159)</f>
        <v>L00</v>
      </c>
      <c r="J159" s="2" t="str">
        <f>CONCATENATE(C159,"NE")</f>
        <v>53NE</v>
      </c>
      <c r="K159" s="2" t="str">
        <f>CONCATENATE(C159,"SW")</f>
        <v>53SW</v>
      </c>
      <c r="L159" s="43"/>
      <c r="M159" s="22" t="str">
        <f>IFERROR(VLOOKUP(H159,emme_volumes!$A:$AB, 4,FALSE)*2,"****")</f>
        <v>****</v>
      </c>
      <c r="N159" s="22" t="str">
        <f t="array" ref="N159">IFERROR(SUM(VLOOKUP(H159,emme_volumes!$A:$AB, {21,22},FALSE)),"****")</f>
        <v>****</v>
      </c>
      <c r="O159" s="23" t="str">
        <f t="array" ref="O159">IFERROR(SUM(VLOOKUP(J159,counts!$A:$AC, {22,23},FALSE)),"****")</f>
        <v>****</v>
      </c>
      <c r="P159" s="23" t="e">
        <f>N159-O159</f>
        <v>#VALUE!</v>
      </c>
      <c r="Q159" s="24" t="e">
        <f>P159/O159</f>
        <v>#VALUE!</v>
      </c>
      <c r="R159" s="50"/>
      <c r="S159" s="22" t="str">
        <f>IFERROR(VLOOKUP(I159,emme_volumes!$A:$AB, 4,FALSE)*2,"****")</f>
        <v>****</v>
      </c>
      <c r="T159" s="22" t="str">
        <f t="array" ref="T159">IFERROR(SUM(VLOOKUP(I159,emme_volumes!$A:$AB, {21,22},FALSE)),"****")</f>
        <v>****</v>
      </c>
      <c r="U159" s="23" t="str">
        <f t="array" ref="U159">IFERROR(SUM(VLOOKUP(K159,counts!$A:$AC, {22,23},FALSE)),"****")</f>
        <v>****</v>
      </c>
      <c r="V159" s="23" t="e">
        <f>T159-U159</f>
        <v>#VALUE!</v>
      </c>
      <c r="W159" s="24" t="e">
        <f>V159/U159</f>
        <v>#VALUE!</v>
      </c>
    </row>
    <row r="160" spans="1:23" hidden="1" outlineLevel="1">
      <c r="A160" s="3"/>
      <c r="B160" s="53" t="s">
        <v>4</v>
      </c>
      <c r="C160" s="91"/>
      <c r="D160" s="54"/>
      <c r="E160" s="54"/>
      <c r="F160" s="54"/>
      <c r="G160" s="54"/>
      <c r="H160" s="54"/>
      <c r="I160" s="54"/>
      <c r="J160" s="54"/>
      <c r="K160" s="54"/>
      <c r="L160" s="45"/>
      <c r="M160" s="55">
        <f>SUM(M159)</f>
        <v>0</v>
      </c>
      <c r="N160" s="55">
        <f>SUM(N159)</f>
        <v>0</v>
      </c>
      <c r="O160" s="56">
        <f t="shared" ref="O160:P160" si="228">SUM(O159)</f>
        <v>0</v>
      </c>
      <c r="P160" s="56" t="e">
        <f t="shared" si="228"/>
        <v>#VALUE!</v>
      </c>
      <c r="Q160" s="57" t="e">
        <f t="shared" ref="Q160" si="229">P160/O160</f>
        <v>#VALUE!</v>
      </c>
      <c r="R160" s="50"/>
      <c r="S160" s="55">
        <f>SUM(S159)</f>
        <v>0</v>
      </c>
      <c r="T160" s="55">
        <f>SUM(T159)</f>
        <v>0</v>
      </c>
      <c r="U160" s="56">
        <f t="shared" ref="U160:V160" si="230">SUM(U159)</f>
        <v>0</v>
      </c>
      <c r="V160" s="56" t="e">
        <f t="shared" si="230"/>
        <v>#VALUE!</v>
      </c>
      <c r="W160" s="57" t="e">
        <f t="shared" ref="W160" si="231">V160/U160</f>
        <v>#VALUE!</v>
      </c>
    </row>
    <row r="161" spans="1:23" hidden="1" outlineLevel="1">
      <c r="C161" s="89"/>
      <c r="I161" s="92"/>
      <c r="L161" s="45"/>
      <c r="M161" s="22"/>
      <c r="N161" s="22"/>
      <c r="Q161" s="24"/>
      <c r="R161" s="50"/>
      <c r="S161" s="22"/>
      <c r="T161" s="22"/>
      <c r="W161" s="24"/>
    </row>
    <row r="162" spans="1:23" hidden="1" outlineLevel="1">
      <c r="B162" s="53" t="s">
        <v>114</v>
      </c>
      <c r="C162" s="90"/>
      <c r="D162" s="74"/>
      <c r="E162" s="74"/>
      <c r="F162" s="74"/>
      <c r="G162" s="74"/>
      <c r="H162" s="74"/>
      <c r="I162" s="74"/>
      <c r="J162" s="74"/>
      <c r="K162" s="74"/>
      <c r="L162" s="45"/>
      <c r="M162" s="75"/>
      <c r="N162" s="75"/>
      <c r="O162" s="76"/>
      <c r="P162" s="76"/>
      <c r="Q162" s="77"/>
      <c r="R162" s="49"/>
      <c r="S162" s="75"/>
      <c r="T162" s="75"/>
      <c r="U162" s="76"/>
      <c r="V162" s="76"/>
      <c r="W162" s="77"/>
    </row>
    <row r="163" spans="1:23" hidden="1" outlineLevel="1">
      <c r="B163" s="1" t="s">
        <v>413</v>
      </c>
      <c r="C163" s="89">
        <v>54</v>
      </c>
      <c r="F163" s="2">
        <f t="shared" ref="F163:F169" si="232">E163</f>
        <v>0</v>
      </c>
      <c r="G163" s="2">
        <f t="shared" ref="G163:G169" si="233">D163</f>
        <v>0</v>
      </c>
      <c r="H163" s="2" t="str">
        <f t="shared" ref="H163:H169" si="234">CONCATENATE("L",D163,E163)</f>
        <v>L</v>
      </c>
      <c r="I163" s="2" t="str">
        <f t="shared" ref="I163:I169" si="235">CONCATENATE("L",F163,G163)</f>
        <v>L00</v>
      </c>
      <c r="J163" s="2" t="str">
        <f t="shared" ref="J163:J169" si="236">CONCATENATE(C163,"NE")</f>
        <v>54NE</v>
      </c>
      <c r="K163" s="2" t="str">
        <f t="shared" ref="K163:K169" si="237">CONCATENATE(C163,"SW")</f>
        <v>54SW</v>
      </c>
      <c r="L163" s="43"/>
      <c r="M163" s="22" t="str">
        <f>IFERROR(VLOOKUP(H163,emme_volumes!$A:$AB, 4,FALSE)*2,"****")</f>
        <v>****</v>
      </c>
      <c r="N163" s="22" t="str">
        <f t="array" ref="N163">IFERROR(SUM(VLOOKUP(H163,emme_volumes!$A:$AB, {21,22},FALSE)),"****")</f>
        <v>****</v>
      </c>
      <c r="O163" s="23" t="str">
        <f t="array" ref="O163">IFERROR(SUM(VLOOKUP(J163,counts!$A:$AC, {22,23},FALSE)),"****")</f>
        <v>****</v>
      </c>
      <c r="P163" s="23" t="e">
        <f t="shared" ref="P163:P169" si="238">N163-O163</f>
        <v>#VALUE!</v>
      </c>
      <c r="Q163" s="24" t="e">
        <f t="shared" ref="Q163:Q170" si="239">P163/O163</f>
        <v>#VALUE!</v>
      </c>
      <c r="R163" s="49"/>
      <c r="S163" s="22" t="str">
        <f>IFERROR(VLOOKUP(I163,emme_volumes!$A:$AB, 4,FALSE)*2,"****")</f>
        <v>****</v>
      </c>
      <c r="T163" s="22" t="str">
        <f t="array" ref="T163">IFERROR(SUM(VLOOKUP(I163,emme_volumes!$A:$AB, {21,22},FALSE)),"****")</f>
        <v>****</v>
      </c>
      <c r="U163" s="23" t="str">
        <f t="array" ref="U163">IFERROR(SUM(VLOOKUP(K163,counts!$A:$AC, {22,23},FALSE)),"****")</f>
        <v>****</v>
      </c>
      <c r="V163" s="23" t="e">
        <f t="shared" ref="V163:V169" si="240">T163-U163</f>
        <v>#VALUE!</v>
      </c>
      <c r="W163" s="24" t="e">
        <f t="shared" ref="W163:W170" si="241">V163/U163</f>
        <v>#VALUE!</v>
      </c>
    </row>
    <row r="164" spans="1:23" hidden="1" outlineLevel="1">
      <c r="B164" s="1" t="s">
        <v>414</v>
      </c>
      <c r="C164" s="89">
        <v>55</v>
      </c>
      <c r="F164" s="2">
        <f t="shared" si="232"/>
        <v>0</v>
      </c>
      <c r="G164" s="2">
        <f t="shared" si="233"/>
        <v>0</v>
      </c>
      <c r="H164" s="2" t="str">
        <f t="shared" si="234"/>
        <v>L</v>
      </c>
      <c r="I164" s="2" t="str">
        <f t="shared" si="235"/>
        <v>L00</v>
      </c>
      <c r="J164" s="2" t="str">
        <f t="shared" si="236"/>
        <v>55NE</v>
      </c>
      <c r="K164" s="2" t="str">
        <f t="shared" si="237"/>
        <v>55SW</v>
      </c>
      <c r="L164" s="43"/>
      <c r="M164" s="22" t="str">
        <f>IFERROR(VLOOKUP(H164,emme_volumes!$A:$AB, 4,FALSE)*2,"****")</f>
        <v>****</v>
      </c>
      <c r="N164" s="22" t="str">
        <f t="array" ref="N164">IFERROR(SUM(VLOOKUP(H164,emme_volumes!$A:$AB, {21,22},FALSE)),"****")</f>
        <v>****</v>
      </c>
      <c r="O164" s="23" t="str">
        <f t="array" ref="O164">IFERROR(SUM(VLOOKUP(J164,counts!$A:$AC, {22,23},FALSE)),"****")</f>
        <v>****</v>
      </c>
      <c r="P164" s="23" t="e">
        <f t="shared" si="238"/>
        <v>#VALUE!</v>
      </c>
      <c r="Q164" s="24" t="e">
        <f t="shared" si="239"/>
        <v>#VALUE!</v>
      </c>
      <c r="R164" s="49"/>
      <c r="S164" s="22" t="str">
        <f>IFERROR(VLOOKUP(I164,emme_volumes!$A:$AB, 4,FALSE)*2,"****")</f>
        <v>****</v>
      </c>
      <c r="T164" s="22" t="str">
        <f t="array" ref="T164">IFERROR(SUM(VLOOKUP(I164,emme_volumes!$A:$AB, {21,22},FALSE)),"****")</f>
        <v>****</v>
      </c>
      <c r="U164" s="23" t="str">
        <f t="array" ref="U164">IFERROR(SUM(VLOOKUP(K164,counts!$A:$AC, {22,23},FALSE)),"****")</f>
        <v>****</v>
      </c>
      <c r="V164" s="23" t="e">
        <f t="shared" si="240"/>
        <v>#VALUE!</v>
      </c>
      <c r="W164" s="24" t="e">
        <f t="shared" si="241"/>
        <v>#VALUE!</v>
      </c>
    </row>
    <row r="165" spans="1:23" hidden="1" outlineLevel="1">
      <c r="B165" s="1" t="s">
        <v>415</v>
      </c>
      <c r="C165" s="89">
        <v>56</v>
      </c>
      <c r="F165" s="2">
        <f t="shared" si="232"/>
        <v>0</v>
      </c>
      <c r="G165" s="2">
        <f t="shared" si="233"/>
        <v>0</v>
      </c>
      <c r="H165" s="2" t="str">
        <f t="shared" si="234"/>
        <v>L</v>
      </c>
      <c r="I165" s="2" t="str">
        <f t="shared" si="235"/>
        <v>L00</v>
      </c>
      <c r="J165" s="2" t="str">
        <f t="shared" si="236"/>
        <v>56NE</v>
      </c>
      <c r="K165" s="2" t="str">
        <f t="shared" si="237"/>
        <v>56SW</v>
      </c>
      <c r="L165" s="43"/>
      <c r="M165" s="22" t="str">
        <f>IFERROR(VLOOKUP(H165,emme_volumes!$A:$AB, 4,FALSE)*2,"****")</f>
        <v>****</v>
      </c>
      <c r="N165" s="22" t="str">
        <f t="array" ref="N165">IFERROR(SUM(VLOOKUP(H165,emme_volumes!$A:$AB, {21,22},FALSE)),"****")</f>
        <v>****</v>
      </c>
      <c r="O165" s="23" t="str">
        <f t="array" ref="O165">IFERROR(SUM(VLOOKUP(J165,counts!$A:$AC, {22,23},FALSE)),"****")</f>
        <v>****</v>
      </c>
      <c r="P165" s="23" t="e">
        <f t="shared" si="238"/>
        <v>#VALUE!</v>
      </c>
      <c r="Q165" s="24" t="e">
        <f t="shared" si="239"/>
        <v>#VALUE!</v>
      </c>
      <c r="R165" s="49"/>
      <c r="S165" s="22" t="str">
        <f>IFERROR(VLOOKUP(I165,emme_volumes!$A:$AB, 4,FALSE)*2,"****")</f>
        <v>****</v>
      </c>
      <c r="T165" s="22" t="str">
        <f t="array" ref="T165">IFERROR(SUM(VLOOKUP(I165,emme_volumes!$A:$AB, {21,22},FALSE)),"****")</f>
        <v>****</v>
      </c>
      <c r="U165" s="23" t="str">
        <f t="array" ref="U165">IFERROR(SUM(VLOOKUP(K165,counts!$A:$AC, {22,23},FALSE)),"****")</f>
        <v>****</v>
      </c>
      <c r="V165" s="23" t="e">
        <f t="shared" si="240"/>
        <v>#VALUE!</v>
      </c>
      <c r="W165" s="24" t="e">
        <f t="shared" si="241"/>
        <v>#VALUE!</v>
      </c>
    </row>
    <row r="166" spans="1:23" hidden="1" outlineLevel="1">
      <c r="B166" s="1" t="s">
        <v>416</v>
      </c>
      <c r="C166" s="89">
        <v>57</v>
      </c>
      <c r="F166" s="2">
        <f t="shared" si="232"/>
        <v>0</v>
      </c>
      <c r="G166" s="2">
        <f t="shared" si="233"/>
        <v>0</v>
      </c>
      <c r="H166" s="2" t="str">
        <f t="shared" si="234"/>
        <v>L</v>
      </c>
      <c r="I166" s="2" t="str">
        <f t="shared" si="235"/>
        <v>L00</v>
      </c>
      <c r="J166" s="2" t="str">
        <f t="shared" si="236"/>
        <v>57NE</v>
      </c>
      <c r="K166" s="2" t="str">
        <f t="shared" si="237"/>
        <v>57SW</v>
      </c>
      <c r="L166" s="43"/>
      <c r="M166" s="22" t="str">
        <f>IFERROR(VLOOKUP(H166,emme_volumes!$A:$AB, 4,FALSE)*2,"****")</f>
        <v>****</v>
      </c>
      <c r="N166" s="22" t="str">
        <f t="array" ref="N166">IFERROR(SUM(VLOOKUP(H166,emme_volumes!$A:$AB, {21,22},FALSE)),"****")</f>
        <v>****</v>
      </c>
      <c r="O166" s="23" t="str">
        <f t="array" ref="O166">IFERROR(SUM(VLOOKUP(J166,counts!$A:$AC, {22,23},FALSE)),"****")</f>
        <v>****</v>
      </c>
      <c r="P166" s="23" t="e">
        <f t="shared" si="238"/>
        <v>#VALUE!</v>
      </c>
      <c r="Q166" s="24" t="e">
        <f t="shared" si="239"/>
        <v>#VALUE!</v>
      </c>
      <c r="R166" s="49"/>
      <c r="S166" s="22" t="str">
        <f>IFERROR(VLOOKUP(I166,emme_volumes!$A:$AB, 4,FALSE)*2,"****")</f>
        <v>****</v>
      </c>
      <c r="T166" s="22" t="str">
        <f t="array" ref="T166">IFERROR(SUM(VLOOKUP(I166,emme_volumes!$A:$AB, {21,22},FALSE)),"****")</f>
        <v>****</v>
      </c>
      <c r="U166" s="23" t="str">
        <f t="array" ref="U166">IFERROR(SUM(VLOOKUP(K166,counts!$A:$AC, {22,23},FALSE)),"****")</f>
        <v>****</v>
      </c>
      <c r="V166" s="23" t="e">
        <f t="shared" si="240"/>
        <v>#VALUE!</v>
      </c>
      <c r="W166" s="24" t="e">
        <f t="shared" si="241"/>
        <v>#VALUE!</v>
      </c>
    </row>
    <row r="167" spans="1:23" hidden="1" outlineLevel="1">
      <c r="B167" s="1" t="s">
        <v>417</v>
      </c>
      <c r="C167" s="89">
        <v>58</v>
      </c>
      <c r="F167" s="2">
        <f t="shared" si="232"/>
        <v>0</v>
      </c>
      <c r="G167" s="2">
        <f t="shared" si="233"/>
        <v>0</v>
      </c>
      <c r="H167" s="2" t="str">
        <f t="shared" si="234"/>
        <v>L</v>
      </c>
      <c r="I167" s="2" t="str">
        <f t="shared" si="235"/>
        <v>L00</v>
      </c>
      <c r="J167" s="2" t="str">
        <f t="shared" si="236"/>
        <v>58NE</v>
      </c>
      <c r="K167" s="2" t="str">
        <f t="shared" si="237"/>
        <v>58SW</v>
      </c>
      <c r="L167" s="43"/>
      <c r="M167" s="22" t="str">
        <f>IFERROR(VLOOKUP(H167,emme_volumes!$A:$AB, 4,FALSE)*2,"****")</f>
        <v>****</v>
      </c>
      <c r="N167" s="22" t="str">
        <f t="array" ref="N167">IFERROR(SUM(VLOOKUP(H167,emme_volumes!$A:$AB, {21,22},FALSE)),"****")</f>
        <v>****</v>
      </c>
      <c r="O167" s="23" t="str">
        <f t="array" ref="O167">IFERROR(SUM(VLOOKUP(J167,counts!$A:$AC, {22,23},FALSE)),"****")</f>
        <v>****</v>
      </c>
      <c r="P167" s="23" t="e">
        <f t="shared" si="238"/>
        <v>#VALUE!</v>
      </c>
      <c r="Q167" s="24" t="e">
        <f t="shared" si="239"/>
        <v>#VALUE!</v>
      </c>
      <c r="R167" s="49"/>
      <c r="S167" s="22" t="str">
        <f>IFERROR(VLOOKUP(I167,emme_volumes!$A:$AB, 4,FALSE)*2,"****")</f>
        <v>****</v>
      </c>
      <c r="T167" s="22" t="str">
        <f t="array" ref="T167">IFERROR(SUM(VLOOKUP(I167,emme_volumes!$A:$AB, {21,22},FALSE)),"****")</f>
        <v>****</v>
      </c>
      <c r="U167" s="23" t="str">
        <f t="array" ref="U167">IFERROR(SUM(VLOOKUP(K167,counts!$A:$AC, {22,23},FALSE)),"****")</f>
        <v>****</v>
      </c>
      <c r="V167" s="23" t="e">
        <f t="shared" si="240"/>
        <v>#VALUE!</v>
      </c>
      <c r="W167" s="24" t="e">
        <f t="shared" si="241"/>
        <v>#VALUE!</v>
      </c>
    </row>
    <row r="168" spans="1:23" hidden="1" outlineLevel="1">
      <c r="B168" s="1" t="s">
        <v>418</v>
      </c>
      <c r="C168" s="89">
        <v>59</v>
      </c>
      <c r="D168" s="2">
        <v>60540</v>
      </c>
      <c r="E168" s="2">
        <v>57190</v>
      </c>
      <c r="F168" s="2">
        <f t="shared" si="232"/>
        <v>57190</v>
      </c>
      <c r="G168" s="2">
        <f t="shared" si="233"/>
        <v>60540</v>
      </c>
      <c r="H168" s="2" t="str">
        <f t="shared" si="234"/>
        <v>L6054057190</v>
      </c>
      <c r="I168" s="2" t="str">
        <f t="shared" si="235"/>
        <v>L5719060540</v>
      </c>
      <c r="J168" s="2" t="str">
        <f t="shared" si="236"/>
        <v>59NE</v>
      </c>
      <c r="K168" s="2" t="str">
        <f t="shared" si="237"/>
        <v>59SW</v>
      </c>
      <c r="L168" s="43"/>
      <c r="M168" s="22" t="str">
        <f>IFERROR(VLOOKUP(H168,emme_volumes!$A:$AB, 4,FALSE)*2,"****")</f>
        <v>****</v>
      </c>
      <c r="N168" s="22" t="str">
        <f t="array" ref="N168">IFERROR(SUM(VLOOKUP(H168,emme_volumes!$A:$AB, {21,22},FALSE)),"****")</f>
        <v>****</v>
      </c>
      <c r="O168" s="23">
        <f t="array" ref="O168">IFERROR(SUM(VLOOKUP(J168,counts!$A:$AC, {22,23},FALSE)),"****")</f>
        <v>1742</v>
      </c>
      <c r="P168" s="23" t="e">
        <f t="shared" si="238"/>
        <v>#VALUE!</v>
      </c>
      <c r="Q168" s="24" t="e">
        <f t="shared" si="239"/>
        <v>#VALUE!</v>
      </c>
      <c r="R168" s="49"/>
      <c r="S168" s="22" t="str">
        <f>IFERROR(VLOOKUP(I168,emme_volumes!$A:$AB, 4,FALSE)*2,"****")</f>
        <v>****</v>
      </c>
      <c r="T168" s="22" t="str">
        <f t="array" ref="T168">IFERROR(SUM(VLOOKUP(I168,emme_volumes!$A:$AB, {21,22},FALSE)),"****")</f>
        <v>****</v>
      </c>
      <c r="U168" s="23">
        <f t="array" ref="U168">IFERROR(SUM(VLOOKUP(K168,counts!$A:$AC, {22,23},FALSE)),"****")</f>
        <v>2170</v>
      </c>
      <c r="V168" s="23" t="e">
        <f t="shared" si="240"/>
        <v>#VALUE!</v>
      </c>
      <c r="W168" s="24" t="e">
        <f t="shared" si="241"/>
        <v>#VALUE!</v>
      </c>
    </row>
    <row r="169" spans="1:23" hidden="1" outlineLevel="1">
      <c r="B169" s="1" t="s">
        <v>543</v>
      </c>
      <c r="C169" s="89">
        <v>435</v>
      </c>
      <c r="D169" s="2">
        <v>59910</v>
      </c>
      <c r="E169" s="2">
        <v>53894</v>
      </c>
      <c r="F169" s="2">
        <f t="shared" si="232"/>
        <v>53894</v>
      </c>
      <c r="G169" s="2">
        <f t="shared" si="233"/>
        <v>59910</v>
      </c>
      <c r="H169" s="2" t="str">
        <f t="shared" si="234"/>
        <v>L5991053894</v>
      </c>
      <c r="I169" s="2" t="str">
        <f t="shared" si="235"/>
        <v>L5389459910</v>
      </c>
      <c r="J169" s="2" t="str">
        <f t="shared" si="236"/>
        <v>435NE</v>
      </c>
      <c r="K169" s="2" t="str">
        <f t="shared" si="237"/>
        <v>435SW</v>
      </c>
      <c r="L169" s="43"/>
      <c r="M169" s="22" t="str">
        <f>IFERROR(VLOOKUP(H169,emme_volumes!$A:$AB, 4,FALSE)*2,"****")</f>
        <v>****</v>
      </c>
      <c r="N169" s="22" t="str">
        <f t="array" ref="N169">IFERROR(SUM(VLOOKUP(H169,emme_volumes!$A:$AB, {21,22},FALSE)),"****")</f>
        <v>****</v>
      </c>
      <c r="O169" s="23">
        <f t="array" ref="O169">IFERROR(SUM(VLOOKUP(J169,counts!$A:$AC, {22,23},FALSE)),"****")</f>
        <v>1425</v>
      </c>
      <c r="P169" s="23" t="e">
        <f t="shared" si="238"/>
        <v>#VALUE!</v>
      </c>
      <c r="Q169" s="24" t="e">
        <f t="shared" si="239"/>
        <v>#VALUE!</v>
      </c>
      <c r="R169" s="49"/>
      <c r="S169" s="22" t="str">
        <f>IFERROR(VLOOKUP(I169,emme_volumes!$A:$AB, 4,FALSE)*2,"****")</f>
        <v>****</v>
      </c>
      <c r="T169" s="22" t="str">
        <f t="array" ref="T169">IFERROR(SUM(VLOOKUP(I169,emme_volumes!$A:$AB, {21,22},FALSE)),"****")</f>
        <v>****</v>
      </c>
      <c r="U169" s="23">
        <f t="array" ref="U169">IFERROR(SUM(VLOOKUP(K169,counts!$A:$AC, {22,23},FALSE)),"****")</f>
        <v>1313</v>
      </c>
      <c r="V169" s="23" t="e">
        <f t="shared" si="240"/>
        <v>#VALUE!</v>
      </c>
      <c r="W169" s="24" t="e">
        <f t="shared" si="241"/>
        <v>#VALUE!</v>
      </c>
    </row>
    <row r="170" spans="1:23" hidden="1" outlineLevel="1">
      <c r="A170" s="3"/>
      <c r="B170" s="53" t="s">
        <v>4</v>
      </c>
      <c r="C170" s="91"/>
      <c r="D170" s="54"/>
      <c r="E170" s="54"/>
      <c r="F170" s="54"/>
      <c r="G170" s="54"/>
      <c r="H170" s="54"/>
      <c r="I170" s="54"/>
      <c r="J170" s="54"/>
      <c r="K170" s="54"/>
      <c r="L170" s="45"/>
      <c r="M170" s="55">
        <f>SUM(M163:M169)</f>
        <v>0</v>
      </c>
      <c r="N170" s="55">
        <f>SUM(N163:N169)</f>
        <v>0</v>
      </c>
      <c r="O170" s="56">
        <f t="shared" ref="O170" si="242">SUM(O163:O169)</f>
        <v>3167</v>
      </c>
      <c r="P170" s="56">
        <f>N170-O170</f>
        <v>-3167</v>
      </c>
      <c r="Q170" s="57">
        <f t="shared" si="239"/>
        <v>-1</v>
      </c>
      <c r="R170" s="50"/>
      <c r="S170" s="55">
        <f>SUM(S163:S169)</f>
        <v>0</v>
      </c>
      <c r="T170" s="55">
        <f t="shared" ref="T170:U170" si="243">SUM(T163:T169)</f>
        <v>0</v>
      </c>
      <c r="U170" s="56">
        <f t="shared" si="243"/>
        <v>3483</v>
      </c>
      <c r="V170" s="56">
        <f>T170-U170</f>
        <v>-3483</v>
      </c>
      <c r="W170" s="57">
        <f t="shared" si="241"/>
        <v>-1</v>
      </c>
    </row>
    <row r="171" spans="1:23" hidden="1" outlineLevel="1">
      <c r="A171" s="3"/>
      <c r="C171" s="89"/>
      <c r="H171" s="3"/>
      <c r="I171" s="92"/>
      <c r="J171" s="3"/>
      <c r="K171" s="3"/>
      <c r="L171" s="43"/>
      <c r="M171" s="29"/>
      <c r="N171" s="29"/>
      <c r="O171" s="30"/>
      <c r="P171" s="30"/>
      <c r="Q171" s="31"/>
      <c r="R171" s="49"/>
      <c r="S171" s="29"/>
      <c r="T171" s="29"/>
      <c r="U171" s="30"/>
      <c r="V171" s="30"/>
      <c r="W171" s="31"/>
    </row>
    <row r="172" spans="1:23" hidden="1" outlineLevel="1">
      <c r="B172" s="53" t="s">
        <v>115</v>
      </c>
      <c r="C172" s="90"/>
      <c r="D172" s="74"/>
      <c r="E172" s="74"/>
      <c r="F172" s="74"/>
      <c r="G172" s="74"/>
      <c r="H172" s="74"/>
      <c r="I172" s="74"/>
      <c r="J172" s="74"/>
      <c r="K172" s="74"/>
      <c r="L172" s="45"/>
      <c r="M172" s="75"/>
      <c r="N172" s="75"/>
      <c r="O172" s="76"/>
      <c r="P172" s="76"/>
      <c r="Q172" s="77"/>
      <c r="R172" s="49"/>
      <c r="S172" s="75"/>
      <c r="T172" s="75"/>
      <c r="U172" s="76"/>
      <c r="V172" s="76"/>
      <c r="W172" s="77"/>
    </row>
    <row r="173" spans="1:23" hidden="1" outlineLevel="1">
      <c r="B173" s="1" t="s">
        <v>419</v>
      </c>
      <c r="C173" s="89">
        <v>78</v>
      </c>
      <c r="F173" s="2">
        <f t="shared" ref="F173:F182" si="244">E173</f>
        <v>0</v>
      </c>
      <c r="G173" s="2">
        <f t="shared" ref="G173:G182" si="245">D173</f>
        <v>0</v>
      </c>
      <c r="H173" s="2" t="str">
        <f t="shared" ref="H173:H182" si="246">CONCATENATE("L",D173,E173)</f>
        <v>L</v>
      </c>
      <c r="I173" s="2" t="str">
        <f t="shared" ref="I173:I182" si="247">CONCATENATE("L",F173,G173)</f>
        <v>L00</v>
      </c>
      <c r="J173" s="2" t="str">
        <f t="shared" ref="J173:J182" si="248">CONCATENATE(C173,"NE")</f>
        <v>78NE</v>
      </c>
      <c r="K173" s="2" t="str">
        <f t="shared" ref="K173:K182" si="249">CONCATENATE(C173,"SW")</f>
        <v>78SW</v>
      </c>
      <c r="L173" s="43"/>
      <c r="M173" s="22" t="str">
        <f>IFERROR(VLOOKUP(H173,emme_volumes!$A:$AB, 4,FALSE)*2,"****")</f>
        <v>****</v>
      </c>
      <c r="N173" s="22" t="str">
        <f t="array" ref="N173">IFERROR(SUM(VLOOKUP(H173,emme_volumes!$A:$AB, {21,22},FALSE)),"****")</f>
        <v>****</v>
      </c>
      <c r="O173" s="23" t="str">
        <f t="array" ref="O173">IFERROR(SUM(VLOOKUP(J173,counts!$A:$AC, {22,23},FALSE)),"****")</f>
        <v>****</v>
      </c>
      <c r="P173" s="23" t="e">
        <f t="shared" ref="P173:P182" si="250">N173-O173</f>
        <v>#VALUE!</v>
      </c>
      <c r="Q173" s="24" t="e">
        <f t="shared" ref="Q173:Q183" si="251">P173/O173</f>
        <v>#VALUE!</v>
      </c>
      <c r="R173" s="49"/>
      <c r="S173" s="22" t="str">
        <f>IFERROR(VLOOKUP(I173,emme_volumes!$A:$AB, 4,FALSE)*2,"****")</f>
        <v>****</v>
      </c>
      <c r="T173" s="22" t="str">
        <f t="array" ref="T173">IFERROR(SUM(VLOOKUP(I173,emme_volumes!$A:$AB, {21,22},FALSE)),"****")</f>
        <v>****</v>
      </c>
      <c r="U173" s="23" t="str">
        <f t="array" ref="U173">IFERROR(SUM(VLOOKUP(K173,counts!$A:$AC, {22,23},FALSE)),"****")</f>
        <v>****</v>
      </c>
      <c r="V173" s="23" t="e">
        <f t="shared" ref="V173:V182" si="252">T173-U173</f>
        <v>#VALUE!</v>
      </c>
      <c r="W173" s="24" t="e">
        <f t="shared" ref="W173:W183" si="253">V173/U173</f>
        <v>#VALUE!</v>
      </c>
    </row>
    <row r="174" spans="1:23" hidden="1" outlineLevel="1">
      <c r="B174" s="1" t="s">
        <v>420</v>
      </c>
      <c r="C174" s="89">
        <v>79</v>
      </c>
      <c r="F174" s="2">
        <f t="shared" si="244"/>
        <v>0</v>
      </c>
      <c r="G174" s="2">
        <f t="shared" si="245"/>
        <v>0</v>
      </c>
      <c r="H174" s="2" t="str">
        <f t="shared" si="246"/>
        <v>L</v>
      </c>
      <c r="I174" s="2" t="str">
        <f t="shared" si="247"/>
        <v>L00</v>
      </c>
      <c r="J174" s="2" t="str">
        <f t="shared" si="248"/>
        <v>79NE</v>
      </c>
      <c r="K174" s="2" t="str">
        <f t="shared" si="249"/>
        <v>79SW</v>
      </c>
      <c r="L174" s="43"/>
      <c r="M174" s="22" t="str">
        <f>IFERROR(VLOOKUP(H174,emme_volumes!$A:$AB, 4,FALSE)*2,"****")</f>
        <v>****</v>
      </c>
      <c r="N174" s="22" t="str">
        <f t="array" ref="N174">IFERROR(SUM(VLOOKUP(H174,emme_volumes!$A:$AB, {21,22},FALSE)),"****")</f>
        <v>****</v>
      </c>
      <c r="O174" s="23" t="str">
        <f t="array" ref="O174">IFERROR(SUM(VLOOKUP(J174,counts!$A:$AC, {22,23},FALSE)),"****")</f>
        <v>****</v>
      </c>
      <c r="P174" s="23" t="e">
        <f t="shared" si="250"/>
        <v>#VALUE!</v>
      </c>
      <c r="Q174" s="24" t="e">
        <f t="shared" si="251"/>
        <v>#VALUE!</v>
      </c>
      <c r="R174" s="49"/>
      <c r="S174" s="22" t="str">
        <f>IFERROR(VLOOKUP(I174,emme_volumes!$A:$AB, 4,FALSE)*2,"****")</f>
        <v>****</v>
      </c>
      <c r="T174" s="22" t="str">
        <f t="array" ref="T174">IFERROR(SUM(VLOOKUP(I174,emme_volumes!$A:$AB, {21,22},FALSE)),"****")</f>
        <v>****</v>
      </c>
      <c r="U174" s="23" t="str">
        <f t="array" ref="U174">IFERROR(SUM(VLOOKUP(K174,counts!$A:$AC, {22,23},FALSE)),"****")</f>
        <v>****</v>
      </c>
      <c r="V174" s="23" t="e">
        <f t="shared" si="252"/>
        <v>#VALUE!</v>
      </c>
      <c r="W174" s="24" t="e">
        <f t="shared" si="253"/>
        <v>#VALUE!</v>
      </c>
    </row>
    <row r="175" spans="1:23" hidden="1" outlineLevel="1">
      <c r="B175" s="4" t="s">
        <v>421</v>
      </c>
      <c r="C175" s="93">
        <v>80</v>
      </c>
      <c r="D175" s="9"/>
      <c r="E175" s="9"/>
      <c r="F175" s="9">
        <f t="shared" si="244"/>
        <v>0</v>
      </c>
      <c r="G175" s="9">
        <f t="shared" si="245"/>
        <v>0</v>
      </c>
      <c r="H175" s="9" t="str">
        <f t="shared" si="246"/>
        <v>L</v>
      </c>
      <c r="I175" s="9" t="str">
        <f t="shared" si="247"/>
        <v>L00</v>
      </c>
      <c r="J175" s="9" t="str">
        <f t="shared" si="248"/>
        <v>80NE</v>
      </c>
      <c r="K175" s="9" t="str">
        <f t="shared" si="249"/>
        <v>80SW</v>
      </c>
      <c r="L175" s="43"/>
      <c r="M175" s="26" t="str">
        <f>IFERROR(VLOOKUP(H175,emme_volumes!$A:$AB, 4,FALSE)*2,"****")</f>
        <v>****</v>
      </c>
      <c r="N175" s="26" t="str">
        <f t="array" ref="N175">IFERROR(SUM(VLOOKUP(H175,emme_volumes!$A:$AB, {21,22},FALSE)),"****")</f>
        <v>****</v>
      </c>
      <c r="O175" s="27" t="str">
        <f t="array" ref="O175">IFERROR(SUM(VLOOKUP(J175,counts!$A:$AC, {22,23},FALSE)),"****")</f>
        <v>****</v>
      </c>
      <c r="P175" s="27" t="e">
        <f t="shared" si="250"/>
        <v>#VALUE!</v>
      </c>
      <c r="Q175" s="28" t="e">
        <f t="shared" si="251"/>
        <v>#VALUE!</v>
      </c>
      <c r="R175" s="49"/>
      <c r="S175" s="26" t="str">
        <f>IFERROR(VLOOKUP(I175,emme_volumes!$A:$AB, 4,FALSE)*2,"****")</f>
        <v>****</v>
      </c>
      <c r="T175" s="26" t="str">
        <f t="array" ref="T175">IFERROR(SUM(VLOOKUP(I175,emme_volumes!$A:$AB, {21,22},FALSE)),"****")</f>
        <v>****</v>
      </c>
      <c r="U175" s="27" t="str">
        <f t="array" ref="U175">IFERROR(SUM(VLOOKUP(K175,counts!$A:$AC, {22,23},FALSE)),"****")</f>
        <v>****</v>
      </c>
      <c r="V175" s="27" t="e">
        <f t="shared" si="252"/>
        <v>#VALUE!</v>
      </c>
      <c r="W175" s="28" t="e">
        <f t="shared" si="253"/>
        <v>#VALUE!</v>
      </c>
    </row>
    <row r="176" spans="1:23" hidden="1" outlineLevel="1">
      <c r="B176" s="1" t="s">
        <v>422</v>
      </c>
      <c r="C176" s="89">
        <v>81</v>
      </c>
      <c r="F176" s="2">
        <f t="shared" si="244"/>
        <v>0</v>
      </c>
      <c r="G176" s="2">
        <f t="shared" si="245"/>
        <v>0</v>
      </c>
      <c r="H176" s="2" t="str">
        <f t="shared" si="246"/>
        <v>L</v>
      </c>
      <c r="I176" s="2" t="str">
        <f t="shared" si="247"/>
        <v>L00</v>
      </c>
      <c r="J176" s="2" t="str">
        <f t="shared" si="248"/>
        <v>81NE</v>
      </c>
      <c r="K176" s="2" t="str">
        <f t="shared" si="249"/>
        <v>81SW</v>
      </c>
      <c r="L176" s="43"/>
      <c r="M176" s="22" t="str">
        <f>IFERROR(VLOOKUP(H176,emme_volumes!$A:$AB, 4,FALSE)*2,"****")</f>
        <v>****</v>
      </c>
      <c r="N176" s="22" t="str">
        <f t="array" ref="N176">IFERROR(SUM(VLOOKUP(H176,emme_volumes!$A:$AB, {21,22},FALSE)),"****")</f>
        <v>****</v>
      </c>
      <c r="O176" s="23" t="str">
        <f t="array" ref="O176">IFERROR(SUM(VLOOKUP(J176,counts!$A:$AC, {22,23},FALSE)),"****")</f>
        <v>****</v>
      </c>
      <c r="P176" s="23" t="e">
        <f t="shared" si="250"/>
        <v>#VALUE!</v>
      </c>
      <c r="Q176" s="24" t="e">
        <f t="shared" si="251"/>
        <v>#VALUE!</v>
      </c>
      <c r="R176" s="49"/>
      <c r="S176" s="22" t="str">
        <f>IFERROR(VLOOKUP(I176,emme_volumes!$A:$AB, 4,FALSE)*2,"****")</f>
        <v>****</v>
      </c>
      <c r="T176" s="22" t="str">
        <f t="array" ref="T176">IFERROR(SUM(VLOOKUP(I176,emme_volumes!$A:$AB, {21,22},FALSE)),"****")</f>
        <v>****</v>
      </c>
      <c r="U176" s="23" t="str">
        <f t="array" ref="U176">IFERROR(SUM(VLOOKUP(K176,counts!$A:$AC, {22,23},FALSE)),"****")</f>
        <v>****</v>
      </c>
      <c r="V176" s="23" t="e">
        <f t="shared" si="252"/>
        <v>#VALUE!</v>
      </c>
      <c r="W176" s="24" t="e">
        <f t="shared" si="253"/>
        <v>#VALUE!</v>
      </c>
    </row>
    <row r="177" spans="1:23" hidden="1" outlineLevel="1">
      <c r="B177" s="1" t="s">
        <v>423</v>
      </c>
      <c r="C177" s="89">
        <v>82</v>
      </c>
      <c r="F177" s="2">
        <f t="shared" si="244"/>
        <v>0</v>
      </c>
      <c r="G177" s="2">
        <f t="shared" si="245"/>
        <v>0</v>
      </c>
      <c r="H177" s="2" t="str">
        <f t="shared" si="246"/>
        <v>L</v>
      </c>
      <c r="I177" s="2" t="str">
        <f t="shared" si="247"/>
        <v>L00</v>
      </c>
      <c r="J177" s="2" t="str">
        <f t="shared" si="248"/>
        <v>82NE</v>
      </c>
      <c r="K177" s="2" t="str">
        <f t="shared" si="249"/>
        <v>82SW</v>
      </c>
      <c r="L177" s="43"/>
      <c r="M177" s="22" t="str">
        <f>IFERROR(VLOOKUP(H177,emme_volumes!$A:$AB, 4,FALSE)*2,"****")</f>
        <v>****</v>
      </c>
      <c r="N177" s="22" t="str">
        <f t="array" ref="N177">IFERROR(SUM(VLOOKUP(H177,emme_volumes!$A:$AB, {21,22},FALSE)),"****")</f>
        <v>****</v>
      </c>
      <c r="O177" s="23" t="str">
        <f t="array" ref="O177">IFERROR(SUM(VLOOKUP(J177,counts!$A:$AC, {22,23},FALSE)),"****")</f>
        <v>****</v>
      </c>
      <c r="P177" s="23" t="e">
        <f t="shared" si="250"/>
        <v>#VALUE!</v>
      </c>
      <c r="Q177" s="24" t="e">
        <f t="shared" si="251"/>
        <v>#VALUE!</v>
      </c>
      <c r="R177" s="49"/>
      <c r="S177" s="22" t="str">
        <f>IFERROR(VLOOKUP(I177,emme_volumes!$A:$AB, 4,FALSE)*2,"****")</f>
        <v>****</v>
      </c>
      <c r="T177" s="22" t="str">
        <f t="array" ref="T177">IFERROR(SUM(VLOOKUP(I177,emme_volumes!$A:$AB, {21,22},FALSE)),"****")</f>
        <v>****</v>
      </c>
      <c r="U177" s="23" t="str">
        <f t="array" ref="U177">IFERROR(SUM(VLOOKUP(K177,counts!$A:$AC, {22,23},FALSE)),"****")</f>
        <v>****</v>
      </c>
      <c r="V177" s="23" t="e">
        <f t="shared" si="252"/>
        <v>#VALUE!</v>
      </c>
      <c r="W177" s="24" t="e">
        <f t="shared" si="253"/>
        <v>#VALUE!</v>
      </c>
    </row>
    <row r="178" spans="1:23" hidden="1" outlineLevel="1">
      <c r="B178" s="1" t="s">
        <v>424</v>
      </c>
      <c r="C178" s="89">
        <v>83</v>
      </c>
      <c r="F178" s="2">
        <f t="shared" si="244"/>
        <v>0</v>
      </c>
      <c r="G178" s="2">
        <f t="shared" si="245"/>
        <v>0</v>
      </c>
      <c r="H178" s="2" t="str">
        <f t="shared" si="246"/>
        <v>L</v>
      </c>
      <c r="I178" s="2" t="str">
        <f t="shared" si="247"/>
        <v>L00</v>
      </c>
      <c r="J178" s="2" t="str">
        <f t="shared" si="248"/>
        <v>83NE</v>
      </c>
      <c r="K178" s="2" t="str">
        <f t="shared" si="249"/>
        <v>83SW</v>
      </c>
      <c r="L178" s="43"/>
      <c r="M178" s="22" t="str">
        <f>IFERROR(VLOOKUP(H178,emme_volumes!$A:$AB, 4,FALSE)*2,"****")</f>
        <v>****</v>
      </c>
      <c r="N178" s="22" t="str">
        <f t="array" ref="N178">IFERROR(SUM(VLOOKUP(H178,emme_volumes!$A:$AB, {21,22},FALSE)),"****")</f>
        <v>****</v>
      </c>
      <c r="O178" s="23" t="str">
        <f t="array" ref="O178">IFERROR(SUM(VLOOKUP(J178,counts!$A:$AC, {22,23},FALSE)),"****")</f>
        <v>****</v>
      </c>
      <c r="P178" s="23" t="e">
        <f t="shared" si="250"/>
        <v>#VALUE!</v>
      </c>
      <c r="Q178" s="24" t="e">
        <f t="shared" si="251"/>
        <v>#VALUE!</v>
      </c>
      <c r="R178" s="49"/>
      <c r="S178" s="22" t="str">
        <f>IFERROR(VLOOKUP(I178,emme_volumes!$A:$AB, 4,FALSE)*2,"****")</f>
        <v>****</v>
      </c>
      <c r="T178" s="22" t="str">
        <f t="array" ref="T178">IFERROR(SUM(VLOOKUP(I178,emme_volumes!$A:$AB, {21,22},FALSE)),"****")</f>
        <v>****</v>
      </c>
      <c r="U178" s="23" t="str">
        <f t="array" ref="U178">IFERROR(SUM(VLOOKUP(K178,counts!$A:$AC, {22,23},FALSE)),"****")</f>
        <v>****</v>
      </c>
      <c r="V178" s="23" t="e">
        <f t="shared" si="252"/>
        <v>#VALUE!</v>
      </c>
      <c r="W178" s="24" t="e">
        <f t="shared" si="253"/>
        <v>#VALUE!</v>
      </c>
    </row>
    <row r="179" spans="1:23" hidden="1" outlineLevel="1">
      <c r="B179" s="1" t="s">
        <v>425</v>
      </c>
      <c r="C179" s="89">
        <v>84</v>
      </c>
      <c r="F179" s="2">
        <f t="shared" si="244"/>
        <v>0</v>
      </c>
      <c r="G179" s="2">
        <f t="shared" si="245"/>
        <v>0</v>
      </c>
      <c r="H179" s="2" t="str">
        <f t="shared" si="246"/>
        <v>L</v>
      </c>
      <c r="I179" s="2" t="str">
        <f t="shared" si="247"/>
        <v>L00</v>
      </c>
      <c r="J179" s="2" t="str">
        <f t="shared" si="248"/>
        <v>84NE</v>
      </c>
      <c r="K179" s="2" t="str">
        <f t="shared" si="249"/>
        <v>84SW</v>
      </c>
      <c r="L179" s="43"/>
      <c r="M179" s="22" t="str">
        <f>IFERROR(VLOOKUP(H179,emme_volumes!$A:$AB, 4,FALSE)*2,"****")</f>
        <v>****</v>
      </c>
      <c r="N179" s="22" t="str">
        <f t="array" ref="N179">IFERROR(SUM(VLOOKUP(H179,emme_volumes!$A:$AB, {21,22},FALSE)),"****")</f>
        <v>****</v>
      </c>
      <c r="O179" s="23" t="str">
        <f t="array" ref="O179">IFERROR(SUM(VLOOKUP(J179,counts!$A:$AC, {22,23},FALSE)),"****")</f>
        <v>****</v>
      </c>
      <c r="P179" s="23" t="e">
        <f t="shared" si="250"/>
        <v>#VALUE!</v>
      </c>
      <c r="Q179" s="24" t="e">
        <f t="shared" si="251"/>
        <v>#VALUE!</v>
      </c>
      <c r="R179" s="49"/>
      <c r="S179" s="22" t="str">
        <f>IFERROR(VLOOKUP(I179,emme_volumes!$A:$AB, 4,FALSE)*2,"****")</f>
        <v>****</v>
      </c>
      <c r="T179" s="22" t="str">
        <f t="array" ref="T179">IFERROR(SUM(VLOOKUP(I179,emme_volumes!$A:$AB, {21,22},FALSE)),"****")</f>
        <v>****</v>
      </c>
      <c r="U179" s="23" t="str">
        <f t="array" ref="U179">IFERROR(SUM(VLOOKUP(K179,counts!$A:$AC, {22,23},FALSE)),"****")</f>
        <v>****</v>
      </c>
      <c r="V179" s="23" t="e">
        <f t="shared" si="252"/>
        <v>#VALUE!</v>
      </c>
      <c r="W179" s="24" t="e">
        <f t="shared" si="253"/>
        <v>#VALUE!</v>
      </c>
    </row>
    <row r="180" spans="1:23" hidden="1" outlineLevel="1">
      <c r="B180" s="1" t="s">
        <v>426</v>
      </c>
      <c r="C180" s="89">
        <v>85</v>
      </c>
      <c r="F180" s="2">
        <f t="shared" si="244"/>
        <v>0</v>
      </c>
      <c r="G180" s="2">
        <f t="shared" si="245"/>
        <v>0</v>
      </c>
      <c r="H180" s="2" t="str">
        <f t="shared" si="246"/>
        <v>L</v>
      </c>
      <c r="I180" s="2" t="str">
        <f t="shared" si="247"/>
        <v>L00</v>
      </c>
      <c r="J180" s="2" t="str">
        <f t="shared" si="248"/>
        <v>85NE</v>
      </c>
      <c r="K180" s="2" t="str">
        <f t="shared" si="249"/>
        <v>85SW</v>
      </c>
      <c r="L180" s="43"/>
      <c r="M180" s="22" t="str">
        <f>IFERROR(VLOOKUP(H180,emme_volumes!$A:$AB, 4,FALSE)*2,"****")</f>
        <v>****</v>
      </c>
      <c r="N180" s="22" t="str">
        <f t="array" ref="N180">IFERROR(SUM(VLOOKUP(H180,emme_volumes!$A:$AB, {21,22},FALSE)),"****")</f>
        <v>****</v>
      </c>
      <c r="O180" s="23" t="str">
        <f t="array" ref="O180">IFERROR(SUM(VLOOKUP(J180,counts!$A:$AC, {22,23},FALSE)),"****")</f>
        <v>****</v>
      </c>
      <c r="P180" s="23" t="e">
        <f t="shared" si="250"/>
        <v>#VALUE!</v>
      </c>
      <c r="Q180" s="24" t="e">
        <f t="shared" si="251"/>
        <v>#VALUE!</v>
      </c>
      <c r="R180" s="49"/>
      <c r="S180" s="22" t="str">
        <f>IFERROR(VLOOKUP(I180,emme_volumes!$A:$AB, 4,FALSE)*2,"****")</f>
        <v>****</v>
      </c>
      <c r="T180" s="22" t="str">
        <f t="array" ref="T180">IFERROR(SUM(VLOOKUP(I180,emme_volumes!$A:$AB, {21,22},FALSE)),"****")</f>
        <v>****</v>
      </c>
      <c r="U180" s="23" t="str">
        <f t="array" ref="U180">IFERROR(SUM(VLOOKUP(K180,counts!$A:$AC, {22,23},FALSE)),"****")</f>
        <v>****</v>
      </c>
      <c r="V180" s="23" t="e">
        <f t="shared" si="252"/>
        <v>#VALUE!</v>
      </c>
      <c r="W180" s="24" t="e">
        <f t="shared" si="253"/>
        <v>#VALUE!</v>
      </c>
    </row>
    <row r="181" spans="1:23" hidden="1" outlineLevel="1">
      <c r="B181" s="1" t="s">
        <v>427</v>
      </c>
      <c r="C181" s="89">
        <v>86</v>
      </c>
      <c r="F181" s="2">
        <f t="shared" si="244"/>
        <v>0</v>
      </c>
      <c r="G181" s="2">
        <f t="shared" si="245"/>
        <v>0</v>
      </c>
      <c r="H181" s="2" t="str">
        <f t="shared" si="246"/>
        <v>L</v>
      </c>
      <c r="I181" s="2" t="str">
        <f t="shared" si="247"/>
        <v>L00</v>
      </c>
      <c r="J181" s="2" t="str">
        <f t="shared" si="248"/>
        <v>86NE</v>
      </c>
      <c r="K181" s="2" t="str">
        <f t="shared" si="249"/>
        <v>86SW</v>
      </c>
      <c r="L181" s="43"/>
      <c r="M181" s="22" t="str">
        <f>IFERROR(VLOOKUP(H181,emme_volumes!$A:$AB, 4,FALSE)*2,"****")</f>
        <v>****</v>
      </c>
      <c r="N181" s="22" t="str">
        <f t="array" ref="N181">IFERROR(SUM(VLOOKUP(H181,emme_volumes!$A:$AB, {21,22},FALSE)),"****")</f>
        <v>****</v>
      </c>
      <c r="O181" s="23" t="str">
        <f t="array" ref="O181">IFERROR(SUM(VLOOKUP(J181,counts!$A:$AC, {22,23},FALSE)),"****")</f>
        <v>****</v>
      </c>
      <c r="P181" s="23" t="e">
        <f t="shared" si="250"/>
        <v>#VALUE!</v>
      </c>
      <c r="Q181" s="24" t="e">
        <f t="shared" si="251"/>
        <v>#VALUE!</v>
      </c>
      <c r="R181" s="49"/>
      <c r="S181" s="22" t="str">
        <f>IFERROR(VLOOKUP(I181,emme_volumes!$A:$AB, 4,FALSE)*2,"****")</f>
        <v>****</v>
      </c>
      <c r="T181" s="22" t="str">
        <f t="array" ref="T181">IFERROR(SUM(VLOOKUP(I181,emme_volumes!$A:$AB, {21,22},FALSE)),"****")</f>
        <v>****</v>
      </c>
      <c r="U181" s="23" t="str">
        <f t="array" ref="U181">IFERROR(SUM(VLOOKUP(K181,counts!$A:$AC, {22,23},FALSE)),"****")</f>
        <v>****</v>
      </c>
      <c r="V181" s="23" t="e">
        <f t="shared" si="252"/>
        <v>#VALUE!</v>
      </c>
      <c r="W181" s="24" t="e">
        <f t="shared" si="253"/>
        <v>#VALUE!</v>
      </c>
    </row>
    <row r="182" spans="1:23" hidden="1" outlineLevel="1">
      <c r="A182" s="3"/>
      <c r="B182" s="1" t="s">
        <v>428</v>
      </c>
      <c r="C182" s="89">
        <v>87</v>
      </c>
      <c r="F182" s="2">
        <f t="shared" si="244"/>
        <v>0</v>
      </c>
      <c r="G182" s="2">
        <f t="shared" si="245"/>
        <v>0</v>
      </c>
      <c r="H182" s="2" t="str">
        <f t="shared" si="246"/>
        <v>L</v>
      </c>
      <c r="I182" s="2" t="str">
        <f t="shared" si="247"/>
        <v>L00</v>
      </c>
      <c r="J182" s="2" t="str">
        <f t="shared" si="248"/>
        <v>87NE</v>
      </c>
      <c r="K182" s="2" t="str">
        <f t="shared" si="249"/>
        <v>87SW</v>
      </c>
      <c r="L182" s="43"/>
      <c r="M182" s="22" t="str">
        <f>IFERROR(VLOOKUP(H182,emme_volumes!$A:$AB, 4,FALSE)*2,"****")</f>
        <v>****</v>
      </c>
      <c r="N182" s="22" t="str">
        <f t="array" ref="N182">IFERROR(SUM(VLOOKUP(H182,emme_volumes!$A:$AB, {21,22},FALSE)),"****")</f>
        <v>****</v>
      </c>
      <c r="O182" s="23" t="str">
        <f t="array" ref="O182">IFERROR(SUM(VLOOKUP(J182,counts!$A:$AC, {22,23},FALSE)),"****")</f>
        <v>****</v>
      </c>
      <c r="P182" s="23" t="e">
        <f t="shared" si="250"/>
        <v>#VALUE!</v>
      </c>
      <c r="Q182" s="24" t="e">
        <f t="shared" si="251"/>
        <v>#VALUE!</v>
      </c>
      <c r="R182" s="49"/>
      <c r="S182" s="22" t="str">
        <f>IFERROR(VLOOKUP(I182,emme_volumes!$A:$AB, 4,FALSE)*2,"****")</f>
        <v>****</v>
      </c>
      <c r="T182" s="22" t="str">
        <f t="array" ref="T182">IFERROR(SUM(VLOOKUP(I182,emme_volumes!$A:$AB, {21,22},FALSE)),"****")</f>
        <v>****</v>
      </c>
      <c r="U182" s="23" t="str">
        <f t="array" ref="U182">IFERROR(SUM(VLOOKUP(K182,counts!$A:$AC, {22,23},FALSE)),"****")</f>
        <v>****</v>
      </c>
      <c r="V182" s="23" t="e">
        <f t="shared" si="252"/>
        <v>#VALUE!</v>
      </c>
      <c r="W182" s="24" t="e">
        <f t="shared" si="253"/>
        <v>#VALUE!</v>
      </c>
    </row>
    <row r="183" spans="1:23" hidden="1" outlineLevel="1">
      <c r="A183" s="3"/>
      <c r="B183" s="53" t="s">
        <v>4</v>
      </c>
      <c r="C183" s="91"/>
      <c r="D183" s="54"/>
      <c r="E183" s="54"/>
      <c r="F183" s="54"/>
      <c r="G183" s="54"/>
      <c r="H183" s="54"/>
      <c r="I183" s="54"/>
      <c r="J183" s="54"/>
      <c r="K183" s="54"/>
      <c r="L183" s="45"/>
      <c r="M183" s="55">
        <f>SUM(M173:M182)</f>
        <v>0</v>
      </c>
      <c r="N183" s="55">
        <f>SUM(N173:N182)</f>
        <v>0</v>
      </c>
      <c r="O183" s="56">
        <f t="shared" ref="O183:P183" si="254">SUM(O173:O182)</f>
        <v>0</v>
      </c>
      <c r="P183" s="56" t="e">
        <f t="shared" si="254"/>
        <v>#VALUE!</v>
      </c>
      <c r="Q183" s="57" t="e">
        <f t="shared" si="251"/>
        <v>#VALUE!</v>
      </c>
      <c r="R183" s="50"/>
      <c r="S183" s="55">
        <f>SUM(S173:S182)</f>
        <v>0</v>
      </c>
      <c r="T183" s="55">
        <f t="shared" ref="T183:V183" si="255">SUM(T173:T182)</f>
        <v>0</v>
      </c>
      <c r="U183" s="56">
        <f t="shared" si="255"/>
        <v>0</v>
      </c>
      <c r="V183" s="56" t="e">
        <f t="shared" si="255"/>
        <v>#VALUE!</v>
      </c>
      <c r="W183" s="57" t="e">
        <f t="shared" si="253"/>
        <v>#VALUE!</v>
      </c>
    </row>
    <row r="184" spans="1:23" hidden="1" outlineLevel="1">
      <c r="C184" s="89"/>
      <c r="I184" s="92"/>
      <c r="L184" s="43"/>
      <c r="M184" s="22"/>
      <c r="N184" s="22"/>
      <c r="Q184" s="24"/>
      <c r="R184" s="49"/>
      <c r="S184" s="22"/>
      <c r="T184" s="22"/>
      <c r="W184" s="24"/>
    </row>
    <row r="185" spans="1:23" hidden="1" outlineLevel="1">
      <c r="B185" s="53" t="s">
        <v>116</v>
      </c>
      <c r="C185" s="90"/>
      <c r="D185" s="74"/>
      <c r="E185" s="74"/>
      <c r="F185" s="74"/>
      <c r="G185" s="74"/>
      <c r="H185" s="74"/>
      <c r="I185" s="74"/>
      <c r="J185" s="74"/>
      <c r="K185" s="74"/>
      <c r="L185" s="45"/>
      <c r="M185" s="75"/>
      <c r="N185" s="75"/>
      <c r="O185" s="76"/>
      <c r="P185" s="76"/>
      <c r="Q185" s="77"/>
      <c r="R185" s="49"/>
      <c r="S185" s="75"/>
      <c r="T185" s="75"/>
      <c r="U185" s="76"/>
      <c r="V185" s="76"/>
      <c r="W185" s="77"/>
    </row>
    <row r="186" spans="1:23" hidden="1" outlineLevel="1">
      <c r="B186" s="1" t="s">
        <v>429</v>
      </c>
      <c r="C186" s="89">
        <v>88</v>
      </c>
      <c r="F186" s="2">
        <f t="shared" ref="F186:F194" si="256">E186</f>
        <v>0</v>
      </c>
      <c r="G186" s="2">
        <f t="shared" ref="G186:G194" si="257">D186</f>
        <v>0</v>
      </c>
      <c r="H186" s="2" t="str">
        <f t="shared" ref="H186:H194" si="258">CONCATENATE("L",D186,E186)</f>
        <v>L</v>
      </c>
      <c r="I186" s="2" t="str">
        <f t="shared" ref="I186:I194" si="259">CONCATENATE("L",F186,G186)</f>
        <v>L00</v>
      </c>
      <c r="J186" s="2" t="str">
        <f t="shared" ref="J186:J194" si="260">CONCATENATE(C186,"NE")</f>
        <v>88NE</v>
      </c>
      <c r="K186" s="2" t="str">
        <f t="shared" ref="K186:K194" si="261">CONCATENATE(C186,"SW")</f>
        <v>88SW</v>
      </c>
      <c r="L186" s="43"/>
      <c r="M186" s="22" t="str">
        <f>IFERROR(VLOOKUP(H186,emme_volumes!$A:$AB, 4,FALSE)*2,"****")</f>
        <v>****</v>
      </c>
      <c r="N186" s="22" t="str">
        <f t="array" ref="N186">IFERROR(SUM(VLOOKUP(H186,emme_volumes!$A:$AB, {21,22},FALSE)),"****")</f>
        <v>****</v>
      </c>
      <c r="O186" s="23" t="str">
        <f t="array" ref="O186">IFERROR(SUM(VLOOKUP(J186,counts!$A:$AC, {22,23},FALSE)),"****")</f>
        <v>****</v>
      </c>
      <c r="P186" s="23" t="e">
        <f t="shared" ref="P186:P194" si="262">N186-O186</f>
        <v>#VALUE!</v>
      </c>
      <c r="Q186" s="24" t="e">
        <f t="shared" ref="Q186:Q195" si="263">P186/O186</f>
        <v>#VALUE!</v>
      </c>
      <c r="R186" s="49"/>
      <c r="S186" s="22" t="str">
        <f>IFERROR(VLOOKUP(I186,emme_volumes!$A:$AB, 4,FALSE)*2,"****")</f>
        <v>****</v>
      </c>
      <c r="T186" s="22" t="str">
        <f t="array" ref="T186">IFERROR(SUM(VLOOKUP(I186,emme_volumes!$A:$AB, {21,22},FALSE)),"****")</f>
        <v>****</v>
      </c>
      <c r="U186" s="23" t="str">
        <f t="array" ref="U186">IFERROR(SUM(VLOOKUP(K186,counts!$A:$AC, {22,23},FALSE)),"****")</f>
        <v>****</v>
      </c>
      <c r="V186" s="23" t="e">
        <f t="shared" ref="V186:V194" si="264">T186-U186</f>
        <v>#VALUE!</v>
      </c>
      <c r="W186" s="24" t="e">
        <f t="shared" ref="W186:W195" si="265">V186/U186</f>
        <v>#VALUE!</v>
      </c>
    </row>
    <row r="187" spans="1:23" hidden="1" outlineLevel="1">
      <c r="B187" s="1" t="s">
        <v>430</v>
      </c>
      <c r="C187" s="89">
        <v>89</v>
      </c>
      <c r="F187" s="2">
        <f t="shared" si="256"/>
        <v>0</v>
      </c>
      <c r="G187" s="2">
        <f t="shared" si="257"/>
        <v>0</v>
      </c>
      <c r="H187" s="2" t="str">
        <f t="shared" si="258"/>
        <v>L</v>
      </c>
      <c r="I187" s="2" t="str">
        <f t="shared" si="259"/>
        <v>L00</v>
      </c>
      <c r="J187" s="2" t="str">
        <f t="shared" si="260"/>
        <v>89NE</v>
      </c>
      <c r="K187" s="2" t="str">
        <f t="shared" si="261"/>
        <v>89SW</v>
      </c>
      <c r="L187" s="43"/>
      <c r="M187" s="22" t="str">
        <f>IFERROR(VLOOKUP(H187,emme_volumes!$A:$AB, 4,FALSE)*2,"****")</f>
        <v>****</v>
      </c>
      <c r="N187" s="22" t="str">
        <f t="array" ref="N187">IFERROR(SUM(VLOOKUP(H187,emme_volumes!$A:$AB, {21,22},FALSE)),"****")</f>
        <v>****</v>
      </c>
      <c r="O187" s="23" t="str">
        <f t="array" ref="O187">IFERROR(SUM(VLOOKUP(J187,counts!$A:$AC, {22,23},FALSE)),"****")</f>
        <v>****</v>
      </c>
      <c r="P187" s="23" t="e">
        <f t="shared" si="262"/>
        <v>#VALUE!</v>
      </c>
      <c r="Q187" s="24" t="e">
        <f t="shared" si="263"/>
        <v>#VALUE!</v>
      </c>
      <c r="R187" s="49"/>
      <c r="S187" s="22" t="str">
        <f>IFERROR(VLOOKUP(I187,emme_volumes!$A:$AB, 4,FALSE)*2,"****")</f>
        <v>****</v>
      </c>
      <c r="T187" s="22" t="str">
        <f t="array" ref="T187">IFERROR(SUM(VLOOKUP(I187,emme_volumes!$A:$AB, {21,22},FALSE)),"****")</f>
        <v>****</v>
      </c>
      <c r="U187" s="23" t="str">
        <f t="array" ref="U187">IFERROR(SUM(VLOOKUP(K187,counts!$A:$AC, {22,23},FALSE)),"****")</f>
        <v>****</v>
      </c>
      <c r="V187" s="23" t="e">
        <f t="shared" si="264"/>
        <v>#VALUE!</v>
      </c>
      <c r="W187" s="24" t="e">
        <f t="shared" si="265"/>
        <v>#VALUE!</v>
      </c>
    </row>
    <row r="188" spans="1:23" hidden="1" outlineLevel="1">
      <c r="B188" s="4" t="s">
        <v>431</v>
      </c>
      <c r="C188" s="93">
        <v>90</v>
      </c>
      <c r="D188" s="9"/>
      <c r="E188" s="9"/>
      <c r="F188" s="9">
        <f t="shared" si="256"/>
        <v>0</v>
      </c>
      <c r="G188" s="9">
        <f t="shared" si="257"/>
        <v>0</v>
      </c>
      <c r="H188" s="9" t="str">
        <f t="shared" si="258"/>
        <v>L</v>
      </c>
      <c r="I188" s="9" t="str">
        <f t="shared" si="259"/>
        <v>L00</v>
      </c>
      <c r="J188" s="9" t="str">
        <f t="shared" si="260"/>
        <v>90NE</v>
      </c>
      <c r="K188" s="9" t="str">
        <f t="shared" si="261"/>
        <v>90SW</v>
      </c>
      <c r="L188" s="43"/>
      <c r="M188" s="26" t="str">
        <f>IFERROR(VLOOKUP(H188,emme_volumes!$A:$AB, 4,FALSE)*2,"****")</f>
        <v>****</v>
      </c>
      <c r="N188" s="26" t="str">
        <f t="array" ref="N188">IFERROR(SUM(VLOOKUP(H188,emme_volumes!$A:$AB, {21,22},FALSE)),"****")</f>
        <v>****</v>
      </c>
      <c r="O188" s="27" t="str">
        <f t="array" ref="O188">IFERROR(SUM(VLOOKUP(J188,counts!$A:$AC, {22,23},FALSE)),"****")</f>
        <v>****</v>
      </c>
      <c r="P188" s="27" t="e">
        <f t="shared" si="262"/>
        <v>#VALUE!</v>
      </c>
      <c r="Q188" s="28" t="e">
        <f t="shared" si="263"/>
        <v>#VALUE!</v>
      </c>
      <c r="R188" s="49"/>
      <c r="S188" s="26" t="str">
        <f>IFERROR(VLOOKUP(I188,emme_volumes!$A:$AB, 4,FALSE)*2,"****")</f>
        <v>****</v>
      </c>
      <c r="T188" s="26" t="str">
        <f t="array" ref="T188">IFERROR(SUM(VLOOKUP(I188,emme_volumes!$A:$AB, {21,22},FALSE)),"****")</f>
        <v>****</v>
      </c>
      <c r="U188" s="27" t="str">
        <f t="array" ref="U188">IFERROR(SUM(VLOOKUP(K188,counts!$A:$AC, {22,23},FALSE)),"****")</f>
        <v>****</v>
      </c>
      <c r="V188" s="27" t="e">
        <f t="shared" si="264"/>
        <v>#VALUE!</v>
      </c>
      <c r="W188" s="28" t="e">
        <f t="shared" si="265"/>
        <v>#VALUE!</v>
      </c>
    </row>
    <row r="189" spans="1:23" hidden="1" outlineLevel="1">
      <c r="B189" s="1" t="s">
        <v>432</v>
      </c>
      <c r="C189" s="89">
        <v>91</v>
      </c>
      <c r="F189" s="2">
        <f t="shared" si="256"/>
        <v>0</v>
      </c>
      <c r="G189" s="2">
        <f t="shared" si="257"/>
        <v>0</v>
      </c>
      <c r="H189" s="2" t="str">
        <f t="shared" si="258"/>
        <v>L</v>
      </c>
      <c r="I189" s="2" t="str">
        <f t="shared" si="259"/>
        <v>L00</v>
      </c>
      <c r="J189" s="2" t="str">
        <f t="shared" si="260"/>
        <v>91NE</v>
      </c>
      <c r="K189" s="2" t="str">
        <f t="shared" si="261"/>
        <v>91SW</v>
      </c>
      <c r="L189" s="43"/>
      <c r="M189" s="22" t="str">
        <f>IFERROR(VLOOKUP(H189,emme_volumes!$A:$AB, 4,FALSE)*2,"****")</f>
        <v>****</v>
      </c>
      <c r="N189" s="22" t="str">
        <f t="array" ref="N189">IFERROR(SUM(VLOOKUP(H189,emme_volumes!$A:$AB, {21,22},FALSE)),"****")</f>
        <v>****</v>
      </c>
      <c r="O189" s="23" t="str">
        <f t="array" ref="O189">IFERROR(SUM(VLOOKUP(J189,counts!$A:$AC, {22,23},FALSE)),"****")</f>
        <v>****</v>
      </c>
      <c r="P189" s="23" t="e">
        <f t="shared" si="262"/>
        <v>#VALUE!</v>
      </c>
      <c r="Q189" s="24" t="e">
        <f t="shared" si="263"/>
        <v>#VALUE!</v>
      </c>
      <c r="R189" s="49"/>
      <c r="S189" s="22" t="str">
        <f>IFERROR(VLOOKUP(I189,emme_volumes!$A:$AB, 4,FALSE)*2,"****")</f>
        <v>****</v>
      </c>
      <c r="T189" s="22" t="str">
        <f t="array" ref="T189">IFERROR(SUM(VLOOKUP(I189,emme_volumes!$A:$AB, {21,22},FALSE)),"****")</f>
        <v>****</v>
      </c>
      <c r="U189" s="23" t="str">
        <f t="array" ref="U189">IFERROR(SUM(VLOOKUP(K189,counts!$A:$AC, {22,23},FALSE)),"****")</f>
        <v>****</v>
      </c>
      <c r="V189" s="23" t="e">
        <f t="shared" si="264"/>
        <v>#VALUE!</v>
      </c>
      <c r="W189" s="24" t="e">
        <f t="shared" si="265"/>
        <v>#VALUE!</v>
      </c>
    </row>
    <row r="190" spans="1:23" hidden="1" outlineLevel="1">
      <c r="B190" s="1" t="s">
        <v>433</v>
      </c>
      <c r="C190" s="89">
        <v>92</v>
      </c>
      <c r="F190" s="2">
        <f t="shared" si="256"/>
        <v>0</v>
      </c>
      <c r="G190" s="2">
        <f t="shared" si="257"/>
        <v>0</v>
      </c>
      <c r="H190" s="2" t="str">
        <f t="shared" si="258"/>
        <v>L</v>
      </c>
      <c r="I190" s="2" t="str">
        <f t="shared" si="259"/>
        <v>L00</v>
      </c>
      <c r="J190" s="2" t="str">
        <f t="shared" si="260"/>
        <v>92NE</v>
      </c>
      <c r="K190" s="2" t="str">
        <f t="shared" si="261"/>
        <v>92SW</v>
      </c>
      <c r="L190" s="43"/>
      <c r="M190" s="22" t="str">
        <f>IFERROR(VLOOKUP(H190,emme_volumes!$A:$AB, 4,FALSE)*2,"****")</f>
        <v>****</v>
      </c>
      <c r="N190" s="22" t="str">
        <f t="array" ref="N190">IFERROR(SUM(VLOOKUP(H190,emme_volumes!$A:$AB, {21,22},FALSE)),"****")</f>
        <v>****</v>
      </c>
      <c r="O190" s="23" t="str">
        <f t="array" ref="O190">IFERROR(SUM(VLOOKUP(J190,counts!$A:$AC, {22,23},FALSE)),"****")</f>
        <v>****</v>
      </c>
      <c r="P190" s="23" t="e">
        <f t="shared" si="262"/>
        <v>#VALUE!</v>
      </c>
      <c r="Q190" s="24" t="e">
        <f t="shared" si="263"/>
        <v>#VALUE!</v>
      </c>
      <c r="R190" s="49"/>
      <c r="S190" s="22" t="str">
        <f>IFERROR(VLOOKUP(I190,emme_volumes!$A:$AB, 4,FALSE)*2,"****")</f>
        <v>****</v>
      </c>
      <c r="T190" s="22" t="str">
        <f t="array" ref="T190">IFERROR(SUM(VLOOKUP(I190,emme_volumes!$A:$AB, {21,22},FALSE)),"****")</f>
        <v>****</v>
      </c>
      <c r="U190" s="23" t="str">
        <f t="array" ref="U190">IFERROR(SUM(VLOOKUP(K190,counts!$A:$AC, {22,23},FALSE)),"****")</f>
        <v>****</v>
      </c>
      <c r="V190" s="23" t="e">
        <f t="shared" si="264"/>
        <v>#VALUE!</v>
      </c>
      <c r="W190" s="24" t="e">
        <f t="shared" si="265"/>
        <v>#VALUE!</v>
      </c>
    </row>
    <row r="191" spans="1:23" hidden="1" outlineLevel="1">
      <c r="B191" s="1" t="s">
        <v>434</v>
      </c>
      <c r="C191" s="89">
        <v>93</v>
      </c>
      <c r="F191" s="2">
        <f t="shared" si="256"/>
        <v>0</v>
      </c>
      <c r="G191" s="2">
        <f t="shared" si="257"/>
        <v>0</v>
      </c>
      <c r="H191" s="2" t="str">
        <f t="shared" si="258"/>
        <v>L</v>
      </c>
      <c r="I191" s="2" t="str">
        <f t="shared" si="259"/>
        <v>L00</v>
      </c>
      <c r="J191" s="2" t="str">
        <f t="shared" si="260"/>
        <v>93NE</v>
      </c>
      <c r="K191" s="2" t="str">
        <f t="shared" si="261"/>
        <v>93SW</v>
      </c>
      <c r="L191" s="43"/>
      <c r="M191" s="22" t="str">
        <f>IFERROR(VLOOKUP(H191,emme_volumes!$A:$AB, 4,FALSE)*2,"****")</f>
        <v>****</v>
      </c>
      <c r="N191" s="22" t="str">
        <f t="array" ref="N191">IFERROR(SUM(VLOOKUP(H191,emme_volumes!$A:$AB, {21,22},FALSE)),"****")</f>
        <v>****</v>
      </c>
      <c r="O191" s="23" t="str">
        <f t="array" ref="O191">IFERROR(SUM(VLOOKUP(J191,counts!$A:$AC, {22,23},FALSE)),"****")</f>
        <v>****</v>
      </c>
      <c r="P191" s="23" t="e">
        <f t="shared" si="262"/>
        <v>#VALUE!</v>
      </c>
      <c r="Q191" s="24" t="e">
        <f t="shared" si="263"/>
        <v>#VALUE!</v>
      </c>
      <c r="R191" s="49"/>
      <c r="S191" s="22" t="str">
        <f>IFERROR(VLOOKUP(I191,emme_volumes!$A:$AB, 4,FALSE)*2,"****")</f>
        <v>****</v>
      </c>
      <c r="T191" s="22" t="str">
        <f t="array" ref="T191">IFERROR(SUM(VLOOKUP(I191,emme_volumes!$A:$AB, {21,22},FALSE)),"****")</f>
        <v>****</v>
      </c>
      <c r="U191" s="23" t="str">
        <f t="array" ref="U191">IFERROR(SUM(VLOOKUP(K191,counts!$A:$AC, {22,23},FALSE)),"****")</f>
        <v>****</v>
      </c>
      <c r="V191" s="23" t="e">
        <f t="shared" si="264"/>
        <v>#VALUE!</v>
      </c>
      <c r="W191" s="24" t="e">
        <f t="shared" si="265"/>
        <v>#VALUE!</v>
      </c>
    </row>
    <row r="192" spans="1:23" hidden="1" outlineLevel="1">
      <c r="B192" s="1" t="s">
        <v>435</v>
      </c>
      <c r="C192" s="89">
        <v>94</v>
      </c>
      <c r="F192" s="2">
        <f t="shared" si="256"/>
        <v>0</v>
      </c>
      <c r="G192" s="2">
        <f t="shared" si="257"/>
        <v>0</v>
      </c>
      <c r="H192" s="2" t="str">
        <f t="shared" si="258"/>
        <v>L</v>
      </c>
      <c r="I192" s="2" t="str">
        <f t="shared" si="259"/>
        <v>L00</v>
      </c>
      <c r="J192" s="2" t="str">
        <f t="shared" si="260"/>
        <v>94NE</v>
      </c>
      <c r="K192" s="2" t="str">
        <f t="shared" si="261"/>
        <v>94SW</v>
      </c>
      <c r="L192" s="43"/>
      <c r="M192" s="22" t="str">
        <f>IFERROR(VLOOKUP(H192,emme_volumes!$A:$AB, 4,FALSE)*2,"****")</f>
        <v>****</v>
      </c>
      <c r="N192" s="22" t="str">
        <f t="array" ref="N192">IFERROR(SUM(VLOOKUP(H192,emme_volumes!$A:$AB, {21,22},FALSE)),"****")</f>
        <v>****</v>
      </c>
      <c r="O192" s="23" t="str">
        <f t="array" ref="O192">IFERROR(SUM(VLOOKUP(J192,counts!$A:$AC, {22,23},FALSE)),"****")</f>
        <v>****</v>
      </c>
      <c r="P192" s="23" t="e">
        <f t="shared" si="262"/>
        <v>#VALUE!</v>
      </c>
      <c r="Q192" s="24" t="e">
        <f t="shared" si="263"/>
        <v>#VALUE!</v>
      </c>
      <c r="R192" s="49"/>
      <c r="S192" s="22" t="str">
        <f>IFERROR(VLOOKUP(I192,emme_volumes!$A:$AB, 4,FALSE)*2,"****")</f>
        <v>****</v>
      </c>
      <c r="T192" s="22" t="str">
        <f t="array" ref="T192">IFERROR(SUM(VLOOKUP(I192,emme_volumes!$A:$AB, {21,22},FALSE)),"****")</f>
        <v>****</v>
      </c>
      <c r="U192" s="23" t="str">
        <f t="array" ref="U192">IFERROR(SUM(VLOOKUP(K192,counts!$A:$AC, {22,23},FALSE)),"****")</f>
        <v>****</v>
      </c>
      <c r="V192" s="23" t="e">
        <f t="shared" si="264"/>
        <v>#VALUE!</v>
      </c>
      <c r="W192" s="24" t="e">
        <f t="shared" si="265"/>
        <v>#VALUE!</v>
      </c>
    </row>
    <row r="193" spans="1:23" hidden="1" outlineLevel="1">
      <c r="B193" s="1" t="s">
        <v>436</v>
      </c>
      <c r="C193" s="89">
        <v>95</v>
      </c>
      <c r="F193" s="2">
        <f t="shared" si="256"/>
        <v>0</v>
      </c>
      <c r="G193" s="2">
        <f t="shared" si="257"/>
        <v>0</v>
      </c>
      <c r="H193" s="2" t="str">
        <f t="shared" si="258"/>
        <v>L</v>
      </c>
      <c r="I193" s="2" t="str">
        <f t="shared" si="259"/>
        <v>L00</v>
      </c>
      <c r="J193" s="2" t="str">
        <f t="shared" si="260"/>
        <v>95NE</v>
      </c>
      <c r="K193" s="2" t="str">
        <f t="shared" si="261"/>
        <v>95SW</v>
      </c>
      <c r="L193" s="43"/>
      <c r="M193" s="22" t="str">
        <f>IFERROR(VLOOKUP(H193,emme_volumes!$A:$AB, 4,FALSE)*2,"****")</f>
        <v>****</v>
      </c>
      <c r="N193" s="22" t="str">
        <f t="array" ref="N193">IFERROR(SUM(VLOOKUP(H193,emme_volumes!$A:$AB, {21,22},FALSE)),"****")</f>
        <v>****</v>
      </c>
      <c r="O193" s="23" t="str">
        <f t="array" ref="O193">IFERROR(SUM(VLOOKUP(J193,counts!$A:$AC, {22,23},FALSE)),"****")</f>
        <v>****</v>
      </c>
      <c r="P193" s="23" t="e">
        <f t="shared" si="262"/>
        <v>#VALUE!</v>
      </c>
      <c r="Q193" s="24" t="e">
        <f t="shared" si="263"/>
        <v>#VALUE!</v>
      </c>
      <c r="R193" s="49"/>
      <c r="S193" s="22" t="str">
        <f>IFERROR(VLOOKUP(I193,emme_volumes!$A:$AB, 4,FALSE)*2,"****")</f>
        <v>****</v>
      </c>
      <c r="T193" s="22" t="str">
        <f t="array" ref="T193">IFERROR(SUM(VLOOKUP(I193,emme_volumes!$A:$AB, {21,22},FALSE)),"****")</f>
        <v>****</v>
      </c>
      <c r="U193" s="23" t="str">
        <f t="array" ref="U193">IFERROR(SUM(VLOOKUP(K193,counts!$A:$AC, {22,23},FALSE)),"****")</f>
        <v>****</v>
      </c>
      <c r="V193" s="23" t="e">
        <f t="shared" si="264"/>
        <v>#VALUE!</v>
      </c>
      <c r="W193" s="24" t="e">
        <f t="shared" si="265"/>
        <v>#VALUE!</v>
      </c>
    </row>
    <row r="194" spans="1:23" hidden="1" outlineLevel="1">
      <c r="B194" s="1" t="s">
        <v>437</v>
      </c>
      <c r="C194" s="89">
        <v>96</v>
      </c>
      <c r="F194" s="2">
        <f t="shared" si="256"/>
        <v>0</v>
      </c>
      <c r="G194" s="2">
        <f t="shared" si="257"/>
        <v>0</v>
      </c>
      <c r="H194" s="2" t="str">
        <f t="shared" si="258"/>
        <v>L</v>
      </c>
      <c r="I194" s="2" t="str">
        <f t="shared" si="259"/>
        <v>L00</v>
      </c>
      <c r="J194" s="2" t="str">
        <f t="shared" si="260"/>
        <v>96NE</v>
      </c>
      <c r="K194" s="2" t="str">
        <f t="shared" si="261"/>
        <v>96SW</v>
      </c>
      <c r="L194" s="43"/>
      <c r="M194" s="22" t="str">
        <f>IFERROR(VLOOKUP(H194,emme_volumes!$A:$AB, 4,FALSE)*2,"****")</f>
        <v>****</v>
      </c>
      <c r="N194" s="22" t="str">
        <f t="array" ref="N194">IFERROR(SUM(VLOOKUP(H194,emme_volumes!$A:$AB, {21,22},FALSE)),"****")</f>
        <v>****</v>
      </c>
      <c r="O194" s="23" t="str">
        <f t="array" ref="O194">IFERROR(SUM(VLOOKUP(J194,counts!$A:$AC, {22,23},FALSE)),"****")</f>
        <v>****</v>
      </c>
      <c r="P194" s="23" t="e">
        <f t="shared" si="262"/>
        <v>#VALUE!</v>
      </c>
      <c r="Q194" s="24" t="e">
        <f t="shared" si="263"/>
        <v>#VALUE!</v>
      </c>
      <c r="R194" s="49"/>
      <c r="S194" s="22" t="str">
        <f>IFERROR(VLOOKUP(I194,emme_volumes!$A:$AB, 4,FALSE)*2,"****")</f>
        <v>****</v>
      </c>
      <c r="T194" s="22" t="str">
        <f t="array" ref="T194">IFERROR(SUM(VLOOKUP(I194,emme_volumes!$A:$AB, {21,22},FALSE)),"****")</f>
        <v>****</v>
      </c>
      <c r="U194" s="23" t="str">
        <f t="array" ref="U194">IFERROR(SUM(VLOOKUP(K194,counts!$A:$AC, {22,23},FALSE)),"****")</f>
        <v>****</v>
      </c>
      <c r="V194" s="23" t="e">
        <f t="shared" si="264"/>
        <v>#VALUE!</v>
      </c>
      <c r="W194" s="24" t="e">
        <f t="shared" si="265"/>
        <v>#VALUE!</v>
      </c>
    </row>
    <row r="195" spans="1:23" hidden="1" outlineLevel="1">
      <c r="A195" s="3"/>
      <c r="B195" s="53" t="s">
        <v>4</v>
      </c>
      <c r="C195" s="91"/>
      <c r="D195" s="54"/>
      <c r="E195" s="54"/>
      <c r="F195" s="54"/>
      <c r="G195" s="54"/>
      <c r="H195" s="54"/>
      <c r="I195" s="54"/>
      <c r="J195" s="54"/>
      <c r="K195" s="54"/>
      <c r="L195" s="45"/>
      <c r="M195" s="55">
        <f>SUM(M186:M194)</f>
        <v>0</v>
      </c>
      <c r="N195" s="55">
        <f>SUM(N186:N194)</f>
        <v>0</v>
      </c>
      <c r="O195" s="56">
        <f t="shared" ref="O195:P195" si="266">SUM(O186:O194)</f>
        <v>0</v>
      </c>
      <c r="P195" s="56" t="e">
        <f t="shared" si="266"/>
        <v>#VALUE!</v>
      </c>
      <c r="Q195" s="57" t="e">
        <f t="shared" si="263"/>
        <v>#VALUE!</v>
      </c>
      <c r="R195" s="50"/>
      <c r="S195" s="55">
        <f>SUM(S186:S194)</f>
        <v>0</v>
      </c>
      <c r="T195" s="55">
        <f t="shared" ref="T195:V195" si="267">SUM(T186:T194)</f>
        <v>0</v>
      </c>
      <c r="U195" s="56">
        <f t="shared" si="267"/>
        <v>0</v>
      </c>
      <c r="V195" s="56" t="e">
        <f t="shared" si="267"/>
        <v>#VALUE!</v>
      </c>
      <c r="W195" s="57" t="e">
        <f t="shared" si="265"/>
        <v>#VALUE!</v>
      </c>
    </row>
    <row r="196" spans="1:23" hidden="1" outlineLevel="1">
      <c r="C196" s="89"/>
      <c r="I196" s="92"/>
      <c r="L196" s="43"/>
      <c r="M196" s="22"/>
      <c r="N196" s="22"/>
      <c r="Q196" s="24"/>
      <c r="R196" s="49"/>
      <c r="S196" s="22"/>
      <c r="T196" s="22"/>
      <c r="W196" s="24"/>
    </row>
    <row r="197" spans="1:23" hidden="1" outlineLevel="1">
      <c r="B197" s="53" t="s">
        <v>117</v>
      </c>
      <c r="C197" s="90"/>
      <c r="D197" s="74"/>
      <c r="E197" s="74"/>
      <c r="F197" s="74"/>
      <c r="G197" s="74"/>
      <c r="H197" s="74"/>
      <c r="I197" s="74"/>
      <c r="J197" s="74"/>
      <c r="K197" s="74"/>
      <c r="L197" s="45"/>
      <c r="M197" s="75"/>
      <c r="N197" s="75"/>
      <c r="O197" s="76"/>
      <c r="P197" s="76"/>
      <c r="Q197" s="77"/>
      <c r="R197" s="49"/>
      <c r="S197" s="75"/>
      <c r="T197" s="75"/>
      <c r="U197" s="76"/>
      <c r="V197" s="76"/>
      <c r="W197" s="77"/>
    </row>
    <row r="198" spans="1:23" hidden="1" outlineLevel="1">
      <c r="B198" s="1" t="s">
        <v>438</v>
      </c>
      <c r="C198" s="89">
        <v>97</v>
      </c>
      <c r="F198" s="2">
        <f t="shared" ref="F198:F202" si="268">E198</f>
        <v>0</v>
      </c>
      <c r="G198" s="2">
        <f t="shared" ref="G198:G202" si="269">D198</f>
        <v>0</v>
      </c>
      <c r="H198" s="2" t="str">
        <f t="shared" ref="H198:H202" si="270">CONCATENATE("L",D198,E198)</f>
        <v>L</v>
      </c>
      <c r="I198" s="2" t="str">
        <f t="shared" ref="I198:I202" si="271">CONCATENATE("L",F198,G198)</f>
        <v>L00</v>
      </c>
      <c r="J198" s="2" t="str">
        <f t="shared" ref="J198:J202" si="272">CONCATENATE(C198,"NE")</f>
        <v>97NE</v>
      </c>
      <c r="K198" s="2" t="str">
        <f t="shared" ref="K198:K202" si="273">CONCATENATE(C198,"SW")</f>
        <v>97SW</v>
      </c>
      <c r="L198" s="43"/>
      <c r="M198" s="22" t="str">
        <f>IFERROR(VLOOKUP(H198,emme_volumes!$A:$AB, 4,FALSE)*2,"****")</f>
        <v>****</v>
      </c>
      <c r="N198" s="22" t="str">
        <f t="array" ref="N198">IFERROR(SUM(VLOOKUP(H198,emme_volumes!$A:$AB, {21,22},FALSE)),"****")</f>
        <v>****</v>
      </c>
      <c r="O198" s="23" t="str">
        <f t="array" ref="O198">IFERROR(SUM(VLOOKUP(J198,counts!$A:$AC, {22,23},FALSE)),"****")</f>
        <v>****</v>
      </c>
      <c r="P198" s="23" t="e">
        <f t="shared" ref="P198:P202" si="274">N198-O198</f>
        <v>#VALUE!</v>
      </c>
      <c r="Q198" s="24" t="e">
        <f t="shared" ref="Q198:Q203" si="275">P198/O198</f>
        <v>#VALUE!</v>
      </c>
      <c r="R198" s="49"/>
      <c r="S198" s="22" t="str">
        <f>IFERROR(VLOOKUP(I198,emme_volumes!$A:$AB, 4,FALSE)*2,"****")</f>
        <v>****</v>
      </c>
      <c r="T198" s="22" t="str">
        <f t="array" ref="T198">IFERROR(SUM(VLOOKUP(I198,emme_volumes!$A:$AB, {21,22},FALSE)),"****")</f>
        <v>****</v>
      </c>
      <c r="U198" s="23" t="str">
        <f t="array" ref="U198">IFERROR(SUM(VLOOKUP(K198,counts!$A:$AC, {22,23},FALSE)),"****")</f>
        <v>****</v>
      </c>
      <c r="V198" s="23" t="e">
        <f t="shared" ref="V198:V202" si="276">T198-U198</f>
        <v>#VALUE!</v>
      </c>
      <c r="W198" s="24" t="e">
        <f t="shared" ref="W198:W203" si="277">V198/U198</f>
        <v>#VALUE!</v>
      </c>
    </row>
    <row r="199" spans="1:23" hidden="1" outlineLevel="1">
      <c r="B199" s="1" t="s">
        <v>439</v>
      </c>
      <c r="C199" s="89">
        <v>98</v>
      </c>
      <c r="F199" s="2">
        <f t="shared" si="268"/>
        <v>0</v>
      </c>
      <c r="G199" s="2">
        <f t="shared" si="269"/>
        <v>0</v>
      </c>
      <c r="H199" s="2" t="str">
        <f t="shared" si="270"/>
        <v>L</v>
      </c>
      <c r="I199" s="2" t="str">
        <f t="shared" si="271"/>
        <v>L00</v>
      </c>
      <c r="J199" s="2" t="str">
        <f t="shared" si="272"/>
        <v>98NE</v>
      </c>
      <c r="K199" s="2" t="str">
        <f t="shared" si="273"/>
        <v>98SW</v>
      </c>
      <c r="L199" s="43"/>
      <c r="M199" s="22" t="str">
        <f>IFERROR(VLOOKUP(H199,emme_volumes!$A:$AB, 4,FALSE)*2,"****")</f>
        <v>****</v>
      </c>
      <c r="N199" s="22" t="str">
        <f t="array" ref="N199">IFERROR(SUM(VLOOKUP(H199,emme_volumes!$A:$AB, {21,22},FALSE)),"****")</f>
        <v>****</v>
      </c>
      <c r="O199" s="23" t="str">
        <f t="array" ref="O199">IFERROR(SUM(VLOOKUP(J199,counts!$A:$AC, {22,23},FALSE)),"****")</f>
        <v>****</v>
      </c>
      <c r="P199" s="23" t="e">
        <f t="shared" si="274"/>
        <v>#VALUE!</v>
      </c>
      <c r="Q199" s="24" t="e">
        <f t="shared" si="275"/>
        <v>#VALUE!</v>
      </c>
      <c r="R199" s="49"/>
      <c r="S199" s="22" t="str">
        <f>IFERROR(VLOOKUP(I199,emme_volumes!$A:$AB, 4,FALSE)*2,"****")</f>
        <v>****</v>
      </c>
      <c r="T199" s="22" t="str">
        <f t="array" ref="T199">IFERROR(SUM(VLOOKUP(I199,emme_volumes!$A:$AB, {21,22},FALSE)),"****")</f>
        <v>****</v>
      </c>
      <c r="U199" s="23" t="str">
        <f t="array" ref="U199">IFERROR(SUM(VLOOKUP(K199,counts!$A:$AC, {22,23},FALSE)),"****")</f>
        <v>****</v>
      </c>
      <c r="V199" s="23" t="e">
        <f t="shared" si="276"/>
        <v>#VALUE!</v>
      </c>
      <c r="W199" s="24" t="e">
        <f t="shared" si="277"/>
        <v>#VALUE!</v>
      </c>
    </row>
    <row r="200" spans="1:23" hidden="1" outlineLevel="1">
      <c r="B200" s="1" t="s">
        <v>440</v>
      </c>
      <c r="C200" s="89">
        <v>99</v>
      </c>
      <c r="F200" s="2">
        <f t="shared" si="268"/>
        <v>0</v>
      </c>
      <c r="G200" s="2">
        <f t="shared" si="269"/>
        <v>0</v>
      </c>
      <c r="H200" s="2" t="str">
        <f t="shared" si="270"/>
        <v>L</v>
      </c>
      <c r="I200" s="2" t="str">
        <f t="shared" si="271"/>
        <v>L00</v>
      </c>
      <c r="J200" s="2" t="str">
        <f t="shared" si="272"/>
        <v>99NE</v>
      </c>
      <c r="K200" s="2" t="str">
        <f t="shared" si="273"/>
        <v>99SW</v>
      </c>
      <c r="L200" s="43"/>
      <c r="M200" s="22" t="str">
        <f>IFERROR(VLOOKUP(H200,emme_volumes!$A:$AB, 4,FALSE)*2,"****")</f>
        <v>****</v>
      </c>
      <c r="N200" s="22" t="str">
        <f t="array" ref="N200">IFERROR(SUM(VLOOKUP(H200,emme_volumes!$A:$AB, {21,22},FALSE)),"****")</f>
        <v>****</v>
      </c>
      <c r="O200" s="23" t="str">
        <f t="array" ref="O200">IFERROR(SUM(VLOOKUP(J200,counts!$A:$AC, {22,23},FALSE)),"****")</f>
        <v>****</v>
      </c>
      <c r="P200" s="23" t="e">
        <f t="shared" si="274"/>
        <v>#VALUE!</v>
      </c>
      <c r="Q200" s="24" t="e">
        <f t="shared" si="275"/>
        <v>#VALUE!</v>
      </c>
      <c r="R200" s="49"/>
      <c r="S200" s="22" t="str">
        <f>IFERROR(VLOOKUP(I200,emme_volumes!$A:$AB, 4,FALSE)*2,"****")</f>
        <v>****</v>
      </c>
      <c r="T200" s="22" t="str">
        <f t="array" ref="T200">IFERROR(SUM(VLOOKUP(I200,emme_volumes!$A:$AB, {21,22},FALSE)),"****")</f>
        <v>****</v>
      </c>
      <c r="U200" s="23" t="str">
        <f t="array" ref="U200">IFERROR(SUM(VLOOKUP(K200,counts!$A:$AC, {22,23},FALSE)),"****")</f>
        <v>****</v>
      </c>
      <c r="V200" s="23" t="e">
        <f t="shared" si="276"/>
        <v>#VALUE!</v>
      </c>
      <c r="W200" s="24" t="e">
        <f t="shared" si="277"/>
        <v>#VALUE!</v>
      </c>
    </row>
    <row r="201" spans="1:23" hidden="1" outlineLevel="1">
      <c r="B201" s="1" t="s">
        <v>185</v>
      </c>
      <c r="C201" s="89">
        <v>100</v>
      </c>
      <c r="F201" s="2">
        <f t="shared" si="268"/>
        <v>0</v>
      </c>
      <c r="G201" s="2">
        <f t="shared" si="269"/>
        <v>0</v>
      </c>
      <c r="H201" s="2" t="str">
        <f t="shared" si="270"/>
        <v>L</v>
      </c>
      <c r="I201" s="2" t="str">
        <f t="shared" si="271"/>
        <v>L00</v>
      </c>
      <c r="J201" s="2" t="str">
        <f t="shared" si="272"/>
        <v>100NE</v>
      </c>
      <c r="K201" s="2" t="str">
        <f t="shared" si="273"/>
        <v>100SW</v>
      </c>
      <c r="L201" s="43"/>
      <c r="M201" s="22" t="str">
        <f>IFERROR(VLOOKUP(H201,emme_volumes!$A:$AB, 4,FALSE)*2,"****")</f>
        <v>****</v>
      </c>
      <c r="N201" s="22" t="str">
        <f t="array" ref="N201">IFERROR(SUM(VLOOKUP(H201,emme_volumes!$A:$AB, {21,22},FALSE)),"****")</f>
        <v>****</v>
      </c>
      <c r="O201" s="23" t="str">
        <f t="array" ref="O201">IFERROR(SUM(VLOOKUP(J201,counts!$A:$AC, {22,23},FALSE)),"****")</f>
        <v>****</v>
      </c>
      <c r="P201" s="23" t="e">
        <f t="shared" si="274"/>
        <v>#VALUE!</v>
      </c>
      <c r="Q201" s="24" t="e">
        <f t="shared" si="275"/>
        <v>#VALUE!</v>
      </c>
      <c r="R201" s="49"/>
      <c r="S201" s="22" t="str">
        <f>IFERROR(VLOOKUP(I201,emme_volumes!$A:$AB, 4,FALSE)*2,"****")</f>
        <v>****</v>
      </c>
      <c r="T201" s="22" t="str">
        <f t="array" ref="T201">IFERROR(SUM(VLOOKUP(I201,emme_volumes!$A:$AB, {21,22},FALSE)),"****")</f>
        <v>****</v>
      </c>
      <c r="U201" s="23" t="str">
        <f t="array" ref="U201">IFERROR(SUM(VLOOKUP(K201,counts!$A:$AC, {22,23},FALSE)),"****")</f>
        <v>****</v>
      </c>
      <c r="V201" s="23" t="e">
        <f t="shared" si="276"/>
        <v>#VALUE!</v>
      </c>
      <c r="W201" s="24" t="e">
        <f t="shared" si="277"/>
        <v>#VALUE!</v>
      </c>
    </row>
    <row r="202" spans="1:23" hidden="1" outlineLevel="1">
      <c r="B202" s="1" t="s">
        <v>186</v>
      </c>
      <c r="C202" s="89">
        <v>101</v>
      </c>
      <c r="F202" s="2">
        <f t="shared" si="268"/>
        <v>0</v>
      </c>
      <c r="G202" s="2">
        <f t="shared" si="269"/>
        <v>0</v>
      </c>
      <c r="H202" s="2" t="str">
        <f t="shared" si="270"/>
        <v>L</v>
      </c>
      <c r="I202" s="2" t="str">
        <f t="shared" si="271"/>
        <v>L00</v>
      </c>
      <c r="J202" s="2" t="str">
        <f t="shared" si="272"/>
        <v>101NE</v>
      </c>
      <c r="K202" s="2" t="str">
        <f t="shared" si="273"/>
        <v>101SW</v>
      </c>
      <c r="L202" s="43"/>
      <c r="M202" s="22" t="str">
        <f>IFERROR(VLOOKUP(H202,emme_volumes!$A:$AB, 4,FALSE)*2,"****")</f>
        <v>****</v>
      </c>
      <c r="N202" s="22" t="str">
        <f t="array" ref="N202">IFERROR(SUM(VLOOKUP(H202,emme_volumes!$A:$AB, {21,22},FALSE)),"****")</f>
        <v>****</v>
      </c>
      <c r="O202" s="23" t="str">
        <f t="array" ref="O202">IFERROR(SUM(VLOOKUP(J202,counts!$A:$AC, {22,23},FALSE)),"****")</f>
        <v>****</v>
      </c>
      <c r="P202" s="23" t="e">
        <f t="shared" si="274"/>
        <v>#VALUE!</v>
      </c>
      <c r="Q202" s="24" t="e">
        <f t="shared" si="275"/>
        <v>#VALUE!</v>
      </c>
      <c r="R202" s="49"/>
      <c r="S202" s="22" t="str">
        <f>IFERROR(VLOOKUP(I202,emme_volumes!$A:$AB, 4,FALSE)*2,"****")</f>
        <v>****</v>
      </c>
      <c r="T202" s="22" t="str">
        <f t="array" ref="T202">IFERROR(SUM(VLOOKUP(I202,emme_volumes!$A:$AB, {21,22},FALSE)),"****")</f>
        <v>****</v>
      </c>
      <c r="U202" s="23" t="str">
        <f t="array" ref="U202">IFERROR(SUM(VLOOKUP(K202,counts!$A:$AC, {22,23},FALSE)),"****")</f>
        <v>****</v>
      </c>
      <c r="V202" s="23" t="e">
        <f t="shared" si="276"/>
        <v>#VALUE!</v>
      </c>
      <c r="W202" s="24" t="e">
        <f t="shared" si="277"/>
        <v>#VALUE!</v>
      </c>
    </row>
    <row r="203" spans="1:23" hidden="1" outlineLevel="1">
      <c r="A203" s="3"/>
      <c r="B203" s="53" t="s">
        <v>4</v>
      </c>
      <c r="C203" s="91"/>
      <c r="D203" s="54"/>
      <c r="E203" s="54"/>
      <c r="F203" s="54"/>
      <c r="G203" s="54"/>
      <c r="H203" s="54"/>
      <c r="I203" s="54"/>
      <c r="J203" s="54"/>
      <c r="K203" s="54"/>
      <c r="L203" s="45"/>
      <c r="M203" s="55">
        <f>SUM(M198:M202)</f>
        <v>0</v>
      </c>
      <c r="N203" s="55">
        <f>SUM(N198:N202)</f>
        <v>0</v>
      </c>
      <c r="O203" s="56">
        <f t="shared" ref="O203:P203" si="278">SUM(O198:O202)</f>
        <v>0</v>
      </c>
      <c r="P203" s="56" t="e">
        <f t="shared" si="278"/>
        <v>#VALUE!</v>
      </c>
      <c r="Q203" s="57" t="e">
        <f t="shared" si="275"/>
        <v>#VALUE!</v>
      </c>
      <c r="R203" s="50"/>
      <c r="S203" s="55">
        <f>SUM(S198:S202)</f>
        <v>0</v>
      </c>
      <c r="T203" s="55">
        <f t="shared" ref="T203:V203" si="279">SUM(T198:T202)</f>
        <v>0</v>
      </c>
      <c r="U203" s="56">
        <f t="shared" si="279"/>
        <v>0</v>
      </c>
      <c r="V203" s="56" t="e">
        <f t="shared" si="279"/>
        <v>#VALUE!</v>
      </c>
      <c r="W203" s="57" t="e">
        <f t="shared" si="277"/>
        <v>#VALUE!</v>
      </c>
    </row>
    <row r="204" spans="1:23" hidden="1" outlineLevel="1">
      <c r="C204" s="89"/>
      <c r="I204" s="92"/>
      <c r="L204" s="43"/>
      <c r="M204" s="22"/>
      <c r="N204" s="22"/>
      <c r="Q204" s="24"/>
      <c r="R204" s="49"/>
      <c r="S204" s="22"/>
      <c r="T204" s="22"/>
      <c r="W204" s="24"/>
    </row>
    <row r="205" spans="1:23" hidden="1" outlineLevel="1">
      <c r="B205" s="53" t="s">
        <v>118</v>
      </c>
      <c r="C205" s="90"/>
      <c r="D205" s="74"/>
      <c r="E205" s="74"/>
      <c r="F205" s="74"/>
      <c r="G205" s="74"/>
      <c r="H205" s="74"/>
      <c r="I205" s="74"/>
      <c r="J205" s="74"/>
      <c r="K205" s="74"/>
      <c r="L205" s="45"/>
      <c r="M205" s="75"/>
      <c r="N205" s="75"/>
      <c r="O205" s="76"/>
      <c r="P205" s="76"/>
      <c r="Q205" s="77"/>
      <c r="R205" s="49"/>
      <c r="S205" s="75"/>
      <c r="T205" s="75"/>
      <c r="U205" s="76"/>
      <c r="V205" s="76"/>
      <c r="W205" s="77"/>
    </row>
    <row r="206" spans="1:23" hidden="1" outlineLevel="1">
      <c r="B206" s="1" t="s">
        <v>187</v>
      </c>
      <c r="C206" s="89">
        <v>102</v>
      </c>
      <c r="F206" s="2">
        <f t="shared" ref="F206" si="280">E206</f>
        <v>0</v>
      </c>
      <c r="G206" s="2">
        <f t="shared" ref="G206" si="281">D206</f>
        <v>0</v>
      </c>
      <c r="H206" s="2" t="str">
        <f>CONCATENATE("L",D206,E206)</f>
        <v>L</v>
      </c>
      <c r="I206" s="2" t="str">
        <f>CONCATENATE("L",F206,G206)</f>
        <v>L00</v>
      </c>
      <c r="J206" s="2" t="str">
        <f>CONCATENATE(C206,"NE")</f>
        <v>102NE</v>
      </c>
      <c r="K206" s="2" t="str">
        <f>CONCATENATE(C206,"SW")</f>
        <v>102SW</v>
      </c>
      <c r="L206" s="43"/>
      <c r="M206" s="22" t="str">
        <f>IFERROR(VLOOKUP(H206,emme_volumes!$A:$AB, 4,FALSE)*2,"****")</f>
        <v>****</v>
      </c>
      <c r="N206" s="22" t="str">
        <f t="array" ref="N206">IFERROR(SUM(VLOOKUP(H206,emme_volumes!$A:$AB, {21,22},FALSE)),"****")</f>
        <v>****</v>
      </c>
      <c r="O206" s="23" t="str">
        <f t="array" ref="O206">IFERROR(SUM(VLOOKUP(J206,counts!$A:$AC, {22,23},FALSE)),"****")</f>
        <v>****</v>
      </c>
      <c r="P206" s="23" t="e">
        <f>N206-O206</f>
        <v>#VALUE!</v>
      </c>
      <c r="Q206" s="24" t="e">
        <f>P206/O206</f>
        <v>#VALUE!</v>
      </c>
      <c r="R206" s="49"/>
      <c r="S206" s="22" t="str">
        <f>IFERROR(VLOOKUP(I206,emme_volumes!$A:$AB, 4,FALSE)*2,"****")</f>
        <v>****</v>
      </c>
      <c r="T206" s="22" t="str">
        <f t="array" ref="T206">IFERROR(SUM(VLOOKUP(I206,emme_volumes!$A:$AB, {21,22},FALSE)),"****")</f>
        <v>****</v>
      </c>
      <c r="U206" s="23" t="str">
        <f t="array" ref="U206">IFERROR(SUM(VLOOKUP(K206,counts!$A:$AC, {22,23},FALSE)),"****")</f>
        <v>****</v>
      </c>
      <c r="V206" s="23" t="e">
        <f>T206-U206</f>
        <v>#VALUE!</v>
      </c>
      <c r="W206" s="24" t="e">
        <f>V206/U206</f>
        <v>#VALUE!</v>
      </c>
    </row>
    <row r="207" spans="1:23" hidden="1" outlineLevel="1">
      <c r="A207" s="3"/>
      <c r="B207" s="53" t="s">
        <v>4</v>
      </c>
      <c r="C207" s="91"/>
      <c r="D207" s="54"/>
      <c r="E207" s="54"/>
      <c r="F207" s="54"/>
      <c r="G207" s="54"/>
      <c r="H207" s="54"/>
      <c r="I207" s="54"/>
      <c r="J207" s="54"/>
      <c r="K207" s="54"/>
      <c r="L207" s="45"/>
      <c r="M207" s="55">
        <f>SUM(M206)</f>
        <v>0</v>
      </c>
      <c r="N207" s="55">
        <f>SUM(N206)</f>
        <v>0</v>
      </c>
      <c r="O207" s="56">
        <f t="shared" ref="O207:P207" si="282">SUM(O206)</f>
        <v>0</v>
      </c>
      <c r="P207" s="56" t="e">
        <f t="shared" si="282"/>
        <v>#VALUE!</v>
      </c>
      <c r="Q207" s="57" t="e">
        <f t="shared" ref="Q207" si="283">P207/O207</f>
        <v>#VALUE!</v>
      </c>
      <c r="R207" s="50"/>
      <c r="S207" s="55">
        <f>SUM(S206)</f>
        <v>0</v>
      </c>
      <c r="T207" s="55">
        <f>SUM(T206)</f>
        <v>0</v>
      </c>
      <c r="U207" s="56">
        <f t="shared" ref="U207:V207" si="284">SUM(U206)</f>
        <v>0</v>
      </c>
      <c r="V207" s="56" t="e">
        <f t="shared" si="284"/>
        <v>#VALUE!</v>
      </c>
      <c r="W207" s="57" t="e">
        <f t="shared" ref="W207" si="285">V207/U207</f>
        <v>#VALUE!</v>
      </c>
    </row>
    <row r="208" spans="1:23" hidden="1" outlineLevel="1">
      <c r="C208" s="89"/>
      <c r="I208" s="92"/>
      <c r="L208" s="43"/>
      <c r="M208" s="22"/>
      <c r="N208" s="22"/>
      <c r="Q208" s="24"/>
      <c r="R208" s="49"/>
      <c r="S208" s="22"/>
      <c r="T208" s="22"/>
      <c r="W208" s="24"/>
    </row>
    <row r="209" spans="1:24" hidden="1" outlineLevel="1">
      <c r="B209" s="53" t="s">
        <v>119</v>
      </c>
      <c r="C209" s="90"/>
      <c r="D209" s="74"/>
      <c r="E209" s="74"/>
      <c r="F209" s="74"/>
      <c r="G209" s="74"/>
      <c r="H209" s="74"/>
      <c r="I209" s="74"/>
      <c r="J209" s="74"/>
      <c r="K209" s="74"/>
      <c r="L209" s="45"/>
      <c r="M209" s="75"/>
      <c r="N209" s="75"/>
      <c r="O209" s="76"/>
      <c r="P209" s="76"/>
      <c r="Q209" s="77"/>
      <c r="R209" s="49"/>
      <c r="S209" s="75"/>
      <c r="T209" s="75"/>
      <c r="U209" s="76"/>
      <c r="V209" s="76"/>
      <c r="W209" s="77"/>
    </row>
    <row r="210" spans="1:24" hidden="1" outlineLevel="1">
      <c r="B210" s="1" t="s">
        <v>188</v>
      </c>
      <c r="C210" s="89">
        <v>103</v>
      </c>
      <c r="F210" s="2">
        <f t="shared" ref="F210:F211" si="286">E210</f>
        <v>0</v>
      </c>
      <c r="G210" s="2">
        <f t="shared" ref="G210:G211" si="287">D210</f>
        <v>0</v>
      </c>
      <c r="H210" s="2" t="str">
        <f t="shared" ref="H210:H211" si="288">CONCATENATE("L",D210,E210)</f>
        <v>L</v>
      </c>
      <c r="I210" s="2" t="str">
        <f t="shared" ref="I210:I211" si="289">CONCATENATE("L",F210,G210)</f>
        <v>L00</v>
      </c>
      <c r="J210" s="2" t="str">
        <f t="shared" ref="J210:J211" si="290">CONCATENATE(C210,"NE")</f>
        <v>103NE</v>
      </c>
      <c r="K210" s="2" t="str">
        <f t="shared" ref="K210:K211" si="291">CONCATENATE(C210,"SW")</f>
        <v>103SW</v>
      </c>
      <c r="L210" s="43"/>
      <c r="M210" s="22" t="str">
        <f>IFERROR(VLOOKUP(H210,emme_volumes!$A:$AB, 4,FALSE)*2,"****")</f>
        <v>****</v>
      </c>
      <c r="N210" s="22" t="str">
        <f t="array" ref="N210">IFERROR(SUM(VLOOKUP(H210,emme_volumes!$A:$AB, {21,22},FALSE)),"****")</f>
        <v>****</v>
      </c>
      <c r="O210" s="23" t="str">
        <f t="array" ref="O210">IFERROR(SUM(VLOOKUP(J210,counts!$A:$AC, {22,23},FALSE)),"****")</f>
        <v>****</v>
      </c>
      <c r="P210" s="23" t="e">
        <f t="shared" ref="P210:P211" si="292">N210-O210</f>
        <v>#VALUE!</v>
      </c>
      <c r="Q210" s="24" t="e">
        <f t="shared" ref="Q210:Q212" si="293">P210/O210</f>
        <v>#VALUE!</v>
      </c>
      <c r="R210" s="49"/>
      <c r="S210" s="22" t="str">
        <f>IFERROR(VLOOKUP(I210,emme_volumes!$A:$AB, 4,FALSE)*2,"****")</f>
        <v>****</v>
      </c>
      <c r="T210" s="22" t="str">
        <f t="array" ref="T210">IFERROR(SUM(VLOOKUP(I210,emme_volumes!$A:$AB, {21,22},FALSE)),"****")</f>
        <v>****</v>
      </c>
      <c r="U210" s="23" t="str">
        <f t="array" ref="U210">IFERROR(SUM(VLOOKUP(K210,counts!$A:$AC, {22,23},FALSE)),"****")</f>
        <v>****</v>
      </c>
      <c r="V210" s="23" t="e">
        <f t="shared" ref="V210:V211" si="294">T210-U210</f>
        <v>#VALUE!</v>
      </c>
      <c r="W210" s="24" t="e">
        <f t="shared" ref="W210:W212" si="295">V210/U210</f>
        <v>#VALUE!</v>
      </c>
    </row>
    <row r="211" spans="1:24" hidden="1" outlineLevel="1">
      <c r="B211" s="1" t="s">
        <v>189</v>
      </c>
      <c r="C211" s="89">
        <v>104</v>
      </c>
      <c r="F211" s="2">
        <f t="shared" si="286"/>
        <v>0</v>
      </c>
      <c r="G211" s="2">
        <f t="shared" si="287"/>
        <v>0</v>
      </c>
      <c r="H211" s="2" t="str">
        <f t="shared" si="288"/>
        <v>L</v>
      </c>
      <c r="I211" s="2" t="str">
        <f t="shared" si="289"/>
        <v>L00</v>
      </c>
      <c r="J211" s="2" t="str">
        <f t="shared" si="290"/>
        <v>104NE</v>
      </c>
      <c r="K211" s="2" t="str">
        <f t="shared" si="291"/>
        <v>104SW</v>
      </c>
      <c r="L211" s="43"/>
      <c r="M211" s="22" t="str">
        <f>IFERROR(VLOOKUP(H211,emme_volumes!$A:$AB, 4,FALSE)*2,"****")</f>
        <v>****</v>
      </c>
      <c r="N211" s="22" t="str">
        <f t="array" ref="N211">IFERROR(SUM(VLOOKUP(H211,emme_volumes!$A:$AB, {21,22},FALSE)),"****")</f>
        <v>****</v>
      </c>
      <c r="O211" s="23" t="str">
        <f t="array" ref="O211">IFERROR(SUM(VLOOKUP(J211,counts!$A:$AC, {22,23},FALSE)),"****")</f>
        <v>****</v>
      </c>
      <c r="P211" s="23" t="e">
        <f t="shared" si="292"/>
        <v>#VALUE!</v>
      </c>
      <c r="Q211" s="24" t="e">
        <f t="shared" si="293"/>
        <v>#VALUE!</v>
      </c>
      <c r="R211" s="49"/>
      <c r="S211" s="22" t="str">
        <f>IFERROR(VLOOKUP(I211,emme_volumes!$A:$AB, 4,FALSE)*2,"****")</f>
        <v>****</v>
      </c>
      <c r="T211" s="22" t="str">
        <f t="array" ref="T211">IFERROR(SUM(VLOOKUP(I211,emme_volumes!$A:$AB, {21,22},FALSE)),"****")</f>
        <v>****</v>
      </c>
      <c r="U211" s="23" t="str">
        <f t="array" ref="U211">IFERROR(SUM(VLOOKUP(K211,counts!$A:$AC, {22,23},FALSE)),"****")</f>
        <v>****</v>
      </c>
      <c r="V211" s="23" t="e">
        <f t="shared" si="294"/>
        <v>#VALUE!</v>
      </c>
      <c r="W211" s="24" t="e">
        <f t="shared" si="295"/>
        <v>#VALUE!</v>
      </c>
    </row>
    <row r="212" spans="1:24" hidden="1" outlineLevel="1">
      <c r="A212" s="3"/>
      <c r="B212" s="53" t="s">
        <v>4</v>
      </c>
      <c r="C212" s="91"/>
      <c r="D212" s="54"/>
      <c r="E212" s="54"/>
      <c r="F212" s="54"/>
      <c r="G212" s="54"/>
      <c r="H212" s="54"/>
      <c r="I212" s="54"/>
      <c r="J212" s="54"/>
      <c r="K212" s="54"/>
      <c r="L212" s="45"/>
      <c r="M212" s="55">
        <f>SUM(M210:M211)</f>
        <v>0</v>
      </c>
      <c r="N212" s="55">
        <f>SUM(N210:N211)</f>
        <v>0</v>
      </c>
      <c r="O212" s="56">
        <f t="shared" ref="O212:P212" si="296">SUM(O210:O211)</f>
        <v>0</v>
      </c>
      <c r="P212" s="56" t="e">
        <f t="shared" si="296"/>
        <v>#VALUE!</v>
      </c>
      <c r="Q212" s="57" t="e">
        <f t="shared" si="293"/>
        <v>#VALUE!</v>
      </c>
      <c r="R212" s="50"/>
      <c r="S212" s="55">
        <f>SUM(S210:S211)</f>
        <v>0</v>
      </c>
      <c r="T212" s="55">
        <f t="shared" ref="T212:V212" si="297">SUM(T210:T211)</f>
        <v>0</v>
      </c>
      <c r="U212" s="56">
        <f t="shared" si="297"/>
        <v>0</v>
      </c>
      <c r="V212" s="56" t="e">
        <f t="shared" si="297"/>
        <v>#VALUE!</v>
      </c>
      <c r="W212" s="57" t="e">
        <f t="shared" si="295"/>
        <v>#VALUE!</v>
      </c>
    </row>
    <row r="213" spans="1:24" collapsed="1">
      <c r="C213" s="89"/>
      <c r="I213" s="92"/>
      <c r="L213" s="43"/>
      <c r="M213" s="22"/>
      <c r="N213" s="22"/>
      <c r="Q213" s="24"/>
      <c r="R213" s="49"/>
      <c r="S213" s="22"/>
      <c r="T213" s="22"/>
      <c r="W213" s="24"/>
    </row>
    <row r="214" spans="1:24">
      <c r="B214" s="53" t="s">
        <v>120</v>
      </c>
      <c r="C214" s="90"/>
      <c r="D214" s="74"/>
      <c r="E214" s="74"/>
      <c r="F214" s="74"/>
      <c r="G214" s="74"/>
      <c r="H214" s="74"/>
      <c r="I214" s="74"/>
      <c r="J214" s="74"/>
      <c r="K214" s="74"/>
      <c r="L214" s="45"/>
      <c r="M214" s="75"/>
      <c r="N214" s="75"/>
      <c r="O214" s="76"/>
      <c r="P214" s="76"/>
      <c r="Q214" s="77"/>
      <c r="R214" s="49"/>
      <c r="S214" s="75"/>
      <c r="T214" s="75"/>
      <c r="U214" s="76"/>
      <c r="V214" s="76"/>
      <c r="W214" s="77"/>
    </row>
    <row r="215" spans="1:24">
      <c r="B215" s="1" t="s">
        <v>507</v>
      </c>
      <c r="C215" s="89">
        <v>105</v>
      </c>
      <c r="D215" s="2">
        <v>57115</v>
      </c>
      <c r="E215" s="2">
        <v>58617</v>
      </c>
      <c r="F215" s="2">
        <f t="shared" ref="F215" si="298">E215</f>
        <v>58617</v>
      </c>
      <c r="G215" s="2">
        <f t="shared" ref="G215" si="299">D215</f>
        <v>57115</v>
      </c>
      <c r="H215" s="2" t="str">
        <f t="shared" ref="H215:H219" si="300">CONCATENATE("L",D215,E215)</f>
        <v>L5711558617</v>
      </c>
      <c r="I215" s="2" t="str">
        <f t="shared" ref="I215:I219" si="301">CONCATENATE("L",F215,G215)</f>
        <v>L5861757115</v>
      </c>
      <c r="J215" s="2" t="str">
        <f t="shared" ref="J215:J219" si="302">CONCATENATE(C215,"NE")</f>
        <v>105NE</v>
      </c>
      <c r="K215" s="2" t="str">
        <f t="shared" ref="K215:K219" si="303">CONCATENATE(C215,"SW")</f>
        <v>105SW</v>
      </c>
      <c r="L215" s="43"/>
      <c r="M215" s="22" t="str">
        <f>IFERROR(VLOOKUP(H215,emme_volumes!$A:$AB, 4,FALSE)*2,"****")</f>
        <v>****</v>
      </c>
      <c r="N215" s="22" t="str">
        <f t="array" ref="N215">IFERROR(SUM(VLOOKUP(H215,emme_volumes!$A:$AB, {21,22},FALSE)),"****")</f>
        <v>****</v>
      </c>
      <c r="O215" s="23">
        <f t="array" ref="O215">IFERROR(SUM(VLOOKUP(J215,counts!$A:$AC, {22,23},FALSE)),"****")</f>
        <v>1210</v>
      </c>
      <c r="P215" s="23" t="e">
        <f t="shared" ref="P215" si="304">N215-O215</f>
        <v>#VALUE!</v>
      </c>
      <c r="Q215" s="24" t="e">
        <f t="shared" ref="Q215:Q216" si="305">P215/O215</f>
        <v>#VALUE!</v>
      </c>
      <c r="R215" s="49"/>
      <c r="S215" s="22" t="str">
        <f>IFERROR(VLOOKUP(I215,emme_volumes!$A:$AB, 4,FALSE)*2,"****")</f>
        <v>****</v>
      </c>
      <c r="T215" s="22" t="str">
        <f t="array" ref="T215">IFERROR(SUM(VLOOKUP(I215,emme_volumes!$A:$AB, {21,22},FALSE)),"****")</f>
        <v>****</v>
      </c>
      <c r="U215" s="23">
        <f t="array" ref="U215">IFERROR(SUM(VLOOKUP(K215,counts!$A:$AC, {22,23},FALSE)),"****")</f>
        <v>881</v>
      </c>
      <c r="V215" s="23" t="e">
        <f t="shared" ref="V215:V216" si="306">T215-U215</f>
        <v>#VALUE!</v>
      </c>
      <c r="W215" s="24" t="e">
        <f t="shared" ref="W215:W216" si="307">V215/U215</f>
        <v>#VALUE!</v>
      </c>
    </row>
    <row r="216" spans="1:24">
      <c r="B216" s="4" t="s">
        <v>190</v>
      </c>
      <c r="C216" s="93">
        <v>106</v>
      </c>
      <c r="D216" s="9">
        <v>58131</v>
      </c>
      <c r="E216" s="9">
        <v>53054</v>
      </c>
      <c r="F216" s="9">
        <v>57148</v>
      </c>
      <c r="G216" s="9">
        <v>59738</v>
      </c>
      <c r="H216" s="9" t="str">
        <f t="shared" si="300"/>
        <v>L5813153054</v>
      </c>
      <c r="I216" s="9" t="str">
        <f t="shared" si="301"/>
        <v>L5714859738</v>
      </c>
      <c r="J216" s="9" t="str">
        <f t="shared" si="302"/>
        <v>106NE</v>
      </c>
      <c r="K216" s="9" t="str">
        <f t="shared" si="303"/>
        <v>106SW</v>
      </c>
      <c r="L216" s="43"/>
      <c r="M216" s="26" t="str">
        <f>IFERROR(VLOOKUP(H216,emme_volumes!$A:$AB, 4,FALSE)*2,"****")</f>
        <v>****</v>
      </c>
      <c r="N216" s="26" t="str">
        <f t="array" ref="N216">IFERROR(SUM(VLOOKUP(H216,emme_volumes!$A:$AB, {21,22},FALSE)),"****")</f>
        <v>****</v>
      </c>
      <c r="O216" s="27">
        <f t="array" ref="O216">IFERROR(SUM(VLOOKUP(J216,counts!$A:$AC, {22,23},FALSE)),"****")</f>
        <v>5771</v>
      </c>
      <c r="P216" s="27" t="e">
        <f>N216+N217-O216</f>
        <v>#VALUE!</v>
      </c>
      <c r="Q216" s="28" t="e">
        <f t="shared" si="305"/>
        <v>#VALUE!</v>
      </c>
      <c r="R216" s="49"/>
      <c r="S216" s="26" t="str">
        <f>IFERROR(VLOOKUP(I216,emme_volumes!$A:$AB, 4,FALSE)*2,"****")</f>
        <v>****</v>
      </c>
      <c r="T216" s="26" t="str">
        <f t="array" ref="T216">IFERROR(SUM(VLOOKUP(I216,emme_volumes!$A:$AB, {21,22},FALSE)),"****")</f>
        <v>****</v>
      </c>
      <c r="U216" s="27">
        <f t="array" ref="U216">IFERROR(SUM(VLOOKUP(K216,counts!$A:$AC, {22,23},FALSE)),"****")</f>
        <v>5535</v>
      </c>
      <c r="V216" s="27" t="e">
        <f t="shared" si="306"/>
        <v>#VALUE!</v>
      </c>
      <c r="W216" s="28" t="e">
        <f t="shared" si="307"/>
        <v>#VALUE!</v>
      </c>
      <c r="X216" s="1" t="s">
        <v>511</v>
      </c>
    </row>
    <row r="217" spans="1:24">
      <c r="B217" s="4" t="s">
        <v>510</v>
      </c>
      <c r="C217" s="93"/>
      <c r="D217" s="9">
        <v>80754</v>
      </c>
      <c r="E217" s="9">
        <v>80755</v>
      </c>
      <c r="F217" s="9"/>
      <c r="G217" s="9"/>
      <c r="H217" s="9" t="str">
        <f t="shared" si="300"/>
        <v>L8075480755</v>
      </c>
      <c r="I217" s="9" t="str">
        <f t="shared" si="301"/>
        <v>L</v>
      </c>
      <c r="J217" s="9" t="str">
        <f t="shared" si="302"/>
        <v>NE</v>
      </c>
      <c r="K217" s="9" t="str">
        <f t="shared" si="303"/>
        <v>SW</v>
      </c>
      <c r="L217" s="43"/>
      <c r="M217" s="26" t="str">
        <f>IFERROR(VLOOKUP(H217,emme_volumes!$A:$AB, 4,FALSE)*2,"****")</f>
        <v>****</v>
      </c>
      <c r="N217" s="26" t="str">
        <f t="array" ref="N217">IFERROR(SUM(VLOOKUP(H217,emme_volumes!$A:$AB, {21,22},FALSE)),"****")</f>
        <v>****</v>
      </c>
      <c r="O217" s="27"/>
      <c r="P217" s="27"/>
      <c r="Q217" s="28"/>
      <c r="R217" s="49"/>
      <c r="S217" s="26"/>
      <c r="T217" s="26"/>
      <c r="U217" s="27"/>
      <c r="V217" s="27"/>
      <c r="W217" s="28"/>
    </row>
    <row r="218" spans="1:24">
      <c r="B218" s="1" t="s">
        <v>191</v>
      </c>
      <c r="C218" s="89">
        <v>107</v>
      </c>
      <c r="D218" s="2">
        <v>56490</v>
      </c>
      <c r="E218" s="2">
        <v>55150</v>
      </c>
      <c r="F218" s="2">
        <f t="shared" ref="F218:F219" si="308">E218</f>
        <v>55150</v>
      </c>
      <c r="G218" s="2">
        <f t="shared" ref="G218:G219" si="309">D218</f>
        <v>56490</v>
      </c>
      <c r="H218" s="2" t="str">
        <f t="shared" si="300"/>
        <v>L5649055150</v>
      </c>
      <c r="I218" s="2" t="str">
        <f t="shared" si="301"/>
        <v>L5515056490</v>
      </c>
      <c r="J218" s="2" t="str">
        <f t="shared" si="302"/>
        <v>107NE</v>
      </c>
      <c r="K218" s="2" t="str">
        <f t="shared" si="303"/>
        <v>107SW</v>
      </c>
      <c r="L218" s="43"/>
      <c r="M218" s="22" t="str">
        <f>IFERROR(VLOOKUP(H218,emme_volumes!$A:$AB, 4,FALSE)*2,"****")</f>
        <v>****</v>
      </c>
      <c r="N218" s="22" t="str">
        <f t="array" ref="N218">IFERROR(SUM(VLOOKUP(H218,emme_volumes!$A:$AB, {21,22},FALSE)),"****")</f>
        <v>****</v>
      </c>
      <c r="O218" s="23">
        <f t="array" ref="O218">IFERROR(SUM(VLOOKUP(J218,counts!$A:$AC, {22,23},FALSE)),"****")</f>
        <v>861</v>
      </c>
      <c r="P218" s="23" t="e">
        <f t="shared" ref="P218:P219" si="310">N218-O218</f>
        <v>#VALUE!</v>
      </c>
      <c r="Q218" s="24" t="e">
        <f t="shared" ref="Q218:Q220" si="311">P218/O218</f>
        <v>#VALUE!</v>
      </c>
      <c r="R218" s="49"/>
      <c r="S218" s="22" t="str">
        <f>IFERROR(VLOOKUP(I218,emme_volumes!$A:$AB, 4,FALSE)*2,"****")</f>
        <v>****</v>
      </c>
      <c r="T218" s="22" t="str">
        <f t="array" ref="T218">IFERROR(SUM(VLOOKUP(I218,emme_volumes!$A:$AB, {21,22},FALSE)),"****")</f>
        <v>****</v>
      </c>
      <c r="U218" s="23">
        <f t="array" ref="U218">IFERROR(SUM(VLOOKUP(K218,counts!$A:$AC, {22,23},FALSE)),"****")</f>
        <v>814</v>
      </c>
      <c r="V218" s="23" t="e">
        <f t="shared" ref="V218:V219" si="312">T218-U218</f>
        <v>#VALUE!</v>
      </c>
      <c r="W218" s="24" t="e">
        <f t="shared" ref="W218:W220" si="313">V218/U218</f>
        <v>#VALUE!</v>
      </c>
    </row>
    <row r="219" spans="1:24">
      <c r="B219" s="1" t="s">
        <v>192</v>
      </c>
      <c r="C219" s="89">
        <v>108</v>
      </c>
      <c r="D219" s="2">
        <v>60934</v>
      </c>
      <c r="E219" s="2">
        <v>52637</v>
      </c>
      <c r="F219" s="2">
        <f t="shared" si="308"/>
        <v>52637</v>
      </c>
      <c r="G219" s="2">
        <f t="shared" si="309"/>
        <v>60934</v>
      </c>
      <c r="H219" s="2" t="str">
        <f t="shared" si="300"/>
        <v>L6093452637</v>
      </c>
      <c r="I219" s="2" t="str">
        <f t="shared" si="301"/>
        <v>L5263760934</v>
      </c>
      <c r="J219" s="2" t="str">
        <f t="shared" si="302"/>
        <v>108NE</v>
      </c>
      <c r="K219" s="2" t="str">
        <f t="shared" si="303"/>
        <v>108SW</v>
      </c>
      <c r="L219" s="43"/>
      <c r="M219" s="22" t="str">
        <f>IFERROR(VLOOKUP(H219,emme_volumes!$A:$AB, 4,FALSE)*2,"****")</f>
        <v>****</v>
      </c>
      <c r="N219" s="22" t="str">
        <f t="array" ref="N219">IFERROR(SUM(VLOOKUP(H219,emme_volumes!$A:$AB, {21,22},FALSE)),"****")</f>
        <v>****</v>
      </c>
      <c r="O219" s="23">
        <f t="array" ref="O219">IFERROR(SUM(VLOOKUP(J219,counts!$A:$AC, {22,23},FALSE)),"****")</f>
        <v>1188</v>
      </c>
      <c r="P219" s="23" t="e">
        <f t="shared" si="310"/>
        <v>#VALUE!</v>
      </c>
      <c r="Q219" s="24" t="e">
        <f t="shared" si="311"/>
        <v>#VALUE!</v>
      </c>
      <c r="R219" s="49"/>
      <c r="S219" s="22" t="str">
        <f>IFERROR(VLOOKUP(I219,emme_volumes!$A:$AB, 4,FALSE)*2,"****")</f>
        <v>****</v>
      </c>
      <c r="T219" s="22" t="str">
        <f t="array" ref="T219">IFERROR(SUM(VLOOKUP(I219,emme_volumes!$A:$AB, {21,22},FALSE)),"****")</f>
        <v>****</v>
      </c>
      <c r="U219" s="23">
        <f t="array" ref="U219">IFERROR(SUM(VLOOKUP(K219,counts!$A:$AC, {22,23},FALSE)),"****")</f>
        <v>1360</v>
      </c>
      <c r="V219" s="23" t="e">
        <f t="shared" si="312"/>
        <v>#VALUE!</v>
      </c>
      <c r="W219" s="24" t="e">
        <f t="shared" si="313"/>
        <v>#VALUE!</v>
      </c>
    </row>
    <row r="220" spans="1:24">
      <c r="A220" s="3"/>
      <c r="B220" s="53" t="s">
        <v>4</v>
      </c>
      <c r="C220" s="91"/>
      <c r="D220" s="54"/>
      <c r="E220" s="54"/>
      <c r="F220" s="54"/>
      <c r="G220" s="54"/>
      <c r="H220" s="54"/>
      <c r="I220" s="54"/>
      <c r="J220" s="54"/>
      <c r="K220" s="54"/>
      <c r="L220" s="45"/>
      <c r="M220" s="55">
        <f>SUM(M215:M219)</f>
        <v>0</v>
      </c>
      <c r="N220" s="55">
        <f>SUM(N215:N219)</f>
        <v>0</v>
      </c>
      <c r="O220" s="56">
        <f t="shared" ref="O220" si="314">SUM(O215:O219)</f>
        <v>9030</v>
      </c>
      <c r="P220" s="56">
        <f>N220-O220</f>
        <v>-9030</v>
      </c>
      <c r="Q220" s="57">
        <f t="shared" si="311"/>
        <v>-1</v>
      </c>
      <c r="R220" s="50"/>
      <c r="S220" s="55">
        <f>SUM(S215:S219)</f>
        <v>0</v>
      </c>
      <c r="T220" s="55">
        <f t="shared" ref="T220:U220" si="315">SUM(T215:T219)</f>
        <v>0</v>
      </c>
      <c r="U220" s="56">
        <f t="shared" si="315"/>
        <v>8590</v>
      </c>
      <c r="V220" s="56">
        <f>T220-U220</f>
        <v>-8590</v>
      </c>
      <c r="W220" s="57">
        <f t="shared" si="313"/>
        <v>-1</v>
      </c>
    </row>
    <row r="221" spans="1:24" hidden="1" outlineLevel="1">
      <c r="C221" s="89"/>
      <c r="I221" s="92"/>
      <c r="L221" s="43"/>
      <c r="M221" s="22"/>
      <c r="N221" s="22"/>
      <c r="Q221" s="24"/>
      <c r="R221" s="49"/>
      <c r="S221" s="22"/>
      <c r="T221" s="22"/>
      <c r="W221" s="24"/>
    </row>
    <row r="222" spans="1:24" hidden="1" outlineLevel="1">
      <c r="B222" s="53" t="s">
        <v>121</v>
      </c>
      <c r="C222" s="90"/>
      <c r="D222" s="74"/>
      <c r="E222" s="74"/>
      <c r="F222" s="74"/>
      <c r="G222" s="74"/>
      <c r="H222" s="74"/>
      <c r="I222" s="74"/>
      <c r="J222" s="74"/>
      <c r="K222" s="74"/>
      <c r="L222" s="45"/>
      <c r="M222" s="75"/>
      <c r="N222" s="75"/>
      <c r="O222" s="76"/>
      <c r="P222" s="76"/>
      <c r="Q222" s="77"/>
      <c r="R222" s="49"/>
      <c r="S222" s="75"/>
      <c r="T222" s="75"/>
      <c r="U222" s="76"/>
      <c r="V222" s="76"/>
      <c r="W222" s="77"/>
    </row>
    <row r="223" spans="1:24" hidden="1" outlineLevel="1">
      <c r="B223" s="1" t="s">
        <v>193</v>
      </c>
      <c r="C223" s="89">
        <v>116</v>
      </c>
      <c r="F223" s="2">
        <f t="shared" ref="F223:F237" si="316">E223</f>
        <v>0</v>
      </c>
      <c r="G223" s="2">
        <f t="shared" ref="G223:G237" si="317">D223</f>
        <v>0</v>
      </c>
      <c r="H223" s="2" t="str">
        <f t="shared" ref="H223:H237" si="318">CONCATENATE("L",D223,E223)</f>
        <v>L</v>
      </c>
      <c r="I223" s="2" t="str">
        <f t="shared" ref="I223:I237" si="319">CONCATENATE("L",F223,G223)</f>
        <v>L00</v>
      </c>
      <c r="J223" s="2" t="str">
        <f t="shared" ref="J223:J237" si="320">CONCATENATE(C223,"NE")</f>
        <v>116NE</v>
      </c>
      <c r="K223" s="2" t="str">
        <f t="shared" ref="K223:K237" si="321">CONCATENATE(C223,"SW")</f>
        <v>116SW</v>
      </c>
      <c r="L223" s="43"/>
      <c r="M223" s="22" t="str">
        <f>IFERROR(VLOOKUP(H223,emme_volumes!$A:$AB, 4,FALSE)*2,"****")</f>
        <v>****</v>
      </c>
      <c r="N223" s="22" t="str">
        <f t="array" ref="N223">IFERROR(SUM(VLOOKUP(H223,emme_volumes!$A:$AB, {21,22},FALSE)),"****")</f>
        <v>****</v>
      </c>
      <c r="O223" s="23" t="str">
        <f t="array" ref="O223">IFERROR(SUM(VLOOKUP(J223,counts!$A:$AC, {22,23},FALSE)),"****")</f>
        <v>****</v>
      </c>
      <c r="P223" s="23" t="e">
        <f t="shared" ref="P223:P237" si="322">N223-O223</f>
        <v>#VALUE!</v>
      </c>
      <c r="Q223" s="24" t="e">
        <f t="shared" ref="Q223:Q238" si="323">P223/O223</f>
        <v>#VALUE!</v>
      </c>
      <c r="R223" s="49"/>
      <c r="S223" s="22" t="str">
        <f>IFERROR(VLOOKUP(I223,emme_volumes!$A:$AB, 4,FALSE)*2,"****")</f>
        <v>****</v>
      </c>
      <c r="T223" s="22" t="str">
        <f t="array" ref="T223">IFERROR(SUM(VLOOKUP(I223,emme_volumes!$A:$AB, {21,22},FALSE)),"****")</f>
        <v>****</v>
      </c>
      <c r="U223" s="23" t="str">
        <f t="array" ref="U223">IFERROR(SUM(VLOOKUP(K223,counts!$A:$AC, {22,23},FALSE)),"****")</f>
        <v>****</v>
      </c>
      <c r="V223" s="23" t="e">
        <f t="shared" ref="V223:V237" si="324">T223-U223</f>
        <v>#VALUE!</v>
      </c>
      <c r="W223" s="24" t="e">
        <f t="shared" ref="W223:W238" si="325">V223/U223</f>
        <v>#VALUE!</v>
      </c>
    </row>
    <row r="224" spans="1:24" hidden="1" outlineLevel="1">
      <c r="B224" s="4" t="s">
        <v>194</v>
      </c>
      <c r="C224" s="93">
        <v>117</v>
      </c>
      <c r="D224" s="9"/>
      <c r="E224" s="9"/>
      <c r="F224" s="9">
        <f t="shared" si="316"/>
        <v>0</v>
      </c>
      <c r="G224" s="9">
        <f t="shared" si="317"/>
        <v>0</v>
      </c>
      <c r="H224" s="9" t="str">
        <f t="shared" si="318"/>
        <v>L</v>
      </c>
      <c r="I224" s="9" t="str">
        <f t="shared" si="319"/>
        <v>L00</v>
      </c>
      <c r="J224" s="9" t="str">
        <f t="shared" si="320"/>
        <v>117NE</v>
      </c>
      <c r="K224" s="9" t="str">
        <f t="shared" si="321"/>
        <v>117SW</v>
      </c>
      <c r="L224" s="43"/>
      <c r="M224" s="26" t="str">
        <f>IFERROR(VLOOKUP(H224,emme_volumes!$A:$AB, 4,FALSE)*2,"****")</f>
        <v>****</v>
      </c>
      <c r="N224" s="26" t="str">
        <f t="array" ref="N224">IFERROR(SUM(VLOOKUP(H224,emme_volumes!$A:$AB, {21,22},FALSE)),"****")</f>
        <v>****</v>
      </c>
      <c r="O224" s="27" t="str">
        <f t="array" ref="O224">IFERROR(SUM(VLOOKUP(J224,counts!$A:$AC, {22,23},FALSE)),"****")</f>
        <v>****</v>
      </c>
      <c r="P224" s="27" t="e">
        <f t="shared" si="322"/>
        <v>#VALUE!</v>
      </c>
      <c r="Q224" s="28" t="e">
        <f t="shared" si="323"/>
        <v>#VALUE!</v>
      </c>
      <c r="R224" s="49"/>
      <c r="S224" s="26" t="str">
        <f>IFERROR(VLOOKUP(I224,emme_volumes!$A:$AB, 4,FALSE)*2,"****")</f>
        <v>****</v>
      </c>
      <c r="T224" s="26" t="str">
        <f t="array" ref="T224">IFERROR(SUM(VLOOKUP(I224,emme_volumes!$A:$AB, {21,22},FALSE)),"****")</f>
        <v>****</v>
      </c>
      <c r="U224" s="27" t="str">
        <f t="array" ref="U224">IFERROR(SUM(VLOOKUP(K224,counts!$A:$AC, {22,23},FALSE)),"****")</f>
        <v>****</v>
      </c>
      <c r="V224" s="27" t="e">
        <f t="shared" si="324"/>
        <v>#VALUE!</v>
      </c>
      <c r="W224" s="28" t="e">
        <f t="shared" si="325"/>
        <v>#VALUE!</v>
      </c>
    </row>
    <row r="225" spans="1:23" hidden="1" outlineLevel="1">
      <c r="B225" s="1" t="s">
        <v>195</v>
      </c>
      <c r="C225" s="89">
        <v>118</v>
      </c>
      <c r="F225" s="2">
        <f t="shared" si="316"/>
        <v>0</v>
      </c>
      <c r="G225" s="2">
        <f t="shared" si="317"/>
        <v>0</v>
      </c>
      <c r="H225" s="2" t="str">
        <f t="shared" si="318"/>
        <v>L</v>
      </c>
      <c r="I225" s="2" t="str">
        <f t="shared" si="319"/>
        <v>L00</v>
      </c>
      <c r="J225" s="2" t="str">
        <f t="shared" si="320"/>
        <v>118NE</v>
      </c>
      <c r="K225" s="2" t="str">
        <f t="shared" si="321"/>
        <v>118SW</v>
      </c>
      <c r="L225" s="43"/>
      <c r="M225" s="22" t="str">
        <f>IFERROR(VLOOKUP(H225,emme_volumes!$A:$AB, 4,FALSE)*2,"****")</f>
        <v>****</v>
      </c>
      <c r="N225" s="22" t="str">
        <f t="array" ref="N225">IFERROR(SUM(VLOOKUP(H225,emme_volumes!$A:$AB, {21,22},FALSE)),"****")</f>
        <v>****</v>
      </c>
      <c r="O225" s="23" t="str">
        <f t="array" ref="O225">IFERROR(SUM(VLOOKUP(J225,counts!$A:$AC, {22,23},FALSE)),"****")</f>
        <v>****</v>
      </c>
      <c r="P225" s="23" t="e">
        <f t="shared" si="322"/>
        <v>#VALUE!</v>
      </c>
      <c r="Q225" s="24" t="e">
        <f t="shared" si="323"/>
        <v>#VALUE!</v>
      </c>
      <c r="R225" s="49"/>
      <c r="S225" s="22" t="str">
        <f>IFERROR(VLOOKUP(I225,emme_volumes!$A:$AB, 4,FALSE)*2,"****")</f>
        <v>****</v>
      </c>
      <c r="T225" s="22" t="str">
        <f t="array" ref="T225">IFERROR(SUM(VLOOKUP(I225,emme_volumes!$A:$AB, {21,22},FALSE)),"****")</f>
        <v>****</v>
      </c>
      <c r="U225" s="23" t="str">
        <f t="array" ref="U225">IFERROR(SUM(VLOOKUP(K225,counts!$A:$AC, {22,23},FALSE)),"****")</f>
        <v>****</v>
      </c>
      <c r="V225" s="23" t="e">
        <f t="shared" si="324"/>
        <v>#VALUE!</v>
      </c>
      <c r="W225" s="24" t="e">
        <f t="shared" si="325"/>
        <v>#VALUE!</v>
      </c>
    </row>
    <row r="226" spans="1:23" hidden="1" outlineLevel="1">
      <c r="B226" s="1" t="s">
        <v>196</v>
      </c>
      <c r="C226" s="89">
        <v>119</v>
      </c>
      <c r="F226" s="2">
        <f t="shared" si="316"/>
        <v>0</v>
      </c>
      <c r="G226" s="2">
        <f t="shared" si="317"/>
        <v>0</v>
      </c>
      <c r="H226" s="2" t="str">
        <f t="shared" si="318"/>
        <v>L</v>
      </c>
      <c r="I226" s="2" t="str">
        <f t="shared" si="319"/>
        <v>L00</v>
      </c>
      <c r="J226" s="2" t="str">
        <f t="shared" si="320"/>
        <v>119NE</v>
      </c>
      <c r="K226" s="2" t="str">
        <f t="shared" si="321"/>
        <v>119SW</v>
      </c>
      <c r="L226" s="43"/>
      <c r="M226" s="22" t="str">
        <f>IFERROR(VLOOKUP(H226,emme_volumes!$A:$AB, 4,FALSE)*2,"****")</f>
        <v>****</v>
      </c>
      <c r="N226" s="22" t="str">
        <f t="array" ref="N226">IFERROR(SUM(VLOOKUP(H226,emme_volumes!$A:$AB, {21,22},FALSE)),"****")</f>
        <v>****</v>
      </c>
      <c r="O226" s="23" t="str">
        <f t="array" ref="O226">IFERROR(SUM(VLOOKUP(J226,counts!$A:$AC, {22,23},FALSE)),"****")</f>
        <v>****</v>
      </c>
      <c r="P226" s="23" t="e">
        <f t="shared" si="322"/>
        <v>#VALUE!</v>
      </c>
      <c r="Q226" s="24" t="e">
        <f t="shared" si="323"/>
        <v>#VALUE!</v>
      </c>
      <c r="R226" s="49"/>
      <c r="S226" s="22" t="str">
        <f>IFERROR(VLOOKUP(I226,emme_volumes!$A:$AB, 4,FALSE)*2,"****")</f>
        <v>****</v>
      </c>
      <c r="T226" s="22" t="str">
        <f t="array" ref="T226">IFERROR(SUM(VLOOKUP(I226,emme_volumes!$A:$AB, {21,22},FALSE)),"****")</f>
        <v>****</v>
      </c>
      <c r="U226" s="23" t="str">
        <f t="array" ref="U226">IFERROR(SUM(VLOOKUP(K226,counts!$A:$AC, {22,23},FALSE)),"****")</f>
        <v>****</v>
      </c>
      <c r="V226" s="23" t="e">
        <f t="shared" si="324"/>
        <v>#VALUE!</v>
      </c>
      <c r="W226" s="24" t="e">
        <f t="shared" si="325"/>
        <v>#VALUE!</v>
      </c>
    </row>
    <row r="227" spans="1:23" hidden="1" outlineLevel="1">
      <c r="B227" s="1" t="s">
        <v>197</v>
      </c>
      <c r="C227" s="89">
        <v>120</v>
      </c>
      <c r="F227" s="2">
        <f t="shared" si="316"/>
        <v>0</v>
      </c>
      <c r="G227" s="2">
        <f t="shared" si="317"/>
        <v>0</v>
      </c>
      <c r="H227" s="2" t="str">
        <f t="shared" si="318"/>
        <v>L</v>
      </c>
      <c r="I227" s="2" t="str">
        <f t="shared" si="319"/>
        <v>L00</v>
      </c>
      <c r="J227" s="2" t="str">
        <f t="shared" si="320"/>
        <v>120NE</v>
      </c>
      <c r="K227" s="2" t="str">
        <f t="shared" si="321"/>
        <v>120SW</v>
      </c>
      <c r="L227" s="43"/>
      <c r="M227" s="22" t="str">
        <f>IFERROR(VLOOKUP(H227,emme_volumes!$A:$AB, 4,FALSE)*2,"****")</f>
        <v>****</v>
      </c>
      <c r="N227" s="22" t="str">
        <f t="array" ref="N227">IFERROR(SUM(VLOOKUP(H227,emme_volumes!$A:$AB, {21,22},FALSE)),"****")</f>
        <v>****</v>
      </c>
      <c r="O227" s="23" t="str">
        <f t="array" ref="O227">IFERROR(SUM(VLOOKUP(J227,counts!$A:$AC, {22,23},FALSE)),"****")</f>
        <v>****</v>
      </c>
      <c r="P227" s="23" t="e">
        <f t="shared" si="322"/>
        <v>#VALUE!</v>
      </c>
      <c r="Q227" s="24" t="e">
        <f t="shared" si="323"/>
        <v>#VALUE!</v>
      </c>
      <c r="R227" s="49"/>
      <c r="S227" s="22" t="str">
        <f>IFERROR(VLOOKUP(I227,emme_volumes!$A:$AB, 4,FALSE)*2,"****")</f>
        <v>****</v>
      </c>
      <c r="T227" s="22" t="str">
        <f t="array" ref="T227">IFERROR(SUM(VLOOKUP(I227,emme_volumes!$A:$AB, {21,22},FALSE)),"****")</f>
        <v>****</v>
      </c>
      <c r="U227" s="23" t="str">
        <f t="array" ref="U227">IFERROR(SUM(VLOOKUP(K227,counts!$A:$AC, {22,23},FALSE)),"****")</f>
        <v>****</v>
      </c>
      <c r="V227" s="23" t="e">
        <f t="shared" si="324"/>
        <v>#VALUE!</v>
      </c>
      <c r="W227" s="24" t="e">
        <f t="shared" si="325"/>
        <v>#VALUE!</v>
      </c>
    </row>
    <row r="228" spans="1:23" hidden="1" outlineLevel="1">
      <c r="B228" s="1" t="s">
        <v>198</v>
      </c>
      <c r="C228" s="89">
        <v>121</v>
      </c>
      <c r="F228" s="2">
        <f t="shared" si="316"/>
        <v>0</v>
      </c>
      <c r="G228" s="2">
        <f t="shared" si="317"/>
        <v>0</v>
      </c>
      <c r="H228" s="2" t="str">
        <f t="shared" si="318"/>
        <v>L</v>
      </c>
      <c r="I228" s="2" t="str">
        <f t="shared" si="319"/>
        <v>L00</v>
      </c>
      <c r="J228" s="2" t="str">
        <f t="shared" si="320"/>
        <v>121NE</v>
      </c>
      <c r="K228" s="2" t="str">
        <f t="shared" si="321"/>
        <v>121SW</v>
      </c>
      <c r="L228" s="43"/>
      <c r="M228" s="22" t="str">
        <f>IFERROR(VLOOKUP(H228,emme_volumes!$A:$AB, 4,FALSE)*2,"****")</f>
        <v>****</v>
      </c>
      <c r="N228" s="22" t="str">
        <f t="array" ref="N228">IFERROR(SUM(VLOOKUP(H228,emme_volumes!$A:$AB, {21,22},FALSE)),"****")</f>
        <v>****</v>
      </c>
      <c r="O228" s="23" t="str">
        <f t="array" ref="O228">IFERROR(SUM(VLOOKUP(J228,counts!$A:$AC, {22,23},FALSE)),"****")</f>
        <v>****</v>
      </c>
      <c r="P228" s="23" t="e">
        <f t="shared" si="322"/>
        <v>#VALUE!</v>
      </c>
      <c r="Q228" s="24" t="e">
        <f t="shared" si="323"/>
        <v>#VALUE!</v>
      </c>
      <c r="R228" s="49"/>
      <c r="S228" s="22" t="str">
        <f>IFERROR(VLOOKUP(I228,emme_volumes!$A:$AB, 4,FALSE)*2,"****")</f>
        <v>****</v>
      </c>
      <c r="T228" s="22" t="str">
        <f t="array" ref="T228">IFERROR(SUM(VLOOKUP(I228,emme_volumes!$A:$AB, {21,22},FALSE)),"****")</f>
        <v>****</v>
      </c>
      <c r="U228" s="23" t="str">
        <f t="array" ref="U228">IFERROR(SUM(VLOOKUP(K228,counts!$A:$AC, {22,23},FALSE)),"****")</f>
        <v>****</v>
      </c>
      <c r="V228" s="23" t="e">
        <f t="shared" si="324"/>
        <v>#VALUE!</v>
      </c>
      <c r="W228" s="24" t="e">
        <f t="shared" si="325"/>
        <v>#VALUE!</v>
      </c>
    </row>
    <row r="229" spans="1:23" hidden="1" outlineLevel="1">
      <c r="B229" s="1" t="s">
        <v>199</v>
      </c>
      <c r="C229" s="89">
        <v>122</v>
      </c>
      <c r="F229" s="2">
        <f t="shared" si="316"/>
        <v>0</v>
      </c>
      <c r="G229" s="2">
        <f t="shared" si="317"/>
        <v>0</v>
      </c>
      <c r="H229" s="2" t="str">
        <f t="shared" si="318"/>
        <v>L</v>
      </c>
      <c r="I229" s="2" t="str">
        <f t="shared" si="319"/>
        <v>L00</v>
      </c>
      <c r="J229" s="2" t="str">
        <f t="shared" si="320"/>
        <v>122NE</v>
      </c>
      <c r="K229" s="2" t="str">
        <f t="shared" si="321"/>
        <v>122SW</v>
      </c>
      <c r="L229" s="43"/>
      <c r="M229" s="22" t="str">
        <f>IFERROR(VLOOKUP(H229,emme_volumes!$A:$AB, 4,FALSE)*2,"****")</f>
        <v>****</v>
      </c>
      <c r="N229" s="22" t="str">
        <f t="array" ref="N229">IFERROR(SUM(VLOOKUP(H229,emme_volumes!$A:$AB, {21,22},FALSE)),"****")</f>
        <v>****</v>
      </c>
      <c r="O229" s="23" t="str">
        <f t="array" ref="O229">IFERROR(SUM(VLOOKUP(J229,counts!$A:$AC, {22,23},FALSE)),"****")</f>
        <v>****</v>
      </c>
      <c r="P229" s="23" t="e">
        <f t="shared" si="322"/>
        <v>#VALUE!</v>
      </c>
      <c r="Q229" s="24" t="e">
        <f t="shared" si="323"/>
        <v>#VALUE!</v>
      </c>
      <c r="R229" s="49"/>
      <c r="S229" s="22" t="str">
        <f>IFERROR(VLOOKUP(I229,emme_volumes!$A:$AB, 4,FALSE)*2,"****")</f>
        <v>****</v>
      </c>
      <c r="T229" s="22" t="str">
        <f t="array" ref="T229">IFERROR(SUM(VLOOKUP(I229,emme_volumes!$A:$AB, {21,22},FALSE)),"****")</f>
        <v>****</v>
      </c>
      <c r="U229" s="23" t="str">
        <f t="array" ref="U229">IFERROR(SUM(VLOOKUP(K229,counts!$A:$AC, {22,23},FALSE)),"****")</f>
        <v>****</v>
      </c>
      <c r="V229" s="23" t="e">
        <f t="shared" si="324"/>
        <v>#VALUE!</v>
      </c>
      <c r="W229" s="24" t="e">
        <f t="shared" si="325"/>
        <v>#VALUE!</v>
      </c>
    </row>
    <row r="230" spans="1:23" hidden="1" outlineLevel="1">
      <c r="B230" s="1" t="s">
        <v>200</v>
      </c>
      <c r="C230" s="89">
        <v>123</v>
      </c>
      <c r="F230" s="2">
        <f t="shared" si="316"/>
        <v>0</v>
      </c>
      <c r="G230" s="2">
        <f t="shared" si="317"/>
        <v>0</v>
      </c>
      <c r="H230" s="2" t="str">
        <f t="shared" si="318"/>
        <v>L</v>
      </c>
      <c r="I230" s="2" t="str">
        <f t="shared" si="319"/>
        <v>L00</v>
      </c>
      <c r="J230" s="2" t="str">
        <f t="shared" si="320"/>
        <v>123NE</v>
      </c>
      <c r="K230" s="2" t="str">
        <f t="shared" si="321"/>
        <v>123SW</v>
      </c>
      <c r="L230" s="43"/>
      <c r="M230" s="22" t="str">
        <f>IFERROR(VLOOKUP(H230,emme_volumes!$A:$AB, 4,FALSE)*2,"****")</f>
        <v>****</v>
      </c>
      <c r="N230" s="22" t="str">
        <f t="array" ref="N230">IFERROR(SUM(VLOOKUP(H230,emme_volumes!$A:$AB, {21,22},FALSE)),"****")</f>
        <v>****</v>
      </c>
      <c r="O230" s="23" t="str">
        <f t="array" ref="O230">IFERROR(SUM(VLOOKUP(J230,counts!$A:$AC, {22,23},FALSE)),"****")</f>
        <v>****</v>
      </c>
      <c r="P230" s="23" t="e">
        <f t="shared" si="322"/>
        <v>#VALUE!</v>
      </c>
      <c r="Q230" s="24" t="e">
        <f t="shared" si="323"/>
        <v>#VALUE!</v>
      </c>
      <c r="R230" s="49"/>
      <c r="S230" s="22" t="str">
        <f>IFERROR(VLOOKUP(I230,emme_volumes!$A:$AB, 4,FALSE)*2,"****")</f>
        <v>****</v>
      </c>
      <c r="T230" s="22" t="str">
        <f t="array" ref="T230">IFERROR(SUM(VLOOKUP(I230,emme_volumes!$A:$AB, {21,22},FALSE)),"****")</f>
        <v>****</v>
      </c>
      <c r="U230" s="23" t="str">
        <f t="array" ref="U230">IFERROR(SUM(VLOOKUP(K230,counts!$A:$AC, {22,23},FALSE)),"****")</f>
        <v>****</v>
      </c>
      <c r="V230" s="23" t="e">
        <f t="shared" si="324"/>
        <v>#VALUE!</v>
      </c>
      <c r="W230" s="24" t="e">
        <f t="shared" si="325"/>
        <v>#VALUE!</v>
      </c>
    </row>
    <row r="231" spans="1:23" hidden="1" outlineLevel="1">
      <c r="B231" s="1" t="s">
        <v>201</v>
      </c>
      <c r="C231" s="89">
        <v>124</v>
      </c>
      <c r="F231" s="2">
        <f t="shared" si="316"/>
        <v>0</v>
      </c>
      <c r="G231" s="2">
        <f t="shared" si="317"/>
        <v>0</v>
      </c>
      <c r="H231" s="2" t="str">
        <f t="shared" si="318"/>
        <v>L</v>
      </c>
      <c r="I231" s="2" t="str">
        <f t="shared" si="319"/>
        <v>L00</v>
      </c>
      <c r="J231" s="2" t="str">
        <f t="shared" si="320"/>
        <v>124NE</v>
      </c>
      <c r="K231" s="2" t="str">
        <f t="shared" si="321"/>
        <v>124SW</v>
      </c>
      <c r="L231" s="43"/>
      <c r="M231" s="22" t="str">
        <f>IFERROR(VLOOKUP(H231,emme_volumes!$A:$AB, 4,FALSE)*2,"****")</f>
        <v>****</v>
      </c>
      <c r="N231" s="22" t="str">
        <f t="array" ref="N231">IFERROR(SUM(VLOOKUP(H231,emme_volumes!$A:$AB, {21,22},FALSE)),"****")</f>
        <v>****</v>
      </c>
      <c r="O231" s="23" t="str">
        <f t="array" ref="O231">IFERROR(SUM(VLOOKUP(J231,counts!$A:$AC, {22,23},FALSE)),"****")</f>
        <v>****</v>
      </c>
      <c r="P231" s="23" t="e">
        <f t="shared" si="322"/>
        <v>#VALUE!</v>
      </c>
      <c r="Q231" s="24" t="e">
        <f t="shared" si="323"/>
        <v>#VALUE!</v>
      </c>
      <c r="R231" s="49"/>
      <c r="S231" s="22" t="str">
        <f>IFERROR(VLOOKUP(I231,emme_volumes!$A:$AB, 4,FALSE)*2,"****")</f>
        <v>****</v>
      </c>
      <c r="T231" s="22" t="str">
        <f t="array" ref="T231">IFERROR(SUM(VLOOKUP(I231,emme_volumes!$A:$AB, {21,22},FALSE)),"****")</f>
        <v>****</v>
      </c>
      <c r="U231" s="23" t="str">
        <f t="array" ref="U231">IFERROR(SUM(VLOOKUP(K231,counts!$A:$AC, {22,23},FALSE)),"****")</f>
        <v>****</v>
      </c>
      <c r="V231" s="23" t="e">
        <f t="shared" si="324"/>
        <v>#VALUE!</v>
      </c>
      <c r="W231" s="24" t="e">
        <f t="shared" si="325"/>
        <v>#VALUE!</v>
      </c>
    </row>
    <row r="232" spans="1:23" hidden="1" outlineLevel="1">
      <c r="B232" s="1" t="s">
        <v>202</v>
      </c>
      <c r="C232" s="89">
        <v>125</v>
      </c>
      <c r="F232" s="2">
        <f t="shared" si="316"/>
        <v>0</v>
      </c>
      <c r="G232" s="2">
        <f t="shared" si="317"/>
        <v>0</v>
      </c>
      <c r="H232" s="2" t="str">
        <f t="shared" si="318"/>
        <v>L</v>
      </c>
      <c r="I232" s="2" t="str">
        <f t="shared" si="319"/>
        <v>L00</v>
      </c>
      <c r="J232" s="2" t="str">
        <f t="shared" si="320"/>
        <v>125NE</v>
      </c>
      <c r="K232" s="2" t="str">
        <f t="shared" si="321"/>
        <v>125SW</v>
      </c>
      <c r="L232" s="43"/>
      <c r="M232" s="22" t="str">
        <f>IFERROR(VLOOKUP(H232,emme_volumes!$A:$AB, 4,FALSE)*2,"****")</f>
        <v>****</v>
      </c>
      <c r="N232" s="22" t="str">
        <f t="array" ref="N232">IFERROR(SUM(VLOOKUP(H232,emme_volumes!$A:$AB, {21,22},FALSE)),"****")</f>
        <v>****</v>
      </c>
      <c r="O232" s="23" t="str">
        <f t="array" ref="O232">IFERROR(SUM(VLOOKUP(J232,counts!$A:$AC, {22,23},FALSE)),"****")</f>
        <v>****</v>
      </c>
      <c r="P232" s="23" t="e">
        <f t="shared" si="322"/>
        <v>#VALUE!</v>
      </c>
      <c r="Q232" s="24" t="e">
        <f t="shared" si="323"/>
        <v>#VALUE!</v>
      </c>
      <c r="R232" s="49"/>
      <c r="S232" s="22" t="str">
        <f>IFERROR(VLOOKUP(I232,emme_volumes!$A:$AB, 4,FALSE)*2,"****")</f>
        <v>****</v>
      </c>
      <c r="T232" s="22" t="str">
        <f t="array" ref="T232">IFERROR(SUM(VLOOKUP(I232,emme_volumes!$A:$AB, {21,22},FALSE)),"****")</f>
        <v>****</v>
      </c>
      <c r="U232" s="23" t="str">
        <f t="array" ref="U232">IFERROR(SUM(VLOOKUP(K232,counts!$A:$AC, {22,23},FALSE)),"****")</f>
        <v>****</v>
      </c>
      <c r="V232" s="23" t="e">
        <f t="shared" si="324"/>
        <v>#VALUE!</v>
      </c>
      <c r="W232" s="24" t="e">
        <f t="shared" si="325"/>
        <v>#VALUE!</v>
      </c>
    </row>
    <row r="233" spans="1:23" hidden="1" outlineLevel="1">
      <c r="B233" s="1" t="s">
        <v>203</v>
      </c>
      <c r="C233" s="89">
        <v>126</v>
      </c>
      <c r="F233" s="2">
        <f t="shared" si="316"/>
        <v>0</v>
      </c>
      <c r="G233" s="2">
        <f t="shared" si="317"/>
        <v>0</v>
      </c>
      <c r="H233" s="2" t="str">
        <f t="shared" si="318"/>
        <v>L</v>
      </c>
      <c r="I233" s="2" t="str">
        <f t="shared" si="319"/>
        <v>L00</v>
      </c>
      <c r="J233" s="2" t="str">
        <f t="shared" si="320"/>
        <v>126NE</v>
      </c>
      <c r="K233" s="2" t="str">
        <f t="shared" si="321"/>
        <v>126SW</v>
      </c>
      <c r="L233" s="43"/>
      <c r="M233" s="22" t="str">
        <f>IFERROR(VLOOKUP(H233,emme_volumes!$A:$AB, 4,FALSE)*2,"****")</f>
        <v>****</v>
      </c>
      <c r="N233" s="22" t="str">
        <f t="array" ref="N233">IFERROR(SUM(VLOOKUP(H233,emme_volumes!$A:$AB, {21,22},FALSE)),"****")</f>
        <v>****</v>
      </c>
      <c r="O233" s="23" t="str">
        <f t="array" ref="O233">IFERROR(SUM(VLOOKUP(J233,counts!$A:$AC, {22,23},FALSE)),"****")</f>
        <v>****</v>
      </c>
      <c r="P233" s="23" t="e">
        <f t="shared" si="322"/>
        <v>#VALUE!</v>
      </c>
      <c r="Q233" s="24" t="e">
        <f t="shared" si="323"/>
        <v>#VALUE!</v>
      </c>
      <c r="R233" s="49"/>
      <c r="S233" s="22" t="str">
        <f>IFERROR(VLOOKUP(I233,emme_volumes!$A:$AB, 4,FALSE)*2,"****")</f>
        <v>****</v>
      </c>
      <c r="T233" s="22" t="str">
        <f t="array" ref="T233">IFERROR(SUM(VLOOKUP(I233,emme_volumes!$A:$AB, {21,22},FALSE)),"****")</f>
        <v>****</v>
      </c>
      <c r="U233" s="23" t="str">
        <f t="array" ref="U233">IFERROR(SUM(VLOOKUP(K233,counts!$A:$AC, {22,23},FALSE)),"****")</f>
        <v>****</v>
      </c>
      <c r="V233" s="23" t="e">
        <f t="shared" si="324"/>
        <v>#VALUE!</v>
      </c>
      <c r="W233" s="24" t="e">
        <f t="shared" si="325"/>
        <v>#VALUE!</v>
      </c>
    </row>
    <row r="234" spans="1:23" hidden="1" outlineLevel="1">
      <c r="B234" s="1" t="s">
        <v>204</v>
      </c>
      <c r="C234" s="89">
        <v>127</v>
      </c>
      <c r="F234" s="2">
        <f t="shared" si="316"/>
        <v>0</v>
      </c>
      <c r="G234" s="2">
        <f t="shared" si="317"/>
        <v>0</v>
      </c>
      <c r="H234" s="2" t="str">
        <f t="shared" si="318"/>
        <v>L</v>
      </c>
      <c r="I234" s="2" t="str">
        <f t="shared" si="319"/>
        <v>L00</v>
      </c>
      <c r="J234" s="2" t="str">
        <f t="shared" si="320"/>
        <v>127NE</v>
      </c>
      <c r="K234" s="2" t="str">
        <f t="shared" si="321"/>
        <v>127SW</v>
      </c>
      <c r="L234" s="43"/>
      <c r="M234" s="22" t="str">
        <f>IFERROR(VLOOKUP(H234,emme_volumes!$A:$AB, 4,FALSE)*2,"****")</f>
        <v>****</v>
      </c>
      <c r="N234" s="22" t="str">
        <f t="array" ref="N234">IFERROR(SUM(VLOOKUP(H234,emme_volumes!$A:$AB, {21,22},FALSE)),"****")</f>
        <v>****</v>
      </c>
      <c r="O234" s="23" t="str">
        <f t="array" ref="O234">IFERROR(SUM(VLOOKUP(J234,counts!$A:$AC, {22,23},FALSE)),"****")</f>
        <v>****</v>
      </c>
      <c r="P234" s="23" t="e">
        <f t="shared" si="322"/>
        <v>#VALUE!</v>
      </c>
      <c r="Q234" s="24" t="e">
        <f t="shared" si="323"/>
        <v>#VALUE!</v>
      </c>
      <c r="R234" s="49"/>
      <c r="S234" s="22" t="str">
        <f>IFERROR(VLOOKUP(I234,emme_volumes!$A:$AB, 4,FALSE)*2,"****")</f>
        <v>****</v>
      </c>
      <c r="T234" s="22" t="str">
        <f t="array" ref="T234">IFERROR(SUM(VLOOKUP(I234,emme_volumes!$A:$AB, {21,22},FALSE)),"****")</f>
        <v>****</v>
      </c>
      <c r="U234" s="23" t="str">
        <f t="array" ref="U234">IFERROR(SUM(VLOOKUP(K234,counts!$A:$AC, {22,23},FALSE)),"****")</f>
        <v>****</v>
      </c>
      <c r="V234" s="23" t="e">
        <f t="shared" si="324"/>
        <v>#VALUE!</v>
      </c>
      <c r="W234" s="24" t="e">
        <f t="shared" si="325"/>
        <v>#VALUE!</v>
      </c>
    </row>
    <row r="235" spans="1:23" hidden="1" outlineLevel="1">
      <c r="B235" s="1" t="s">
        <v>205</v>
      </c>
      <c r="C235" s="89">
        <v>128</v>
      </c>
      <c r="F235" s="2">
        <f t="shared" si="316"/>
        <v>0</v>
      </c>
      <c r="G235" s="2">
        <f t="shared" si="317"/>
        <v>0</v>
      </c>
      <c r="H235" s="2" t="str">
        <f t="shared" si="318"/>
        <v>L</v>
      </c>
      <c r="I235" s="2" t="str">
        <f t="shared" si="319"/>
        <v>L00</v>
      </c>
      <c r="J235" s="2" t="str">
        <f t="shared" si="320"/>
        <v>128NE</v>
      </c>
      <c r="K235" s="2" t="str">
        <f t="shared" si="321"/>
        <v>128SW</v>
      </c>
      <c r="L235" s="43"/>
      <c r="M235" s="22" t="str">
        <f>IFERROR(VLOOKUP(H235,emme_volumes!$A:$AB, 4,FALSE)*2,"****")</f>
        <v>****</v>
      </c>
      <c r="N235" s="22" t="str">
        <f t="array" ref="N235">IFERROR(SUM(VLOOKUP(H235,emme_volumes!$A:$AB, {21,22},FALSE)),"****")</f>
        <v>****</v>
      </c>
      <c r="O235" s="23" t="str">
        <f t="array" ref="O235">IFERROR(SUM(VLOOKUP(J235,counts!$A:$AC, {22,23},FALSE)),"****")</f>
        <v>****</v>
      </c>
      <c r="P235" s="23" t="e">
        <f t="shared" si="322"/>
        <v>#VALUE!</v>
      </c>
      <c r="Q235" s="24" t="e">
        <f t="shared" si="323"/>
        <v>#VALUE!</v>
      </c>
      <c r="R235" s="49"/>
      <c r="S235" s="22" t="str">
        <f>IFERROR(VLOOKUP(I235,emme_volumes!$A:$AB, 4,FALSE)*2,"****")</f>
        <v>****</v>
      </c>
      <c r="T235" s="22" t="str">
        <f t="array" ref="T235">IFERROR(SUM(VLOOKUP(I235,emme_volumes!$A:$AB, {21,22},FALSE)),"****")</f>
        <v>****</v>
      </c>
      <c r="U235" s="23" t="str">
        <f t="array" ref="U235">IFERROR(SUM(VLOOKUP(K235,counts!$A:$AC, {22,23},FALSE)),"****")</f>
        <v>****</v>
      </c>
      <c r="V235" s="23" t="e">
        <f t="shared" si="324"/>
        <v>#VALUE!</v>
      </c>
      <c r="W235" s="24" t="e">
        <f t="shared" si="325"/>
        <v>#VALUE!</v>
      </c>
    </row>
    <row r="236" spans="1:23" hidden="1" outlineLevel="1">
      <c r="B236" s="1" t="s">
        <v>206</v>
      </c>
      <c r="C236" s="89">
        <v>129</v>
      </c>
      <c r="F236" s="2">
        <f t="shared" si="316"/>
        <v>0</v>
      </c>
      <c r="G236" s="2">
        <f t="shared" si="317"/>
        <v>0</v>
      </c>
      <c r="H236" s="2" t="str">
        <f t="shared" si="318"/>
        <v>L</v>
      </c>
      <c r="I236" s="2" t="str">
        <f t="shared" si="319"/>
        <v>L00</v>
      </c>
      <c r="J236" s="2" t="str">
        <f t="shared" si="320"/>
        <v>129NE</v>
      </c>
      <c r="K236" s="2" t="str">
        <f t="shared" si="321"/>
        <v>129SW</v>
      </c>
      <c r="L236" s="43"/>
      <c r="M236" s="22" t="str">
        <f>IFERROR(VLOOKUP(H236,emme_volumes!$A:$AB, 4,FALSE)*2,"****")</f>
        <v>****</v>
      </c>
      <c r="N236" s="22" t="str">
        <f t="array" ref="N236">IFERROR(SUM(VLOOKUP(H236,emme_volumes!$A:$AB, {21,22},FALSE)),"****")</f>
        <v>****</v>
      </c>
      <c r="O236" s="23" t="str">
        <f t="array" ref="O236">IFERROR(SUM(VLOOKUP(J236,counts!$A:$AC, {22,23},FALSE)),"****")</f>
        <v>****</v>
      </c>
      <c r="P236" s="23" t="e">
        <f t="shared" si="322"/>
        <v>#VALUE!</v>
      </c>
      <c r="Q236" s="24" t="e">
        <f t="shared" si="323"/>
        <v>#VALUE!</v>
      </c>
      <c r="R236" s="49"/>
      <c r="S236" s="22" t="str">
        <f>IFERROR(VLOOKUP(I236,emme_volumes!$A:$AB, 4,FALSE)*2,"****")</f>
        <v>****</v>
      </c>
      <c r="T236" s="22" t="str">
        <f t="array" ref="T236">IFERROR(SUM(VLOOKUP(I236,emme_volumes!$A:$AB, {21,22},FALSE)),"****")</f>
        <v>****</v>
      </c>
      <c r="U236" s="23" t="str">
        <f t="array" ref="U236">IFERROR(SUM(VLOOKUP(K236,counts!$A:$AC, {22,23},FALSE)),"****")</f>
        <v>****</v>
      </c>
      <c r="V236" s="23" t="e">
        <f t="shared" si="324"/>
        <v>#VALUE!</v>
      </c>
      <c r="W236" s="24" t="e">
        <f t="shared" si="325"/>
        <v>#VALUE!</v>
      </c>
    </row>
    <row r="237" spans="1:23" hidden="1" outlineLevel="1">
      <c r="B237" s="1" t="s">
        <v>207</v>
      </c>
      <c r="C237" s="89">
        <v>130</v>
      </c>
      <c r="F237" s="2">
        <f t="shared" si="316"/>
        <v>0</v>
      </c>
      <c r="G237" s="2">
        <f t="shared" si="317"/>
        <v>0</v>
      </c>
      <c r="H237" s="2" t="str">
        <f t="shared" si="318"/>
        <v>L</v>
      </c>
      <c r="I237" s="2" t="str">
        <f t="shared" si="319"/>
        <v>L00</v>
      </c>
      <c r="J237" s="2" t="str">
        <f t="shared" si="320"/>
        <v>130NE</v>
      </c>
      <c r="K237" s="2" t="str">
        <f t="shared" si="321"/>
        <v>130SW</v>
      </c>
      <c r="L237" s="43"/>
      <c r="M237" s="22" t="str">
        <f>IFERROR(VLOOKUP(H237,emme_volumes!$A:$AB, 4,FALSE)*2,"****")</f>
        <v>****</v>
      </c>
      <c r="N237" s="22" t="str">
        <f t="array" ref="N237">IFERROR(SUM(VLOOKUP(H237,emme_volumes!$A:$AB, {21,22},FALSE)),"****")</f>
        <v>****</v>
      </c>
      <c r="O237" s="23" t="str">
        <f t="array" ref="O237">IFERROR(SUM(VLOOKUP(J237,counts!$A:$AC, {22,23},FALSE)),"****")</f>
        <v>****</v>
      </c>
      <c r="P237" s="23" t="e">
        <f t="shared" si="322"/>
        <v>#VALUE!</v>
      </c>
      <c r="Q237" s="24" t="e">
        <f t="shared" si="323"/>
        <v>#VALUE!</v>
      </c>
      <c r="R237" s="49"/>
      <c r="S237" s="22" t="str">
        <f>IFERROR(VLOOKUP(I237,emme_volumes!$A:$AB, 4,FALSE)*2,"****")</f>
        <v>****</v>
      </c>
      <c r="T237" s="22" t="str">
        <f t="array" ref="T237">IFERROR(SUM(VLOOKUP(I237,emme_volumes!$A:$AB, {21,22},FALSE)),"****")</f>
        <v>****</v>
      </c>
      <c r="U237" s="23" t="str">
        <f t="array" ref="U237">IFERROR(SUM(VLOOKUP(K237,counts!$A:$AC, {22,23},FALSE)),"****")</f>
        <v>****</v>
      </c>
      <c r="V237" s="23" t="e">
        <f t="shared" si="324"/>
        <v>#VALUE!</v>
      </c>
      <c r="W237" s="24" t="e">
        <f t="shared" si="325"/>
        <v>#VALUE!</v>
      </c>
    </row>
    <row r="238" spans="1:23" hidden="1" outlineLevel="1">
      <c r="A238" s="3"/>
      <c r="B238" s="53" t="s">
        <v>4</v>
      </c>
      <c r="C238" s="91"/>
      <c r="D238" s="54"/>
      <c r="E238" s="54"/>
      <c r="F238" s="54"/>
      <c r="G238" s="54"/>
      <c r="H238" s="54"/>
      <c r="I238" s="54"/>
      <c r="J238" s="54"/>
      <c r="K238" s="54"/>
      <c r="L238" s="45"/>
      <c r="M238" s="55">
        <f>SUM(M223:M237)</f>
        <v>0</v>
      </c>
      <c r="N238" s="55">
        <f>SUM(N223:N237)</f>
        <v>0</v>
      </c>
      <c r="O238" s="56">
        <f t="shared" ref="O238:P238" si="326">SUM(O223:O237)</f>
        <v>0</v>
      </c>
      <c r="P238" s="56" t="e">
        <f t="shared" si="326"/>
        <v>#VALUE!</v>
      </c>
      <c r="Q238" s="57" t="e">
        <f t="shared" si="323"/>
        <v>#VALUE!</v>
      </c>
      <c r="R238" s="50"/>
      <c r="S238" s="55">
        <f>SUM(S223:S237)</f>
        <v>0</v>
      </c>
      <c r="T238" s="55">
        <f t="shared" ref="T238:V238" si="327">SUM(T223:T237)</f>
        <v>0</v>
      </c>
      <c r="U238" s="56">
        <f t="shared" si="327"/>
        <v>0</v>
      </c>
      <c r="V238" s="56" t="e">
        <f t="shared" si="327"/>
        <v>#VALUE!</v>
      </c>
      <c r="W238" s="57" t="e">
        <f t="shared" si="325"/>
        <v>#VALUE!</v>
      </c>
    </row>
    <row r="239" spans="1:23" hidden="1" outlineLevel="1">
      <c r="C239" s="89"/>
      <c r="I239" s="92"/>
      <c r="L239" s="43"/>
      <c r="M239" s="22"/>
      <c r="N239" s="22"/>
      <c r="Q239" s="24"/>
      <c r="R239" s="49"/>
      <c r="S239" s="22"/>
      <c r="T239" s="22"/>
      <c r="W239" s="24"/>
    </row>
    <row r="240" spans="1:23" hidden="1" outlineLevel="1">
      <c r="B240" s="53" t="s">
        <v>122</v>
      </c>
      <c r="C240" s="90"/>
      <c r="D240" s="74"/>
      <c r="E240" s="74"/>
      <c r="F240" s="74"/>
      <c r="G240" s="74"/>
      <c r="H240" s="74"/>
      <c r="I240" s="74"/>
      <c r="J240" s="74"/>
      <c r="K240" s="74"/>
      <c r="L240" s="45"/>
      <c r="M240" s="75"/>
      <c r="N240" s="75"/>
      <c r="O240" s="76"/>
      <c r="P240" s="76"/>
      <c r="Q240" s="77"/>
      <c r="R240" s="49"/>
      <c r="S240" s="75"/>
      <c r="T240" s="75"/>
      <c r="U240" s="76"/>
      <c r="V240" s="76"/>
      <c r="W240" s="77"/>
    </row>
    <row r="241" spans="1:23" hidden="1" outlineLevel="1">
      <c r="B241" s="1" t="s">
        <v>208</v>
      </c>
      <c r="C241" s="89">
        <v>131</v>
      </c>
      <c r="F241" s="2">
        <f t="shared" ref="F241:F244" si="328">E241</f>
        <v>0</v>
      </c>
      <c r="G241" s="2">
        <f t="shared" ref="G241:G244" si="329">D241</f>
        <v>0</v>
      </c>
      <c r="H241" s="2" t="str">
        <f t="shared" ref="H241:H244" si="330">CONCATENATE("L",D241,E241)</f>
        <v>L</v>
      </c>
      <c r="I241" s="2" t="str">
        <f t="shared" ref="I241:I244" si="331">CONCATENATE("L",F241,G241)</f>
        <v>L00</v>
      </c>
      <c r="J241" s="2" t="str">
        <f t="shared" ref="J241:J244" si="332">CONCATENATE(C241,"NE")</f>
        <v>131NE</v>
      </c>
      <c r="K241" s="2" t="str">
        <f t="shared" ref="K241:K244" si="333">CONCATENATE(C241,"SW")</f>
        <v>131SW</v>
      </c>
      <c r="L241" s="43"/>
      <c r="M241" s="22" t="str">
        <f>IFERROR(VLOOKUP(H241,emme_volumes!$A:$AB, 4,FALSE)*2,"****")</f>
        <v>****</v>
      </c>
      <c r="N241" s="22" t="str">
        <f t="array" ref="N241">IFERROR(SUM(VLOOKUP(H241,emme_volumes!$A:$AB, {21,22},FALSE)),"****")</f>
        <v>****</v>
      </c>
      <c r="O241" s="23" t="str">
        <f t="array" ref="O241">IFERROR(SUM(VLOOKUP(J241,counts!$A:$AC, {22,23},FALSE)),"****")</f>
        <v>****</v>
      </c>
      <c r="P241" s="23" t="e">
        <f t="shared" ref="P241:P244" si="334">N241-O241</f>
        <v>#VALUE!</v>
      </c>
      <c r="Q241" s="24" t="e">
        <f t="shared" ref="Q241:Q245" si="335">P241/O241</f>
        <v>#VALUE!</v>
      </c>
      <c r="R241" s="49"/>
      <c r="S241" s="22" t="str">
        <f>IFERROR(VLOOKUP(I241,emme_volumes!$A:$AB, 4,FALSE)*2,"****")</f>
        <v>****</v>
      </c>
      <c r="T241" s="22" t="str">
        <f t="array" ref="T241">IFERROR(SUM(VLOOKUP(I241,emme_volumes!$A:$AB, {21,22},FALSE)),"****")</f>
        <v>****</v>
      </c>
      <c r="U241" s="23" t="str">
        <f t="array" ref="U241">IFERROR(SUM(VLOOKUP(K241,counts!$A:$AC, {22,23},FALSE)),"****")</f>
        <v>****</v>
      </c>
      <c r="V241" s="23" t="e">
        <f t="shared" ref="V241:V244" si="336">T241-U241</f>
        <v>#VALUE!</v>
      </c>
      <c r="W241" s="24" t="e">
        <f t="shared" ref="W241:W245" si="337">V241/U241</f>
        <v>#VALUE!</v>
      </c>
    </row>
    <row r="242" spans="1:23" hidden="1" outlineLevel="1">
      <c r="B242" s="4" t="s">
        <v>209</v>
      </c>
      <c r="C242" s="93">
        <v>132</v>
      </c>
      <c r="D242" s="9"/>
      <c r="E242" s="9"/>
      <c r="F242" s="9">
        <f t="shared" si="328"/>
        <v>0</v>
      </c>
      <c r="G242" s="9">
        <f t="shared" si="329"/>
        <v>0</v>
      </c>
      <c r="H242" s="9" t="str">
        <f t="shared" si="330"/>
        <v>L</v>
      </c>
      <c r="I242" s="9" t="str">
        <f t="shared" si="331"/>
        <v>L00</v>
      </c>
      <c r="J242" s="9" t="str">
        <f t="shared" si="332"/>
        <v>132NE</v>
      </c>
      <c r="K242" s="9" t="str">
        <f t="shared" si="333"/>
        <v>132SW</v>
      </c>
      <c r="L242" s="43"/>
      <c r="M242" s="26" t="str">
        <f>IFERROR(VLOOKUP(H242,emme_volumes!$A:$AB, 4,FALSE)*2,"****")</f>
        <v>****</v>
      </c>
      <c r="N242" s="26" t="str">
        <f t="array" ref="N242">IFERROR(SUM(VLOOKUP(H242,emme_volumes!$A:$AB, {21,22},FALSE)),"****")</f>
        <v>****</v>
      </c>
      <c r="O242" s="27" t="str">
        <f t="array" ref="O242">IFERROR(SUM(VLOOKUP(J242,counts!$A:$AC, {22,23},FALSE)),"****")</f>
        <v>****</v>
      </c>
      <c r="P242" s="27" t="e">
        <f t="shared" si="334"/>
        <v>#VALUE!</v>
      </c>
      <c r="Q242" s="28" t="e">
        <f t="shared" si="335"/>
        <v>#VALUE!</v>
      </c>
      <c r="R242" s="49"/>
      <c r="S242" s="26" t="str">
        <f>IFERROR(VLOOKUP(I242,emme_volumes!$A:$AB, 4,FALSE)*2,"****")</f>
        <v>****</v>
      </c>
      <c r="T242" s="26" t="str">
        <f t="array" ref="T242">IFERROR(SUM(VLOOKUP(I242,emme_volumes!$A:$AB, {21,22},FALSE)),"****")</f>
        <v>****</v>
      </c>
      <c r="U242" s="27" t="str">
        <f t="array" ref="U242">IFERROR(SUM(VLOOKUP(K242,counts!$A:$AC, {22,23},FALSE)),"****")</f>
        <v>****</v>
      </c>
      <c r="V242" s="27" t="e">
        <f t="shared" si="336"/>
        <v>#VALUE!</v>
      </c>
      <c r="W242" s="28" t="e">
        <f t="shared" si="337"/>
        <v>#VALUE!</v>
      </c>
    </row>
    <row r="243" spans="1:23" hidden="1" outlineLevel="1">
      <c r="B243" s="1" t="s">
        <v>210</v>
      </c>
      <c r="C243" s="89">
        <v>133</v>
      </c>
      <c r="F243" s="2">
        <f t="shared" si="328"/>
        <v>0</v>
      </c>
      <c r="G243" s="2">
        <f t="shared" si="329"/>
        <v>0</v>
      </c>
      <c r="H243" s="2" t="str">
        <f t="shared" si="330"/>
        <v>L</v>
      </c>
      <c r="I243" s="2" t="str">
        <f t="shared" si="331"/>
        <v>L00</v>
      </c>
      <c r="J243" s="2" t="str">
        <f t="shared" si="332"/>
        <v>133NE</v>
      </c>
      <c r="K243" s="2" t="str">
        <f t="shared" si="333"/>
        <v>133SW</v>
      </c>
      <c r="L243" s="43"/>
      <c r="M243" s="22" t="str">
        <f>IFERROR(VLOOKUP(H243,emme_volumes!$A:$AB, 4,FALSE)*2,"****")</f>
        <v>****</v>
      </c>
      <c r="N243" s="22" t="str">
        <f t="array" ref="N243">IFERROR(SUM(VLOOKUP(H243,emme_volumes!$A:$AB, {21,22},FALSE)),"****")</f>
        <v>****</v>
      </c>
      <c r="O243" s="23" t="str">
        <f t="array" ref="O243">IFERROR(SUM(VLOOKUP(J243,counts!$A:$AC, {22,23},FALSE)),"****")</f>
        <v>****</v>
      </c>
      <c r="P243" s="23" t="e">
        <f t="shared" si="334"/>
        <v>#VALUE!</v>
      </c>
      <c r="Q243" s="24" t="e">
        <f t="shared" si="335"/>
        <v>#VALUE!</v>
      </c>
      <c r="R243" s="49"/>
      <c r="S243" s="22" t="str">
        <f>IFERROR(VLOOKUP(I243,emme_volumes!$A:$AB, 4,FALSE)*2,"****")</f>
        <v>****</v>
      </c>
      <c r="T243" s="22" t="str">
        <f t="array" ref="T243">IFERROR(SUM(VLOOKUP(I243,emme_volumes!$A:$AB, {21,22},FALSE)),"****")</f>
        <v>****</v>
      </c>
      <c r="U243" s="23" t="str">
        <f t="array" ref="U243">IFERROR(SUM(VLOOKUP(K243,counts!$A:$AC, {22,23},FALSE)),"****")</f>
        <v>****</v>
      </c>
      <c r="V243" s="23" t="e">
        <f t="shared" si="336"/>
        <v>#VALUE!</v>
      </c>
      <c r="W243" s="24" t="e">
        <f t="shared" si="337"/>
        <v>#VALUE!</v>
      </c>
    </row>
    <row r="244" spans="1:23" hidden="1" outlineLevel="1">
      <c r="B244" s="1" t="s">
        <v>211</v>
      </c>
      <c r="C244" s="89">
        <v>134</v>
      </c>
      <c r="F244" s="2">
        <f t="shared" si="328"/>
        <v>0</v>
      </c>
      <c r="G244" s="2">
        <f t="shared" si="329"/>
        <v>0</v>
      </c>
      <c r="H244" s="2" t="str">
        <f t="shared" si="330"/>
        <v>L</v>
      </c>
      <c r="I244" s="2" t="str">
        <f t="shared" si="331"/>
        <v>L00</v>
      </c>
      <c r="J244" s="2" t="str">
        <f t="shared" si="332"/>
        <v>134NE</v>
      </c>
      <c r="K244" s="2" t="str">
        <f t="shared" si="333"/>
        <v>134SW</v>
      </c>
      <c r="L244" s="43"/>
      <c r="M244" s="22" t="str">
        <f>IFERROR(VLOOKUP(H244,emme_volumes!$A:$AB, 4,FALSE)*2,"****")</f>
        <v>****</v>
      </c>
      <c r="N244" s="22" t="str">
        <f t="array" ref="N244">IFERROR(SUM(VLOOKUP(H244,emme_volumes!$A:$AB, {21,22},FALSE)),"****")</f>
        <v>****</v>
      </c>
      <c r="O244" s="23" t="str">
        <f t="array" ref="O244">IFERROR(SUM(VLOOKUP(J244,counts!$A:$AC, {22,23},FALSE)),"****")</f>
        <v>****</v>
      </c>
      <c r="P244" s="23" t="e">
        <f t="shared" si="334"/>
        <v>#VALUE!</v>
      </c>
      <c r="Q244" s="24" t="e">
        <f t="shared" si="335"/>
        <v>#VALUE!</v>
      </c>
      <c r="R244" s="49"/>
      <c r="S244" s="22" t="str">
        <f>IFERROR(VLOOKUP(I244,emme_volumes!$A:$AB, 4,FALSE)*2,"****")</f>
        <v>****</v>
      </c>
      <c r="T244" s="22" t="str">
        <f t="array" ref="T244">IFERROR(SUM(VLOOKUP(I244,emme_volumes!$A:$AB, {21,22},FALSE)),"****")</f>
        <v>****</v>
      </c>
      <c r="U244" s="23" t="str">
        <f t="array" ref="U244">IFERROR(SUM(VLOOKUP(K244,counts!$A:$AC, {22,23},FALSE)),"****")</f>
        <v>****</v>
      </c>
      <c r="V244" s="23" t="e">
        <f t="shared" si="336"/>
        <v>#VALUE!</v>
      </c>
      <c r="W244" s="24" t="e">
        <f t="shared" si="337"/>
        <v>#VALUE!</v>
      </c>
    </row>
    <row r="245" spans="1:23" hidden="1" outlineLevel="1">
      <c r="A245" s="3"/>
      <c r="B245" s="53" t="s">
        <v>4</v>
      </c>
      <c r="C245" s="91"/>
      <c r="D245" s="54"/>
      <c r="E245" s="54"/>
      <c r="F245" s="54"/>
      <c r="G245" s="54"/>
      <c r="H245" s="54"/>
      <c r="I245" s="54"/>
      <c r="J245" s="54"/>
      <c r="K245" s="54"/>
      <c r="L245" s="45"/>
      <c r="M245" s="55">
        <f>SUM(M241:M244)</f>
        <v>0</v>
      </c>
      <c r="N245" s="55">
        <f>SUM(N241:N244)</f>
        <v>0</v>
      </c>
      <c r="O245" s="56">
        <f t="shared" ref="O245:P245" si="338">SUM(O241:O244)</f>
        <v>0</v>
      </c>
      <c r="P245" s="56" t="e">
        <f t="shared" si="338"/>
        <v>#VALUE!</v>
      </c>
      <c r="Q245" s="57" t="e">
        <f t="shared" si="335"/>
        <v>#VALUE!</v>
      </c>
      <c r="R245" s="50"/>
      <c r="S245" s="55">
        <f>SUM(S241:S244)</f>
        <v>0</v>
      </c>
      <c r="T245" s="55">
        <f t="shared" ref="T245:V245" si="339">SUM(T241:T244)</f>
        <v>0</v>
      </c>
      <c r="U245" s="56">
        <f t="shared" si="339"/>
        <v>0</v>
      </c>
      <c r="V245" s="56" t="e">
        <f t="shared" si="339"/>
        <v>#VALUE!</v>
      </c>
      <c r="W245" s="57" t="e">
        <f t="shared" si="337"/>
        <v>#VALUE!</v>
      </c>
    </row>
    <row r="246" spans="1:23" hidden="1" outlineLevel="1">
      <c r="C246" s="89"/>
      <c r="I246" s="92"/>
      <c r="L246" s="43"/>
      <c r="M246" s="22"/>
      <c r="N246" s="22"/>
      <c r="Q246" s="24"/>
      <c r="R246" s="49"/>
      <c r="S246" s="22"/>
      <c r="T246" s="22"/>
      <c r="W246" s="24"/>
    </row>
    <row r="247" spans="1:23" hidden="1" outlineLevel="1">
      <c r="B247" s="53" t="s">
        <v>123</v>
      </c>
      <c r="C247" s="90"/>
      <c r="D247" s="74"/>
      <c r="E247" s="74"/>
      <c r="F247" s="74"/>
      <c r="G247" s="74"/>
      <c r="H247" s="74"/>
      <c r="I247" s="74"/>
      <c r="J247" s="74"/>
      <c r="K247" s="74"/>
      <c r="L247" s="45"/>
      <c r="M247" s="75"/>
      <c r="N247" s="75"/>
      <c r="O247" s="76"/>
      <c r="P247" s="76"/>
      <c r="Q247" s="77"/>
      <c r="R247" s="49"/>
      <c r="S247" s="75"/>
      <c r="T247" s="75"/>
      <c r="U247" s="76"/>
      <c r="V247" s="76"/>
      <c r="W247" s="77"/>
    </row>
    <row r="248" spans="1:23" hidden="1" outlineLevel="1">
      <c r="B248" s="1" t="s">
        <v>212</v>
      </c>
      <c r="C248" s="89">
        <v>135</v>
      </c>
      <c r="F248" s="2">
        <f t="shared" ref="F248:F258" si="340">E248</f>
        <v>0</v>
      </c>
      <c r="G248" s="2">
        <f t="shared" ref="G248:G258" si="341">D248</f>
        <v>0</v>
      </c>
      <c r="H248" s="2" t="str">
        <f t="shared" ref="H248:H258" si="342">CONCATENATE("L",D248,E248)</f>
        <v>L</v>
      </c>
      <c r="I248" s="2" t="str">
        <f t="shared" ref="I248:I258" si="343">CONCATENATE("L",F248,G248)</f>
        <v>L00</v>
      </c>
      <c r="J248" s="2" t="str">
        <f t="shared" ref="J248:J258" si="344">CONCATENATE(C248,"NE")</f>
        <v>135NE</v>
      </c>
      <c r="K248" s="2" t="str">
        <f t="shared" ref="K248:K258" si="345">CONCATENATE(C248,"SW")</f>
        <v>135SW</v>
      </c>
      <c r="L248" s="43"/>
      <c r="M248" s="22" t="str">
        <f>IFERROR(VLOOKUP(H248,emme_volumes!$A:$AB, 4,FALSE)*2,"****")</f>
        <v>****</v>
      </c>
      <c r="N248" s="22" t="str">
        <f t="array" ref="N248">IFERROR(SUM(VLOOKUP(H248,emme_volumes!$A:$AB, {21,22},FALSE)),"****")</f>
        <v>****</v>
      </c>
      <c r="O248" s="23" t="str">
        <f t="array" ref="O248">IFERROR(SUM(VLOOKUP(J248,counts!$A:$AC, {22,23},FALSE)),"****")</f>
        <v>****</v>
      </c>
      <c r="P248" s="23" t="e">
        <f t="shared" ref="P248:P258" si="346">N248-O248</f>
        <v>#VALUE!</v>
      </c>
      <c r="Q248" s="24" t="e">
        <f t="shared" ref="Q248:Q259" si="347">P248/O248</f>
        <v>#VALUE!</v>
      </c>
      <c r="R248" s="49"/>
      <c r="S248" s="22" t="str">
        <f>IFERROR(VLOOKUP(I248,emme_volumes!$A:$AB, 4,FALSE)*2,"****")</f>
        <v>****</v>
      </c>
      <c r="T248" s="22" t="str">
        <f t="array" ref="T248">IFERROR(SUM(VLOOKUP(I248,emme_volumes!$A:$AB, {21,22},FALSE)),"****")</f>
        <v>****</v>
      </c>
      <c r="U248" s="23" t="str">
        <f t="array" ref="U248">IFERROR(SUM(VLOOKUP(K248,counts!$A:$AC, {22,23},FALSE)),"****")</f>
        <v>****</v>
      </c>
      <c r="V248" s="23" t="e">
        <f t="shared" ref="V248:V258" si="348">T248-U248</f>
        <v>#VALUE!</v>
      </c>
      <c r="W248" s="24" t="e">
        <f t="shared" ref="W248:W259" si="349">V248/U248</f>
        <v>#VALUE!</v>
      </c>
    </row>
    <row r="249" spans="1:23" hidden="1" outlineLevel="1">
      <c r="B249" s="1" t="s">
        <v>213</v>
      </c>
      <c r="C249" s="89">
        <v>136</v>
      </c>
      <c r="F249" s="2">
        <f t="shared" si="340"/>
        <v>0</v>
      </c>
      <c r="G249" s="2">
        <f t="shared" si="341"/>
        <v>0</v>
      </c>
      <c r="H249" s="2" t="str">
        <f t="shared" si="342"/>
        <v>L</v>
      </c>
      <c r="I249" s="2" t="str">
        <f t="shared" si="343"/>
        <v>L00</v>
      </c>
      <c r="J249" s="2" t="str">
        <f t="shared" si="344"/>
        <v>136NE</v>
      </c>
      <c r="K249" s="2" t="str">
        <f t="shared" si="345"/>
        <v>136SW</v>
      </c>
      <c r="L249" s="43"/>
      <c r="M249" s="22" t="str">
        <f>IFERROR(VLOOKUP(H249,emme_volumes!$A:$AB, 4,FALSE)*2,"****")</f>
        <v>****</v>
      </c>
      <c r="N249" s="22" t="str">
        <f t="array" ref="N249">IFERROR(SUM(VLOOKUP(H249,emme_volumes!$A:$AB, {21,22},FALSE)),"****")</f>
        <v>****</v>
      </c>
      <c r="O249" s="23" t="str">
        <f t="array" ref="O249">IFERROR(SUM(VLOOKUP(J249,counts!$A:$AC, {22,23},FALSE)),"****")</f>
        <v>****</v>
      </c>
      <c r="P249" s="23" t="e">
        <f t="shared" si="346"/>
        <v>#VALUE!</v>
      </c>
      <c r="Q249" s="24" t="e">
        <f t="shared" si="347"/>
        <v>#VALUE!</v>
      </c>
      <c r="R249" s="49"/>
      <c r="S249" s="22" t="str">
        <f>IFERROR(VLOOKUP(I249,emme_volumes!$A:$AB, 4,FALSE)*2,"****")</f>
        <v>****</v>
      </c>
      <c r="T249" s="22" t="str">
        <f t="array" ref="T249">IFERROR(SUM(VLOOKUP(I249,emme_volumes!$A:$AB, {21,22},FALSE)),"****")</f>
        <v>****</v>
      </c>
      <c r="U249" s="23" t="str">
        <f t="array" ref="U249">IFERROR(SUM(VLOOKUP(K249,counts!$A:$AC, {22,23},FALSE)),"****")</f>
        <v>****</v>
      </c>
      <c r="V249" s="23" t="e">
        <f t="shared" si="348"/>
        <v>#VALUE!</v>
      </c>
      <c r="W249" s="24" t="e">
        <f t="shared" si="349"/>
        <v>#VALUE!</v>
      </c>
    </row>
    <row r="250" spans="1:23" hidden="1" outlineLevel="1">
      <c r="B250" s="1" t="s">
        <v>214</v>
      </c>
      <c r="C250" s="89">
        <v>137</v>
      </c>
      <c r="F250" s="2">
        <f t="shared" si="340"/>
        <v>0</v>
      </c>
      <c r="G250" s="2">
        <f t="shared" si="341"/>
        <v>0</v>
      </c>
      <c r="H250" s="2" t="str">
        <f t="shared" si="342"/>
        <v>L</v>
      </c>
      <c r="I250" s="2" t="str">
        <f t="shared" si="343"/>
        <v>L00</v>
      </c>
      <c r="J250" s="2" t="str">
        <f t="shared" si="344"/>
        <v>137NE</v>
      </c>
      <c r="K250" s="2" t="str">
        <f t="shared" si="345"/>
        <v>137SW</v>
      </c>
      <c r="L250" s="43"/>
      <c r="M250" s="22" t="str">
        <f>IFERROR(VLOOKUP(H250,emme_volumes!$A:$AB, 4,FALSE)*2,"****")</f>
        <v>****</v>
      </c>
      <c r="N250" s="22" t="str">
        <f t="array" ref="N250">IFERROR(SUM(VLOOKUP(H250,emme_volumes!$A:$AB, {21,22},FALSE)),"****")</f>
        <v>****</v>
      </c>
      <c r="O250" s="23" t="str">
        <f t="array" ref="O250">IFERROR(SUM(VLOOKUP(J250,counts!$A:$AC, {22,23},FALSE)),"****")</f>
        <v>****</v>
      </c>
      <c r="P250" s="23" t="e">
        <f t="shared" si="346"/>
        <v>#VALUE!</v>
      </c>
      <c r="Q250" s="24" t="e">
        <f t="shared" si="347"/>
        <v>#VALUE!</v>
      </c>
      <c r="R250" s="49"/>
      <c r="S250" s="22" t="str">
        <f>IFERROR(VLOOKUP(I250,emme_volumes!$A:$AB, 4,FALSE)*2,"****")</f>
        <v>****</v>
      </c>
      <c r="T250" s="22" t="str">
        <f t="array" ref="T250">IFERROR(SUM(VLOOKUP(I250,emme_volumes!$A:$AB, {21,22},FALSE)),"****")</f>
        <v>****</v>
      </c>
      <c r="U250" s="23" t="str">
        <f t="array" ref="U250">IFERROR(SUM(VLOOKUP(K250,counts!$A:$AC, {22,23},FALSE)),"****")</f>
        <v>****</v>
      </c>
      <c r="V250" s="23" t="e">
        <f t="shared" si="348"/>
        <v>#VALUE!</v>
      </c>
      <c r="W250" s="24" t="e">
        <f t="shared" si="349"/>
        <v>#VALUE!</v>
      </c>
    </row>
    <row r="251" spans="1:23" hidden="1" outlineLevel="1">
      <c r="B251" s="1" t="s">
        <v>215</v>
      </c>
      <c r="C251" s="89">
        <v>138</v>
      </c>
      <c r="F251" s="2">
        <f t="shared" si="340"/>
        <v>0</v>
      </c>
      <c r="G251" s="2">
        <f t="shared" si="341"/>
        <v>0</v>
      </c>
      <c r="H251" s="2" t="str">
        <f t="shared" si="342"/>
        <v>L</v>
      </c>
      <c r="I251" s="2" t="str">
        <f t="shared" si="343"/>
        <v>L00</v>
      </c>
      <c r="J251" s="2" t="str">
        <f t="shared" si="344"/>
        <v>138NE</v>
      </c>
      <c r="K251" s="2" t="str">
        <f t="shared" si="345"/>
        <v>138SW</v>
      </c>
      <c r="L251" s="43"/>
      <c r="M251" s="22" t="str">
        <f>IFERROR(VLOOKUP(H251,emme_volumes!$A:$AB, 4,FALSE)*2,"****")</f>
        <v>****</v>
      </c>
      <c r="N251" s="22" t="str">
        <f t="array" ref="N251">IFERROR(SUM(VLOOKUP(H251,emme_volumes!$A:$AB, {21,22},FALSE)),"****")</f>
        <v>****</v>
      </c>
      <c r="O251" s="23" t="str">
        <f t="array" ref="O251">IFERROR(SUM(VLOOKUP(J251,counts!$A:$AC, {22,23},FALSE)),"****")</f>
        <v>****</v>
      </c>
      <c r="P251" s="23" t="e">
        <f t="shared" si="346"/>
        <v>#VALUE!</v>
      </c>
      <c r="Q251" s="24" t="e">
        <f t="shared" si="347"/>
        <v>#VALUE!</v>
      </c>
      <c r="R251" s="49"/>
      <c r="S251" s="22" t="str">
        <f>IFERROR(VLOOKUP(I251,emme_volumes!$A:$AB, 4,FALSE)*2,"****")</f>
        <v>****</v>
      </c>
      <c r="T251" s="22" t="str">
        <f t="array" ref="T251">IFERROR(SUM(VLOOKUP(I251,emme_volumes!$A:$AB, {21,22},FALSE)),"****")</f>
        <v>****</v>
      </c>
      <c r="U251" s="23" t="str">
        <f t="array" ref="U251">IFERROR(SUM(VLOOKUP(K251,counts!$A:$AC, {22,23},FALSE)),"****")</f>
        <v>****</v>
      </c>
      <c r="V251" s="23" t="e">
        <f t="shared" si="348"/>
        <v>#VALUE!</v>
      </c>
      <c r="W251" s="24" t="e">
        <f t="shared" si="349"/>
        <v>#VALUE!</v>
      </c>
    </row>
    <row r="252" spans="1:23" hidden="1" outlineLevel="1">
      <c r="B252" s="1" t="s">
        <v>216</v>
      </c>
      <c r="C252" s="89">
        <v>139</v>
      </c>
      <c r="F252" s="2">
        <f t="shared" si="340"/>
        <v>0</v>
      </c>
      <c r="G252" s="2">
        <f t="shared" si="341"/>
        <v>0</v>
      </c>
      <c r="H252" s="2" t="str">
        <f t="shared" si="342"/>
        <v>L</v>
      </c>
      <c r="I252" s="2" t="str">
        <f t="shared" si="343"/>
        <v>L00</v>
      </c>
      <c r="J252" s="2" t="str">
        <f t="shared" si="344"/>
        <v>139NE</v>
      </c>
      <c r="K252" s="2" t="str">
        <f t="shared" si="345"/>
        <v>139SW</v>
      </c>
      <c r="L252" s="43"/>
      <c r="M252" s="22" t="str">
        <f>IFERROR(VLOOKUP(H252,emme_volumes!$A:$AB, 4,FALSE)*2,"****")</f>
        <v>****</v>
      </c>
      <c r="N252" s="22" t="str">
        <f t="array" ref="N252">IFERROR(SUM(VLOOKUP(H252,emme_volumes!$A:$AB, {21,22},FALSE)),"****")</f>
        <v>****</v>
      </c>
      <c r="O252" s="23" t="str">
        <f t="array" ref="O252">IFERROR(SUM(VLOOKUP(J252,counts!$A:$AC, {22,23},FALSE)),"****")</f>
        <v>****</v>
      </c>
      <c r="P252" s="23" t="e">
        <f t="shared" si="346"/>
        <v>#VALUE!</v>
      </c>
      <c r="Q252" s="24" t="e">
        <f t="shared" si="347"/>
        <v>#VALUE!</v>
      </c>
      <c r="R252" s="49"/>
      <c r="S252" s="22" t="str">
        <f>IFERROR(VLOOKUP(I252,emme_volumes!$A:$AB, 4,FALSE)*2,"****")</f>
        <v>****</v>
      </c>
      <c r="T252" s="22" t="str">
        <f t="array" ref="T252">IFERROR(SUM(VLOOKUP(I252,emme_volumes!$A:$AB, {21,22},FALSE)),"****")</f>
        <v>****</v>
      </c>
      <c r="U252" s="23" t="str">
        <f t="array" ref="U252">IFERROR(SUM(VLOOKUP(K252,counts!$A:$AC, {22,23},FALSE)),"****")</f>
        <v>****</v>
      </c>
      <c r="V252" s="23" t="e">
        <f t="shared" si="348"/>
        <v>#VALUE!</v>
      </c>
      <c r="W252" s="24" t="e">
        <f t="shared" si="349"/>
        <v>#VALUE!</v>
      </c>
    </row>
    <row r="253" spans="1:23" hidden="1" outlineLevel="1">
      <c r="B253" s="1" t="s">
        <v>217</v>
      </c>
      <c r="C253" s="89">
        <v>140</v>
      </c>
      <c r="F253" s="2">
        <f t="shared" si="340"/>
        <v>0</v>
      </c>
      <c r="G253" s="2">
        <f t="shared" si="341"/>
        <v>0</v>
      </c>
      <c r="H253" s="2" t="str">
        <f t="shared" si="342"/>
        <v>L</v>
      </c>
      <c r="I253" s="2" t="str">
        <f t="shared" si="343"/>
        <v>L00</v>
      </c>
      <c r="J253" s="2" t="str">
        <f t="shared" si="344"/>
        <v>140NE</v>
      </c>
      <c r="K253" s="2" t="str">
        <f t="shared" si="345"/>
        <v>140SW</v>
      </c>
      <c r="L253" s="43"/>
      <c r="M253" s="22" t="str">
        <f>IFERROR(VLOOKUP(H253,emme_volumes!$A:$AB, 4,FALSE)*2,"****")</f>
        <v>****</v>
      </c>
      <c r="N253" s="22" t="str">
        <f t="array" ref="N253">IFERROR(SUM(VLOOKUP(H253,emme_volumes!$A:$AB, {21,22},FALSE)),"****")</f>
        <v>****</v>
      </c>
      <c r="O253" s="23" t="str">
        <f t="array" ref="O253">IFERROR(SUM(VLOOKUP(J253,counts!$A:$AC, {22,23},FALSE)),"****")</f>
        <v>****</v>
      </c>
      <c r="P253" s="23" t="e">
        <f t="shared" si="346"/>
        <v>#VALUE!</v>
      </c>
      <c r="Q253" s="24" t="e">
        <f t="shared" si="347"/>
        <v>#VALUE!</v>
      </c>
      <c r="R253" s="49"/>
      <c r="S253" s="22" t="str">
        <f>IFERROR(VLOOKUP(I253,emme_volumes!$A:$AB, 4,FALSE)*2,"****")</f>
        <v>****</v>
      </c>
      <c r="T253" s="22" t="str">
        <f t="array" ref="T253">IFERROR(SUM(VLOOKUP(I253,emme_volumes!$A:$AB, {21,22},FALSE)),"****")</f>
        <v>****</v>
      </c>
      <c r="U253" s="23" t="str">
        <f t="array" ref="U253">IFERROR(SUM(VLOOKUP(K253,counts!$A:$AC, {22,23},FALSE)),"****")</f>
        <v>****</v>
      </c>
      <c r="V253" s="23" t="e">
        <f t="shared" si="348"/>
        <v>#VALUE!</v>
      </c>
      <c r="W253" s="24" t="e">
        <f t="shared" si="349"/>
        <v>#VALUE!</v>
      </c>
    </row>
    <row r="254" spans="1:23" hidden="1" outlineLevel="1">
      <c r="B254" s="1" t="s">
        <v>218</v>
      </c>
      <c r="C254" s="89">
        <v>141</v>
      </c>
      <c r="F254" s="2">
        <f t="shared" si="340"/>
        <v>0</v>
      </c>
      <c r="G254" s="2">
        <f t="shared" si="341"/>
        <v>0</v>
      </c>
      <c r="H254" s="2" t="str">
        <f t="shared" si="342"/>
        <v>L</v>
      </c>
      <c r="I254" s="2" t="str">
        <f t="shared" si="343"/>
        <v>L00</v>
      </c>
      <c r="J254" s="2" t="str">
        <f t="shared" si="344"/>
        <v>141NE</v>
      </c>
      <c r="K254" s="2" t="str">
        <f t="shared" si="345"/>
        <v>141SW</v>
      </c>
      <c r="L254" s="43"/>
      <c r="M254" s="22" t="str">
        <f>IFERROR(VLOOKUP(H254,emme_volumes!$A:$AB, 4,FALSE)*2,"****")</f>
        <v>****</v>
      </c>
      <c r="N254" s="22" t="str">
        <f t="array" ref="N254">IFERROR(SUM(VLOOKUP(H254,emme_volumes!$A:$AB, {21,22},FALSE)),"****")</f>
        <v>****</v>
      </c>
      <c r="O254" s="23" t="str">
        <f t="array" ref="O254">IFERROR(SUM(VLOOKUP(J254,counts!$A:$AC, {22,23},FALSE)),"****")</f>
        <v>****</v>
      </c>
      <c r="P254" s="23" t="e">
        <f t="shared" si="346"/>
        <v>#VALUE!</v>
      </c>
      <c r="Q254" s="24" t="e">
        <f t="shared" si="347"/>
        <v>#VALUE!</v>
      </c>
      <c r="R254" s="49"/>
      <c r="S254" s="22" t="str">
        <f>IFERROR(VLOOKUP(I254,emme_volumes!$A:$AB, 4,FALSE)*2,"****")</f>
        <v>****</v>
      </c>
      <c r="T254" s="22" t="str">
        <f t="array" ref="T254">IFERROR(SUM(VLOOKUP(I254,emme_volumes!$A:$AB, {21,22},FALSE)),"****")</f>
        <v>****</v>
      </c>
      <c r="U254" s="23" t="str">
        <f t="array" ref="U254">IFERROR(SUM(VLOOKUP(K254,counts!$A:$AC, {22,23},FALSE)),"****")</f>
        <v>****</v>
      </c>
      <c r="V254" s="23" t="e">
        <f t="shared" si="348"/>
        <v>#VALUE!</v>
      </c>
      <c r="W254" s="24" t="e">
        <f t="shared" si="349"/>
        <v>#VALUE!</v>
      </c>
    </row>
    <row r="255" spans="1:23" hidden="1" outlineLevel="1">
      <c r="B255" s="4" t="s">
        <v>219</v>
      </c>
      <c r="C255" s="93">
        <v>142</v>
      </c>
      <c r="D255" s="9"/>
      <c r="E255" s="9"/>
      <c r="F255" s="9">
        <f t="shared" si="340"/>
        <v>0</v>
      </c>
      <c r="G255" s="9">
        <f t="shared" si="341"/>
        <v>0</v>
      </c>
      <c r="H255" s="9" t="str">
        <f t="shared" si="342"/>
        <v>L</v>
      </c>
      <c r="I255" s="9" t="str">
        <f t="shared" si="343"/>
        <v>L00</v>
      </c>
      <c r="J255" s="9" t="str">
        <f t="shared" si="344"/>
        <v>142NE</v>
      </c>
      <c r="K255" s="9" t="str">
        <f t="shared" si="345"/>
        <v>142SW</v>
      </c>
      <c r="L255" s="43"/>
      <c r="M255" s="26" t="str">
        <f>IFERROR(VLOOKUP(H255,emme_volumes!$A:$AB, 4,FALSE)*2,"****")</f>
        <v>****</v>
      </c>
      <c r="N255" s="26" t="str">
        <f t="array" ref="N255">IFERROR(SUM(VLOOKUP(H255,emme_volumes!$A:$AB, {21,22},FALSE)),"****")</f>
        <v>****</v>
      </c>
      <c r="O255" s="27" t="str">
        <f t="array" ref="O255">IFERROR(SUM(VLOOKUP(J255,counts!$A:$AC, {22,23},FALSE)),"****")</f>
        <v>****</v>
      </c>
      <c r="P255" s="27" t="e">
        <f t="shared" si="346"/>
        <v>#VALUE!</v>
      </c>
      <c r="Q255" s="28" t="e">
        <f t="shared" si="347"/>
        <v>#VALUE!</v>
      </c>
      <c r="R255" s="49"/>
      <c r="S255" s="26" t="str">
        <f>IFERROR(VLOOKUP(I255,emme_volumes!$A:$AB, 4,FALSE)*2,"****")</f>
        <v>****</v>
      </c>
      <c r="T255" s="26" t="str">
        <f t="array" ref="T255">IFERROR(SUM(VLOOKUP(I255,emme_volumes!$A:$AB, {21,22},FALSE)),"****")</f>
        <v>****</v>
      </c>
      <c r="U255" s="27" t="str">
        <f t="array" ref="U255">IFERROR(SUM(VLOOKUP(K255,counts!$A:$AC, {22,23},FALSE)),"****")</f>
        <v>****</v>
      </c>
      <c r="V255" s="27" t="e">
        <f t="shared" si="348"/>
        <v>#VALUE!</v>
      </c>
      <c r="W255" s="28" t="e">
        <f t="shared" si="349"/>
        <v>#VALUE!</v>
      </c>
    </row>
    <row r="256" spans="1:23" hidden="1" outlineLevel="1">
      <c r="B256" s="1" t="s">
        <v>220</v>
      </c>
      <c r="C256" s="89">
        <v>143</v>
      </c>
      <c r="F256" s="2">
        <f t="shared" si="340"/>
        <v>0</v>
      </c>
      <c r="G256" s="2">
        <f t="shared" si="341"/>
        <v>0</v>
      </c>
      <c r="H256" s="2" t="str">
        <f t="shared" si="342"/>
        <v>L</v>
      </c>
      <c r="I256" s="2" t="str">
        <f t="shared" si="343"/>
        <v>L00</v>
      </c>
      <c r="J256" s="2" t="str">
        <f t="shared" si="344"/>
        <v>143NE</v>
      </c>
      <c r="K256" s="2" t="str">
        <f t="shared" si="345"/>
        <v>143SW</v>
      </c>
      <c r="L256" s="43"/>
      <c r="M256" s="22" t="str">
        <f>IFERROR(VLOOKUP(H256,emme_volumes!$A:$AB, 4,FALSE)*2,"****")</f>
        <v>****</v>
      </c>
      <c r="N256" s="22" t="str">
        <f t="array" ref="N256">IFERROR(SUM(VLOOKUP(H256,emme_volumes!$A:$AB, {21,22},FALSE)),"****")</f>
        <v>****</v>
      </c>
      <c r="O256" s="23" t="str">
        <f t="array" ref="O256">IFERROR(SUM(VLOOKUP(J256,counts!$A:$AC, {22,23},FALSE)),"****")</f>
        <v>****</v>
      </c>
      <c r="P256" s="23" t="e">
        <f t="shared" si="346"/>
        <v>#VALUE!</v>
      </c>
      <c r="Q256" s="24" t="e">
        <f t="shared" si="347"/>
        <v>#VALUE!</v>
      </c>
      <c r="R256" s="49"/>
      <c r="S256" s="22" t="str">
        <f>IFERROR(VLOOKUP(I256,emme_volumes!$A:$AB, 4,FALSE)*2,"****")</f>
        <v>****</v>
      </c>
      <c r="T256" s="22" t="str">
        <f t="array" ref="T256">IFERROR(SUM(VLOOKUP(I256,emme_volumes!$A:$AB, {21,22},FALSE)),"****")</f>
        <v>****</v>
      </c>
      <c r="U256" s="23" t="str">
        <f t="array" ref="U256">IFERROR(SUM(VLOOKUP(K256,counts!$A:$AC, {22,23},FALSE)),"****")</f>
        <v>****</v>
      </c>
      <c r="V256" s="23" t="e">
        <f t="shared" si="348"/>
        <v>#VALUE!</v>
      </c>
      <c r="W256" s="24" t="e">
        <f t="shared" si="349"/>
        <v>#VALUE!</v>
      </c>
    </row>
    <row r="257" spans="1:23" hidden="1" outlineLevel="1">
      <c r="B257" s="1" t="s">
        <v>221</v>
      </c>
      <c r="C257" s="89">
        <v>144</v>
      </c>
      <c r="F257" s="2">
        <f t="shared" si="340"/>
        <v>0</v>
      </c>
      <c r="G257" s="2">
        <f t="shared" si="341"/>
        <v>0</v>
      </c>
      <c r="H257" s="2" t="str">
        <f t="shared" si="342"/>
        <v>L</v>
      </c>
      <c r="I257" s="2" t="str">
        <f t="shared" si="343"/>
        <v>L00</v>
      </c>
      <c r="J257" s="2" t="str">
        <f t="shared" si="344"/>
        <v>144NE</v>
      </c>
      <c r="K257" s="2" t="str">
        <f t="shared" si="345"/>
        <v>144SW</v>
      </c>
      <c r="L257" s="43"/>
      <c r="M257" s="22" t="str">
        <f>IFERROR(VLOOKUP(H257,emme_volumes!$A:$AB, 4,FALSE)*2,"****")</f>
        <v>****</v>
      </c>
      <c r="N257" s="22" t="str">
        <f t="array" ref="N257">IFERROR(SUM(VLOOKUP(H257,emme_volumes!$A:$AB, {21,22},FALSE)),"****")</f>
        <v>****</v>
      </c>
      <c r="O257" s="23" t="str">
        <f t="array" ref="O257">IFERROR(SUM(VLOOKUP(J257,counts!$A:$AC, {22,23},FALSE)),"****")</f>
        <v>****</v>
      </c>
      <c r="P257" s="23" t="e">
        <f t="shared" si="346"/>
        <v>#VALUE!</v>
      </c>
      <c r="Q257" s="24" t="e">
        <f t="shared" si="347"/>
        <v>#VALUE!</v>
      </c>
      <c r="R257" s="49"/>
      <c r="S257" s="22" t="str">
        <f>IFERROR(VLOOKUP(I257,emme_volumes!$A:$AB, 4,FALSE)*2,"****")</f>
        <v>****</v>
      </c>
      <c r="T257" s="22" t="str">
        <f t="array" ref="T257">IFERROR(SUM(VLOOKUP(I257,emme_volumes!$A:$AB, {21,22},FALSE)),"****")</f>
        <v>****</v>
      </c>
      <c r="U257" s="23" t="str">
        <f t="array" ref="U257">IFERROR(SUM(VLOOKUP(K257,counts!$A:$AC, {22,23},FALSE)),"****")</f>
        <v>****</v>
      </c>
      <c r="V257" s="23" t="e">
        <f t="shared" si="348"/>
        <v>#VALUE!</v>
      </c>
      <c r="W257" s="24" t="e">
        <f t="shared" si="349"/>
        <v>#VALUE!</v>
      </c>
    </row>
    <row r="258" spans="1:23" hidden="1" outlineLevel="1">
      <c r="B258" s="1" t="s">
        <v>222</v>
      </c>
      <c r="C258" s="89">
        <v>145</v>
      </c>
      <c r="F258" s="2">
        <f t="shared" si="340"/>
        <v>0</v>
      </c>
      <c r="G258" s="2">
        <f t="shared" si="341"/>
        <v>0</v>
      </c>
      <c r="H258" s="2" t="str">
        <f t="shared" si="342"/>
        <v>L</v>
      </c>
      <c r="I258" s="2" t="str">
        <f t="shared" si="343"/>
        <v>L00</v>
      </c>
      <c r="J258" s="2" t="str">
        <f t="shared" si="344"/>
        <v>145NE</v>
      </c>
      <c r="K258" s="2" t="str">
        <f t="shared" si="345"/>
        <v>145SW</v>
      </c>
      <c r="L258" s="43"/>
      <c r="M258" s="22" t="str">
        <f>IFERROR(VLOOKUP(H258,emme_volumes!$A:$AB, 4,FALSE)*2,"****")</f>
        <v>****</v>
      </c>
      <c r="N258" s="22" t="str">
        <f t="array" ref="N258">IFERROR(SUM(VLOOKUP(H258,emme_volumes!$A:$AB, {21,22},FALSE)),"****")</f>
        <v>****</v>
      </c>
      <c r="O258" s="23" t="str">
        <f t="array" ref="O258">IFERROR(SUM(VLOOKUP(J258,counts!$A:$AC, {22,23},FALSE)),"****")</f>
        <v>****</v>
      </c>
      <c r="P258" s="23" t="e">
        <f t="shared" si="346"/>
        <v>#VALUE!</v>
      </c>
      <c r="Q258" s="24" t="e">
        <f t="shared" si="347"/>
        <v>#VALUE!</v>
      </c>
      <c r="R258" s="49"/>
      <c r="S258" s="22" t="str">
        <f>IFERROR(VLOOKUP(I258,emme_volumes!$A:$AB, 4,FALSE)*2,"****")</f>
        <v>****</v>
      </c>
      <c r="T258" s="22" t="str">
        <f t="array" ref="T258">IFERROR(SUM(VLOOKUP(I258,emme_volumes!$A:$AB, {21,22},FALSE)),"****")</f>
        <v>****</v>
      </c>
      <c r="U258" s="23" t="str">
        <f t="array" ref="U258">IFERROR(SUM(VLOOKUP(K258,counts!$A:$AC, {22,23},FALSE)),"****")</f>
        <v>****</v>
      </c>
      <c r="V258" s="23" t="e">
        <f t="shared" si="348"/>
        <v>#VALUE!</v>
      </c>
      <c r="W258" s="24" t="e">
        <f t="shared" si="349"/>
        <v>#VALUE!</v>
      </c>
    </row>
    <row r="259" spans="1:23" hidden="1" outlineLevel="1">
      <c r="A259" s="3"/>
      <c r="B259" s="53" t="s">
        <v>4</v>
      </c>
      <c r="C259" s="91"/>
      <c r="D259" s="54"/>
      <c r="E259" s="54"/>
      <c r="F259" s="54"/>
      <c r="G259" s="54"/>
      <c r="H259" s="54"/>
      <c r="I259" s="54"/>
      <c r="J259" s="54"/>
      <c r="K259" s="54"/>
      <c r="L259" s="45"/>
      <c r="M259" s="55">
        <f>SUM(M248:M258)</f>
        <v>0</v>
      </c>
      <c r="N259" s="55">
        <f>SUM(N248:N258)</f>
        <v>0</v>
      </c>
      <c r="O259" s="56">
        <f t="shared" ref="O259:P259" si="350">SUM(O248:O258)</f>
        <v>0</v>
      </c>
      <c r="P259" s="56" t="e">
        <f t="shared" si="350"/>
        <v>#VALUE!</v>
      </c>
      <c r="Q259" s="57" t="e">
        <f t="shared" si="347"/>
        <v>#VALUE!</v>
      </c>
      <c r="R259" s="50"/>
      <c r="S259" s="55">
        <f>SUM(S248:S258)</f>
        <v>0</v>
      </c>
      <c r="T259" s="55">
        <f t="shared" ref="T259:V259" si="351">SUM(T248:T258)</f>
        <v>0</v>
      </c>
      <c r="U259" s="56">
        <f t="shared" si="351"/>
        <v>0</v>
      </c>
      <c r="V259" s="56" t="e">
        <f t="shared" si="351"/>
        <v>#VALUE!</v>
      </c>
      <c r="W259" s="57" t="e">
        <f t="shared" si="349"/>
        <v>#VALUE!</v>
      </c>
    </row>
    <row r="260" spans="1:23" hidden="1" outlineLevel="1">
      <c r="C260" s="89"/>
      <c r="I260" s="92"/>
      <c r="L260" s="43"/>
      <c r="M260" s="22"/>
      <c r="N260" s="22"/>
      <c r="Q260" s="24"/>
      <c r="R260" s="49"/>
      <c r="S260" s="22"/>
      <c r="T260" s="22"/>
      <c r="W260" s="24"/>
    </row>
    <row r="261" spans="1:23" hidden="1" outlineLevel="1">
      <c r="B261" s="53" t="s">
        <v>124</v>
      </c>
      <c r="C261" s="90"/>
      <c r="D261" s="74"/>
      <c r="E261" s="74"/>
      <c r="F261" s="74"/>
      <c r="G261" s="74"/>
      <c r="H261" s="74"/>
      <c r="I261" s="74"/>
      <c r="J261" s="74"/>
      <c r="K261" s="74"/>
      <c r="L261" s="45"/>
      <c r="M261" s="75"/>
      <c r="N261" s="75"/>
      <c r="O261" s="76"/>
      <c r="P261" s="76"/>
      <c r="Q261" s="77"/>
      <c r="R261" s="49"/>
      <c r="S261" s="75"/>
      <c r="T261" s="75"/>
      <c r="U261" s="76"/>
      <c r="V261" s="76"/>
      <c r="W261" s="77"/>
    </row>
    <row r="262" spans="1:23" hidden="1" outlineLevel="1">
      <c r="B262" s="1" t="s">
        <v>223</v>
      </c>
      <c r="C262" s="89">
        <v>146</v>
      </c>
      <c r="F262" s="2">
        <f t="shared" ref="F262:F264" si="352">E262</f>
        <v>0</v>
      </c>
      <c r="G262" s="2">
        <f t="shared" ref="G262:G264" si="353">D262</f>
        <v>0</v>
      </c>
      <c r="H262" s="2" t="str">
        <f t="shared" ref="H262:H264" si="354">CONCATENATE("L",D262,E262)</f>
        <v>L</v>
      </c>
      <c r="I262" s="2" t="str">
        <f t="shared" ref="I262:I264" si="355">CONCATENATE("L",F262,G262)</f>
        <v>L00</v>
      </c>
      <c r="J262" s="2" t="str">
        <f t="shared" ref="J262:J264" si="356">CONCATENATE(C262,"NE")</f>
        <v>146NE</v>
      </c>
      <c r="K262" s="2" t="str">
        <f t="shared" ref="K262:K264" si="357">CONCATENATE(C262,"SW")</f>
        <v>146SW</v>
      </c>
      <c r="L262" s="43"/>
      <c r="M262" s="22" t="str">
        <f>IFERROR(VLOOKUP(H262,emme_volumes!$A:$AB, 4,FALSE)*2,"****")</f>
        <v>****</v>
      </c>
      <c r="N262" s="22" t="str">
        <f t="array" ref="N262">IFERROR(SUM(VLOOKUP(H262,emme_volumes!$A:$AB, {21,22},FALSE)),"****")</f>
        <v>****</v>
      </c>
      <c r="O262" s="23" t="str">
        <f t="array" ref="O262">IFERROR(SUM(VLOOKUP(J262,counts!$A:$AC, {22,23},FALSE)),"****")</f>
        <v>****</v>
      </c>
      <c r="P262" s="23" t="e">
        <f t="shared" ref="P262:P264" si="358">N262-O262</f>
        <v>#VALUE!</v>
      </c>
      <c r="Q262" s="24" t="e">
        <f t="shared" ref="Q262:Q265" si="359">P262/O262</f>
        <v>#VALUE!</v>
      </c>
      <c r="R262" s="49"/>
      <c r="S262" s="22" t="str">
        <f>IFERROR(VLOOKUP(I262,emme_volumes!$A:$AB, 4,FALSE)*2,"****")</f>
        <v>****</v>
      </c>
      <c r="T262" s="22" t="str">
        <f t="array" ref="T262">IFERROR(SUM(VLOOKUP(I262,emme_volumes!$A:$AB, {21,22},FALSE)),"****")</f>
        <v>****</v>
      </c>
      <c r="U262" s="23" t="str">
        <f t="array" ref="U262">IFERROR(SUM(VLOOKUP(K262,counts!$A:$AC, {22,23},FALSE)),"****")</f>
        <v>****</v>
      </c>
      <c r="V262" s="23" t="e">
        <f t="shared" ref="V262:V264" si="360">T262-U262</f>
        <v>#VALUE!</v>
      </c>
      <c r="W262" s="24" t="e">
        <f t="shared" ref="W262:W265" si="361">V262/U262</f>
        <v>#VALUE!</v>
      </c>
    </row>
    <row r="263" spans="1:23" hidden="1" outlineLevel="1">
      <c r="B263" s="1" t="s">
        <v>224</v>
      </c>
      <c r="C263" s="89">
        <v>147</v>
      </c>
      <c r="F263" s="2">
        <f t="shared" si="352"/>
        <v>0</v>
      </c>
      <c r="G263" s="2">
        <f t="shared" si="353"/>
        <v>0</v>
      </c>
      <c r="H263" s="2" t="str">
        <f t="shared" si="354"/>
        <v>L</v>
      </c>
      <c r="I263" s="2" t="str">
        <f t="shared" si="355"/>
        <v>L00</v>
      </c>
      <c r="J263" s="2" t="str">
        <f t="shared" si="356"/>
        <v>147NE</v>
      </c>
      <c r="K263" s="2" t="str">
        <f t="shared" si="357"/>
        <v>147SW</v>
      </c>
      <c r="L263" s="43"/>
      <c r="M263" s="22" t="str">
        <f>IFERROR(VLOOKUP(H263,emme_volumes!$A:$AB, 4,FALSE)*2,"****")</f>
        <v>****</v>
      </c>
      <c r="N263" s="22" t="str">
        <f t="array" ref="N263">IFERROR(SUM(VLOOKUP(H263,emme_volumes!$A:$AB, {21,22},FALSE)),"****")</f>
        <v>****</v>
      </c>
      <c r="O263" s="23" t="str">
        <f t="array" ref="O263">IFERROR(SUM(VLOOKUP(J263,counts!$A:$AC, {22,23},FALSE)),"****")</f>
        <v>****</v>
      </c>
      <c r="P263" s="23" t="e">
        <f t="shared" si="358"/>
        <v>#VALUE!</v>
      </c>
      <c r="Q263" s="24" t="e">
        <f t="shared" si="359"/>
        <v>#VALUE!</v>
      </c>
      <c r="R263" s="49"/>
      <c r="S263" s="22" t="str">
        <f>IFERROR(VLOOKUP(I263,emme_volumes!$A:$AB, 4,FALSE)*2,"****")</f>
        <v>****</v>
      </c>
      <c r="T263" s="22" t="str">
        <f t="array" ref="T263">IFERROR(SUM(VLOOKUP(I263,emme_volumes!$A:$AB, {21,22},FALSE)),"****")</f>
        <v>****</v>
      </c>
      <c r="U263" s="23" t="str">
        <f t="array" ref="U263">IFERROR(SUM(VLOOKUP(K263,counts!$A:$AC, {22,23},FALSE)),"****")</f>
        <v>****</v>
      </c>
      <c r="V263" s="23" t="e">
        <f t="shared" si="360"/>
        <v>#VALUE!</v>
      </c>
      <c r="W263" s="24" t="e">
        <f t="shared" si="361"/>
        <v>#VALUE!</v>
      </c>
    </row>
    <row r="264" spans="1:23" hidden="1" outlineLevel="1">
      <c r="B264" s="1" t="s">
        <v>225</v>
      </c>
      <c r="C264" s="89">
        <v>148</v>
      </c>
      <c r="F264" s="2">
        <f t="shared" si="352"/>
        <v>0</v>
      </c>
      <c r="G264" s="2">
        <f t="shared" si="353"/>
        <v>0</v>
      </c>
      <c r="H264" s="2" t="str">
        <f t="shared" si="354"/>
        <v>L</v>
      </c>
      <c r="I264" s="2" t="str">
        <f t="shared" si="355"/>
        <v>L00</v>
      </c>
      <c r="J264" s="2" t="str">
        <f t="shared" si="356"/>
        <v>148NE</v>
      </c>
      <c r="K264" s="2" t="str">
        <f t="shared" si="357"/>
        <v>148SW</v>
      </c>
      <c r="L264" s="43"/>
      <c r="M264" s="22" t="str">
        <f>IFERROR(VLOOKUP(H264,emme_volumes!$A:$AB, 4,FALSE)*2,"****")</f>
        <v>****</v>
      </c>
      <c r="N264" s="22" t="str">
        <f t="array" ref="N264">IFERROR(SUM(VLOOKUP(H264,emme_volumes!$A:$AB, {21,22},FALSE)),"****")</f>
        <v>****</v>
      </c>
      <c r="O264" s="23" t="str">
        <f t="array" ref="O264">IFERROR(SUM(VLOOKUP(J264,counts!$A:$AC, {22,23},FALSE)),"****")</f>
        <v>****</v>
      </c>
      <c r="P264" s="23" t="e">
        <f t="shared" si="358"/>
        <v>#VALUE!</v>
      </c>
      <c r="Q264" s="24" t="e">
        <f t="shared" si="359"/>
        <v>#VALUE!</v>
      </c>
      <c r="R264" s="49"/>
      <c r="S264" s="22" t="str">
        <f>IFERROR(VLOOKUP(I264,emme_volumes!$A:$AB, 4,FALSE)*2,"****")</f>
        <v>****</v>
      </c>
      <c r="T264" s="22" t="str">
        <f t="array" ref="T264">IFERROR(SUM(VLOOKUP(I264,emme_volumes!$A:$AB, {21,22},FALSE)),"****")</f>
        <v>****</v>
      </c>
      <c r="U264" s="23" t="str">
        <f t="array" ref="U264">IFERROR(SUM(VLOOKUP(K264,counts!$A:$AC, {22,23},FALSE)),"****")</f>
        <v>****</v>
      </c>
      <c r="V264" s="23" t="e">
        <f t="shared" si="360"/>
        <v>#VALUE!</v>
      </c>
      <c r="W264" s="24" t="e">
        <f t="shared" si="361"/>
        <v>#VALUE!</v>
      </c>
    </row>
    <row r="265" spans="1:23" hidden="1" outlineLevel="1">
      <c r="A265" s="3"/>
      <c r="B265" s="53" t="s">
        <v>4</v>
      </c>
      <c r="C265" s="91"/>
      <c r="D265" s="54"/>
      <c r="E265" s="54"/>
      <c r="F265" s="54"/>
      <c r="G265" s="54"/>
      <c r="H265" s="54"/>
      <c r="I265" s="54"/>
      <c r="J265" s="54"/>
      <c r="K265" s="54"/>
      <c r="L265" s="45"/>
      <c r="M265" s="55">
        <f>SUM(M262:M264)</f>
        <v>0</v>
      </c>
      <c r="N265" s="55">
        <f>SUM(N262:N264)</f>
        <v>0</v>
      </c>
      <c r="O265" s="56">
        <f t="shared" ref="O265:P265" si="362">SUM(O262:O264)</f>
        <v>0</v>
      </c>
      <c r="P265" s="56" t="e">
        <f t="shared" si="362"/>
        <v>#VALUE!</v>
      </c>
      <c r="Q265" s="57" t="e">
        <f t="shared" si="359"/>
        <v>#VALUE!</v>
      </c>
      <c r="R265" s="50"/>
      <c r="S265" s="55">
        <f>SUM(S262:S264)</f>
        <v>0</v>
      </c>
      <c r="T265" s="55">
        <f t="shared" ref="T265:V265" si="363">SUM(T262:T264)</f>
        <v>0</v>
      </c>
      <c r="U265" s="56">
        <f t="shared" si="363"/>
        <v>0</v>
      </c>
      <c r="V265" s="56" t="e">
        <f t="shared" si="363"/>
        <v>#VALUE!</v>
      </c>
      <c r="W265" s="57" t="e">
        <f t="shared" si="361"/>
        <v>#VALUE!</v>
      </c>
    </row>
    <row r="266" spans="1:23" hidden="1" outlineLevel="1">
      <c r="C266" s="89"/>
      <c r="I266" s="92"/>
      <c r="L266" s="43"/>
      <c r="M266" s="22"/>
      <c r="N266" s="22"/>
      <c r="Q266" s="24"/>
      <c r="R266" s="49"/>
      <c r="S266" s="22"/>
      <c r="T266" s="22"/>
      <c r="W266" s="24"/>
    </row>
    <row r="267" spans="1:23" hidden="1" outlineLevel="1">
      <c r="B267" s="53" t="s">
        <v>125</v>
      </c>
      <c r="C267" s="90"/>
      <c r="D267" s="74"/>
      <c r="E267" s="74"/>
      <c r="F267" s="74"/>
      <c r="G267" s="74"/>
      <c r="H267" s="74"/>
      <c r="I267" s="74"/>
      <c r="J267" s="74"/>
      <c r="K267" s="74"/>
      <c r="L267" s="45"/>
      <c r="M267" s="75"/>
      <c r="N267" s="75"/>
      <c r="O267" s="76"/>
      <c r="P267" s="76"/>
      <c r="Q267" s="77"/>
      <c r="R267" s="49"/>
      <c r="S267" s="75"/>
      <c r="T267" s="75"/>
      <c r="U267" s="76"/>
      <c r="V267" s="76"/>
      <c r="W267" s="77"/>
    </row>
    <row r="268" spans="1:23" hidden="1" outlineLevel="1">
      <c r="B268" s="1" t="s">
        <v>226</v>
      </c>
      <c r="C268" s="89">
        <v>159</v>
      </c>
      <c r="F268" s="2">
        <f t="shared" ref="F268:F270" si="364">E268</f>
        <v>0</v>
      </c>
      <c r="G268" s="2">
        <f t="shared" ref="G268:G270" si="365">D268</f>
        <v>0</v>
      </c>
      <c r="H268" s="2" t="str">
        <f t="shared" ref="H268:H270" si="366">CONCATENATE("L",D268,E268)</f>
        <v>L</v>
      </c>
      <c r="I268" s="2" t="str">
        <f t="shared" ref="I268:I270" si="367">CONCATENATE("L",F268,G268)</f>
        <v>L00</v>
      </c>
      <c r="J268" s="2" t="str">
        <f t="shared" ref="J268:J270" si="368">CONCATENATE(C268,"NE")</f>
        <v>159NE</v>
      </c>
      <c r="K268" s="2" t="str">
        <f t="shared" ref="K268:K270" si="369">CONCATENATE(C268,"SW")</f>
        <v>159SW</v>
      </c>
      <c r="L268" s="43"/>
      <c r="M268" s="22" t="str">
        <f>IFERROR(VLOOKUP(H268,emme_volumes!$A:$AB, 4,FALSE)*2,"****")</f>
        <v>****</v>
      </c>
      <c r="N268" s="22" t="str">
        <f t="array" ref="N268">IFERROR(SUM(VLOOKUP(H268,emme_volumes!$A:$AB, {21,22},FALSE)),"****")</f>
        <v>****</v>
      </c>
      <c r="O268" s="23" t="str">
        <f t="array" ref="O268">IFERROR(SUM(VLOOKUP(J268,counts!$A:$AC, {22,23},FALSE)),"****")</f>
        <v>****</v>
      </c>
      <c r="P268" s="23" t="e">
        <f t="shared" ref="P268:P270" si="370">N268-O268</f>
        <v>#VALUE!</v>
      </c>
      <c r="Q268" s="24" t="e">
        <f t="shared" ref="Q268:Q271" si="371">P268/O268</f>
        <v>#VALUE!</v>
      </c>
      <c r="R268" s="49"/>
      <c r="S268" s="22" t="str">
        <f>IFERROR(VLOOKUP(I268,emme_volumes!$A:$AB, 4,FALSE)*2,"****")</f>
        <v>****</v>
      </c>
      <c r="T268" s="22" t="str">
        <f t="array" ref="T268">IFERROR(SUM(VLOOKUP(I268,emme_volumes!$A:$AB, {21,22},FALSE)),"****")</f>
        <v>****</v>
      </c>
      <c r="U268" s="23" t="str">
        <f t="array" ref="U268">IFERROR(SUM(VLOOKUP(K268,counts!$A:$AC, {22,23},FALSE)),"****")</f>
        <v>****</v>
      </c>
      <c r="V268" s="23" t="e">
        <f t="shared" ref="V268:V270" si="372">T268-U268</f>
        <v>#VALUE!</v>
      </c>
      <c r="W268" s="24" t="e">
        <f t="shared" ref="W268:W271" si="373">V268/U268</f>
        <v>#VALUE!</v>
      </c>
    </row>
    <row r="269" spans="1:23" hidden="1" outlineLevel="1">
      <c r="B269" s="1" t="s">
        <v>227</v>
      </c>
      <c r="C269" s="89">
        <v>160</v>
      </c>
      <c r="F269" s="2">
        <f t="shared" si="364"/>
        <v>0</v>
      </c>
      <c r="G269" s="2">
        <f t="shared" si="365"/>
        <v>0</v>
      </c>
      <c r="H269" s="2" t="str">
        <f t="shared" si="366"/>
        <v>L</v>
      </c>
      <c r="I269" s="2" t="str">
        <f t="shared" si="367"/>
        <v>L00</v>
      </c>
      <c r="J269" s="2" t="str">
        <f t="shared" si="368"/>
        <v>160NE</v>
      </c>
      <c r="K269" s="2" t="str">
        <f t="shared" si="369"/>
        <v>160SW</v>
      </c>
      <c r="L269" s="43"/>
      <c r="M269" s="22" t="str">
        <f>IFERROR(VLOOKUP(H269,emme_volumes!$A:$AB, 4,FALSE)*2,"****")</f>
        <v>****</v>
      </c>
      <c r="N269" s="22" t="str">
        <f t="array" ref="N269">IFERROR(SUM(VLOOKUP(H269,emme_volumes!$A:$AB, {21,22},FALSE)),"****")</f>
        <v>****</v>
      </c>
      <c r="O269" s="23" t="str">
        <f t="array" ref="O269">IFERROR(SUM(VLOOKUP(J269,counts!$A:$AC, {22,23},FALSE)),"****")</f>
        <v>****</v>
      </c>
      <c r="P269" s="23" t="e">
        <f t="shared" si="370"/>
        <v>#VALUE!</v>
      </c>
      <c r="Q269" s="24" t="e">
        <f t="shared" si="371"/>
        <v>#VALUE!</v>
      </c>
      <c r="R269" s="49"/>
      <c r="S269" s="22" t="str">
        <f>IFERROR(VLOOKUP(I269,emme_volumes!$A:$AB, 4,FALSE)*2,"****")</f>
        <v>****</v>
      </c>
      <c r="T269" s="22" t="str">
        <f t="array" ref="T269">IFERROR(SUM(VLOOKUP(I269,emme_volumes!$A:$AB, {21,22},FALSE)),"****")</f>
        <v>****</v>
      </c>
      <c r="U269" s="23" t="str">
        <f t="array" ref="U269">IFERROR(SUM(VLOOKUP(K269,counts!$A:$AC, {22,23},FALSE)),"****")</f>
        <v>****</v>
      </c>
      <c r="V269" s="23" t="e">
        <f t="shared" si="372"/>
        <v>#VALUE!</v>
      </c>
      <c r="W269" s="24" t="e">
        <f t="shared" si="373"/>
        <v>#VALUE!</v>
      </c>
    </row>
    <row r="270" spans="1:23" hidden="1" outlineLevel="1">
      <c r="B270" s="1" t="s">
        <v>228</v>
      </c>
      <c r="C270" s="89">
        <v>161</v>
      </c>
      <c r="F270" s="2">
        <f t="shared" si="364"/>
        <v>0</v>
      </c>
      <c r="G270" s="2">
        <f t="shared" si="365"/>
        <v>0</v>
      </c>
      <c r="H270" s="2" t="str">
        <f t="shared" si="366"/>
        <v>L</v>
      </c>
      <c r="I270" s="2" t="str">
        <f t="shared" si="367"/>
        <v>L00</v>
      </c>
      <c r="J270" s="2" t="str">
        <f t="shared" si="368"/>
        <v>161NE</v>
      </c>
      <c r="K270" s="2" t="str">
        <f t="shared" si="369"/>
        <v>161SW</v>
      </c>
      <c r="L270" s="43"/>
      <c r="M270" s="22" t="str">
        <f>IFERROR(VLOOKUP(H270,emme_volumes!$A:$AB, 4,FALSE)*2,"****")</f>
        <v>****</v>
      </c>
      <c r="N270" s="22" t="str">
        <f t="array" ref="N270">IFERROR(SUM(VLOOKUP(H270,emme_volumes!$A:$AB, {21,22},FALSE)),"****")</f>
        <v>****</v>
      </c>
      <c r="O270" s="23" t="str">
        <f t="array" ref="O270">IFERROR(SUM(VLOOKUP(J270,counts!$A:$AC, {22,23},FALSE)),"****")</f>
        <v>****</v>
      </c>
      <c r="P270" s="23" t="e">
        <f t="shared" si="370"/>
        <v>#VALUE!</v>
      </c>
      <c r="Q270" s="24" t="e">
        <f t="shared" si="371"/>
        <v>#VALUE!</v>
      </c>
      <c r="R270" s="49"/>
      <c r="S270" s="22" t="str">
        <f>IFERROR(VLOOKUP(I270,emme_volumes!$A:$AB, 4,FALSE)*2,"****")</f>
        <v>****</v>
      </c>
      <c r="T270" s="22" t="str">
        <f t="array" ref="T270">IFERROR(SUM(VLOOKUP(I270,emme_volumes!$A:$AB, {21,22},FALSE)),"****")</f>
        <v>****</v>
      </c>
      <c r="U270" s="23" t="str">
        <f t="array" ref="U270">IFERROR(SUM(VLOOKUP(K270,counts!$A:$AC, {22,23},FALSE)),"****")</f>
        <v>****</v>
      </c>
      <c r="V270" s="23" t="e">
        <f t="shared" si="372"/>
        <v>#VALUE!</v>
      </c>
      <c r="W270" s="24" t="e">
        <f t="shared" si="373"/>
        <v>#VALUE!</v>
      </c>
    </row>
    <row r="271" spans="1:23" hidden="1" outlineLevel="1">
      <c r="A271" s="3"/>
      <c r="B271" s="53" t="s">
        <v>4</v>
      </c>
      <c r="C271" s="91"/>
      <c r="D271" s="54"/>
      <c r="E271" s="54"/>
      <c r="F271" s="54"/>
      <c r="G271" s="54"/>
      <c r="H271" s="54"/>
      <c r="I271" s="54"/>
      <c r="J271" s="54"/>
      <c r="K271" s="54"/>
      <c r="L271" s="45"/>
      <c r="M271" s="55">
        <f>SUM(M268:M270)</f>
        <v>0</v>
      </c>
      <c r="N271" s="55">
        <f>SUM(N268:N270)</f>
        <v>0</v>
      </c>
      <c r="O271" s="56">
        <f t="shared" ref="O271:P271" si="374">SUM(O268:O270)</f>
        <v>0</v>
      </c>
      <c r="P271" s="56" t="e">
        <f t="shared" si="374"/>
        <v>#VALUE!</v>
      </c>
      <c r="Q271" s="57" t="e">
        <f t="shared" si="371"/>
        <v>#VALUE!</v>
      </c>
      <c r="R271" s="50"/>
      <c r="S271" s="55">
        <f>SUM(S268:S270)</f>
        <v>0</v>
      </c>
      <c r="T271" s="55">
        <f t="shared" ref="T271:V271" si="375">SUM(T268:T270)</f>
        <v>0</v>
      </c>
      <c r="U271" s="56">
        <f t="shared" si="375"/>
        <v>0</v>
      </c>
      <c r="V271" s="56" t="e">
        <f t="shared" si="375"/>
        <v>#VALUE!</v>
      </c>
      <c r="W271" s="57" t="e">
        <f t="shared" si="373"/>
        <v>#VALUE!</v>
      </c>
    </row>
    <row r="272" spans="1:23" hidden="1" outlineLevel="1">
      <c r="C272" s="89"/>
      <c r="I272" s="92"/>
      <c r="L272" s="43"/>
      <c r="M272" s="22"/>
      <c r="N272" s="22"/>
      <c r="Q272" s="24"/>
      <c r="R272" s="49"/>
      <c r="S272" s="22"/>
      <c r="T272" s="22"/>
      <c r="W272" s="24"/>
    </row>
    <row r="273" spans="1:23" hidden="1" outlineLevel="1">
      <c r="B273" s="53" t="s">
        <v>126</v>
      </c>
      <c r="C273" s="90"/>
      <c r="D273" s="74"/>
      <c r="E273" s="74"/>
      <c r="F273" s="74"/>
      <c r="G273" s="74"/>
      <c r="H273" s="74"/>
      <c r="I273" s="74"/>
      <c r="J273" s="74"/>
      <c r="K273" s="74"/>
      <c r="L273" s="45"/>
      <c r="M273" s="75"/>
      <c r="N273" s="75"/>
      <c r="O273" s="76"/>
      <c r="P273" s="76"/>
      <c r="Q273" s="77"/>
      <c r="R273" s="49"/>
      <c r="S273" s="75"/>
      <c r="T273" s="75"/>
      <c r="U273" s="76"/>
      <c r="V273" s="76"/>
      <c r="W273" s="77"/>
    </row>
    <row r="274" spans="1:23" hidden="1" outlineLevel="1">
      <c r="B274" s="1" t="s">
        <v>229</v>
      </c>
      <c r="C274" s="89">
        <v>165</v>
      </c>
      <c r="F274" s="2">
        <f t="shared" ref="F274:F275" si="376">E274</f>
        <v>0</v>
      </c>
      <c r="G274" s="2">
        <f t="shared" ref="G274:G275" si="377">D274</f>
        <v>0</v>
      </c>
      <c r="H274" s="2" t="str">
        <f t="shared" ref="H274:H275" si="378">CONCATENATE("L",D274,E274)</f>
        <v>L</v>
      </c>
      <c r="I274" s="2" t="str">
        <f t="shared" ref="I274:I275" si="379">CONCATENATE("L",F274,G274)</f>
        <v>L00</v>
      </c>
      <c r="J274" s="2" t="str">
        <f t="shared" ref="J274:J275" si="380">CONCATENATE(C274,"NE")</f>
        <v>165NE</v>
      </c>
      <c r="K274" s="2" t="str">
        <f t="shared" ref="K274:K275" si="381">CONCATENATE(C274,"SW")</f>
        <v>165SW</v>
      </c>
      <c r="L274" s="43"/>
      <c r="M274" s="22" t="str">
        <f>IFERROR(VLOOKUP(H274,emme_volumes!$A:$AB, 4,FALSE)*2,"****")</f>
        <v>****</v>
      </c>
      <c r="N274" s="22" t="str">
        <f t="array" ref="N274">IFERROR(SUM(VLOOKUP(H274,emme_volumes!$A:$AB, {21,22},FALSE)),"****")</f>
        <v>****</v>
      </c>
      <c r="O274" s="23" t="str">
        <f t="array" ref="O274">IFERROR(SUM(VLOOKUP(J274,counts!$A:$AC, {22,23},FALSE)),"****")</f>
        <v>****</v>
      </c>
      <c r="P274" s="23" t="e">
        <f t="shared" ref="P274:P275" si="382">N274-O274</f>
        <v>#VALUE!</v>
      </c>
      <c r="Q274" s="24" t="e">
        <f t="shared" ref="Q274:Q276" si="383">P274/O274</f>
        <v>#VALUE!</v>
      </c>
      <c r="R274" s="49"/>
      <c r="S274" s="22" t="str">
        <f>IFERROR(VLOOKUP(I274,emme_volumes!$A:$AB, 4,FALSE)*2,"****")</f>
        <v>****</v>
      </c>
      <c r="T274" s="22" t="str">
        <f t="array" ref="T274">IFERROR(SUM(VLOOKUP(I274,emme_volumes!$A:$AB, {21,22},FALSE)),"****")</f>
        <v>****</v>
      </c>
      <c r="U274" s="23" t="str">
        <f t="array" ref="U274">IFERROR(SUM(VLOOKUP(K274,counts!$A:$AC, {22,23},FALSE)),"****")</f>
        <v>****</v>
      </c>
      <c r="V274" s="23" t="e">
        <f t="shared" ref="V274:V275" si="384">T274-U274</f>
        <v>#VALUE!</v>
      </c>
      <c r="W274" s="24" t="e">
        <f t="shared" ref="W274:W276" si="385">V274/U274</f>
        <v>#VALUE!</v>
      </c>
    </row>
    <row r="275" spans="1:23" hidden="1" outlineLevel="1">
      <c r="B275" s="4" t="s">
        <v>230</v>
      </c>
      <c r="C275" s="93">
        <v>166</v>
      </c>
      <c r="D275" s="9"/>
      <c r="E275" s="9"/>
      <c r="F275" s="9">
        <f t="shared" si="376"/>
        <v>0</v>
      </c>
      <c r="G275" s="9">
        <f t="shared" si="377"/>
        <v>0</v>
      </c>
      <c r="H275" s="9" t="str">
        <f t="shared" si="378"/>
        <v>L</v>
      </c>
      <c r="I275" s="9" t="str">
        <f t="shared" si="379"/>
        <v>L00</v>
      </c>
      <c r="J275" s="9" t="str">
        <f t="shared" si="380"/>
        <v>166NE</v>
      </c>
      <c r="K275" s="9" t="str">
        <f t="shared" si="381"/>
        <v>166SW</v>
      </c>
      <c r="L275" s="43"/>
      <c r="M275" s="26" t="str">
        <f>IFERROR(VLOOKUP(H275,emme_volumes!$A:$AB, 4,FALSE)*2,"****")</f>
        <v>****</v>
      </c>
      <c r="N275" s="26" t="str">
        <f t="array" ref="N275">IFERROR(SUM(VLOOKUP(H275,emme_volumes!$A:$AB, {21,22},FALSE)),"****")</f>
        <v>****</v>
      </c>
      <c r="O275" s="27" t="str">
        <f t="array" ref="O275">IFERROR(SUM(VLOOKUP(J275,counts!$A:$AC, {22,23},FALSE)),"****")</f>
        <v>****</v>
      </c>
      <c r="P275" s="27" t="e">
        <f t="shared" si="382"/>
        <v>#VALUE!</v>
      </c>
      <c r="Q275" s="28" t="e">
        <f t="shared" si="383"/>
        <v>#VALUE!</v>
      </c>
      <c r="R275" s="49"/>
      <c r="S275" s="26" t="str">
        <f>IFERROR(VLOOKUP(I275,emme_volumes!$A:$AB, 4,FALSE)*2,"****")</f>
        <v>****</v>
      </c>
      <c r="T275" s="26" t="str">
        <f t="array" ref="T275">IFERROR(SUM(VLOOKUP(I275,emme_volumes!$A:$AB, {21,22},FALSE)),"****")</f>
        <v>****</v>
      </c>
      <c r="U275" s="27" t="str">
        <f t="array" ref="U275">IFERROR(SUM(VLOOKUP(K275,counts!$A:$AC, {22,23},FALSE)),"****")</f>
        <v>****</v>
      </c>
      <c r="V275" s="27" t="e">
        <f t="shared" si="384"/>
        <v>#VALUE!</v>
      </c>
      <c r="W275" s="28" t="e">
        <f t="shared" si="385"/>
        <v>#VALUE!</v>
      </c>
    </row>
    <row r="276" spans="1:23" hidden="1" outlineLevel="1">
      <c r="A276" s="3"/>
      <c r="B276" s="53" t="s">
        <v>4</v>
      </c>
      <c r="C276" s="91"/>
      <c r="D276" s="54"/>
      <c r="E276" s="54"/>
      <c r="F276" s="54"/>
      <c r="G276" s="54"/>
      <c r="H276" s="54"/>
      <c r="I276" s="54"/>
      <c r="J276" s="54"/>
      <c r="K276" s="54"/>
      <c r="L276" s="45"/>
      <c r="M276" s="55">
        <f>SUM(M274:M275)</f>
        <v>0</v>
      </c>
      <c r="N276" s="55">
        <f>SUM(N274:N275)</f>
        <v>0</v>
      </c>
      <c r="O276" s="56">
        <f t="shared" ref="O276:P276" si="386">SUM(O274:O275)</f>
        <v>0</v>
      </c>
      <c r="P276" s="56" t="e">
        <f t="shared" si="386"/>
        <v>#VALUE!</v>
      </c>
      <c r="Q276" s="57" t="e">
        <f t="shared" si="383"/>
        <v>#VALUE!</v>
      </c>
      <c r="R276" s="50"/>
      <c r="S276" s="55">
        <f>SUM(S274:S275)</f>
        <v>0</v>
      </c>
      <c r="T276" s="55">
        <f t="shared" ref="T276:V276" si="387">SUM(T274:T275)</f>
        <v>0</v>
      </c>
      <c r="U276" s="56">
        <f t="shared" si="387"/>
        <v>0</v>
      </c>
      <c r="V276" s="56" t="e">
        <f t="shared" si="387"/>
        <v>#VALUE!</v>
      </c>
      <c r="W276" s="57" t="e">
        <f t="shared" si="385"/>
        <v>#VALUE!</v>
      </c>
    </row>
    <row r="277" spans="1:23" hidden="1" outlineLevel="1">
      <c r="C277" s="89"/>
      <c r="I277" s="92"/>
      <c r="L277" s="43"/>
      <c r="M277" s="22"/>
      <c r="N277" s="22"/>
      <c r="Q277" s="24"/>
      <c r="R277" s="49"/>
      <c r="S277" s="22"/>
      <c r="T277" s="22"/>
      <c r="W277" s="24"/>
    </row>
    <row r="278" spans="1:23" hidden="1" outlineLevel="1">
      <c r="B278" s="53" t="s">
        <v>127</v>
      </c>
      <c r="C278" s="90"/>
      <c r="D278" s="74"/>
      <c r="E278" s="74"/>
      <c r="F278" s="74"/>
      <c r="G278" s="74"/>
      <c r="H278" s="74"/>
      <c r="I278" s="74"/>
      <c r="J278" s="74"/>
      <c r="K278" s="74"/>
      <c r="L278" s="45"/>
      <c r="M278" s="75"/>
      <c r="N278" s="75"/>
      <c r="O278" s="76"/>
      <c r="P278" s="76"/>
      <c r="Q278" s="77"/>
      <c r="R278" s="49"/>
      <c r="S278" s="75"/>
      <c r="T278" s="75"/>
      <c r="U278" s="76"/>
      <c r="V278" s="76"/>
      <c r="W278" s="77"/>
    </row>
    <row r="279" spans="1:23" hidden="1" outlineLevel="1">
      <c r="B279" s="1" t="s">
        <v>231</v>
      </c>
      <c r="C279" s="89">
        <v>171</v>
      </c>
      <c r="F279" s="2">
        <f t="shared" ref="F279:F281" si="388">E279</f>
        <v>0</v>
      </c>
      <c r="G279" s="2">
        <f t="shared" ref="G279:G281" si="389">D279</f>
        <v>0</v>
      </c>
      <c r="H279" s="2" t="str">
        <f t="shared" ref="H279:H281" si="390">CONCATENATE("L",D279,E279)</f>
        <v>L</v>
      </c>
      <c r="I279" s="2" t="str">
        <f t="shared" ref="I279:I281" si="391">CONCATENATE("L",F279,G279)</f>
        <v>L00</v>
      </c>
      <c r="J279" s="2" t="str">
        <f t="shared" ref="J279:J281" si="392">CONCATENATE(C279,"NE")</f>
        <v>171NE</v>
      </c>
      <c r="K279" s="2" t="str">
        <f t="shared" ref="K279:K281" si="393">CONCATENATE(C279,"SW")</f>
        <v>171SW</v>
      </c>
      <c r="L279" s="43"/>
      <c r="M279" s="22" t="str">
        <f>IFERROR(VLOOKUP(H279,emme_volumes!$A:$AB, 4,FALSE)*2,"****")</f>
        <v>****</v>
      </c>
      <c r="N279" s="22" t="str">
        <f t="array" ref="N279">IFERROR(SUM(VLOOKUP(H279,emme_volumes!$A:$AB, {21,22},FALSE)),"****")</f>
        <v>****</v>
      </c>
      <c r="O279" s="23" t="str">
        <f t="array" ref="O279">IFERROR(SUM(VLOOKUP(J279,counts!$A:$AC, {22,23},FALSE)),"****")</f>
        <v>****</v>
      </c>
      <c r="P279" s="23" t="e">
        <f t="shared" ref="P279:P281" si="394">N279-O279</f>
        <v>#VALUE!</v>
      </c>
      <c r="Q279" s="24" t="e">
        <f t="shared" ref="Q279:Q282" si="395">P279/O279</f>
        <v>#VALUE!</v>
      </c>
      <c r="R279" s="49"/>
      <c r="S279" s="22" t="str">
        <f>IFERROR(VLOOKUP(I279,emme_volumes!$A:$AB, 4,FALSE)*2,"****")</f>
        <v>****</v>
      </c>
      <c r="T279" s="22" t="str">
        <f t="array" ref="T279">IFERROR(SUM(VLOOKUP(I279,emme_volumes!$A:$AB, {21,22},FALSE)),"****")</f>
        <v>****</v>
      </c>
      <c r="U279" s="23" t="str">
        <f t="array" ref="U279">IFERROR(SUM(VLOOKUP(K279,counts!$A:$AC, {22,23},FALSE)),"****")</f>
        <v>****</v>
      </c>
      <c r="V279" s="23" t="e">
        <f t="shared" ref="V279:V281" si="396">T279-U279</f>
        <v>#VALUE!</v>
      </c>
      <c r="W279" s="24" t="e">
        <f t="shared" ref="W279:W282" si="397">V279/U279</f>
        <v>#VALUE!</v>
      </c>
    </row>
    <row r="280" spans="1:23" hidden="1" outlineLevel="1">
      <c r="B280" s="1" t="s">
        <v>232</v>
      </c>
      <c r="C280" s="89">
        <v>172</v>
      </c>
      <c r="F280" s="2">
        <f t="shared" si="388"/>
        <v>0</v>
      </c>
      <c r="G280" s="2">
        <f t="shared" si="389"/>
        <v>0</v>
      </c>
      <c r="H280" s="2" t="str">
        <f t="shared" si="390"/>
        <v>L</v>
      </c>
      <c r="I280" s="2" t="str">
        <f t="shared" si="391"/>
        <v>L00</v>
      </c>
      <c r="J280" s="2" t="str">
        <f t="shared" si="392"/>
        <v>172NE</v>
      </c>
      <c r="K280" s="2" t="str">
        <f t="shared" si="393"/>
        <v>172SW</v>
      </c>
      <c r="L280" s="43"/>
      <c r="M280" s="22" t="str">
        <f>IFERROR(VLOOKUP(H280,emme_volumes!$A:$AB, 4,FALSE)*2,"****")</f>
        <v>****</v>
      </c>
      <c r="N280" s="22" t="str">
        <f t="array" ref="N280">IFERROR(SUM(VLOOKUP(H280,emme_volumes!$A:$AB, {21,22},FALSE)),"****")</f>
        <v>****</v>
      </c>
      <c r="O280" s="23" t="str">
        <f t="array" ref="O280">IFERROR(SUM(VLOOKUP(J280,counts!$A:$AC, {22,23},FALSE)),"****")</f>
        <v>****</v>
      </c>
      <c r="P280" s="23" t="e">
        <f t="shared" si="394"/>
        <v>#VALUE!</v>
      </c>
      <c r="Q280" s="24" t="e">
        <f t="shared" si="395"/>
        <v>#VALUE!</v>
      </c>
      <c r="R280" s="49"/>
      <c r="S280" s="22" t="str">
        <f>IFERROR(VLOOKUP(I280,emme_volumes!$A:$AB, 4,FALSE)*2,"****")</f>
        <v>****</v>
      </c>
      <c r="T280" s="22" t="str">
        <f t="array" ref="T280">IFERROR(SUM(VLOOKUP(I280,emme_volumes!$A:$AB, {21,22},FALSE)),"****")</f>
        <v>****</v>
      </c>
      <c r="U280" s="23" t="str">
        <f t="array" ref="U280">IFERROR(SUM(VLOOKUP(K280,counts!$A:$AC, {22,23},FALSE)),"****")</f>
        <v>****</v>
      </c>
      <c r="V280" s="23" t="e">
        <f t="shared" si="396"/>
        <v>#VALUE!</v>
      </c>
      <c r="W280" s="24" t="e">
        <f t="shared" si="397"/>
        <v>#VALUE!</v>
      </c>
    </row>
    <row r="281" spans="1:23" hidden="1" outlineLevel="1">
      <c r="B281" s="1" t="s">
        <v>233</v>
      </c>
      <c r="C281" s="89">
        <v>173</v>
      </c>
      <c r="F281" s="2">
        <f t="shared" si="388"/>
        <v>0</v>
      </c>
      <c r="G281" s="2">
        <f t="shared" si="389"/>
        <v>0</v>
      </c>
      <c r="H281" s="2" t="str">
        <f t="shared" si="390"/>
        <v>L</v>
      </c>
      <c r="I281" s="2" t="str">
        <f t="shared" si="391"/>
        <v>L00</v>
      </c>
      <c r="J281" s="2" t="str">
        <f t="shared" si="392"/>
        <v>173NE</v>
      </c>
      <c r="K281" s="2" t="str">
        <f t="shared" si="393"/>
        <v>173SW</v>
      </c>
      <c r="L281" s="43"/>
      <c r="M281" s="22" t="str">
        <f>IFERROR(VLOOKUP(H281,emme_volumes!$A:$AB, 4,FALSE)*2,"****")</f>
        <v>****</v>
      </c>
      <c r="N281" s="22" t="str">
        <f t="array" ref="N281">IFERROR(SUM(VLOOKUP(H281,emme_volumes!$A:$AB, {21,22},FALSE)),"****")</f>
        <v>****</v>
      </c>
      <c r="O281" s="23" t="str">
        <f t="array" ref="O281">IFERROR(SUM(VLOOKUP(J281,counts!$A:$AC, {22,23},FALSE)),"****")</f>
        <v>****</v>
      </c>
      <c r="P281" s="23" t="e">
        <f t="shared" si="394"/>
        <v>#VALUE!</v>
      </c>
      <c r="Q281" s="24" t="e">
        <f t="shared" si="395"/>
        <v>#VALUE!</v>
      </c>
      <c r="R281" s="49"/>
      <c r="S281" s="22" t="str">
        <f>IFERROR(VLOOKUP(I281,emme_volumes!$A:$AB, 4,FALSE)*2,"****")</f>
        <v>****</v>
      </c>
      <c r="T281" s="22" t="str">
        <f t="array" ref="T281">IFERROR(SUM(VLOOKUP(I281,emme_volumes!$A:$AB, {21,22},FALSE)),"****")</f>
        <v>****</v>
      </c>
      <c r="U281" s="23" t="str">
        <f t="array" ref="U281">IFERROR(SUM(VLOOKUP(K281,counts!$A:$AC, {22,23},FALSE)),"****")</f>
        <v>****</v>
      </c>
      <c r="V281" s="23" t="e">
        <f t="shared" si="396"/>
        <v>#VALUE!</v>
      </c>
      <c r="W281" s="24" t="e">
        <f t="shared" si="397"/>
        <v>#VALUE!</v>
      </c>
    </row>
    <row r="282" spans="1:23" hidden="1" outlineLevel="1">
      <c r="A282" s="3"/>
      <c r="B282" s="53" t="s">
        <v>4</v>
      </c>
      <c r="C282" s="91"/>
      <c r="D282" s="54"/>
      <c r="E282" s="54"/>
      <c r="F282" s="54"/>
      <c r="G282" s="54"/>
      <c r="H282" s="54"/>
      <c r="I282" s="54"/>
      <c r="J282" s="54"/>
      <c r="K282" s="54"/>
      <c r="L282" s="45"/>
      <c r="M282" s="55">
        <f>SUM(M279:M281)</f>
        <v>0</v>
      </c>
      <c r="N282" s="55">
        <f>SUM(N279:N281)</f>
        <v>0</v>
      </c>
      <c r="O282" s="56">
        <f t="shared" ref="O282:P282" si="398">SUM(O279:O281)</f>
        <v>0</v>
      </c>
      <c r="P282" s="56" t="e">
        <f t="shared" si="398"/>
        <v>#VALUE!</v>
      </c>
      <c r="Q282" s="57" t="e">
        <f t="shared" si="395"/>
        <v>#VALUE!</v>
      </c>
      <c r="R282" s="50"/>
      <c r="S282" s="55">
        <f>SUM(S279:S281)</f>
        <v>0</v>
      </c>
      <c r="T282" s="55">
        <f t="shared" ref="T282:V282" si="399">SUM(T279:T281)</f>
        <v>0</v>
      </c>
      <c r="U282" s="56">
        <f t="shared" si="399"/>
        <v>0</v>
      </c>
      <c r="V282" s="56" t="e">
        <f t="shared" si="399"/>
        <v>#VALUE!</v>
      </c>
      <c r="W282" s="57" t="e">
        <f t="shared" si="397"/>
        <v>#VALUE!</v>
      </c>
    </row>
    <row r="283" spans="1:23" hidden="1" outlineLevel="1">
      <c r="C283" s="89"/>
      <c r="I283" s="92"/>
      <c r="L283" s="43"/>
      <c r="M283" s="22"/>
      <c r="N283" s="22"/>
      <c r="Q283" s="24"/>
      <c r="R283" s="49"/>
      <c r="S283" s="22"/>
      <c r="T283" s="22"/>
      <c r="W283" s="24"/>
    </row>
    <row r="284" spans="1:23" hidden="1" outlineLevel="1">
      <c r="B284" s="53" t="s">
        <v>128</v>
      </c>
      <c r="C284" s="90"/>
      <c r="D284" s="74"/>
      <c r="E284" s="74"/>
      <c r="F284" s="74"/>
      <c r="G284" s="74"/>
      <c r="H284" s="74"/>
      <c r="I284" s="74"/>
      <c r="J284" s="74"/>
      <c r="K284" s="74"/>
      <c r="L284" s="45"/>
      <c r="M284" s="75"/>
      <c r="N284" s="75"/>
      <c r="O284" s="76"/>
      <c r="P284" s="76"/>
      <c r="Q284" s="77"/>
      <c r="R284" s="49"/>
      <c r="S284" s="75"/>
      <c r="T284" s="75"/>
      <c r="U284" s="76"/>
      <c r="V284" s="76"/>
      <c r="W284" s="77"/>
    </row>
    <row r="285" spans="1:23" hidden="1" outlineLevel="1">
      <c r="B285" s="1" t="s">
        <v>234</v>
      </c>
      <c r="C285" s="89">
        <v>176</v>
      </c>
      <c r="F285" s="2">
        <f t="shared" ref="F285:F287" si="400">E285</f>
        <v>0</v>
      </c>
      <c r="G285" s="2">
        <f t="shared" ref="G285:G287" si="401">D285</f>
        <v>0</v>
      </c>
      <c r="H285" s="2" t="str">
        <f t="shared" ref="H285:H287" si="402">CONCATENATE("L",D285,E285)</f>
        <v>L</v>
      </c>
      <c r="I285" s="2" t="str">
        <f t="shared" ref="I285:I287" si="403">CONCATENATE("L",F285,G285)</f>
        <v>L00</v>
      </c>
      <c r="J285" s="2" t="str">
        <f t="shared" ref="J285:J287" si="404">CONCATENATE(C285,"NE")</f>
        <v>176NE</v>
      </c>
      <c r="K285" s="2" t="str">
        <f t="shared" ref="K285:K287" si="405">CONCATENATE(C285,"SW")</f>
        <v>176SW</v>
      </c>
      <c r="L285" s="43"/>
      <c r="M285" s="22" t="str">
        <f>IFERROR(VLOOKUP(H285,emme_volumes!$A:$AB, 4,FALSE)*2,"****")</f>
        <v>****</v>
      </c>
      <c r="N285" s="22" t="str">
        <f t="array" ref="N285">IFERROR(SUM(VLOOKUP(H285,emme_volumes!$A:$AB, {21,22},FALSE)),"****")</f>
        <v>****</v>
      </c>
      <c r="O285" s="23" t="str">
        <f t="array" ref="O285">IFERROR(SUM(VLOOKUP(J285,counts!$A:$AC, {22,23},FALSE)),"****")</f>
        <v>****</v>
      </c>
      <c r="P285" s="23" t="e">
        <f t="shared" ref="P285:P287" si="406">N285-O285</f>
        <v>#VALUE!</v>
      </c>
      <c r="Q285" s="24" t="e">
        <f t="shared" ref="Q285:Q288" si="407">P285/O285</f>
        <v>#VALUE!</v>
      </c>
      <c r="R285" s="49"/>
      <c r="S285" s="22" t="str">
        <f>IFERROR(VLOOKUP(I285,emme_volumes!$A:$AB, 4,FALSE)*2,"****")</f>
        <v>****</v>
      </c>
      <c r="T285" s="22" t="str">
        <f t="array" ref="T285">IFERROR(SUM(VLOOKUP(I285,emme_volumes!$A:$AB, {21,22},FALSE)),"****")</f>
        <v>****</v>
      </c>
      <c r="U285" s="23" t="str">
        <f t="array" ref="U285">IFERROR(SUM(VLOOKUP(K285,counts!$A:$AC, {22,23},FALSE)),"****")</f>
        <v>****</v>
      </c>
      <c r="V285" s="23" t="e">
        <f t="shared" ref="V285:V287" si="408">T285-U285</f>
        <v>#VALUE!</v>
      </c>
      <c r="W285" s="24" t="e">
        <f t="shared" ref="W285:W288" si="409">V285/U285</f>
        <v>#VALUE!</v>
      </c>
    </row>
    <row r="286" spans="1:23" hidden="1" outlineLevel="1">
      <c r="B286" s="1" t="s">
        <v>235</v>
      </c>
      <c r="C286" s="89">
        <v>177</v>
      </c>
      <c r="F286" s="2">
        <f t="shared" si="400"/>
        <v>0</v>
      </c>
      <c r="G286" s="2">
        <f t="shared" si="401"/>
        <v>0</v>
      </c>
      <c r="H286" s="2" t="str">
        <f t="shared" si="402"/>
        <v>L</v>
      </c>
      <c r="I286" s="2" t="str">
        <f t="shared" si="403"/>
        <v>L00</v>
      </c>
      <c r="J286" s="2" t="str">
        <f t="shared" si="404"/>
        <v>177NE</v>
      </c>
      <c r="K286" s="2" t="str">
        <f t="shared" si="405"/>
        <v>177SW</v>
      </c>
      <c r="L286" s="43"/>
      <c r="M286" s="22" t="str">
        <f>IFERROR(VLOOKUP(H286,emme_volumes!$A:$AB, 4,FALSE)*2,"****")</f>
        <v>****</v>
      </c>
      <c r="N286" s="22" t="str">
        <f t="array" ref="N286">IFERROR(SUM(VLOOKUP(H286,emme_volumes!$A:$AB, {21,22},FALSE)),"****")</f>
        <v>****</v>
      </c>
      <c r="O286" s="23" t="str">
        <f t="array" ref="O286">IFERROR(SUM(VLOOKUP(J286,counts!$A:$AC, {22,23},FALSE)),"****")</f>
        <v>****</v>
      </c>
      <c r="P286" s="23" t="e">
        <f t="shared" si="406"/>
        <v>#VALUE!</v>
      </c>
      <c r="Q286" s="24" t="e">
        <f t="shared" si="407"/>
        <v>#VALUE!</v>
      </c>
      <c r="R286" s="49"/>
      <c r="S286" s="22" t="str">
        <f>IFERROR(VLOOKUP(I286,emme_volumes!$A:$AB, 4,FALSE)*2,"****")</f>
        <v>****</v>
      </c>
      <c r="T286" s="22" t="str">
        <f t="array" ref="T286">IFERROR(SUM(VLOOKUP(I286,emme_volumes!$A:$AB, {21,22},FALSE)),"****")</f>
        <v>****</v>
      </c>
      <c r="U286" s="23" t="str">
        <f t="array" ref="U286">IFERROR(SUM(VLOOKUP(K286,counts!$A:$AC, {22,23},FALSE)),"****")</f>
        <v>****</v>
      </c>
      <c r="V286" s="23" t="e">
        <f t="shared" si="408"/>
        <v>#VALUE!</v>
      </c>
      <c r="W286" s="24" t="e">
        <f t="shared" si="409"/>
        <v>#VALUE!</v>
      </c>
    </row>
    <row r="287" spans="1:23" hidden="1" outlineLevel="1">
      <c r="B287" s="1" t="s">
        <v>236</v>
      </c>
      <c r="C287" s="89">
        <v>178</v>
      </c>
      <c r="F287" s="2">
        <f t="shared" si="400"/>
        <v>0</v>
      </c>
      <c r="G287" s="2">
        <f t="shared" si="401"/>
        <v>0</v>
      </c>
      <c r="H287" s="2" t="str">
        <f t="shared" si="402"/>
        <v>L</v>
      </c>
      <c r="I287" s="2" t="str">
        <f t="shared" si="403"/>
        <v>L00</v>
      </c>
      <c r="J287" s="2" t="str">
        <f t="shared" si="404"/>
        <v>178NE</v>
      </c>
      <c r="K287" s="2" t="str">
        <f t="shared" si="405"/>
        <v>178SW</v>
      </c>
      <c r="L287" s="43"/>
      <c r="M287" s="22" t="str">
        <f>IFERROR(VLOOKUP(H287,emme_volumes!$A:$AB, 4,FALSE)*2,"****")</f>
        <v>****</v>
      </c>
      <c r="N287" s="22" t="str">
        <f t="array" ref="N287">IFERROR(SUM(VLOOKUP(H287,emme_volumes!$A:$AB, {21,22},FALSE)),"****")</f>
        <v>****</v>
      </c>
      <c r="O287" s="23" t="str">
        <f t="array" ref="O287">IFERROR(SUM(VLOOKUP(J287,counts!$A:$AC, {22,23},FALSE)),"****")</f>
        <v>****</v>
      </c>
      <c r="P287" s="23" t="e">
        <f t="shared" si="406"/>
        <v>#VALUE!</v>
      </c>
      <c r="Q287" s="24" t="e">
        <f t="shared" si="407"/>
        <v>#VALUE!</v>
      </c>
      <c r="R287" s="49"/>
      <c r="S287" s="22" t="str">
        <f>IFERROR(VLOOKUP(I287,emme_volumes!$A:$AB, 4,FALSE)*2,"****")</f>
        <v>****</v>
      </c>
      <c r="T287" s="22" t="str">
        <f t="array" ref="T287">IFERROR(SUM(VLOOKUP(I287,emme_volumes!$A:$AB, {21,22},FALSE)),"****")</f>
        <v>****</v>
      </c>
      <c r="U287" s="23" t="str">
        <f t="array" ref="U287">IFERROR(SUM(VLOOKUP(K287,counts!$A:$AC, {22,23},FALSE)),"****")</f>
        <v>****</v>
      </c>
      <c r="V287" s="23" t="e">
        <f t="shared" si="408"/>
        <v>#VALUE!</v>
      </c>
      <c r="W287" s="24" t="e">
        <f t="shared" si="409"/>
        <v>#VALUE!</v>
      </c>
    </row>
    <row r="288" spans="1:23" hidden="1" outlineLevel="1">
      <c r="A288" s="3"/>
      <c r="B288" s="53" t="s">
        <v>4</v>
      </c>
      <c r="C288" s="91"/>
      <c r="D288" s="54"/>
      <c r="E288" s="54"/>
      <c r="F288" s="54"/>
      <c r="G288" s="54"/>
      <c r="H288" s="54"/>
      <c r="I288" s="54"/>
      <c r="J288" s="54"/>
      <c r="K288" s="54"/>
      <c r="L288" s="45"/>
      <c r="M288" s="55">
        <f>SUM(M285:M287)</f>
        <v>0</v>
      </c>
      <c r="N288" s="55">
        <f>SUM(N285:N287)</f>
        <v>0</v>
      </c>
      <c r="O288" s="56">
        <f t="shared" ref="O288:P288" si="410">SUM(O285:O287)</f>
        <v>0</v>
      </c>
      <c r="P288" s="56" t="e">
        <f t="shared" si="410"/>
        <v>#VALUE!</v>
      </c>
      <c r="Q288" s="57" t="e">
        <f t="shared" si="407"/>
        <v>#VALUE!</v>
      </c>
      <c r="R288" s="50"/>
      <c r="S288" s="55">
        <f>SUM(S285:S287)</f>
        <v>0</v>
      </c>
      <c r="T288" s="55">
        <f t="shared" ref="T288:V288" si="411">SUM(T285:T287)</f>
        <v>0</v>
      </c>
      <c r="U288" s="56">
        <f t="shared" si="411"/>
        <v>0</v>
      </c>
      <c r="V288" s="56" t="e">
        <f t="shared" si="411"/>
        <v>#VALUE!</v>
      </c>
      <c r="W288" s="57" t="e">
        <f t="shared" si="409"/>
        <v>#VALUE!</v>
      </c>
    </row>
    <row r="289" spans="1:23" hidden="1" outlineLevel="1">
      <c r="C289" s="89"/>
      <c r="I289" s="92"/>
      <c r="L289" s="43"/>
      <c r="M289" s="22"/>
      <c r="N289" s="22"/>
      <c r="Q289" s="24"/>
      <c r="R289" s="49"/>
      <c r="S289" s="22"/>
      <c r="T289" s="22"/>
      <c r="W289" s="24"/>
    </row>
    <row r="290" spans="1:23" hidden="1" outlineLevel="1">
      <c r="B290" s="53" t="s">
        <v>129</v>
      </c>
      <c r="C290" s="90"/>
      <c r="D290" s="74"/>
      <c r="E290" s="74"/>
      <c r="F290" s="74"/>
      <c r="G290" s="74"/>
      <c r="H290" s="74"/>
      <c r="I290" s="74"/>
      <c r="J290" s="74"/>
      <c r="K290" s="74"/>
      <c r="L290" s="45"/>
      <c r="M290" s="75"/>
      <c r="N290" s="75"/>
      <c r="O290" s="76"/>
      <c r="P290" s="76"/>
      <c r="Q290" s="77"/>
      <c r="R290" s="49"/>
      <c r="S290" s="75"/>
      <c r="T290" s="75"/>
      <c r="U290" s="76"/>
      <c r="V290" s="76"/>
      <c r="W290" s="77"/>
    </row>
    <row r="291" spans="1:23" hidden="1" outlineLevel="1">
      <c r="B291" s="1" t="s">
        <v>237</v>
      </c>
      <c r="C291" s="89">
        <v>186</v>
      </c>
      <c r="F291" s="2">
        <f t="shared" ref="F291:F293" si="412">E291</f>
        <v>0</v>
      </c>
      <c r="G291" s="2">
        <f t="shared" ref="G291:G293" si="413">D291</f>
        <v>0</v>
      </c>
      <c r="H291" s="2" t="str">
        <f t="shared" ref="H291:H293" si="414">CONCATENATE("L",D291,E291)</f>
        <v>L</v>
      </c>
      <c r="I291" s="2" t="str">
        <f t="shared" ref="I291:I293" si="415">CONCATENATE("L",F291,G291)</f>
        <v>L00</v>
      </c>
      <c r="J291" s="2" t="str">
        <f t="shared" ref="J291:J293" si="416">CONCATENATE(C291,"NE")</f>
        <v>186NE</v>
      </c>
      <c r="K291" s="2" t="str">
        <f t="shared" ref="K291:K293" si="417">CONCATENATE(C291,"SW")</f>
        <v>186SW</v>
      </c>
      <c r="L291" s="43"/>
      <c r="M291" s="22" t="str">
        <f>IFERROR(VLOOKUP(H291,emme_volumes!$A:$AB, 4,FALSE)*2,"****")</f>
        <v>****</v>
      </c>
      <c r="N291" s="22" t="str">
        <f t="array" ref="N291">IFERROR(SUM(VLOOKUP(H291,emme_volumes!$A:$AB, {21,22},FALSE)),"****")</f>
        <v>****</v>
      </c>
      <c r="O291" s="23" t="str">
        <f t="array" ref="O291">IFERROR(SUM(VLOOKUP(J291,counts!$A:$AC, {22,23},FALSE)),"****")</f>
        <v>****</v>
      </c>
      <c r="P291" s="23" t="e">
        <f t="shared" ref="P291:P293" si="418">N291-O291</f>
        <v>#VALUE!</v>
      </c>
      <c r="Q291" s="24" t="e">
        <f t="shared" ref="Q291:Q294" si="419">P291/O291</f>
        <v>#VALUE!</v>
      </c>
      <c r="R291" s="49"/>
      <c r="S291" s="22" t="str">
        <f>IFERROR(VLOOKUP(I291,emme_volumes!$A:$AB, 4,FALSE)*2,"****")</f>
        <v>****</v>
      </c>
      <c r="T291" s="22" t="str">
        <f t="array" ref="T291">IFERROR(SUM(VLOOKUP(I291,emme_volumes!$A:$AB, {21,22},FALSE)),"****")</f>
        <v>****</v>
      </c>
      <c r="U291" s="23" t="str">
        <f t="array" ref="U291">IFERROR(SUM(VLOOKUP(K291,counts!$A:$AC, {22,23},FALSE)),"****")</f>
        <v>****</v>
      </c>
      <c r="V291" s="23" t="e">
        <f t="shared" ref="V291:V293" si="420">T291-U291</f>
        <v>#VALUE!</v>
      </c>
      <c r="W291" s="24" t="e">
        <f t="shared" ref="W291:W294" si="421">V291/U291</f>
        <v>#VALUE!</v>
      </c>
    </row>
    <row r="292" spans="1:23" hidden="1" outlineLevel="1">
      <c r="B292" s="4" t="s">
        <v>238</v>
      </c>
      <c r="C292" s="93">
        <v>187</v>
      </c>
      <c r="D292" s="9"/>
      <c r="E292" s="9"/>
      <c r="F292" s="9">
        <f t="shared" si="412"/>
        <v>0</v>
      </c>
      <c r="G292" s="9">
        <f t="shared" si="413"/>
        <v>0</v>
      </c>
      <c r="H292" s="9" t="str">
        <f t="shared" si="414"/>
        <v>L</v>
      </c>
      <c r="I292" s="9" t="str">
        <f t="shared" si="415"/>
        <v>L00</v>
      </c>
      <c r="J292" s="9" t="str">
        <f t="shared" si="416"/>
        <v>187NE</v>
      </c>
      <c r="K292" s="9" t="str">
        <f t="shared" si="417"/>
        <v>187SW</v>
      </c>
      <c r="L292" s="43"/>
      <c r="M292" s="26" t="str">
        <f>IFERROR(VLOOKUP(H292,emme_volumes!$A:$AB, 4,FALSE)*2,"****")</f>
        <v>****</v>
      </c>
      <c r="N292" s="26" t="str">
        <f t="array" ref="N292">IFERROR(SUM(VLOOKUP(H292,emme_volumes!$A:$AB, {21,22},FALSE)),"****")</f>
        <v>****</v>
      </c>
      <c r="O292" s="27" t="str">
        <f t="array" ref="O292">IFERROR(SUM(VLOOKUP(J292,counts!$A:$AC, {22,23},FALSE)),"****")</f>
        <v>****</v>
      </c>
      <c r="P292" s="27" t="e">
        <f t="shared" si="418"/>
        <v>#VALUE!</v>
      </c>
      <c r="Q292" s="28" t="e">
        <f t="shared" si="419"/>
        <v>#VALUE!</v>
      </c>
      <c r="R292" s="49"/>
      <c r="S292" s="26" t="str">
        <f>IFERROR(VLOOKUP(I292,emme_volumes!$A:$AB, 4,FALSE)*2,"****")</f>
        <v>****</v>
      </c>
      <c r="T292" s="26" t="str">
        <f t="array" ref="T292">IFERROR(SUM(VLOOKUP(I292,emme_volumes!$A:$AB, {21,22},FALSE)),"****")</f>
        <v>****</v>
      </c>
      <c r="U292" s="27" t="str">
        <f t="array" ref="U292">IFERROR(SUM(VLOOKUP(K292,counts!$A:$AC, {22,23},FALSE)),"****")</f>
        <v>****</v>
      </c>
      <c r="V292" s="27" t="e">
        <f t="shared" si="420"/>
        <v>#VALUE!</v>
      </c>
      <c r="W292" s="28" t="e">
        <f t="shared" si="421"/>
        <v>#VALUE!</v>
      </c>
    </row>
    <row r="293" spans="1:23" hidden="1" outlineLevel="1">
      <c r="B293" s="1" t="s">
        <v>239</v>
      </c>
      <c r="C293" s="89">
        <v>188</v>
      </c>
      <c r="F293" s="2">
        <f t="shared" si="412"/>
        <v>0</v>
      </c>
      <c r="G293" s="2">
        <f t="shared" si="413"/>
        <v>0</v>
      </c>
      <c r="H293" s="2" t="str">
        <f t="shared" si="414"/>
        <v>L</v>
      </c>
      <c r="I293" s="2" t="str">
        <f t="shared" si="415"/>
        <v>L00</v>
      </c>
      <c r="J293" s="2" t="str">
        <f t="shared" si="416"/>
        <v>188NE</v>
      </c>
      <c r="K293" s="2" t="str">
        <f t="shared" si="417"/>
        <v>188SW</v>
      </c>
      <c r="L293" s="43"/>
      <c r="M293" s="22" t="str">
        <f>IFERROR(VLOOKUP(H293,emme_volumes!$A:$AB, 4,FALSE)*2,"****")</f>
        <v>****</v>
      </c>
      <c r="N293" s="22" t="str">
        <f t="array" ref="N293">IFERROR(SUM(VLOOKUP(H293,emme_volumes!$A:$AB, {21,22},FALSE)),"****")</f>
        <v>****</v>
      </c>
      <c r="O293" s="23" t="str">
        <f t="array" ref="O293">IFERROR(SUM(VLOOKUP(J293,counts!$A:$AC, {22,23},FALSE)),"****")</f>
        <v>****</v>
      </c>
      <c r="P293" s="23" t="e">
        <f t="shared" si="418"/>
        <v>#VALUE!</v>
      </c>
      <c r="Q293" s="24" t="e">
        <f t="shared" si="419"/>
        <v>#VALUE!</v>
      </c>
      <c r="R293" s="49"/>
      <c r="S293" s="22" t="str">
        <f>IFERROR(VLOOKUP(I293,emme_volumes!$A:$AB, 4,FALSE)*2,"****")</f>
        <v>****</v>
      </c>
      <c r="T293" s="22" t="str">
        <f t="array" ref="T293">IFERROR(SUM(VLOOKUP(I293,emme_volumes!$A:$AB, {21,22},FALSE)),"****")</f>
        <v>****</v>
      </c>
      <c r="U293" s="23" t="str">
        <f t="array" ref="U293">IFERROR(SUM(VLOOKUP(K293,counts!$A:$AC, {22,23},FALSE)),"****")</f>
        <v>****</v>
      </c>
      <c r="V293" s="23" t="e">
        <f t="shared" si="420"/>
        <v>#VALUE!</v>
      </c>
      <c r="W293" s="24" t="e">
        <f t="shared" si="421"/>
        <v>#VALUE!</v>
      </c>
    </row>
    <row r="294" spans="1:23" hidden="1" outlineLevel="1">
      <c r="A294" s="3"/>
      <c r="B294" s="53" t="s">
        <v>4</v>
      </c>
      <c r="C294" s="91"/>
      <c r="D294" s="54"/>
      <c r="E294" s="54"/>
      <c r="F294" s="54"/>
      <c r="G294" s="54"/>
      <c r="H294" s="54"/>
      <c r="I294" s="54"/>
      <c r="J294" s="54"/>
      <c r="K294" s="54"/>
      <c r="L294" s="45"/>
      <c r="M294" s="55">
        <f>SUM(M291:M293)</f>
        <v>0</v>
      </c>
      <c r="N294" s="55">
        <f>SUM(N291:N293)</f>
        <v>0</v>
      </c>
      <c r="O294" s="56">
        <f t="shared" ref="O294:P294" si="422">SUM(O291:O293)</f>
        <v>0</v>
      </c>
      <c r="P294" s="56" t="e">
        <f t="shared" si="422"/>
        <v>#VALUE!</v>
      </c>
      <c r="Q294" s="57" t="e">
        <f t="shared" si="419"/>
        <v>#VALUE!</v>
      </c>
      <c r="R294" s="50"/>
      <c r="S294" s="55">
        <f>SUM(S291:S293)</f>
        <v>0</v>
      </c>
      <c r="T294" s="55">
        <f t="shared" ref="T294:V294" si="423">SUM(T291:T293)</f>
        <v>0</v>
      </c>
      <c r="U294" s="56">
        <f t="shared" si="423"/>
        <v>0</v>
      </c>
      <c r="V294" s="56" t="e">
        <f t="shared" si="423"/>
        <v>#VALUE!</v>
      </c>
      <c r="W294" s="57" t="e">
        <f t="shared" si="421"/>
        <v>#VALUE!</v>
      </c>
    </row>
    <row r="295" spans="1:23" hidden="1" outlineLevel="1">
      <c r="C295" s="89"/>
      <c r="I295" s="92"/>
      <c r="L295" s="43"/>
      <c r="M295" s="22"/>
      <c r="N295" s="22"/>
      <c r="Q295" s="24"/>
      <c r="R295" s="49"/>
      <c r="S295" s="22"/>
      <c r="T295" s="22"/>
      <c r="W295" s="24"/>
    </row>
    <row r="296" spans="1:23" hidden="1" outlineLevel="1">
      <c r="B296" s="53" t="s">
        <v>130</v>
      </c>
      <c r="C296" s="90"/>
      <c r="D296" s="74"/>
      <c r="E296" s="74"/>
      <c r="F296" s="74"/>
      <c r="G296" s="74"/>
      <c r="H296" s="74"/>
      <c r="I296" s="74"/>
      <c r="J296" s="74"/>
      <c r="K296" s="74"/>
      <c r="L296" s="45"/>
      <c r="M296" s="75"/>
      <c r="N296" s="75"/>
      <c r="O296" s="76"/>
      <c r="P296" s="76"/>
      <c r="Q296" s="77"/>
      <c r="R296" s="49"/>
      <c r="S296" s="75"/>
      <c r="T296" s="75"/>
      <c r="U296" s="76"/>
      <c r="V296" s="76"/>
      <c r="W296" s="77"/>
    </row>
    <row r="297" spans="1:23" hidden="1" outlineLevel="1">
      <c r="B297" s="1" t="s">
        <v>240</v>
      </c>
      <c r="C297" s="89">
        <v>191</v>
      </c>
      <c r="F297" s="2">
        <f t="shared" ref="F297" si="424">E297</f>
        <v>0</v>
      </c>
      <c r="G297" s="2">
        <f t="shared" ref="G297" si="425">D297</f>
        <v>0</v>
      </c>
      <c r="H297" s="2" t="str">
        <f>CONCATENATE("L",D297,E297)</f>
        <v>L</v>
      </c>
      <c r="I297" s="2" t="str">
        <f>CONCATENATE("L",F297,G297)</f>
        <v>L00</v>
      </c>
      <c r="J297" s="2" t="str">
        <f>CONCATENATE(C297,"NE")</f>
        <v>191NE</v>
      </c>
      <c r="K297" s="2" t="str">
        <f>CONCATENATE(C297,"SW")</f>
        <v>191SW</v>
      </c>
      <c r="L297" s="43"/>
      <c r="M297" s="22" t="str">
        <f>IFERROR(VLOOKUP(H297,emme_volumes!$A:$AB, 4,FALSE)*2,"****")</f>
        <v>****</v>
      </c>
      <c r="N297" s="22" t="str">
        <f t="array" ref="N297">IFERROR(SUM(VLOOKUP(H297,emme_volumes!$A:$AB, {21,22},FALSE)),"****")</f>
        <v>****</v>
      </c>
      <c r="O297" s="23" t="str">
        <f t="array" ref="O297">IFERROR(SUM(VLOOKUP(J297,counts!$A:$AC, {22,23},FALSE)),"****")</f>
        <v>****</v>
      </c>
      <c r="P297" s="23" t="e">
        <f>N297-O297</f>
        <v>#VALUE!</v>
      </c>
      <c r="Q297" s="24" t="e">
        <f>P297/O297</f>
        <v>#VALUE!</v>
      </c>
      <c r="R297" s="49"/>
      <c r="S297" s="22" t="str">
        <f>IFERROR(VLOOKUP(I297,emme_volumes!$A:$AB, 4,FALSE)*2,"****")</f>
        <v>****</v>
      </c>
      <c r="T297" s="22" t="str">
        <f t="array" ref="T297">IFERROR(SUM(VLOOKUP(I297,emme_volumes!$A:$AB, {21,22},FALSE)),"****")</f>
        <v>****</v>
      </c>
      <c r="U297" s="23" t="str">
        <f t="array" ref="U297">IFERROR(SUM(VLOOKUP(K297,counts!$A:$AC, {22,23},FALSE)),"****")</f>
        <v>****</v>
      </c>
      <c r="V297" s="23" t="e">
        <f>T297-U297</f>
        <v>#VALUE!</v>
      </c>
      <c r="W297" s="24" t="e">
        <f>V297/U297</f>
        <v>#VALUE!</v>
      </c>
    </row>
    <row r="298" spans="1:23" hidden="1" outlineLevel="1">
      <c r="A298" s="3"/>
      <c r="B298" s="53" t="s">
        <v>4</v>
      </c>
      <c r="C298" s="91"/>
      <c r="D298" s="54"/>
      <c r="E298" s="54"/>
      <c r="F298" s="54"/>
      <c r="G298" s="54"/>
      <c r="H298" s="54"/>
      <c r="I298" s="54"/>
      <c r="J298" s="54"/>
      <c r="K298" s="54"/>
      <c r="L298" s="45"/>
      <c r="M298" s="55">
        <f>SUM(M297)</f>
        <v>0</v>
      </c>
      <c r="N298" s="55">
        <f>SUM(N297)</f>
        <v>0</v>
      </c>
      <c r="O298" s="56">
        <f t="shared" ref="O298:P298" si="426">SUM(O297)</f>
        <v>0</v>
      </c>
      <c r="P298" s="56" t="e">
        <f t="shared" si="426"/>
        <v>#VALUE!</v>
      </c>
      <c r="Q298" s="57" t="e">
        <f t="shared" ref="Q298" si="427">P298/O298</f>
        <v>#VALUE!</v>
      </c>
      <c r="R298" s="50"/>
      <c r="S298" s="55">
        <f>SUM(S297)</f>
        <v>0</v>
      </c>
      <c r="T298" s="55">
        <f>SUM(T297)</f>
        <v>0</v>
      </c>
      <c r="U298" s="56">
        <f t="shared" ref="U298:V298" si="428">SUM(U297)</f>
        <v>0</v>
      </c>
      <c r="V298" s="56" t="e">
        <f t="shared" si="428"/>
        <v>#VALUE!</v>
      </c>
      <c r="W298" s="57" t="e">
        <f t="shared" ref="W298" si="429">V298/U298</f>
        <v>#VALUE!</v>
      </c>
    </row>
    <row r="299" spans="1:23" hidden="1" outlineLevel="1">
      <c r="C299" s="89"/>
      <c r="I299" s="92"/>
      <c r="L299" s="43"/>
      <c r="M299" s="22"/>
      <c r="N299" s="22"/>
      <c r="Q299" s="24"/>
      <c r="R299" s="49"/>
      <c r="S299" s="22"/>
      <c r="T299" s="22"/>
      <c r="W299" s="24"/>
    </row>
    <row r="300" spans="1:23" hidden="1" outlineLevel="1">
      <c r="B300" s="53" t="s">
        <v>131</v>
      </c>
      <c r="C300" s="90"/>
      <c r="D300" s="74"/>
      <c r="E300" s="74"/>
      <c r="F300" s="74"/>
      <c r="G300" s="74"/>
      <c r="H300" s="74"/>
      <c r="I300" s="74"/>
      <c r="J300" s="74"/>
      <c r="K300" s="74"/>
      <c r="L300" s="45"/>
      <c r="M300" s="75"/>
      <c r="N300" s="75"/>
      <c r="O300" s="76"/>
      <c r="P300" s="76"/>
      <c r="Q300" s="77"/>
      <c r="R300" s="49"/>
      <c r="S300" s="75"/>
      <c r="T300" s="75"/>
      <c r="U300" s="76"/>
      <c r="V300" s="76"/>
      <c r="W300" s="77"/>
    </row>
    <row r="301" spans="1:23" hidden="1" outlineLevel="1">
      <c r="B301" s="1" t="s">
        <v>241</v>
      </c>
      <c r="C301" s="89">
        <v>194</v>
      </c>
      <c r="F301" s="2">
        <f t="shared" ref="F301" si="430">E301</f>
        <v>0</v>
      </c>
      <c r="G301" s="2">
        <f t="shared" ref="G301" si="431">D301</f>
        <v>0</v>
      </c>
      <c r="H301" s="2" t="str">
        <f>CONCATENATE("L",D301,E301)</f>
        <v>L</v>
      </c>
      <c r="I301" s="2" t="str">
        <f>CONCATENATE("L",F301,G301)</f>
        <v>L00</v>
      </c>
      <c r="J301" s="2" t="str">
        <f>CONCATENATE(C301,"NE")</f>
        <v>194NE</v>
      </c>
      <c r="K301" s="2" t="str">
        <f>CONCATENATE(C301,"SW")</f>
        <v>194SW</v>
      </c>
      <c r="L301" s="43"/>
      <c r="M301" s="22" t="str">
        <f>IFERROR(VLOOKUP(H301,emme_volumes!$A:$AB, 4,FALSE)*2,"****")</f>
        <v>****</v>
      </c>
      <c r="N301" s="22" t="str">
        <f t="array" ref="N301">IFERROR(SUM(VLOOKUP(H301,emme_volumes!$A:$AB, {21,22},FALSE)),"****")</f>
        <v>****</v>
      </c>
      <c r="O301" s="23" t="str">
        <f t="array" ref="O301">IFERROR(SUM(VLOOKUP(J301,counts!$A:$AC, {22,23},FALSE)),"****")</f>
        <v>****</v>
      </c>
      <c r="P301" s="23" t="e">
        <f>N301-O301</f>
        <v>#VALUE!</v>
      </c>
      <c r="Q301" s="24" t="e">
        <f>P301/O301</f>
        <v>#VALUE!</v>
      </c>
      <c r="R301" s="49"/>
      <c r="S301" s="22" t="str">
        <f>IFERROR(VLOOKUP(I301,emme_volumes!$A:$AB, 4,FALSE)*2,"****")</f>
        <v>****</v>
      </c>
      <c r="T301" s="22" t="str">
        <f t="array" ref="T301">IFERROR(SUM(VLOOKUP(I301,emme_volumes!$A:$AB, {21,22},FALSE)),"****")</f>
        <v>****</v>
      </c>
      <c r="U301" s="23" t="str">
        <f t="array" ref="U301">IFERROR(SUM(VLOOKUP(K301,counts!$A:$AC, {22,23},FALSE)),"****")</f>
        <v>****</v>
      </c>
      <c r="V301" s="23" t="e">
        <f>T301-U301</f>
        <v>#VALUE!</v>
      </c>
      <c r="W301" s="24" t="e">
        <f>V301/U301</f>
        <v>#VALUE!</v>
      </c>
    </row>
    <row r="302" spans="1:23" hidden="1" outlineLevel="1">
      <c r="A302" s="3"/>
      <c r="B302" s="53" t="s">
        <v>4</v>
      </c>
      <c r="C302" s="91"/>
      <c r="D302" s="54"/>
      <c r="E302" s="54"/>
      <c r="F302" s="54"/>
      <c r="G302" s="54"/>
      <c r="H302" s="54"/>
      <c r="I302" s="54"/>
      <c r="J302" s="54"/>
      <c r="K302" s="54"/>
      <c r="L302" s="45"/>
      <c r="M302" s="55">
        <f>SUM(M301)</f>
        <v>0</v>
      </c>
      <c r="N302" s="55">
        <f>SUM(N301)</f>
        <v>0</v>
      </c>
      <c r="O302" s="56">
        <f t="shared" ref="O302:P302" si="432">SUM(O301)</f>
        <v>0</v>
      </c>
      <c r="P302" s="56" t="e">
        <f t="shared" si="432"/>
        <v>#VALUE!</v>
      </c>
      <c r="Q302" s="57" t="e">
        <f t="shared" ref="Q302" si="433">P302/O302</f>
        <v>#VALUE!</v>
      </c>
      <c r="R302" s="50"/>
      <c r="S302" s="55">
        <f>SUM(S301)</f>
        <v>0</v>
      </c>
      <c r="T302" s="55">
        <f>SUM(T301)</f>
        <v>0</v>
      </c>
      <c r="U302" s="56">
        <f t="shared" ref="U302:V302" si="434">SUM(U301)</f>
        <v>0</v>
      </c>
      <c r="V302" s="56" t="e">
        <f t="shared" si="434"/>
        <v>#VALUE!</v>
      </c>
      <c r="W302" s="57" t="e">
        <f t="shared" ref="W302" si="435">V302/U302</f>
        <v>#VALUE!</v>
      </c>
    </row>
    <row r="303" spans="1:23" hidden="1" outlineLevel="1">
      <c r="C303" s="89"/>
      <c r="I303" s="92"/>
      <c r="L303" s="43"/>
      <c r="M303" s="22"/>
      <c r="N303" s="22"/>
      <c r="Q303" s="24"/>
      <c r="R303" s="49"/>
      <c r="S303" s="22"/>
      <c r="T303" s="22"/>
      <c r="W303" s="24"/>
    </row>
    <row r="304" spans="1:23" hidden="1" outlineLevel="1">
      <c r="B304" s="53" t="s">
        <v>132</v>
      </c>
      <c r="C304" s="90"/>
      <c r="D304" s="74"/>
      <c r="E304" s="74"/>
      <c r="F304" s="74"/>
      <c r="G304" s="74"/>
      <c r="H304" s="74"/>
      <c r="I304" s="74"/>
      <c r="J304" s="74"/>
      <c r="K304" s="74"/>
      <c r="L304" s="45"/>
      <c r="M304" s="75"/>
      <c r="N304" s="75"/>
      <c r="O304" s="76"/>
      <c r="P304" s="76"/>
      <c r="Q304" s="77"/>
      <c r="R304" s="49"/>
      <c r="S304" s="75"/>
      <c r="T304" s="75"/>
      <c r="U304" s="76"/>
      <c r="V304" s="76"/>
      <c r="W304" s="77"/>
    </row>
    <row r="305" spans="1:24" hidden="1" outlineLevel="1">
      <c r="B305" s="1" t="s">
        <v>242</v>
      </c>
      <c r="C305" s="89">
        <v>195</v>
      </c>
      <c r="F305" s="2">
        <f t="shared" ref="F305" si="436">E305</f>
        <v>0</v>
      </c>
      <c r="G305" s="2">
        <f t="shared" ref="G305" si="437">D305</f>
        <v>0</v>
      </c>
      <c r="H305" s="2" t="str">
        <f>CONCATENATE("L",D305,E305)</f>
        <v>L</v>
      </c>
      <c r="I305" s="2" t="str">
        <f>CONCATENATE("L",F305,G305)</f>
        <v>L00</v>
      </c>
      <c r="J305" s="2" t="str">
        <f>CONCATENATE(C305,"NE")</f>
        <v>195NE</v>
      </c>
      <c r="K305" s="2" t="str">
        <f>CONCATENATE(C305,"SW")</f>
        <v>195SW</v>
      </c>
      <c r="L305" s="43"/>
      <c r="M305" s="22" t="str">
        <f>IFERROR(VLOOKUP(H305,emme_volumes!$A:$AB, 4,FALSE)*2,"****")</f>
        <v>****</v>
      </c>
      <c r="N305" s="22" t="str">
        <f t="array" ref="N305">IFERROR(SUM(VLOOKUP(H305,emme_volumes!$A:$AB, {21,22},FALSE)),"****")</f>
        <v>****</v>
      </c>
      <c r="O305" s="23" t="str">
        <f t="array" ref="O305">IFERROR(SUM(VLOOKUP(J305,counts!$A:$AC, {22,23},FALSE)),"****")</f>
        <v>****</v>
      </c>
      <c r="P305" s="23" t="e">
        <f>N305-O305</f>
        <v>#VALUE!</v>
      </c>
      <c r="Q305" s="24" t="e">
        <f>P305/O305</f>
        <v>#VALUE!</v>
      </c>
      <c r="R305" s="49"/>
      <c r="S305" s="22" t="str">
        <f>IFERROR(VLOOKUP(I305,emme_volumes!$A:$AB, 4,FALSE)*2,"****")</f>
        <v>****</v>
      </c>
      <c r="T305" s="22" t="str">
        <f t="array" ref="T305">IFERROR(SUM(VLOOKUP(I305,emme_volumes!$A:$AB, {21,22},FALSE)),"****")</f>
        <v>****</v>
      </c>
      <c r="U305" s="23" t="str">
        <f t="array" ref="U305">IFERROR(SUM(VLOOKUP(K305,counts!$A:$AC, {22,23},FALSE)),"****")</f>
        <v>****</v>
      </c>
      <c r="V305" s="23" t="e">
        <f>T305-U305</f>
        <v>#VALUE!</v>
      </c>
      <c r="W305" s="24" t="e">
        <f>V305/U305</f>
        <v>#VALUE!</v>
      </c>
    </row>
    <row r="306" spans="1:24" hidden="1" outlineLevel="1">
      <c r="A306" s="3"/>
      <c r="B306" s="53" t="s">
        <v>4</v>
      </c>
      <c r="C306" s="91"/>
      <c r="D306" s="54"/>
      <c r="E306" s="54"/>
      <c r="F306" s="54"/>
      <c r="G306" s="54"/>
      <c r="H306" s="54"/>
      <c r="I306" s="54"/>
      <c r="J306" s="54"/>
      <c r="K306" s="54"/>
      <c r="L306" s="45"/>
      <c r="M306" s="55">
        <f>SUM(M305)</f>
        <v>0</v>
      </c>
      <c r="N306" s="55">
        <f>SUM(N305)</f>
        <v>0</v>
      </c>
      <c r="O306" s="56">
        <f t="shared" ref="O306:P306" si="438">SUM(O305)</f>
        <v>0</v>
      </c>
      <c r="P306" s="56" t="e">
        <f t="shared" si="438"/>
        <v>#VALUE!</v>
      </c>
      <c r="Q306" s="57" t="e">
        <f t="shared" ref="Q306" si="439">P306/O306</f>
        <v>#VALUE!</v>
      </c>
      <c r="R306" s="50"/>
      <c r="S306" s="55">
        <f>SUM(S305)</f>
        <v>0</v>
      </c>
      <c r="T306" s="55">
        <f>SUM(T305)</f>
        <v>0</v>
      </c>
      <c r="U306" s="56">
        <f t="shared" ref="U306:V306" si="440">SUM(U305)</f>
        <v>0</v>
      </c>
      <c r="V306" s="56" t="e">
        <f t="shared" si="440"/>
        <v>#VALUE!</v>
      </c>
      <c r="W306" s="57" t="e">
        <f t="shared" ref="W306" si="441">V306/U306</f>
        <v>#VALUE!</v>
      </c>
    </row>
    <row r="307" spans="1:24" hidden="1" outlineLevel="1">
      <c r="C307" s="89"/>
      <c r="I307" s="92"/>
      <c r="L307" s="43"/>
      <c r="M307" s="22"/>
      <c r="N307" s="22"/>
      <c r="Q307" s="24"/>
      <c r="R307" s="49"/>
      <c r="S307" s="22"/>
      <c r="T307" s="22"/>
      <c r="W307" s="24"/>
    </row>
    <row r="308" spans="1:24" hidden="1" outlineLevel="1">
      <c r="B308" s="53" t="s">
        <v>133</v>
      </c>
      <c r="C308" s="90"/>
      <c r="D308" s="74"/>
      <c r="E308" s="74"/>
      <c r="F308" s="74"/>
      <c r="G308" s="74"/>
      <c r="H308" s="74"/>
      <c r="I308" s="74"/>
      <c r="J308" s="74"/>
      <c r="K308" s="74"/>
      <c r="L308" s="45"/>
      <c r="M308" s="75"/>
      <c r="N308" s="75"/>
      <c r="O308" s="76"/>
      <c r="P308" s="76"/>
      <c r="Q308" s="77"/>
      <c r="R308" s="49"/>
      <c r="S308" s="75"/>
      <c r="T308" s="75"/>
      <c r="U308" s="76"/>
      <c r="V308" s="76"/>
      <c r="W308" s="77"/>
    </row>
    <row r="309" spans="1:24" hidden="1" outlineLevel="1">
      <c r="B309" s="1" t="s">
        <v>243</v>
      </c>
      <c r="C309" s="89">
        <v>196</v>
      </c>
      <c r="F309" s="2">
        <f t="shared" ref="F309" si="442">E309</f>
        <v>0</v>
      </c>
      <c r="G309" s="2">
        <f t="shared" ref="G309" si="443">D309</f>
        <v>0</v>
      </c>
      <c r="H309" s="2" t="str">
        <f>CONCATENATE("L",D309,E309)</f>
        <v>L</v>
      </c>
      <c r="I309" s="2" t="str">
        <f>CONCATENATE("L",F309,G309)</f>
        <v>L00</v>
      </c>
      <c r="J309" s="2" t="str">
        <f>CONCATENATE(C309,"NE")</f>
        <v>196NE</v>
      </c>
      <c r="K309" s="2" t="str">
        <f>CONCATENATE(C309,"SW")</f>
        <v>196SW</v>
      </c>
      <c r="L309" s="43"/>
      <c r="M309" s="22" t="str">
        <f>IFERROR(VLOOKUP(H309,emme_volumes!$A:$AB, 4,FALSE)*2,"****")</f>
        <v>****</v>
      </c>
      <c r="N309" s="22" t="str">
        <f t="array" ref="N309">IFERROR(SUM(VLOOKUP(H309,emme_volumes!$A:$AB, {21,22},FALSE)),"****")</f>
        <v>****</v>
      </c>
      <c r="O309" s="23" t="str">
        <f t="array" ref="O309">IFERROR(SUM(VLOOKUP(J309,counts!$A:$AC, {22,23},FALSE)),"****")</f>
        <v>****</v>
      </c>
      <c r="P309" s="23" t="e">
        <f>N309-O309</f>
        <v>#VALUE!</v>
      </c>
      <c r="Q309" s="24" t="e">
        <f>P309/O309</f>
        <v>#VALUE!</v>
      </c>
      <c r="R309" s="49"/>
      <c r="S309" s="22" t="str">
        <f>IFERROR(VLOOKUP(I309,emme_volumes!$A:$AB, 4,FALSE)*2,"****")</f>
        <v>****</v>
      </c>
      <c r="T309" s="22" t="str">
        <f t="array" ref="T309">IFERROR(SUM(VLOOKUP(I309,emme_volumes!$A:$AB, {21,22},FALSE)),"****")</f>
        <v>****</v>
      </c>
      <c r="U309" s="23" t="str">
        <f t="array" ref="U309">IFERROR(SUM(VLOOKUP(K309,counts!$A:$AC, {22,23},FALSE)),"****")</f>
        <v>****</v>
      </c>
      <c r="V309" s="23" t="e">
        <f>T309-U309</f>
        <v>#VALUE!</v>
      </c>
      <c r="W309" s="24" t="e">
        <f>V309/U309</f>
        <v>#VALUE!</v>
      </c>
    </row>
    <row r="310" spans="1:24" hidden="1" outlineLevel="1">
      <c r="A310" s="3"/>
      <c r="B310" s="53" t="s">
        <v>4</v>
      </c>
      <c r="C310" s="91"/>
      <c r="D310" s="54"/>
      <c r="E310" s="54"/>
      <c r="F310" s="54"/>
      <c r="G310" s="54"/>
      <c r="H310" s="54"/>
      <c r="I310" s="54"/>
      <c r="J310" s="54"/>
      <c r="K310" s="54"/>
      <c r="L310" s="45"/>
      <c r="M310" s="55">
        <f>SUM(M309)</f>
        <v>0</v>
      </c>
      <c r="N310" s="55">
        <f>SUM(N309)</f>
        <v>0</v>
      </c>
      <c r="O310" s="56">
        <f t="shared" ref="O310:P310" si="444">SUM(O309)</f>
        <v>0</v>
      </c>
      <c r="P310" s="56" t="e">
        <f t="shared" si="444"/>
        <v>#VALUE!</v>
      </c>
      <c r="Q310" s="57" t="e">
        <f t="shared" ref="Q310" si="445">P310/O310</f>
        <v>#VALUE!</v>
      </c>
      <c r="R310" s="50"/>
      <c r="S310" s="55">
        <f>SUM(S309)</f>
        <v>0</v>
      </c>
      <c r="T310" s="55">
        <f>SUM(T309)</f>
        <v>0</v>
      </c>
      <c r="U310" s="56">
        <f t="shared" ref="U310:V310" si="446">SUM(U309)</f>
        <v>0</v>
      </c>
      <c r="V310" s="56" t="e">
        <f t="shared" si="446"/>
        <v>#VALUE!</v>
      </c>
      <c r="W310" s="57" t="e">
        <f t="shared" ref="W310" si="447">V310/U310</f>
        <v>#VALUE!</v>
      </c>
    </row>
    <row r="311" spans="1:24" hidden="1" outlineLevel="1">
      <c r="C311" s="89"/>
      <c r="I311" s="92"/>
      <c r="L311" s="43"/>
      <c r="M311" s="22"/>
      <c r="N311" s="22"/>
      <c r="Q311" s="24"/>
      <c r="R311" s="49"/>
      <c r="S311" s="22"/>
      <c r="T311" s="22"/>
      <c r="W311" s="24"/>
    </row>
    <row r="312" spans="1:24" hidden="1" outlineLevel="1">
      <c r="B312" s="53" t="s">
        <v>134</v>
      </c>
      <c r="C312" s="90"/>
      <c r="D312" s="74"/>
      <c r="E312" s="74"/>
      <c r="F312" s="74"/>
      <c r="G312" s="74"/>
      <c r="H312" s="74"/>
      <c r="I312" s="74"/>
      <c r="J312" s="74"/>
      <c r="K312" s="74"/>
      <c r="L312" s="45"/>
      <c r="M312" s="75"/>
      <c r="N312" s="75"/>
      <c r="O312" s="76"/>
      <c r="P312" s="76"/>
      <c r="Q312" s="77"/>
      <c r="R312" s="49"/>
      <c r="S312" s="75"/>
      <c r="T312" s="75"/>
      <c r="U312" s="76"/>
      <c r="V312" s="76"/>
      <c r="W312" s="77"/>
    </row>
    <row r="313" spans="1:24" hidden="1" outlineLevel="1">
      <c r="B313" s="1" t="s">
        <v>244</v>
      </c>
      <c r="C313" s="89">
        <v>197</v>
      </c>
      <c r="F313" s="2">
        <f t="shared" ref="F313:F317" si="448">E313</f>
        <v>0</v>
      </c>
      <c r="G313" s="2">
        <f t="shared" ref="G313:G317" si="449">D313</f>
        <v>0</v>
      </c>
      <c r="H313" s="2" t="str">
        <f t="shared" ref="H313:H317" si="450">CONCATENATE("L",D313,E313)</f>
        <v>L</v>
      </c>
      <c r="I313" s="2" t="str">
        <f t="shared" ref="I313:I317" si="451">CONCATENATE("L",F313,G313)</f>
        <v>L00</v>
      </c>
      <c r="J313" s="2" t="str">
        <f t="shared" ref="J313:J317" si="452">CONCATENATE(C313,"NE")</f>
        <v>197NE</v>
      </c>
      <c r="K313" s="2" t="str">
        <f t="shared" ref="K313:K317" si="453">CONCATENATE(C313,"SW")</f>
        <v>197SW</v>
      </c>
      <c r="L313" s="43"/>
      <c r="M313" s="22" t="str">
        <f>IFERROR(VLOOKUP(H313,emme_volumes!$A:$AB, 4,FALSE)*2,"****")</f>
        <v>****</v>
      </c>
      <c r="N313" s="22" t="str">
        <f t="array" ref="N313">IFERROR(SUM(VLOOKUP(H313,emme_volumes!$A:$AB, {21,22},FALSE)),"****")</f>
        <v>****</v>
      </c>
      <c r="O313" s="23" t="str">
        <f t="array" ref="O313">IFERROR(SUM(VLOOKUP(J313,counts!$A:$AC, {22,23},FALSE)),"****")</f>
        <v>****</v>
      </c>
      <c r="P313" s="23" t="e">
        <f t="shared" ref="P313:P317" si="454">N313-O313</f>
        <v>#VALUE!</v>
      </c>
      <c r="Q313" s="24" t="e">
        <f t="shared" ref="Q313:Q318" si="455">P313/O313</f>
        <v>#VALUE!</v>
      </c>
      <c r="R313" s="49"/>
      <c r="S313" s="22" t="str">
        <f>IFERROR(VLOOKUP(I313,emme_volumes!$A:$AB, 4,FALSE)*2,"****")</f>
        <v>****</v>
      </c>
      <c r="T313" s="22" t="str">
        <f t="array" ref="T313">IFERROR(SUM(VLOOKUP(I313,emme_volumes!$A:$AB, {21,22},FALSE)),"****")</f>
        <v>****</v>
      </c>
      <c r="U313" s="23" t="str">
        <f t="array" ref="U313">IFERROR(SUM(VLOOKUP(K313,counts!$A:$AC, {22,23},FALSE)),"****")</f>
        <v>****</v>
      </c>
      <c r="V313" s="23" t="e">
        <f t="shared" ref="V313:V317" si="456">T313-U313</f>
        <v>#VALUE!</v>
      </c>
      <c r="W313" s="24" t="e">
        <f t="shared" ref="W313:W318" si="457">V313/U313</f>
        <v>#VALUE!</v>
      </c>
    </row>
    <row r="314" spans="1:24" hidden="1" outlineLevel="1">
      <c r="B314" s="1" t="s">
        <v>245</v>
      </c>
      <c r="C314" s="89">
        <v>198</v>
      </c>
      <c r="F314" s="2">
        <f t="shared" si="448"/>
        <v>0</v>
      </c>
      <c r="G314" s="2">
        <f t="shared" si="449"/>
        <v>0</v>
      </c>
      <c r="H314" s="2" t="str">
        <f t="shared" si="450"/>
        <v>L</v>
      </c>
      <c r="I314" s="2" t="str">
        <f t="shared" si="451"/>
        <v>L00</v>
      </c>
      <c r="J314" s="2" t="str">
        <f t="shared" si="452"/>
        <v>198NE</v>
      </c>
      <c r="K314" s="2" t="str">
        <f t="shared" si="453"/>
        <v>198SW</v>
      </c>
      <c r="L314" s="43"/>
      <c r="M314" s="22" t="str">
        <f>IFERROR(VLOOKUP(H314,emme_volumes!$A:$AB, 4,FALSE)*2,"****")</f>
        <v>****</v>
      </c>
      <c r="N314" s="22" t="str">
        <f t="array" ref="N314">IFERROR(SUM(VLOOKUP(H314,emme_volumes!$A:$AB, {21,22},FALSE)),"****")</f>
        <v>****</v>
      </c>
      <c r="O314" s="23" t="str">
        <f t="array" ref="O314">IFERROR(SUM(VLOOKUP(J314,counts!$A:$AC, {22,23},FALSE)),"****")</f>
        <v>****</v>
      </c>
      <c r="P314" s="23" t="e">
        <f t="shared" si="454"/>
        <v>#VALUE!</v>
      </c>
      <c r="Q314" s="24" t="e">
        <f t="shared" si="455"/>
        <v>#VALUE!</v>
      </c>
      <c r="R314" s="49"/>
      <c r="S314" s="22" t="str">
        <f>IFERROR(VLOOKUP(I314,emme_volumes!$A:$AB, 4,FALSE)*2,"****")</f>
        <v>****</v>
      </c>
      <c r="T314" s="22" t="str">
        <f t="array" ref="T314">IFERROR(SUM(VLOOKUP(I314,emme_volumes!$A:$AB, {21,22},FALSE)),"****")</f>
        <v>****</v>
      </c>
      <c r="U314" s="23" t="str">
        <f t="array" ref="U314">IFERROR(SUM(VLOOKUP(K314,counts!$A:$AC, {22,23},FALSE)),"****")</f>
        <v>****</v>
      </c>
      <c r="V314" s="23" t="e">
        <f t="shared" si="456"/>
        <v>#VALUE!</v>
      </c>
      <c r="W314" s="24" t="e">
        <f t="shared" si="457"/>
        <v>#VALUE!</v>
      </c>
    </row>
    <row r="315" spans="1:24" hidden="1" outlineLevel="1">
      <c r="B315" s="1" t="s">
        <v>246</v>
      </c>
      <c r="C315" s="89">
        <v>199</v>
      </c>
      <c r="F315" s="2">
        <f t="shared" si="448"/>
        <v>0</v>
      </c>
      <c r="G315" s="2">
        <f t="shared" si="449"/>
        <v>0</v>
      </c>
      <c r="H315" s="2" t="str">
        <f t="shared" si="450"/>
        <v>L</v>
      </c>
      <c r="I315" s="2" t="str">
        <f t="shared" si="451"/>
        <v>L00</v>
      </c>
      <c r="J315" s="2" t="str">
        <f t="shared" si="452"/>
        <v>199NE</v>
      </c>
      <c r="K315" s="2" t="str">
        <f t="shared" si="453"/>
        <v>199SW</v>
      </c>
      <c r="L315" s="43"/>
      <c r="M315" s="22" t="str">
        <f>IFERROR(VLOOKUP(H315,emme_volumes!$A:$AB, 4,FALSE)*2,"****")</f>
        <v>****</v>
      </c>
      <c r="N315" s="22" t="str">
        <f t="array" ref="N315">IFERROR(SUM(VLOOKUP(H315,emme_volumes!$A:$AB, {21,22},FALSE)),"****")</f>
        <v>****</v>
      </c>
      <c r="O315" s="23" t="str">
        <f t="array" ref="O315">IFERROR(SUM(VLOOKUP(J315,counts!$A:$AC, {22,23},FALSE)),"****")</f>
        <v>****</v>
      </c>
      <c r="P315" s="23" t="e">
        <f t="shared" si="454"/>
        <v>#VALUE!</v>
      </c>
      <c r="Q315" s="24" t="e">
        <f t="shared" si="455"/>
        <v>#VALUE!</v>
      </c>
      <c r="R315" s="49"/>
      <c r="S315" s="22" t="str">
        <f>IFERROR(VLOOKUP(I315,emme_volumes!$A:$AB, 4,FALSE)*2,"****")</f>
        <v>****</v>
      </c>
      <c r="T315" s="22" t="str">
        <f t="array" ref="T315">IFERROR(SUM(VLOOKUP(I315,emme_volumes!$A:$AB, {21,22},FALSE)),"****")</f>
        <v>****</v>
      </c>
      <c r="U315" s="23" t="str">
        <f t="array" ref="U315">IFERROR(SUM(VLOOKUP(K315,counts!$A:$AC, {22,23},FALSE)),"****")</f>
        <v>****</v>
      </c>
      <c r="V315" s="23" t="e">
        <f t="shared" si="456"/>
        <v>#VALUE!</v>
      </c>
      <c r="W315" s="24" t="e">
        <f t="shared" si="457"/>
        <v>#VALUE!</v>
      </c>
    </row>
    <row r="316" spans="1:24" hidden="1" outlineLevel="1">
      <c r="B316" s="1" t="s">
        <v>247</v>
      </c>
      <c r="C316" s="89">
        <v>200</v>
      </c>
      <c r="F316" s="2">
        <f t="shared" si="448"/>
        <v>0</v>
      </c>
      <c r="G316" s="2">
        <f t="shared" si="449"/>
        <v>0</v>
      </c>
      <c r="H316" s="2" t="str">
        <f t="shared" si="450"/>
        <v>L</v>
      </c>
      <c r="I316" s="2" t="str">
        <f t="shared" si="451"/>
        <v>L00</v>
      </c>
      <c r="J316" s="2" t="str">
        <f t="shared" si="452"/>
        <v>200NE</v>
      </c>
      <c r="K316" s="2" t="str">
        <f t="shared" si="453"/>
        <v>200SW</v>
      </c>
      <c r="L316" s="43"/>
      <c r="M316" s="22" t="str">
        <f>IFERROR(VLOOKUP(H316,emme_volumes!$A:$AB, 4,FALSE)*2,"****")</f>
        <v>****</v>
      </c>
      <c r="N316" s="22" t="str">
        <f t="array" ref="N316">IFERROR(SUM(VLOOKUP(H316,emme_volumes!$A:$AB, {21,22},FALSE)),"****")</f>
        <v>****</v>
      </c>
      <c r="O316" s="23" t="str">
        <f t="array" ref="O316">IFERROR(SUM(VLOOKUP(J316,counts!$A:$AC, {22,23},FALSE)),"****")</f>
        <v>****</v>
      </c>
      <c r="P316" s="23" t="e">
        <f t="shared" si="454"/>
        <v>#VALUE!</v>
      </c>
      <c r="Q316" s="24" t="e">
        <f t="shared" si="455"/>
        <v>#VALUE!</v>
      </c>
      <c r="R316" s="49"/>
      <c r="S316" s="22" t="str">
        <f>IFERROR(VLOOKUP(I316,emme_volumes!$A:$AB, 4,FALSE)*2,"****")</f>
        <v>****</v>
      </c>
      <c r="T316" s="22" t="str">
        <f t="array" ref="T316">IFERROR(SUM(VLOOKUP(I316,emme_volumes!$A:$AB, {21,22},FALSE)),"****")</f>
        <v>****</v>
      </c>
      <c r="U316" s="23" t="str">
        <f t="array" ref="U316">IFERROR(SUM(VLOOKUP(K316,counts!$A:$AC, {22,23},FALSE)),"****")</f>
        <v>****</v>
      </c>
      <c r="V316" s="23" t="e">
        <f t="shared" si="456"/>
        <v>#VALUE!</v>
      </c>
      <c r="W316" s="24" t="e">
        <f t="shared" si="457"/>
        <v>#VALUE!</v>
      </c>
    </row>
    <row r="317" spans="1:24" hidden="1" outlineLevel="1">
      <c r="B317" s="4" t="s">
        <v>589</v>
      </c>
      <c r="C317" s="93">
        <v>201</v>
      </c>
      <c r="D317" s="9">
        <v>58838</v>
      </c>
      <c r="E317" s="9">
        <v>53865</v>
      </c>
      <c r="F317" s="9">
        <f t="shared" si="448"/>
        <v>53865</v>
      </c>
      <c r="G317" s="9">
        <f t="shared" si="449"/>
        <v>58838</v>
      </c>
      <c r="H317" s="9" t="str">
        <f t="shared" si="450"/>
        <v>L5883853865</v>
      </c>
      <c r="I317" s="9" t="str">
        <f t="shared" si="451"/>
        <v>L5386558838</v>
      </c>
      <c r="J317" s="9" t="str">
        <f t="shared" si="452"/>
        <v>201NE</v>
      </c>
      <c r="K317" s="9" t="str">
        <f t="shared" si="453"/>
        <v>201SW</v>
      </c>
      <c r="L317" s="43"/>
      <c r="M317" s="26" t="str">
        <f>IFERROR(VLOOKUP(H317,emme_volumes!$A:$AB, 4,FALSE)*2,"****")</f>
        <v>****</v>
      </c>
      <c r="N317" s="26" t="str">
        <f t="array" ref="N317">IFERROR(SUM(VLOOKUP(H317,emme_volumes!$A:$AB, {21,22},FALSE)),"****")</f>
        <v>****</v>
      </c>
      <c r="O317" s="27">
        <f t="array" ref="O317">IFERROR(SUM(VLOOKUP(J317,counts!$A:$AC, {22,23},FALSE)),"****")</f>
        <v>3663</v>
      </c>
      <c r="P317" s="27" t="e">
        <f t="shared" si="454"/>
        <v>#VALUE!</v>
      </c>
      <c r="Q317" s="28" t="e">
        <f t="shared" si="455"/>
        <v>#VALUE!</v>
      </c>
      <c r="R317" s="49"/>
      <c r="S317" s="26" t="str">
        <f>IFERROR(VLOOKUP(I317,emme_volumes!$A:$AB, 4,FALSE)*2,"****")</f>
        <v>****</v>
      </c>
      <c r="T317" s="26" t="str">
        <f t="array" ref="T317">IFERROR(SUM(VLOOKUP(I317,emme_volumes!$A:$AB, {21,22},FALSE)),"****")</f>
        <v>****</v>
      </c>
      <c r="U317" s="27">
        <f t="array" ref="U317">IFERROR(SUM(VLOOKUP(K317,counts!$A:$AC, {22,23},FALSE)),"****")</f>
        <v>2801</v>
      </c>
      <c r="V317" s="27" t="e">
        <f t="shared" si="456"/>
        <v>#VALUE!</v>
      </c>
      <c r="W317" s="28" t="e">
        <f t="shared" si="457"/>
        <v>#VALUE!</v>
      </c>
      <c r="X317" s="1" t="s">
        <v>523</v>
      </c>
    </row>
    <row r="318" spans="1:24" hidden="1" outlineLevel="1">
      <c r="A318" s="3"/>
      <c r="B318" s="53" t="s">
        <v>4</v>
      </c>
      <c r="C318" s="91"/>
      <c r="D318" s="54"/>
      <c r="E318" s="54"/>
      <c r="F318" s="54"/>
      <c r="G318" s="54"/>
      <c r="H318" s="54"/>
      <c r="I318" s="54"/>
      <c r="J318" s="54"/>
      <c r="K318" s="54"/>
      <c r="L318" s="45"/>
      <c r="M318" s="55">
        <f>SUM(M313:M317)</f>
        <v>0</v>
      </c>
      <c r="N318" s="55">
        <f>SUM(N313:N317)</f>
        <v>0</v>
      </c>
      <c r="O318" s="56">
        <f t="shared" ref="O318" si="458">SUM(O313:O317)</f>
        <v>3663</v>
      </c>
      <c r="P318" s="56">
        <f>N318-O318</f>
        <v>-3663</v>
      </c>
      <c r="Q318" s="57">
        <f t="shared" si="455"/>
        <v>-1</v>
      </c>
      <c r="R318" s="50"/>
      <c r="S318" s="55">
        <f>SUM(S313:S317)</f>
        <v>0</v>
      </c>
      <c r="T318" s="55">
        <f t="shared" ref="T318:U318" si="459">SUM(T313:T317)</f>
        <v>0</v>
      </c>
      <c r="U318" s="56">
        <f t="shared" si="459"/>
        <v>2801</v>
      </c>
      <c r="V318" s="56">
        <f>T318-U318</f>
        <v>-2801</v>
      </c>
      <c r="W318" s="57">
        <f t="shared" si="457"/>
        <v>-1</v>
      </c>
    </row>
    <row r="319" spans="1:24" hidden="1" outlineLevel="1">
      <c r="C319" s="89"/>
      <c r="I319" s="92"/>
      <c r="L319" s="43"/>
      <c r="M319" s="22"/>
      <c r="N319" s="22"/>
      <c r="Q319" s="24"/>
      <c r="R319" s="49"/>
      <c r="S319" s="22"/>
      <c r="T319" s="22"/>
      <c r="W319" s="24"/>
    </row>
    <row r="320" spans="1:24" hidden="1" outlineLevel="1">
      <c r="B320" s="53" t="s">
        <v>135</v>
      </c>
      <c r="C320" s="90"/>
      <c r="D320" s="74"/>
      <c r="E320" s="74"/>
      <c r="F320" s="74"/>
      <c r="G320" s="74"/>
      <c r="H320" s="74"/>
      <c r="I320" s="74"/>
      <c r="J320" s="74"/>
      <c r="K320" s="74"/>
      <c r="L320" s="45"/>
      <c r="M320" s="75"/>
      <c r="N320" s="75"/>
      <c r="O320" s="76"/>
      <c r="P320" s="76"/>
      <c r="Q320" s="77"/>
      <c r="R320" s="49"/>
      <c r="S320" s="75"/>
      <c r="T320" s="75"/>
      <c r="U320" s="76"/>
      <c r="V320" s="76"/>
      <c r="W320" s="77"/>
    </row>
    <row r="321" spans="1:23" hidden="1" outlineLevel="1">
      <c r="B321" s="1" t="s">
        <v>248</v>
      </c>
      <c r="C321" s="89">
        <v>202</v>
      </c>
      <c r="F321" s="2">
        <f t="shared" ref="F321" si="460">E321</f>
        <v>0</v>
      </c>
      <c r="G321" s="2">
        <f t="shared" ref="G321" si="461">D321</f>
        <v>0</v>
      </c>
      <c r="H321" s="2" t="str">
        <f>CONCATENATE("L",D321,E321)</f>
        <v>L</v>
      </c>
      <c r="I321" s="2" t="str">
        <f>CONCATENATE("L",F321,G321)</f>
        <v>L00</v>
      </c>
      <c r="J321" s="2" t="str">
        <f>CONCATENATE(C321,"NE")</f>
        <v>202NE</v>
      </c>
      <c r="K321" s="2" t="str">
        <f>CONCATENATE(C321,"SW")</f>
        <v>202SW</v>
      </c>
      <c r="L321" s="43"/>
      <c r="M321" s="22" t="str">
        <f>IFERROR(VLOOKUP(H321,emme_volumes!$A:$AB, 4,FALSE)*2,"****")</f>
        <v>****</v>
      </c>
      <c r="N321" s="22" t="str">
        <f t="array" ref="N321">IFERROR(SUM(VLOOKUP(H321,emme_volumes!$A:$AB, {21,22},FALSE)),"****")</f>
        <v>****</v>
      </c>
      <c r="O321" s="23" t="str">
        <f t="array" ref="O321">IFERROR(SUM(VLOOKUP(J321,counts!$A:$AC, {22,23},FALSE)),"****")</f>
        <v>****</v>
      </c>
      <c r="P321" s="23" t="e">
        <f>N321-O321</f>
        <v>#VALUE!</v>
      </c>
      <c r="Q321" s="24" t="e">
        <f>P321/O321</f>
        <v>#VALUE!</v>
      </c>
      <c r="R321" s="49"/>
      <c r="S321" s="22" t="str">
        <f>IFERROR(VLOOKUP(I321,emme_volumes!$A:$AB, 4,FALSE)*2,"****")</f>
        <v>****</v>
      </c>
      <c r="T321" s="22" t="str">
        <f t="array" ref="T321">IFERROR(SUM(VLOOKUP(I321,emme_volumes!$A:$AB, {21,22},FALSE)),"****")</f>
        <v>****</v>
      </c>
      <c r="U321" s="23" t="str">
        <f t="array" ref="U321">IFERROR(SUM(VLOOKUP(K321,counts!$A:$AC, {22,23},FALSE)),"****")</f>
        <v>****</v>
      </c>
      <c r="V321" s="23" t="e">
        <f>T321-U321</f>
        <v>#VALUE!</v>
      </c>
      <c r="W321" s="24" t="e">
        <f>V321/U321</f>
        <v>#VALUE!</v>
      </c>
    </row>
    <row r="322" spans="1:23" hidden="1" outlineLevel="1">
      <c r="A322" s="3"/>
      <c r="B322" s="53" t="s">
        <v>4</v>
      </c>
      <c r="C322" s="91"/>
      <c r="D322" s="54"/>
      <c r="E322" s="54"/>
      <c r="F322" s="54"/>
      <c r="G322" s="54"/>
      <c r="H322" s="54"/>
      <c r="I322" s="54"/>
      <c r="J322" s="54"/>
      <c r="K322" s="54"/>
      <c r="L322" s="45"/>
      <c r="M322" s="55">
        <f>SUM(M321)</f>
        <v>0</v>
      </c>
      <c r="N322" s="55">
        <f>SUM(N321)</f>
        <v>0</v>
      </c>
      <c r="O322" s="56">
        <f t="shared" ref="O322:P322" si="462">SUM(O321)</f>
        <v>0</v>
      </c>
      <c r="P322" s="56" t="e">
        <f t="shared" si="462"/>
        <v>#VALUE!</v>
      </c>
      <c r="Q322" s="57" t="e">
        <f t="shared" ref="Q322" si="463">P322/O322</f>
        <v>#VALUE!</v>
      </c>
      <c r="R322" s="50"/>
      <c r="S322" s="55">
        <f>SUM(S321)</f>
        <v>0</v>
      </c>
      <c r="T322" s="55">
        <f>SUM(T321)</f>
        <v>0</v>
      </c>
      <c r="U322" s="56">
        <f t="shared" ref="U322:V322" si="464">SUM(U321)</f>
        <v>0</v>
      </c>
      <c r="V322" s="56" t="e">
        <f t="shared" si="464"/>
        <v>#VALUE!</v>
      </c>
      <c r="W322" s="57" t="e">
        <f t="shared" ref="W322" si="465">V322/U322</f>
        <v>#VALUE!</v>
      </c>
    </row>
    <row r="323" spans="1:23" hidden="1" outlineLevel="1">
      <c r="C323" s="89"/>
      <c r="I323" s="92"/>
      <c r="L323" s="43"/>
      <c r="M323" s="22"/>
      <c r="N323" s="22"/>
      <c r="Q323" s="24"/>
      <c r="R323" s="49"/>
      <c r="S323" s="22"/>
      <c r="T323" s="22"/>
      <c r="W323" s="24"/>
    </row>
    <row r="324" spans="1:23" hidden="1" outlineLevel="1">
      <c r="B324" s="53" t="s">
        <v>136</v>
      </c>
      <c r="C324" s="90"/>
      <c r="D324" s="74"/>
      <c r="E324" s="74"/>
      <c r="F324" s="74"/>
      <c r="G324" s="74"/>
      <c r="H324" s="74"/>
      <c r="I324" s="74"/>
      <c r="J324" s="74"/>
      <c r="K324" s="74"/>
      <c r="L324" s="45"/>
      <c r="M324" s="75"/>
      <c r="N324" s="75"/>
      <c r="O324" s="76"/>
      <c r="P324" s="76"/>
      <c r="Q324" s="77"/>
      <c r="R324" s="49"/>
      <c r="S324" s="75"/>
      <c r="T324" s="75"/>
      <c r="U324" s="76"/>
      <c r="V324" s="76"/>
      <c r="W324" s="77"/>
    </row>
    <row r="325" spans="1:23" hidden="1" outlineLevel="1">
      <c r="B325" s="1" t="s">
        <v>249</v>
      </c>
      <c r="C325" s="89">
        <v>203</v>
      </c>
      <c r="F325" s="2">
        <f t="shared" ref="F325" si="466">E325</f>
        <v>0</v>
      </c>
      <c r="G325" s="2">
        <f t="shared" ref="G325" si="467">D325</f>
        <v>0</v>
      </c>
      <c r="H325" s="2" t="str">
        <f>CONCATENATE("L",D325,E325)</f>
        <v>L</v>
      </c>
      <c r="I325" s="2" t="str">
        <f>CONCATENATE("L",F325,G325)</f>
        <v>L00</v>
      </c>
      <c r="J325" s="2" t="str">
        <f>CONCATENATE(C325,"NE")</f>
        <v>203NE</v>
      </c>
      <c r="K325" s="2" t="str">
        <f>CONCATENATE(C325,"SW")</f>
        <v>203SW</v>
      </c>
      <c r="L325" s="43"/>
      <c r="M325" s="22" t="str">
        <f>IFERROR(VLOOKUP(H325,emme_volumes!$A:$AB, 4,FALSE)*2,"****")</f>
        <v>****</v>
      </c>
      <c r="N325" s="22" t="str">
        <f t="array" ref="N325">IFERROR(SUM(VLOOKUP(H325,emme_volumes!$A:$AB, {21,22},FALSE)),"****")</f>
        <v>****</v>
      </c>
      <c r="O325" s="23" t="str">
        <f t="array" ref="O325">IFERROR(SUM(VLOOKUP(J325,counts!$A:$AC, {22,23},FALSE)),"****")</f>
        <v>****</v>
      </c>
      <c r="P325" s="23" t="e">
        <f>N325-O325</f>
        <v>#VALUE!</v>
      </c>
      <c r="Q325" s="24" t="e">
        <f>P325/O325</f>
        <v>#VALUE!</v>
      </c>
      <c r="R325" s="49"/>
      <c r="S325" s="22" t="str">
        <f>IFERROR(VLOOKUP(I325,emme_volumes!$A:$AB, 4,FALSE)*2,"****")</f>
        <v>****</v>
      </c>
      <c r="T325" s="22" t="str">
        <f t="array" ref="T325">IFERROR(SUM(VLOOKUP(I325,emme_volumes!$A:$AB, {21,22},FALSE)),"****")</f>
        <v>****</v>
      </c>
      <c r="U325" s="23" t="str">
        <f t="array" ref="U325">IFERROR(SUM(VLOOKUP(K325,counts!$A:$AC, {22,23},FALSE)),"****")</f>
        <v>****</v>
      </c>
      <c r="V325" s="23" t="e">
        <f>T325-U325</f>
        <v>#VALUE!</v>
      </c>
      <c r="W325" s="24" t="e">
        <f>V325/U325</f>
        <v>#VALUE!</v>
      </c>
    </row>
    <row r="326" spans="1:23" hidden="1" outlineLevel="1">
      <c r="A326" s="3"/>
      <c r="B326" s="53" t="s">
        <v>4</v>
      </c>
      <c r="C326" s="91"/>
      <c r="D326" s="54"/>
      <c r="E326" s="54"/>
      <c r="F326" s="54"/>
      <c r="G326" s="54"/>
      <c r="H326" s="54"/>
      <c r="I326" s="54"/>
      <c r="J326" s="54"/>
      <c r="K326" s="54"/>
      <c r="L326" s="45"/>
      <c r="M326" s="55">
        <f>SUM(M325)</f>
        <v>0</v>
      </c>
      <c r="N326" s="55">
        <f>SUM(N325)</f>
        <v>0</v>
      </c>
      <c r="O326" s="56">
        <f t="shared" ref="O326:P326" si="468">SUM(O325)</f>
        <v>0</v>
      </c>
      <c r="P326" s="56" t="e">
        <f t="shared" si="468"/>
        <v>#VALUE!</v>
      </c>
      <c r="Q326" s="57" t="e">
        <f t="shared" ref="Q326" si="469">P326/O326</f>
        <v>#VALUE!</v>
      </c>
      <c r="R326" s="50"/>
      <c r="S326" s="55">
        <f>SUM(S325)</f>
        <v>0</v>
      </c>
      <c r="T326" s="55">
        <f>SUM(T325)</f>
        <v>0</v>
      </c>
      <c r="U326" s="56">
        <f t="shared" ref="U326:V326" si="470">SUM(U325)</f>
        <v>0</v>
      </c>
      <c r="V326" s="56" t="e">
        <f t="shared" si="470"/>
        <v>#VALUE!</v>
      </c>
      <c r="W326" s="57" t="e">
        <f t="shared" ref="W326" si="471">V326/U326</f>
        <v>#VALUE!</v>
      </c>
    </row>
    <row r="327" spans="1:23" hidden="1" outlineLevel="1">
      <c r="C327" s="89"/>
      <c r="I327" s="92"/>
      <c r="L327" s="43"/>
      <c r="M327" s="22"/>
      <c r="N327" s="22"/>
      <c r="Q327" s="24"/>
      <c r="R327" s="49"/>
      <c r="S327" s="22"/>
      <c r="T327" s="22"/>
      <c r="W327" s="24"/>
    </row>
    <row r="328" spans="1:23" hidden="1" outlineLevel="1">
      <c r="B328" s="53" t="s">
        <v>137</v>
      </c>
      <c r="C328" s="90"/>
      <c r="D328" s="74"/>
      <c r="E328" s="74"/>
      <c r="F328" s="74"/>
      <c r="G328" s="74"/>
      <c r="H328" s="74"/>
      <c r="I328" s="74"/>
      <c r="J328" s="74"/>
      <c r="K328" s="74"/>
      <c r="L328" s="45"/>
      <c r="M328" s="75"/>
      <c r="N328" s="75"/>
      <c r="O328" s="76"/>
      <c r="P328" s="76"/>
      <c r="Q328" s="77"/>
      <c r="R328" s="49"/>
      <c r="S328" s="75"/>
      <c r="T328" s="75"/>
      <c r="U328" s="76"/>
      <c r="V328" s="76"/>
      <c r="W328" s="77"/>
    </row>
    <row r="329" spans="1:23" hidden="1" outlineLevel="1">
      <c r="B329" s="4" t="s">
        <v>250</v>
      </c>
      <c r="C329" s="93">
        <v>204</v>
      </c>
      <c r="D329" s="9"/>
      <c r="E329" s="9"/>
      <c r="F329" s="9">
        <f t="shared" ref="F329:F330" si="472">E329</f>
        <v>0</v>
      </c>
      <c r="G329" s="9">
        <f t="shared" ref="G329:G330" si="473">D329</f>
        <v>0</v>
      </c>
      <c r="H329" s="9" t="str">
        <f t="shared" ref="H329:H330" si="474">CONCATENATE("L",D329,E329)</f>
        <v>L</v>
      </c>
      <c r="I329" s="9" t="str">
        <f t="shared" ref="I329:I330" si="475">CONCATENATE("L",F329,G329)</f>
        <v>L00</v>
      </c>
      <c r="J329" s="9" t="str">
        <f t="shared" ref="J329:J330" si="476">CONCATENATE(C329,"NE")</f>
        <v>204NE</v>
      </c>
      <c r="K329" s="9" t="str">
        <f t="shared" ref="K329:K330" si="477">CONCATENATE(C329,"SW")</f>
        <v>204SW</v>
      </c>
      <c r="L329" s="43"/>
      <c r="M329" s="26" t="str">
        <f>IFERROR(VLOOKUP(H329,emme_volumes!$A:$AB, 4,FALSE)*2,"****")</f>
        <v>****</v>
      </c>
      <c r="N329" s="26" t="str">
        <f t="array" ref="N329">IFERROR(SUM(VLOOKUP(H329,emme_volumes!$A:$AB, {21,22},FALSE)),"****")</f>
        <v>****</v>
      </c>
      <c r="O329" s="27" t="str">
        <f t="array" ref="O329">IFERROR(SUM(VLOOKUP(J329,counts!$A:$AC, {22,23},FALSE)),"****")</f>
        <v>****</v>
      </c>
      <c r="P329" s="27" t="e">
        <f t="shared" ref="P329:P330" si="478">N329-O329</f>
        <v>#VALUE!</v>
      </c>
      <c r="Q329" s="28" t="e">
        <f t="shared" ref="Q329:Q331" si="479">P329/O329</f>
        <v>#VALUE!</v>
      </c>
      <c r="R329" s="49"/>
      <c r="S329" s="26" t="str">
        <f>IFERROR(VLOOKUP(I329,emme_volumes!$A:$AB, 4,FALSE)*2,"****")</f>
        <v>****</v>
      </c>
      <c r="T329" s="26" t="str">
        <f t="array" ref="T329">IFERROR(SUM(VLOOKUP(I329,emme_volumes!$A:$AB, {21,22},FALSE)),"****")</f>
        <v>****</v>
      </c>
      <c r="U329" s="27" t="str">
        <f t="array" ref="U329">IFERROR(SUM(VLOOKUP(K329,counts!$A:$AC, {22,23},FALSE)),"****")</f>
        <v>****</v>
      </c>
      <c r="V329" s="27" t="e">
        <f t="shared" ref="V329:V330" si="480">T329-U329</f>
        <v>#VALUE!</v>
      </c>
      <c r="W329" s="28" t="e">
        <f t="shared" ref="W329:W331" si="481">V329/U329</f>
        <v>#VALUE!</v>
      </c>
    </row>
    <row r="330" spans="1:23" hidden="1" outlineLevel="1">
      <c r="B330" s="1" t="s">
        <v>251</v>
      </c>
      <c r="C330" s="89">
        <v>205</v>
      </c>
      <c r="F330" s="2">
        <f t="shared" si="472"/>
        <v>0</v>
      </c>
      <c r="G330" s="2">
        <f t="shared" si="473"/>
        <v>0</v>
      </c>
      <c r="H330" s="2" t="str">
        <f t="shared" si="474"/>
        <v>L</v>
      </c>
      <c r="I330" s="2" t="str">
        <f t="shared" si="475"/>
        <v>L00</v>
      </c>
      <c r="J330" s="2" t="str">
        <f t="shared" si="476"/>
        <v>205NE</v>
      </c>
      <c r="K330" s="2" t="str">
        <f t="shared" si="477"/>
        <v>205SW</v>
      </c>
      <c r="L330" s="43"/>
      <c r="M330" s="22" t="str">
        <f>IFERROR(VLOOKUP(H330,emme_volumes!$A:$AB, 4,FALSE)*2,"****")</f>
        <v>****</v>
      </c>
      <c r="N330" s="22" t="str">
        <f t="array" ref="N330">IFERROR(SUM(VLOOKUP(H330,emme_volumes!$A:$AB, {21,22},FALSE)),"****")</f>
        <v>****</v>
      </c>
      <c r="O330" s="23" t="str">
        <f t="array" ref="O330">IFERROR(SUM(VLOOKUP(J330,counts!$A:$AC, {22,23},FALSE)),"****")</f>
        <v>****</v>
      </c>
      <c r="P330" s="23" t="e">
        <f t="shared" si="478"/>
        <v>#VALUE!</v>
      </c>
      <c r="Q330" s="24" t="e">
        <f t="shared" si="479"/>
        <v>#VALUE!</v>
      </c>
      <c r="R330" s="49"/>
      <c r="S330" s="22" t="str">
        <f>IFERROR(VLOOKUP(I330,emme_volumes!$A:$AB, 4,FALSE)*2,"****")</f>
        <v>****</v>
      </c>
      <c r="T330" s="22" t="str">
        <f t="array" ref="T330">IFERROR(SUM(VLOOKUP(I330,emme_volumes!$A:$AB, {21,22},FALSE)),"****")</f>
        <v>****</v>
      </c>
      <c r="U330" s="23" t="str">
        <f t="array" ref="U330">IFERROR(SUM(VLOOKUP(K330,counts!$A:$AC, {22,23},FALSE)),"****")</f>
        <v>****</v>
      </c>
      <c r="V330" s="23" t="e">
        <f t="shared" si="480"/>
        <v>#VALUE!</v>
      </c>
      <c r="W330" s="24" t="e">
        <f t="shared" si="481"/>
        <v>#VALUE!</v>
      </c>
    </row>
    <row r="331" spans="1:23" hidden="1" outlineLevel="1">
      <c r="A331" s="3"/>
      <c r="B331" s="53" t="s">
        <v>4</v>
      </c>
      <c r="C331" s="91"/>
      <c r="D331" s="54"/>
      <c r="E331" s="54"/>
      <c r="F331" s="54"/>
      <c r="G331" s="54"/>
      <c r="H331" s="54"/>
      <c r="I331" s="54"/>
      <c r="J331" s="54"/>
      <c r="K331" s="54"/>
      <c r="L331" s="45"/>
      <c r="M331" s="55">
        <f>SUM(M329:M330)</f>
        <v>0</v>
      </c>
      <c r="N331" s="55">
        <f>SUM(N329:N330)</f>
        <v>0</v>
      </c>
      <c r="O331" s="56">
        <f t="shared" ref="O331:P331" si="482">SUM(O329:O330)</f>
        <v>0</v>
      </c>
      <c r="P331" s="56" t="e">
        <f t="shared" si="482"/>
        <v>#VALUE!</v>
      </c>
      <c r="Q331" s="57" t="e">
        <f t="shared" si="479"/>
        <v>#VALUE!</v>
      </c>
      <c r="R331" s="50"/>
      <c r="S331" s="55">
        <f>SUM(S329:S330)</f>
        <v>0</v>
      </c>
      <c r="T331" s="55">
        <f t="shared" ref="T331:V331" si="483">SUM(T329:T330)</f>
        <v>0</v>
      </c>
      <c r="U331" s="56">
        <f t="shared" si="483"/>
        <v>0</v>
      </c>
      <c r="V331" s="56" t="e">
        <f t="shared" si="483"/>
        <v>#VALUE!</v>
      </c>
      <c r="W331" s="57" t="e">
        <f t="shared" si="481"/>
        <v>#VALUE!</v>
      </c>
    </row>
    <row r="332" spans="1:23" hidden="1" outlineLevel="1">
      <c r="C332" s="89"/>
      <c r="I332" s="92"/>
      <c r="L332" s="43"/>
      <c r="M332" s="22"/>
      <c r="N332" s="22"/>
      <c r="Q332" s="24"/>
      <c r="R332" s="49"/>
      <c r="S332" s="22"/>
      <c r="T332" s="22"/>
      <c r="W332" s="24"/>
    </row>
    <row r="333" spans="1:23" hidden="1" outlineLevel="1">
      <c r="B333" s="53" t="s">
        <v>138</v>
      </c>
      <c r="C333" s="90"/>
      <c r="D333" s="74"/>
      <c r="E333" s="74"/>
      <c r="F333" s="74"/>
      <c r="G333" s="74"/>
      <c r="H333" s="74"/>
      <c r="I333" s="74"/>
      <c r="J333" s="74"/>
      <c r="K333" s="74"/>
      <c r="L333" s="45"/>
      <c r="M333" s="75"/>
      <c r="N333" s="75"/>
      <c r="O333" s="76"/>
      <c r="P333" s="76"/>
      <c r="Q333" s="77"/>
      <c r="R333" s="49"/>
      <c r="S333" s="75"/>
      <c r="T333" s="75"/>
      <c r="U333" s="76"/>
      <c r="V333" s="76"/>
      <c r="W333" s="77"/>
    </row>
    <row r="334" spans="1:23" hidden="1" outlineLevel="1">
      <c r="B334" s="1" t="s">
        <v>252</v>
      </c>
      <c r="C334" s="89">
        <v>222</v>
      </c>
      <c r="F334" s="2">
        <f t="shared" ref="F334:F343" si="484">E334</f>
        <v>0</v>
      </c>
      <c r="G334" s="2">
        <f t="shared" ref="G334:G343" si="485">D334</f>
        <v>0</v>
      </c>
      <c r="H334" s="2" t="str">
        <f t="shared" ref="H334:H343" si="486">CONCATENATE("L",D334,E334)</f>
        <v>L</v>
      </c>
      <c r="I334" s="2" t="str">
        <f t="shared" ref="I334:I343" si="487">CONCATENATE("L",F334,G334)</f>
        <v>L00</v>
      </c>
      <c r="J334" s="2" t="str">
        <f t="shared" ref="J334:J343" si="488">CONCATENATE(C334,"NE")</f>
        <v>222NE</v>
      </c>
      <c r="K334" s="2" t="str">
        <f t="shared" ref="K334:K343" si="489">CONCATENATE(C334,"SW")</f>
        <v>222SW</v>
      </c>
      <c r="L334" s="43"/>
      <c r="M334" s="22" t="str">
        <f>IFERROR(VLOOKUP(H334,emme_volumes!$A:$AB, 4,FALSE)*2,"****")</f>
        <v>****</v>
      </c>
      <c r="N334" s="22" t="str">
        <f t="array" ref="N334">IFERROR(SUM(VLOOKUP(H334,emme_volumes!$A:$AB, {21,22},FALSE)),"****")</f>
        <v>****</v>
      </c>
      <c r="O334" s="23" t="str">
        <f t="array" ref="O334">IFERROR(SUM(VLOOKUP(J334,counts!$A:$AC, {22,23},FALSE)),"****")</f>
        <v>****</v>
      </c>
      <c r="P334" s="23" t="e">
        <f t="shared" ref="P334:P343" si="490">N334-O334</f>
        <v>#VALUE!</v>
      </c>
      <c r="Q334" s="24" t="e">
        <f t="shared" ref="Q334:Q343" si="491">P334/O334</f>
        <v>#VALUE!</v>
      </c>
      <c r="R334" s="49"/>
      <c r="S334" s="22" t="str">
        <f>IFERROR(VLOOKUP(I334,emme_volumes!$A:$AB, 4,FALSE)*2,"****")</f>
        <v>****</v>
      </c>
      <c r="T334" s="22" t="str">
        <f t="array" ref="T334">IFERROR(SUM(VLOOKUP(I334,emme_volumes!$A:$AB, {21,22},FALSE)),"****")</f>
        <v>****</v>
      </c>
      <c r="U334" s="23" t="str">
        <f t="array" ref="U334">IFERROR(SUM(VLOOKUP(K334,counts!$A:$AC, {22,23},FALSE)),"****")</f>
        <v>****</v>
      </c>
      <c r="V334" s="23" t="e">
        <f t="shared" ref="V334:V343" si="492">T334-U334</f>
        <v>#VALUE!</v>
      </c>
      <c r="W334" s="24" t="e">
        <f t="shared" ref="W334:W343" si="493">V334/U334</f>
        <v>#VALUE!</v>
      </c>
    </row>
    <row r="335" spans="1:23" hidden="1" outlineLevel="1">
      <c r="B335" s="1" t="s">
        <v>253</v>
      </c>
      <c r="C335" s="89">
        <v>223</v>
      </c>
      <c r="F335" s="2">
        <f t="shared" si="484"/>
        <v>0</v>
      </c>
      <c r="G335" s="2">
        <f t="shared" si="485"/>
        <v>0</v>
      </c>
      <c r="H335" s="2" t="str">
        <f t="shared" si="486"/>
        <v>L</v>
      </c>
      <c r="I335" s="2" t="str">
        <f t="shared" si="487"/>
        <v>L00</v>
      </c>
      <c r="J335" s="2" t="str">
        <f t="shared" si="488"/>
        <v>223NE</v>
      </c>
      <c r="K335" s="2" t="str">
        <f t="shared" si="489"/>
        <v>223SW</v>
      </c>
      <c r="L335" s="43"/>
      <c r="M335" s="22" t="str">
        <f>IFERROR(VLOOKUP(H335,emme_volumes!$A:$AB, 4,FALSE)*2,"****")</f>
        <v>****</v>
      </c>
      <c r="N335" s="22" t="str">
        <f t="array" ref="N335">IFERROR(SUM(VLOOKUP(H335,emme_volumes!$A:$AB, {21,22},FALSE)),"****")</f>
        <v>****</v>
      </c>
      <c r="O335" s="23" t="str">
        <f t="array" ref="O335">IFERROR(SUM(VLOOKUP(J335,counts!$A:$AC, {22,23},FALSE)),"****")</f>
        <v>****</v>
      </c>
      <c r="P335" s="23" t="e">
        <f t="shared" si="490"/>
        <v>#VALUE!</v>
      </c>
      <c r="Q335" s="24" t="e">
        <f t="shared" si="491"/>
        <v>#VALUE!</v>
      </c>
      <c r="R335" s="49"/>
      <c r="S335" s="22" t="str">
        <f>IFERROR(VLOOKUP(I335,emme_volumes!$A:$AB, 4,FALSE)*2,"****")</f>
        <v>****</v>
      </c>
      <c r="T335" s="22" t="str">
        <f t="array" ref="T335">IFERROR(SUM(VLOOKUP(I335,emme_volumes!$A:$AB, {21,22},FALSE)),"****")</f>
        <v>****</v>
      </c>
      <c r="U335" s="23" t="str">
        <f t="array" ref="U335">IFERROR(SUM(VLOOKUP(K335,counts!$A:$AC, {22,23},FALSE)),"****")</f>
        <v>****</v>
      </c>
      <c r="V335" s="23" t="e">
        <f t="shared" si="492"/>
        <v>#VALUE!</v>
      </c>
      <c r="W335" s="24" t="e">
        <f t="shared" si="493"/>
        <v>#VALUE!</v>
      </c>
    </row>
    <row r="336" spans="1:23" hidden="1" outlineLevel="1">
      <c r="B336" s="1" t="s">
        <v>254</v>
      </c>
      <c r="C336" s="89">
        <v>224</v>
      </c>
      <c r="F336" s="2">
        <f t="shared" si="484"/>
        <v>0</v>
      </c>
      <c r="G336" s="2">
        <f t="shared" si="485"/>
        <v>0</v>
      </c>
      <c r="H336" s="2" t="str">
        <f t="shared" si="486"/>
        <v>L</v>
      </c>
      <c r="I336" s="2" t="str">
        <f t="shared" si="487"/>
        <v>L00</v>
      </c>
      <c r="J336" s="2" t="str">
        <f t="shared" si="488"/>
        <v>224NE</v>
      </c>
      <c r="K336" s="2" t="str">
        <f t="shared" si="489"/>
        <v>224SW</v>
      </c>
      <c r="L336" s="43"/>
      <c r="M336" s="22" t="str">
        <f>IFERROR(VLOOKUP(H336,emme_volumes!$A:$AB, 4,FALSE)*2,"****")</f>
        <v>****</v>
      </c>
      <c r="N336" s="22" t="str">
        <f t="array" ref="N336">IFERROR(SUM(VLOOKUP(H336,emme_volumes!$A:$AB, {21,22},FALSE)),"****")</f>
        <v>****</v>
      </c>
      <c r="O336" s="23" t="str">
        <f t="array" ref="O336">IFERROR(SUM(VLOOKUP(J336,counts!$A:$AC, {22,23},FALSE)),"****")</f>
        <v>****</v>
      </c>
      <c r="P336" s="23" t="e">
        <f t="shared" si="490"/>
        <v>#VALUE!</v>
      </c>
      <c r="Q336" s="24" t="e">
        <f t="shared" si="491"/>
        <v>#VALUE!</v>
      </c>
      <c r="R336" s="49"/>
      <c r="S336" s="22" t="str">
        <f>IFERROR(VLOOKUP(I336,emme_volumes!$A:$AB, 4,FALSE)*2,"****")</f>
        <v>****</v>
      </c>
      <c r="T336" s="22" t="str">
        <f t="array" ref="T336">IFERROR(SUM(VLOOKUP(I336,emme_volumes!$A:$AB, {21,22},FALSE)),"****")</f>
        <v>****</v>
      </c>
      <c r="U336" s="23" t="str">
        <f t="array" ref="U336">IFERROR(SUM(VLOOKUP(K336,counts!$A:$AC, {22,23},FALSE)),"****")</f>
        <v>****</v>
      </c>
      <c r="V336" s="23" t="e">
        <f t="shared" si="492"/>
        <v>#VALUE!</v>
      </c>
      <c r="W336" s="24" t="e">
        <f t="shared" si="493"/>
        <v>#VALUE!</v>
      </c>
    </row>
    <row r="337" spans="1:23" hidden="1" outlineLevel="1">
      <c r="B337" s="1" t="s">
        <v>255</v>
      </c>
      <c r="C337" s="89">
        <v>225</v>
      </c>
      <c r="F337" s="2">
        <f t="shared" si="484"/>
        <v>0</v>
      </c>
      <c r="G337" s="2">
        <f t="shared" si="485"/>
        <v>0</v>
      </c>
      <c r="H337" s="2" t="str">
        <f t="shared" si="486"/>
        <v>L</v>
      </c>
      <c r="I337" s="2" t="str">
        <f t="shared" si="487"/>
        <v>L00</v>
      </c>
      <c r="J337" s="2" t="str">
        <f t="shared" si="488"/>
        <v>225NE</v>
      </c>
      <c r="K337" s="2" t="str">
        <f t="shared" si="489"/>
        <v>225SW</v>
      </c>
      <c r="L337" s="43"/>
      <c r="M337" s="22" t="str">
        <f>IFERROR(VLOOKUP(H337,emme_volumes!$A:$AB, 4,FALSE)*2,"****")</f>
        <v>****</v>
      </c>
      <c r="N337" s="22" t="str">
        <f t="array" ref="N337">IFERROR(SUM(VLOOKUP(H337,emme_volumes!$A:$AB, {21,22},FALSE)),"****")</f>
        <v>****</v>
      </c>
      <c r="O337" s="23" t="str">
        <f t="array" ref="O337">IFERROR(SUM(VLOOKUP(J337,counts!$A:$AC, {22,23},FALSE)),"****")</f>
        <v>****</v>
      </c>
      <c r="P337" s="23" t="e">
        <f t="shared" si="490"/>
        <v>#VALUE!</v>
      </c>
      <c r="Q337" s="24" t="e">
        <f t="shared" si="491"/>
        <v>#VALUE!</v>
      </c>
      <c r="R337" s="49"/>
      <c r="S337" s="22" t="str">
        <f>IFERROR(VLOOKUP(I337,emme_volumes!$A:$AB, 4,FALSE)*2,"****")</f>
        <v>****</v>
      </c>
      <c r="T337" s="22" t="str">
        <f t="array" ref="T337">IFERROR(SUM(VLOOKUP(I337,emme_volumes!$A:$AB, {21,22},FALSE)),"****")</f>
        <v>****</v>
      </c>
      <c r="U337" s="23" t="str">
        <f t="array" ref="U337">IFERROR(SUM(VLOOKUP(K337,counts!$A:$AC, {22,23},FALSE)),"****")</f>
        <v>****</v>
      </c>
      <c r="V337" s="23" t="e">
        <f t="shared" si="492"/>
        <v>#VALUE!</v>
      </c>
      <c r="W337" s="24" t="e">
        <f t="shared" si="493"/>
        <v>#VALUE!</v>
      </c>
    </row>
    <row r="338" spans="1:23" hidden="1" outlineLevel="1">
      <c r="B338" s="1" t="s">
        <v>256</v>
      </c>
      <c r="C338" s="89">
        <v>226</v>
      </c>
      <c r="F338" s="2">
        <f t="shared" si="484"/>
        <v>0</v>
      </c>
      <c r="G338" s="2">
        <f t="shared" si="485"/>
        <v>0</v>
      </c>
      <c r="H338" s="2" t="str">
        <f t="shared" si="486"/>
        <v>L</v>
      </c>
      <c r="I338" s="2" t="str">
        <f t="shared" si="487"/>
        <v>L00</v>
      </c>
      <c r="J338" s="2" t="str">
        <f t="shared" si="488"/>
        <v>226NE</v>
      </c>
      <c r="K338" s="2" t="str">
        <f t="shared" si="489"/>
        <v>226SW</v>
      </c>
      <c r="L338" s="43"/>
      <c r="M338" s="22" t="str">
        <f>IFERROR(VLOOKUP(H338,emme_volumes!$A:$AB, 4,FALSE)*2,"****")</f>
        <v>****</v>
      </c>
      <c r="N338" s="22" t="str">
        <f t="array" ref="N338">IFERROR(SUM(VLOOKUP(H338,emme_volumes!$A:$AB, {21,22},FALSE)),"****")</f>
        <v>****</v>
      </c>
      <c r="O338" s="23" t="str">
        <f t="array" ref="O338">IFERROR(SUM(VLOOKUP(J338,counts!$A:$AC, {22,23},FALSE)),"****")</f>
        <v>****</v>
      </c>
      <c r="P338" s="23" t="e">
        <f t="shared" si="490"/>
        <v>#VALUE!</v>
      </c>
      <c r="Q338" s="24" t="e">
        <f t="shared" si="491"/>
        <v>#VALUE!</v>
      </c>
      <c r="R338" s="49"/>
      <c r="S338" s="22" t="str">
        <f>IFERROR(VLOOKUP(I338,emme_volumes!$A:$AB, 4,FALSE)*2,"****")</f>
        <v>****</v>
      </c>
      <c r="T338" s="22" t="str">
        <f t="array" ref="T338">IFERROR(SUM(VLOOKUP(I338,emme_volumes!$A:$AB, {21,22},FALSE)),"****")</f>
        <v>****</v>
      </c>
      <c r="U338" s="23" t="str">
        <f t="array" ref="U338">IFERROR(SUM(VLOOKUP(K338,counts!$A:$AC, {22,23},FALSE)),"****")</f>
        <v>****</v>
      </c>
      <c r="V338" s="23" t="e">
        <f t="shared" si="492"/>
        <v>#VALUE!</v>
      </c>
      <c r="W338" s="24" t="e">
        <f t="shared" si="493"/>
        <v>#VALUE!</v>
      </c>
    </row>
    <row r="339" spans="1:23" hidden="1" outlineLevel="1">
      <c r="B339" s="1" t="s">
        <v>257</v>
      </c>
      <c r="C339" s="89">
        <v>227</v>
      </c>
      <c r="F339" s="2">
        <f t="shared" si="484"/>
        <v>0</v>
      </c>
      <c r="G339" s="2">
        <f t="shared" si="485"/>
        <v>0</v>
      </c>
      <c r="H339" s="2" t="str">
        <f t="shared" si="486"/>
        <v>L</v>
      </c>
      <c r="I339" s="2" t="str">
        <f t="shared" si="487"/>
        <v>L00</v>
      </c>
      <c r="J339" s="2" t="str">
        <f t="shared" si="488"/>
        <v>227NE</v>
      </c>
      <c r="K339" s="2" t="str">
        <f t="shared" si="489"/>
        <v>227SW</v>
      </c>
      <c r="L339" s="43"/>
      <c r="M339" s="22" t="str">
        <f>IFERROR(VLOOKUP(H339,emme_volumes!$A:$AB, 4,FALSE)*2,"****")</f>
        <v>****</v>
      </c>
      <c r="N339" s="22" t="str">
        <f t="array" ref="N339">IFERROR(SUM(VLOOKUP(H339,emme_volumes!$A:$AB, {21,22},FALSE)),"****")</f>
        <v>****</v>
      </c>
      <c r="O339" s="23" t="str">
        <f t="array" ref="O339">IFERROR(SUM(VLOOKUP(J339,counts!$A:$AC, {22,23},FALSE)),"****")</f>
        <v>****</v>
      </c>
      <c r="P339" s="23" t="e">
        <f t="shared" si="490"/>
        <v>#VALUE!</v>
      </c>
      <c r="Q339" s="24" t="e">
        <f t="shared" si="491"/>
        <v>#VALUE!</v>
      </c>
      <c r="R339" s="49"/>
      <c r="S339" s="22" t="str">
        <f>IFERROR(VLOOKUP(I339,emme_volumes!$A:$AB, 4,FALSE)*2,"****")</f>
        <v>****</v>
      </c>
      <c r="T339" s="22" t="str">
        <f t="array" ref="T339">IFERROR(SUM(VLOOKUP(I339,emme_volumes!$A:$AB, {21,22},FALSE)),"****")</f>
        <v>****</v>
      </c>
      <c r="U339" s="23" t="str">
        <f t="array" ref="U339">IFERROR(SUM(VLOOKUP(K339,counts!$A:$AC, {22,23},FALSE)),"****")</f>
        <v>****</v>
      </c>
      <c r="V339" s="23" t="e">
        <f t="shared" si="492"/>
        <v>#VALUE!</v>
      </c>
      <c r="W339" s="24" t="e">
        <f t="shared" si="493"/>
        <v>#VALUE!</v>
      </c>
    </row>
    <row r="340" spans="1:23" hidden="1" outlineLevel="1">
      <c r="B340" s="1" t="s">
        <v>258</v>
      </c>
      <c r="C340" s="89">
        <v>228</v>
      </c>
      <c r="F340" s="2">
        <f t="shared" si="484"/>
        <v>0</v>
      </c>
      <c r="G340" s="2">
        <f t="shared" si="485"/>
        <v>0</v>
      </c>
      <c r="H340" s="2" t="str">
        <f t="shared" si="486"/>
        <v>L</v>
      </c>
      <c r="I340" s="2" t="str">
        <f t="shared" si="487"/>
        <v>L00</v>
      </c>
      <c r="J340" s="2" t="str">
        <f t="shared" si="488"/>
        <v>228NE</v>
      </c>
      <c r="K340" s="2" t="str">
        <f t="shared" si="489"/>
        <v>228SW</v>
      </c>
      <c r="L340" s="43"/>
      <c r="M340" s="22" t="str">
        <f>IFERROR(VLOOKUP(H340,emme_volumes!$A:$AB, 4,FALSE)*2,"****")</f>
        <v>****</v>
      </c>
      <c r="N340" s="22" t="str">
        <f t="array" ref="N340">IFERROR(SUM(VLOOKUP(H340,emme_volumes!$A:$AB, {21,22},FALSE)),"****")</f>
        <v>****</v>
      </c>
      <c r="O340" s="23" t="str">
        <f t="array" ref="O340">IFERROR(SUM(VLOOKUP(J340,counts!$A:$AC, {22,23},FALSE)),"****")</f>
        <v>****</v>
      </c>
      <c r="P340" s="23" t="e">
        <f t="shared" si="490"/>
        <v>#VALUE!</v>
      </c>
      <c r="Q340" s="24" t="e">
        <f t="shared" si="491"/>
        <v>#VALUE!</v>
      </c>
      <c r="R340" s="49"/>
      <c r="S340" s="22" t="str">
        <f>IFERROR(VLOOKUP(I340,emme_volumes!$A:$AB, 4,FALSE)*2,"****")</f>
        <v>****</v>
      </c>
      <c r="T340" s="22" t="str">
        <f t="array" ref="T340">IFERROR(SUM(VLOOKUP(I340,emme_volumes!$A:$AB, {21,22},FALSE)),"****")</f>
        <v>****</v>
      </c>
      <c r="U340" s="23" t="str">
        <f t="array" ref="U340">IFERROR(SUM(VLOOKUP(K340,counts!$A:$AC, {22,23},FALSE)),"****")</f>
        <v>****</v>
      </c>
      <c r="V340" s="23" t="e">
        <f t="shared" si="492"/>
        <v>#VALUE!</v>
      </c>
      <c r="W340" s="24" t="e">
        <f t="shared" si="493"/>
        <v>#VALUE!</v>
      </c>
    </row>
    <row r="341" spans="1:23" hidden="1" outlineLevel="1">
      <c r="B341" s="1" t="s">
        <v>259</v>
      </c>
      <c r="C341" s="89">
        <v>229</v>
      </c>
      <c r="F341" s="2">
        <f t="shared" si="484"/>
        <v>0</v>
      </c>
      <c r="G341" s="2">
        <f t="shared" si="485"/>
        <v>0</v>
      </c>
      <c r="H341" s="2" t="str">
        <f t="shared" si="486"/>
        <v>L</v>
      </c>
      <c r="I341" s="2" t="str">
        <f t="shared" si="487"/>
        <v>L00</v>
      </c>
      <c r="J341" s="2" t="str">
        <f t="shared" si="488"/>
        <v>229NE</v>
      </c>
      <c r="K341" s="2" t="str">
        <f t="shared" si="489"/>
        <v>229SW</v>
      </c>
      <c r="L341" s="43"/>
      <c r="M341" s="22" t="str">
        <f>IFERROR(VLOOKUP(H341,emme_volumes!$A:$AB, 4,FALSE)*2,"****")</f>
        <v>****</v>
      </c>
      <c r="N341" s="22" t="str">
        <f t="array" ref="N341">IFERROR(SUM(VLOOKUP(H341,emme_volumes!$A:$AB, {21,22},FALSE)),"****")</f>
        <v>****</v>
      </c>
      <c r="O341" s="23" t="str">
        <f t="array" ref="O341">IFERROR(SUM(VLOOKUP(J341,counts!$A:$AC, {22,23},FALSE)),"****")</f>
        <v>****</v>
      </c>
      <c r="P341" s="23" t="e">
        <f t="shared" si="490"/>
        <v>#VALUE!</v>
      </c>
      <c r="Q341" s="24" t="e">
        <f t="shared" si="491"/>
        <v>#VALUE!</v>
      </c>
      <c r="R341" s="49"/>
      <c r="S341" s="22" t="str">
        <f>IFERROR(VLOOKUP(I341,emme_volumes!$A:$AB, 4,FALSE)*2,"****")</f>
        <v>****</v>
      </c>
      <c r="T341" s="22" t="str">
        <f t="array" ref="T341">IFERROR(SUM(VLOOKUP(I341,emme_volumes!$A:$AB, {21,22},FALSE)),"****")</f>
        <v>****</v>
      </c>
      <c r="U341" s="23" t="str">
        <f t="array" ref="U341">IFERROR(SUM(VLOOKUP(K341,counts!$A:$AC, {22,23},FALSE)),"****")</f>
        <v>****</v>
      </c>
      <c r="V341" s="23" t="e">
        <f t="shared" si="492"/>
        <v>#VALUE!</v>
      </c>
      <c r="W341" s="24" t="e">
        <f t="shared" si="493"/>
        <v>#VALUE!</v>
      </c>
    </row>
    <row r="342" spans="1:23" hidden="1" outlineLevel="1">
      <c r="B342" s="1" t="s">
        <v>260</v>
      </c>
      <c r="C342" s="89">
        <v>230</v>
      </c>
      <c r="F342" s="2">
        <f t="shared" si="484"/>
        <v>0</v>
      </c>
      <c r="G342" s="2">
        <f t="shared" si="485"/>
        <v>0</v>
      </c>
      <c r="H342" s="2" t="str">
        <f t="shared" si="486"/>
        <v>L</v>
      </c>
      <c r="I342" s="2" t="str">
        <f t="shared" si="487"/>
        <v>L00</v>
      </c>
      <c r="J342" s="2" t="str">
        <f t="shared" si="488"/>
        <v>230NE</v>
      </c>
      <c r="K342" s="2" t="str">
        <f t="shared" si="489"/>
        <v>230SW</v>
      </c>
      <c r="L342" s="43"/>
      <c r="M342" s="22" t="str">
        <f>IFERROR(VLOOKUP(H342,emme_volumes!$A:$AB, 4,FALSE)*2,"****")</f>
        <v>****</v>
      </c>
      <c r="N342" s="22" t="str">
        <f t="array" ref="N342">IFERROR(SUM(VLOOKUP(H342,emme_volumes!$A:$AB, {21,22},FALSE)),"****")</f>
        <v>****</v>
      </c>
      <c r="O342" s="23" t="str">
        <f t="array" ref="O342">IFERROR(SUM(VLOOKUP(J342,counts!$A:$AC, {22,23},FALSE)),"****")</f>
        <v>****</v>
      </c>
      <c r="P342" s="23" t="e">
        <f t="shared" si="490"/>
        <v>#VALUE!</v>
      </c>
      <c r="Q342" s="24" t="e">
        <f t="shared" si="491"/>
        <v>#VALUE!</v>
      </c>
      <c r="R342" s="49"/>
      <c r="S342" s="22" t="str">
        <f>IFERROR(VLOOKUP(I342,emme_volumes!$A:$AB, 4,FALSE)*2,"****")</f>
        <v>****</v>
      </c>
      <c r="T342" s="22" t="str">
        <f t="array" ref="T342">IFERROR(SUM(VLOOKUP(I342,emme_volumes!$A:$AB, {21,22},FALSE)),"****")</f>
        <v>****</v>
      </c>
      <c r="U342" s="23" t="str">
        <f t="array" ref="U342">IFERROR(SUM(VLOOKUP(K342,counts!$A:$AC, {22,23},FALSE)),"****")</f>
        <v>****</v>
      </c>
      <c r="V342" s="23" t="e">
        <f t="shared" si="492"/>
        <v>#VALUE!</v>
      </c>
      <c r="W342" s="24" t="e">
        <f t="shared" si="493"/>
        <v>#VALUE!</v>
      </c>
    </row>
    <row r="343" spans="1:23" hidden="1" outlineLevel="1">
      <c r="B343" s="1" t="s">
        <v>261</v>
      </c>
      <c r="C343" s="89">
        <v>231</v>
      </c>
      <c r="F343" s="2">
        <f t="shared" si="484"/>
        <v>0</v>
      </c>
      <c r="G343" s="2">
        <f t="shared" si="485"/>
        <v>0</v>
      </c>
      <c r="H343" s="2" t="str">
        <f t="shared" si="486"/>
        <v>L</v>
      </c>
      <c r="I343" s="2" t="str">
        <f t="shared" si="487"/>
        <v>L00</v>
      </c>
      <c r="J343" s="2" t="str">
        <f t="shared" si="488"/>
        <v>231NE</v>
      </c>
      <c r="K343" s="2" t="str">
        <f t="shared" si="489"/>
        <v>231SW</v>
      </c>
      <c r="L343" s="43"/>
      <c r="M343" s="22" t="str">
        <f>IFERROR(VLOOKUP(H343,emme_volumes!$A:$AB, 4,FALSE)*2,"****")</f>
        <v>****</v>
      </c>
      <c r="N343" s="22" t="str">
        <f t="array" ref="N343">IFERROR(SUM(VLOOKUP(H343,emme_volumes!$A:$AB, {21,22},FALSE)),"****")</f>
        <v>****</v>
      </c>
      <c r="O343" s="23" t="str">
        <f t="array" ref="O343">IFERROR(SUM(VLOOKUP(J343,counts!$A:$AC, {22,23},FALSE)),"****")</f>
        <v>****</v>
      </c>
      <c r="P343" s="23" t="e">
        <f t="shared" si="490"/>
        <v>#VALUE!</v>
      </c>
      <c r="Q343" s="24" t="e">
        <f t="shared" si="491"/>
        <v>#VALUE!</v>
      </c>
      <c r="R343" s="49"/>
      <c r="S343" s="22" t="str">
        <f>IFERROR(VLOOKUP(I343,emme_volumes!$A:$AB, 4,FALSE)*2,"****")</f>
        <v>****</v>
      </c>
      <c r="T343" s="22" t="str">
        <f t="array" ref="T343">IFERROR(SUM(VLOOKUP(I343,emme_volumes!$A:$AB, {21,22},FALSE)),"****")</f>
        <v>****</v>
      </c>
      <c r="U343" s="23" t="str">
        <f t="array" ref="U343">IFERROR(SUM(VLOOKUP(K343,counts!$A:$AC, {22,23},FALSE)),"****")</f>
        <v>****</v>
      </c>
      <c r="V343" s="23" t="e">
        <f t="shared" si="492"/>
        <v>#VALUE!</v>
      </c>
      <c r="W343" s="24" t="e">
        <f t="shared" si="493"/>
        <v>#VALUE!</v>
      </c>
    </row>
    <row r="344" spans="1:23" hidden="1" outlineLevel="1">
      <c r="A344" s="3"/>
      <c r="B344" s="53" t="s">
        <v>4</v>
      </c>
      <c r="C344" s="91"/>
      <c r="D344" s="54"/>
      <c r="E344" s="54"/>
      <c r="F344" s="54"/>
      <c r="G344" s="54"/>
      <c r="H344" s="54"/>
      <c r="I344" s="54"/>
      <c r="J344" s="54"/>
      <c r="K344" s="54"/>
      <c r="L344" s="45"/>
      <c r="M344" s="55">
        <f>SUM(M334:M343)</f>
        <v>0</v>
      </c>
      <c r="N344" s="55">
        <f>SUM(N334:N343)</f>
        <v>0</v>
      </c>
      <c r="O344" s="56">
        <f t="shared" ref="O344:P344" si="494">SUM(O334:O343)</f>
        <v>0</v>
      </c>
      <c r="P344" s="56" t="e">
        <f t="shared" si="494"/>
        <v>#VALUE!</v>
      </c>
      <c r="Q344" s="57" t="e">
        <f>P344/O344</f>
        <v>#VALUE!</v>
      </c>
      <c r="R344" s="50"/>
      <c r="S344" s="55">
        <f>SUM(S334:S343)</f>
        <v>0</v>
      </c>
      <c r="T344" s="55">
        <f t="shared" ref="T344:V344" si="495">SUM(T334:T343)</f>
        <v>0</v>
      </c>
      <c r="U344" s="56">
        <f t="shared" si="495"/>
        <v>0</v>
      </c>
      <c r="V344" s="56" t="e">
        <f t="shared" si="495"/>
        <v>#VALUE!</v>
      </c>
      <c r="W344" s="57" t="e">
        <f>V344/U344</f>
        <v>#VALUE!</v>
      </c>
    </row>
    <row r="345" spans="1:23" hidden="1" outlineLevel="1">
      <c r="C345" s="89"/>
      <c r="I345" s="92"/>
      <c r="L345" s="43"/>
      <c r="M345" s="22"/>
      <c r="N345" s="22"/>
      <c r="Q345" s="24"/>
      <c r="R345" s="49"/>
      <c r="S345" s="22"/>
      <c r="T345" s="22"/>
      <c r="W345" s="24"/>
    </row>
    <row r="346" spans="1:23" hidden="1" outlineLevel="1">
      <c r="B346" s="53" t="s">
        <v>139</v>
      </c>
      <c r="C346" s="90"/>
      <c r="D346" s="74"/>
      <c r="E346" s="74"/>
      <c r="F346" s="74"/>
      <c r="G346" s="74"/>
      <c r="H346" s="74"/>
      <c r="I346" s="74"/>
      <c r="J346" s="74"/>
      <c r="K346" s="74"/>
      <c r="L346" s="45"/>
      <c r="M346" s="75"/>
      <c r="N346" s="75"/>
      <c r="O346" s="76"/>
      <c r="P346" s="76"/>
      <c r="Q346" s="77"/>
      <c r="R346" s="49"/>
      <c r="S346" s="75"/>
      <c r="T346" s="75"/>
      <c r="U346" s="76"/>
      <c r="V346" s="76"/>
      <c r="W346" s="77"/>
    </row>
    <row r="347" spans="1:23" hidden="1" outlineLevel="1">
      <c r="B347" s="1" t="s">
        <v>262</v>
      </c>
      <c r="C347" s="89">
        <v>251</v>
      </c>
      <c r="F347" s="2">
        <f t="shared" ref="F347:F363" si="496">E347</f>
        <v>0</v>
      </c>
      <c r="G347" s="2">
        <f t="shared" ref="G347:G363" si="497">D347</f>
        <v>0</v>
      </c>
      <c r="H347" s="2" t="str">
        <f t="shared" ref="H347:H363" si="498">CONCATENATE("L",D347,E347)</f>
        <v>L</v>
      </c>
      <c r="I347" s="2" t="str">
        <f t="shared" ref="I347:I363" si="499">CONCATENATE("L",F347,G347)</f>
        <v>L00</v>
      </c>
      <c r="J347" s="2" t="str">
        <f t="shared" ref="J347:J363" si="500">CONCATENATE(C347,"NE")</f>
        <v>251NE</v>
      </c>
      <c r="K347" s="2" t="str">
        <f t="shared" ref="K347:K363" si="501">CONCATENATE(C347,"SW")</f>
        <v>251SW</v>
      </c>
      <c r="L347" s="43"/>
      <c r="M347" s="22" t="str">
        <f>IFERROR(VLOOKUP(H347,emme_volumes!$A:$AB, 4,FALSE)*2,"****")</f>
        <v>****</v>
      </c>
      <c r="N347" s="22" t="str">
        <f t="array" ref="N347">IFERROR(SUM(VLOOKUP(H347,emme_volumes!$A:$AB, {21,22},FALSE)),"****")</f>
        <v>****</v>
      </c>
      <c r="O347" s="23" t="str">
        <f t="array" ref="O347">IFERROR(SUM(VLOOKUP(J347,counts!$A:$AC, {22,23},FALSE)),"****")</f>
        <v>****</v>
      </c>
      <c r="P347" s="23" t="e">
        <f t="shared" ref="P347:P363" si="502">N347-O347</f>
        <v>#VALUE!</v>
      </c>
      <c r="Q347" s="24" t="e">
        <f t="shared" ref="Q347:Q364" si="503">P347/O347</f>
        <v>#VALUE!</v>
      </c>
      <c r="R347" s="49"/>
      <c r="S347" s="22" t="str">
        <f>IFERROR(VLOOKUP(I347,emme_volumes!$A:$AB, 4,FALSE)*2,"****")</f>
        <v>****</v>
      </c>
      <c r="T347" s="22" t="str">
        <f t="array" ref="T347">IFERROR(SUM(VLOOKUP(I347,emme_volumes!$A:$AB, {21,22},FALSE)),"****")</f>
        <v>****</v>
      </c>
      <c r="U347" s="23" t="str">
        <f t="array" ref="U347">IFERROR(SUM(VLOOKUP(K347,counts!$A:$AC, {22,23},FALSE)),"****")</f>
        <v>****</v>
      </c>
      <c r="V347" s="23" t="e">
        <f t="shared" ref="V347:V363" si="504">T347-U347</f>
        <v>#VALUE!</v>
      </c>
      <c r="W347" s="24" t="e">
        <f t="shared" ref="W347:W364" si="505">V347/U347</f>
        <v>#VALUE!</v>
      </c>
    </row>
    <row r="348" spans="1:23" hidden="1" outlineLevel="1">
      <c r="B348" s="1" t="s">
        <v>263</v>
      </c>
      <c r="C348" s="89">
        <v>252</v>
      </c>
      <c r="F348" s="2">
        <f t="shared" si="496"/>
        <v>0</v>
      </c>
      <c r="G348" s="2">
        <f t="shared" si="497"/>
        <v>0</v>
      </c>
      <c r="H348" s="2" t="str">
        <f t="shared" si="498"/>
        <v>L</v>
      </c>
      <c r="I348" s="2" t="str">
        <f t="shared" si="499"/>
        <v>L00</v>
      </c>
      <c r="J348" s="2" t="str">
        <f t="shared" si="500"/>
        <v>252NE</v>
      </c>
      <c r="K348" s="2" t="str">
        <f t="shared" si="501"/>
        <v>252SW</v>
      </c>
      <c r="L348" s="43"/>
      <c r="M348" s="22" t="str">
        <f>IFERROR(VLOOKUP(H348,emme_volumes!$A:$AB, 4,FALSE)*2,"****")</f>
        <v>****</v>
      </c>
      <c r="N348" s="22" t="str">
        <f t="array" ref="N348">IFERROR(SUM(VLOOKUP(H348,emme_volumes!$A:$AB, {21,22},FALSE)),"****")</f>
        <v>****</v>
      </c>
      <c r="O348" s="23" t="str">
        <f t="array" ref="O348">IFERROR(SUM(VLOOKUP(J348,counts!$A:$AC, {22,23},FALSE)),"****")</f>
        <v>****</v>
      </c>
      <c r="P348" s="23" t="e">
        <f t="shared" si="502"/>
        <v>#VALUE!</v>
      </c>
      <c r="Q348" s="24" t="e">
        <f t="shared" si="503"/>
        <v>#VALUE!</v>
      </c>
      <c r="R348" s="49"/>
      <c r="S348" s="22" t="str">
        <f>IFERROR(VLOOKUP(I348,emme_volumes!$A:$AB, 4,FALSE)*2,"****")</f>
        <v>****</v>
      </c>
      <c r="T348" s="22" t="str">
        <f t="array" ref="T348">IFERROR(SUM(VLOOKUP(I348,emme_volumes!$A:$AB, {21,22},FALSE)),"****")</f>
        <v>****</v>
      </c>
      <c r="U348" s="23" t="str">
        <f t="array" ref="U348">IFERROR(SUM(VLOOKUP(K348,counts!$A:$AC, {22,23},FALSE)),"****")</f>
        <v>****</v>
      </c>
      <c r="V348" s="23" t="e">
        <f t="shared" si="504"/>
        <v>#VALUE!</v>
      </c>
      <c r="W348" s="24" t="e">
        <f t="shared" si="505"/>
        <v>#VALUE!</v>
      </c>
    </row>
    <row r="349" spans="1:23" hidden="1" outlineLevel="1">
      <c r="B349" s="1" t="s">
        <v>264</v>
      </c>
      <c r="C349" s="89">
        <v>253</v>
      </c>
      <c r="F349" s="2">
        <f t="shared" si="496"/>
        <v>0</v>
      </c>
      <c r="G349" s="2">
        <f t="shared" si="497"/>
        <v>0</v>
      </c>
      <c r="H349" s="2" t="str">
        <f t="shared" si="498"/>
        <v>L</v>
      </c>
      <c r="I349" s="2" t="str">
        <f t="shared" si="499"/>
        <v>L00</v>
      </c>
      <c r="J349" s="2" t="str">
        <f t="shared" si="500"/>
        <v>253NE</v>
      </c>
      <c r="K349" s="2" t="str">
        <f t="shared" si="501"/>
        <v>253SW</v>
      </c>
      <c r="L349" s="43"/>
      <c r="M349" s="22" t="str">
        <f>IFERROR(VLOOKUP(H349,emme_volumes!$A:$AB, 4,FALSE)*2,"****")</f>
        <v>****</v>
      </c>
      <c r="N349" s="22" t="str">
        <f t="array" ref="N349">IFERROR(SUM(VLOOKUP(H349,emme_volumes!$A:$AB, {21,22},FALSE)),"****")</f>
        <v>****</v>
      </c>
      <c r="O349" s="23" t="str">
        <f t="array" ref="O349">IFERROR(SUM(VLOOKUP(J349,counts!$A:$AC, {22,23},FALSE)),"****")</f>
        <v>****</v>
      </c>
      <c r="P349" s="23" t="e">
        <f t="shared" si="502"/>
        <v>#VALUE!</v>
      </c>
      <c r="Q349" s="24" t="e">
        <f t="shared" si="503"/>
        <v>#VALUE!</v>
      </c>
      <c r="R349" s="49"/>
      <c r="S349" s="22" t="str">
        <f>IFERROR(VLOOKUP(I349,emme_volumes!$A:$AB, 4,FALSE)*2,"****")</f>
        <v>****</v>
      </c>
      <c r="T349" s="22" t="str">
        <f t="array" ref="T349">IFERROR(SUM(VLOOKUP(I349,emme_volumes!$A:$AB, {21,22},FALSE)),"****")</f>
        <v>****</v>
      </c>
      <c r="U349" s="23" t="str">
        <f t="array" ref="U349">IFERROR(SUM(VLOOKUP(K349,counts!$A:$AC, {22,23},FALSE)),"****")</f>
        <v>****</v>
      </c>
      <c r="V349" s="23" t="e">
        <f t="shared" si="504"/>
        <v>#VALUE!</v>
      </c>
      <c r="W349" s="24" t="e">
        <f t="shared" si="505"/>
        <v>#VALUE!</v>
      </c>
    </row>
    <row r="350" spans="1:23" hidden="1" outlineLevel="1">
      <c r="B350" s="1" t="s">
        <v>265</v>
      </c>
      <c r="C350" s="89">
        <v>254</v>
      </c>
      <c r="F350" s="2">
        <f t="shared" si="496"/>
        <v>0</v>
      </c>
      <c r="G350" s="2">
        <f t="shared" si="497"/>
        <v>0</v>
      </c>
      <c r="H350" s="2" t="str">
        <f t="shared" si="498"/>
        <v>L</v>
      </c>
      <c r="I350" s="2" t="str">
        <f t="shared" si="499"/>
        <v>L00</v>
      </c>
      <c r="J350" s="2" t="str">
        <f t="shared" si="500"/>
        <v>254NE</v>
      </c>
      <c r="K350" s="2" t="str">
        <f t="shared" si="501"/>
        <v>254SW</v>
      </c>
      <c r="L350" s="43"/>
      <c r="M350" s="22" t="str">
        <f>IFERROR(VLOOKUP(H350,emme_volumes!$A:$AB, 4,FALSE)*2,"****")</f>
        <v>****</v>
      </c>
      <c r="N350" s="22" t="str">
        <f t="array" ref="N350">IFERROR(SUM(VLOOKUP(H350,emme_volumes!$A:$AB, {21,22},FALSE)),"****")</f>
        <v>****</v>
      </c>
      <c r="O350" s="23" t="str">
        <f t="array" ref="O350">IFERROR(SUM(VLOOKUP(J350,counts!$A:$AC, {22,23},FALSE)),"****")</f>
        <v>****</v>
      </c>
      <c r="P350" s="23" t="e">
        <f t="shared" si="502"/>
        <v>#VALUE!</v>
      </c>
      <c r="Q350" s="24" t="e">
        <f t="shared" si="503"/>
        <v>#VALUE!</v>
      </c>
      <c r="R350" s="49"/>
      <c r="S350" s="22" t="str">
        <f>IFERROR(VLOOKUP(I350,emme_volumes!$A:$AB, 4,FALSE)*2,"****")</f>
        <v>****</v>
      </c>
      <c r="T350" s="22" t="str">
        <f t="array" ref="T350">IFERROR(SUM(VLOOKUP(I350,emme_volumes!$A:$AB, {21,22},FALSE)),"****")</f>
        <v>****</v>
      </c>
      <c r="U350" s="23" t="str">
        <f t="array" ref="U350">IFERROR(SUM(VLOOKUP(K350,counts!$A:$AC, {22,23},FALSE)),"****")</f>
        <v>****</v>
      </c>
      <c r="V350" s="23" t="e">
        <f t="shared" si="504"/>
        <v>#VALUE!</v>
      </c>
      <c r="W350" s="24" t="e">
        <f t="shared" si="505"/>
        <v>#VALUE!</v>
      </c>
    </row>
    <row r="351" spans="1:23" hidden="1" outlineLevel="1">
      <c r="B351" s="1" t="s">
        <v>266</v>
      </c>
      <c r="C351" s="89">
        <v>255</v>
      </c>
      <c r="F351" s="2">
        <f t="shared" si="496"/>
        <v>0</v>
      </c>
      <c r="G351" s="2">
        <f t="shared" si="497"/>
        <v>0</v>
      </c>
      <c r="H351" s="2" t="str">
        <f t="shared" si="498"/>
        <v>L</v>
      </c>
      <c r="I351" s="2" t="str">
        <f t="shared" si="499"/>
        <v>L00</v>
      </c>
      <c r="J351" s="2" t="str">
        <f t="shared" si="500"/>
        <v>255NE</v>
      </c>
      <c r="K351" s="2" t="str">
        <f t="shared" si="501"/>
        <v>255SW</v>
      </c>
      <c r="L351" s="43"/>
      <c r="M351" s="22" t="str">
        <f>IFERROR(VLOOKUP(H351,emme_volumes!$A:$AB, 4,FALSE)*2,"****")</f>
        <v>****</v>
      </c>
      <c r="N351" s="22" t="str">
        <f t="array" ref="N351">IFERROR(SUM(VLOOKUP(H351,emme_volumes!$A:$AB, {21,22},FALSE)),"****")</f>
        <v>****</v>
      </c>
      <c r="O351" s="23" t="str">
        <f t="array" ref="O351">IFERROR(SUM(VLOOKUP(J351,counts!$A:$AC, {22,23},FALSE)),"****")</f>
        <v>****</v>
      </c>
      <c r="P351" s="23" t="e">
        <f t="shared" si="502"/>
        <v>#VALUE!</v>
      </c>
      <c r="Q351" s="24" t="e">
        <f t="shared" si="503"/>
        <v>#VALUE!</v>
      </c>
      <c r="R351" s="49"/>
      <c r="S351" s="22" t="str">
        <f>IFERROR(VLOOKUP(I351,emme_volumes!$A:$AB, 4,FALSE)*2,"****")</f>
        <v>****</v>
      </c>
      <c r="T351" s="22" t="str">
        <f t="array" ref="T351">IFERROR(SUM(VLOOKUP(I351,emme_volumes!$A:$AB, {21,22},FALSE)),"****")</f>
        <v>****</v>
      </c>
      <c r="U351" s="23" t="str">
        <f t="array" ref="U351">IFERROR(SUM(VLOOKUP(K351,counts!$A:$AC, {22,23},FALSE)),"****")</f>
        <v>****</v>
      </c>
      <c r="V351" s="23" t="e">
        <f t="shared" si="504"/>
        <v>#VALUE!</v>
      </c>
      <c r="W351" s="24" t="e">
        <f t="shared" si="505"/>
        <v>#VALUE!</v>
      </c>
    </row>
    <row r="352" spans="1:23" hidden="1" outlineLevel="1">
      <c r="B352" s="1" t="s">
        <v>267</v>
      </c>
      <c r="C352" s="89">
        <v>256</v>
      </c>
      <c r="F352" s="2">
        <f t="shared" si="496"/>
        <v>0</v>
      </c>
      <c r="G352" s="2">
        <f t="shared" si="497"/>
        <v>0</v>
      </c>
      <c r="H352" s="2" t="str">
        <f t="shared" si="498"/>
        <v>L</v>
      </c>
      <c r="I352" s="2" t="str">
        <f t="shared" si="499"/>
        <v>L00</v>
      </c>
      <c r="J352" s="2" t="str">
        <f t="shared" si="500"/>
        <v>256NE</v>
      </c>
      <c r="K352" s="2" t="str">
        <f t="shared" si="501"/>
        <v>256SW</v>
      </c>
      <c r="L352" s="43"/>
      <c r="M352" s="22" t="str">
        <f>IFERROR(VLOOKUP(H352,emme_volumes!$A:$AB, 4,FALSE)*2,"****")</f>
        <v>****</v>
      </c>
      <c r="N352" s="22" t="str">
        <f t="array" ref="N352">IFERROR(SUM(VLOOKUP(H352,emme_volumes!$A:$AB, {21,22},FALSE)),"****")</f>
        <v>****</v>
      </c>
      <c r="O352" s="23" t="str">
        <f t="array" ref="O352">IFERROR(SUM(VLOOKUP(J352,counts!$A:$AC, {22,23},FALSE)),"****")</f>
        <v>****</v>
      </c>
      <c r="P352" s="23" t="e">
        <f t="shared" si="502"/>
        <v>#VALUE!</v>
      </c>
      <c r="Q352" s="24" t="e">
        <f t="shared" si="503"/>
        <v>#VALUE!</v>
      </c>
      <c r="R352" s="49"/>
      <c r="S352" s="22" t="str">
        <f>IFERROR(VLOOKUP(I352,emme_volumes!$A:$AB, 4,FALSE)*2,"****")</f>
        <v>****</v>
      </c>
      <c r="T352" s="22" t="str">
        <f t="array" ref="T352">IFERROR(SUM(VLOOKUP(I352,emme_volumes!$A:$AB, {21,22},FALSE)),"****")</f>
        <v>****</v>
      </c>
      <c r="U352" s="23" t="str">
        <f t="array" ref="U352">IFERROR(SUM(VLOOKUP(K352,counts!$A:$AC, {22,23},FALSE)),"****")</f>
        <v>****</v>
      </c>
      <c r="V352" s="23" t="e">
        <f t="shared" si="504"/>
        <v>#VALUE!</v>
      </c>
      <c r="W352" s="24" t="e">
        <f t="shared" si="505"/>
        <v>#VALUE!</v>
      </c>
    </row>
    <row r="353" spans="1:23" hidden="1" outlineLevel="1">
      <c r="B353" s="1" t="s">
        <v>268</v>
      </c>
      <c r="C353" s="89">
        <v>257</v>
      </c>
      <c r="F353" s="2">
        <f t="shared" si="496"/>
        <v>0</v>
      </c>
      <c r="G353" s="2">
        <f t="shared" si="497"/>
        <v>0</v>
      </c>
      <c r="H353" s="2" t="str">
        <f t="shared" si="498"/>
        <v>L</v>
      </c>
      <c r="I353" s="2" t="str">
        <f t="shared" si="499"/>
        <v>L00</v>
      </c>
      <c r="J353" s="2" t="str">
        <f t="shared" si="500"/>
        <v>257NE</v>
      </c>
      <c r="K353" s="2" t="str">
        <f t="shared" si="501"/>
        <v>257SW</v>
      </c>
      <c r="L353" s="43"/>
      <c r="M353" s="22" t="str">
        <f>IFERROR(VLOOKUP(H353,emme_volumes!$A:$AB, 4,FALSE)*2,"****")</f>
        <v>****</v>
      </c>
      <c r="N353" s="22" t="str">
        <f t="array" ref="N353">IFERROR(SUM(VLOOKUP(H353,emme_volumes!$A:$AB, {21,22},FALSE)),"****")</f>
        <v>****</v>
      </c>
      <c r="O353" s="23" t="str">
        <f t="array" ref="O353">IFERROR(SUM(VLOOKUP(J353,counts!$A:$AC, {22,23},FALSE)),"****")</f>
        <v>****</v>
      </c>
      <c r="P353" s="23" t="e">
        <f t="shared" si="502"/>
        <v>#VALUE!</v>
      </c>
      <c r="Q353" s="24" t="e">
        <f t="shared" si="503"/>
        <v>#VALUE!</v>
      </c>
      <c r="R353" s="49"/>
      <c r="S353" s="22" t="str">
        <f>IFERROR(VLOOKUP(I353,emme_volumes!$A:$AB, 4,FALSE)*2,"****")</f>
        <v>****</v>
      </c>
      <c r="T353" s="22" t="str">
        <f t="array" ref="T353">IFERROR(SUM(VLOOKUP(I353,emme_volumes!$A:$AB, {21,22},FALSE)),"****")</f>
        <v>****</v>
      </c>
      <c r="U353" s="23" t="str">
        <f t="array" ref="U353">IFERROR(SUM(VLOOKUP(K353,counts!$A:$AC, {22,23},FALSE)),"****")</f>
        <v>****</v>
      </c>
      <c r="V353" s="23" t="e">
        <f t="shared" si="504"/>
        <v>#VALUE!</v>
      </c>
      <c r="W353" s="24" t="e">
        <f t="shared" si="505"/>
        <v>#VALUE!</v>
      </c>
    </row>
    <row r="354" spans="1:23" hidden="1" outlineLevel="1">
      <c r="B354" s="1" t="s">
        <v>269</v>
      </c>
      <c r="C354" s="89">
        <v>258</v>
      </c>
      <c r="F354" s="2">
        <f t="shared" si="496"/>
        <v>0</v>
      </c>
      <c r="G354" s="2">
        <f t="shared" si="497"/>
        <v>0</v>
      </c>
      <c r="H354" s="2" t="str">
        <f t="shared" si="498"/>
        <v>L</v>
      </c>
      <c r="I354" s="2" t="str">
        <f t="shared" si="499"/>
        <v>L00</v>
      </c>
      <c r="J354" s="2" t="str">
        <f t="shared" si="500"/>
        <v>258NE</v>
      </c>
      <c r="K354" s="2" t="str">
        <f t="shared" si="501"/>
        <v>258SW</v>
      </c>
      <c r="L354" s="43"/>
      <c r="M354" s="22" t="str">
        <f>IFERROR(VLOOKUP(H354,emme_volumes!$A:$AB, 4,FALSE)*2,"****")</f>
        <v>****</v>
      </c>
      <c r="N354" s="22" t="str">
        <f t="array" ref="N354">IFERROR(SUM(VLOOKUP(H354,emme_volumes!$A:$AB, {21,22},FALSE)),"****")</f>
        <v>****</v>
      </c>
      <c r="O354" s="23" t="str">
        <f t="array" ref="O354">IFERROR(SUM(VLOOKUP(J354,counts!$A:$AC, {22,23},FALSE)),"****")</f>
        <v>****</v>
      </c>
      <c r="P354" s="23" t="e">
        <f t="shared" si="502"/>
        <v>#VALUE!</v>
      </c>
      <c r="Q354" s="24" t="e">
        <f t="shared" si="503"/>
        <v>#VALUE!</v>
      </c>
      <c r="R354" s="49"/>
      <c r="S354" s="22" t="str">
        <f>IFERROR(VLOOKUP(I354,emme_volumes!$A:$AB, 4,FALSE)*2,"****")</f>
        <v>****</v>
      </c>
      <c r="T354" s="22" t="str">
        <f t="array" ref="T354">IFERROR(SUM(VLOOKUP(I354,emme_volumes!$A:$AB, {21,22},FALSE)),"****")</f>
        <v>****</v>
      </c>
      <c r="U354" s="23" t="str">
        <f t="array" ref="U354">IFERROR(SUM(VLOOKUP(K354,counts!$A:$AC, {22,23},FALSE)),"****")</f>
        <v>****</v>
      </c>
      <c r="V354" s="23" t="e">
        <f t="shared" si="504"/>
        <v>#VALUE!</v>
      </c>
      <c r="W354" s="24" t="e">
        <f t="shared" si="505"/>
        <v>#VALUE!</v>
      </c>
    </row>
    <row r="355" spans="1:23" hidden="1" outlineLevel="1">
      <c r="B355" s="1" t="s">
        <v>270</v>
      </c>
      <c r="C355" s="89">
        <v>259</v>
      </c>
      <c r="F355" s="2">
        <f t="shared" si="496"/>
        <v>0</v>
      </c>
      <c r="G355" s="2">
        <f t="shared" si="497"/>
        <v>0</v>
      </c>
      <c r="H355" s="2" t="str">
        <f t="shared" si="498"/>
        <v>L</v>
      </c>
      <c r="I355" s="2" t="str">
        <f t="shared" si="499"/>
        <v>L00</v>
      </c>
      <c r="J355" s="2" t="str">
        <f t="shared" si="500"/>
        <v>259NE</v>
      </c>
      <c r="K355" s="2" t="str">
        <f t="shared" si="501"/>
        <v>259SW</v>
      </c>
      <c r="L355" s="43"/>
      <c r="M355" s="22" t="str">
        <f>IFERROR(VLOOKUP(H355,emme_volumes!$A:$AB, 4,FALSE)*2,"****")</f>
        <v>****</v>
      </c>
      <c r="N355" s="22" t="str">
        <f t="array" ref="N355">IFERROR(SUM(VLOOKUP(H355,emme_volumes!$A:$AB, {21,22},FALSE)),"****")</f>
        <v>****</v>
      </c>
      <c r="O355" s="23" t="str">
        <f t="array" ref="O355">IFERROR(SUM(VLOOKUP(J355,counts!$A:$AC, {22,23},FALSE)),"****")</f>
        <v>****</v>
      </c>
      <c r="P355" s="23" t="e">
        <f t="shared" si="502"/>
        <v>#VALUE!</v>
      </c>
      <c r="Q355" s="24" t="e">
        <f t="shared" si="503"/>
        <v>#VALUE!</v>
      </c>
      <c r="R355" s="49"/>
      <c r="S355" s="22" t="str">
        <f>IFERROR(VLOOKUP(I355,emme_volumes!$A:$AB, 4,FALSE)*2,"****")</f>
        <v>****</v>
      </c>
      <c r="T355" s="22" t="str">
        <f t="array" ref="T355">IFERROR(SUM(VLOOKUP(I355,emme_volumes!$A:$AB, {21,22},FALSE)),"****")</f>
        <v>****</v>
      </c>
      <c r="U355" s="23" t="str">
        <f t="array" ref="U355">IFERROR(SUM(VLOOKUP(K355,counts!$A:$AC, {22,23},FALSE)),"****")</f>
        <v>****</v>
      </c>
      <c r="V355" s="23" t="e">
        <f t="shared" si="504"/>
        <v>#VALUE!</v>
      </c>
      <c r="W355" s="24" t="e">
        <f t="shared" si="505"/>
        <v>#VALUE!</v>
      </c>
    </row>
    <row r="356" spans="1:23" hidden="1" outlineLevel="1">
      <c r="B356" s="1" t="s">
        <v>271</v>
      </c>
      <c r="C356" s="89">
        <v>260</v>
      </c>
      <c r="F356" s="2">
        <f t="shared" si="496"/>
        <v>0</v>
      </c>
      <c r="G356" s="2">
        <f t="shared" si="497"/>
        <v>0</v>
      </c>
      <c r="H356" s="2" t="str">
        <f t="shared" si="498"/>
        <v>L</v>
      </c>
      <c r="I356" s="2" t="str">
        <f t="shared" si="499"/>
        <v>L00</v>
      </c>
      <c r="J356" s="2" t="str">
        <f t="shared" si="500"/>
        <v>260NE</v>
      </c>
      <c r="K356" s="2" t="str">
        <f t="shared" si="501"/>
        <v>260SW</v>
      </c>
      <c r="L356" s="43"/>
      <c r="M356" s="22" t="str">
        <f>IFERROR(VLOOKUP(H356,emme_volumes!$A:$AB, 4,FALSE)*2,"****")</f>
        <v>****</v>
      </c>
      <c r="N356" s="22" t="str">
        <f t="array" ref="N356">IFERROR(SUM(VLOOKUP(H356,emme_volumes!$A:$AB, {21,22},FALSE)),"****")</f>
        <v>****</v>
      </c>
      <c r="O356" s="23" t="str">
        <f t="array" ref="O356">IFERROR(SUM(VLOOKUP(J356,counts!$A:$AC, {22,23},FALSE)),"****")</f>
        <v>****</v>
      </c>
      <c r="P356" s="23" t="e">
        <f t="shared" si="502"/>
        <v>#VALUE!</v>
      </c>
      <c r="Q356" s="24" t="e">
        <f t="shared" si="503"/>
        <v>#VALUE!</v>
      </c>
      <c r="R356" s="49"/>
      <c r="S356" s="22" t="str">
        <f>IFERROR(VLOOKUP(I356,emme_volumes!$A:$AB, 4,FALSE)*2,"****")</f>
        <v>****</v>
      </c>
      <c r="T356" s="22" t="str">
        <f t="array" ref="T356">IFERROR(SUM(VLOOKUP(I356,emme_volumes!$A:$AB, {21,22},FALSE)),"****")</f>
        <v>****</v>
      </c>
      <c r="U356" s="23" t="str">
        <f t="array" ref="U356">IFERROR(SUM(VLOOKUP(K356,counts!$A:$AC, {22,23},FALSE)),"****")</f>
        <v>****</v>
      </c>
      <c r="V356" s="23" t="e">
        <f t="shared" si="504"/>
        <v>#VALUE!</v>
      </c>
      <c r="W356" s="24" t="e">
        <f t="shared" si="505"/>
        <v>#VALUE!</v>
      </c>
    </row>
    <row r="357" spans="1:23" hidden="1" outlineLevel="1">
      <c r="B357" s="1" t="s">
        <v>272</v>
      </c>
      <c r="C357" s="89">
        <v>261</v>
      </c>
      <c r="F357" s="2">
        <f t="shared" si="496"/>
        <v>0</v>
      </c>
      <c r="G357" s="2">
        <f t="shared" si="497"/>
        <v>0</v>
      </c>
      <c r="H357" s="2" t="str">
        <f t="shared" si="498"/>
        <v>L</v>
      </c>
      <c r="I357" s="2" t="str">
        <f t="shared" si="499"/>
        <v>L00</v>
      </c>
      <c r="J357" s="2" t="str">
        <f t="shared" si="500"/>
        <v>261NE</v>
      </c>
      <c r="K357" s="2" t="str">
        <f t="shared" si="501"/>
        <v>261SW</v>
      </c>
      <c r="L357" s="43"/>
      <c r="M357" s="22" t="str">
        <f>IFERROR(VLOOKUP(H357,emme_volumes!$A:$AB, 4,FALSE)*2,"****")</f>
        <v>****</v>
      </c>
      <c r="N357" s="22" t="str">
        <f t="array" ref="N357">IFERROR(SUM(VLOOKUP(H357,emme_volumes!$A:$AB, {21,22},FALSE)),"****")</f>
        <v>****</v>
      </c>
      <c r="O357" s="23" t="str">
        <f t="array" ref="O357">IFERROR(SUM(VLOOKUP(J357,counts!$A:$AC, {22,23},FALSE)),"****")</f>
        <v>****</v>
      </c>
      <c r="P357" s="23" t="e">
        <f t="shared" si="502"/>
        <v>#VALUE!</v>
      </c>
      <c r="Q357" s="24" t="e">
        <f t="shared" si="503"/>
        <v>#VALUE!</v>
      </c>
      <c r="R357" s="49"/>
      <c r="S357" s="22" t="str">
        <f>IFERROR(VLOOKUP(I357,emme_volumes!$A:$AB, 4,FALSE)*2,"****")</f>
        <v>****</v>
      </c>
      <c r="T357" s="22" t="str">
        <f t="array" ref="T357">IFERROR(SUM(VLOOKUP(I357,emme_volumes!$A:$AB, {21,22},FALSE)),"****")</f>
        <v>****</v>
      </c>
      <c r="U357" s="23" t="str">
        <f t="array" ref="U357">IFERROR(SUM(VLOOKUP(K357,counts!$A:$AC, {22,23},FALSE)),"****")</f>
        <v>****</v>
      </c>
      <c r="V357" s="23" t="e">
        <f t="shared" si="504"/>
        <v>#VALUE!</v>
      </c>
      <c r="W357" s="24" t="e">
        <f t="shared" si="505"/>
        <v>#VALUE!</v>
      </c>
    </row>
    <row r="358" spans="1:23" hidden="1" outlineLevel="1">
      <c r="B358" s="1" t="s">
        <v>273</v>
      </c>
      <c r="C358" s="89">
        <v>262</v>
      </c>
      <c r="F358" s="2">
        <f t="shared" si="496"/>
        <v>0</v>
      </c>
      <c r="G358" s="2">
        <f t="shared" si="497"/>
        <v>0</v>
      </c>
      <c r="H358" s="2" t="str">
        <f t="shared" si="498"/>
        <v>L</v>
      </c>
      <c r="I358" s="2" t="str">
        <f t="shared" si="499"/>
        <v>L00</v>
      </c>
      <c r="J358" s="2" t="str">
        <f t="shared" si="500"/>
        <v>262NE</v>
      </c>
      <c r="K358" s="2" t="str">
        <f t="shared" si="501"/>
        <v>262SW</v>
      </c>
      <c r="L358" s="43"/>
      <c r="M358" s="22" t="str">
        <f>IFERROR(VLOOKUP(H358,emme_volumes!$A:$AB, 4,FALSE)*2,"****")</f>
        <v>****</v>
      </c>
      <c r="N358" s="22" t="str">
        <f t="array" ref="N358">IFERROR(SUM(VLOOKUP(H358,emme_volumes!$A:$AB, {21,22},FALSE)),"****")</f>
        <v>****</v>
      </c>
      <c r="O358" s="23" t="str">
        <f t="array" ref="O358">IFERROR(SUM(VLOOKUP(J358,counts!$A:$AC, {22,23},FALSE)),"****")</f>
        <v>****</v>
      </c>
      <c r="P358" s="23" t="e">
        <f t="shared" si="502"/>
        <v>#VALUE!</v>
      </c>
      <c r="Q358" s="24" t="e">
        <f t="shared" si="503"/>
        <v>#VALUE!</v>
      </c>
      <c r="R358" s="49"/>
      <c r="S358" s="22" t="str">
        <f>IFERROR(VLOOKUP(I358,emme_volumes!$A:$AB, 4,FALSE)*2,"****")</f>
        <v>****</v>
      </c>
      <c r="T358" s="22" t="str">
        <f t="array" ref="T358">IFERROR(SUM(VLOOKUP(I358,emme_volumes!$A:$AB, {21,22},FALSE)),"****")</f>
        <v>****</v>
      </c>
      <c r="U358" s="23" t="str">
        <f t="array" ref="U358">IFERROR(SUM(VLOOKUP(K358,counts!$A:$AC, {22,23},FALSE)),"****")</f>
        <v>****</v>
      </c>
      <c r="V358" s="23" t="e">
        <f t="shared" si="504"/>
        <v>#VALUE!</v>
      </c>
      <c r="W358" s="24" t="e">
        <f t="shared" si="505"/>
        <v>#VALUE!</v>
      </c>
    </row>
    <row r="359" spans="1:23" hidden="1" outlineLevel="1">
      <c r="B359" s="1" t="s">
        <v>274</v>
      </c>
      <c r="C359" s="89">
        <v>263</v>
      </c>
      <c r="F359" s="2">
        <f t="shared" si="496"/>
        <v>0</v>
      </c>
      <c r="G359" s="2">
        <f t="shared" si="497"/>
        <v>0</v>
      </c>
      <c r="H359" s="2" t="str">
        <f t="shared" si="498"/>
        <v>L</v>
      </c>
      <c r="I359" s="2" t="str">
        <f t="shared" si="499"/>
        <v>L00</v>
      </c>
      <c r="J359" s="2" t="str">
        <f t="shared" si="500"/>
        <v>263NE</v>
      </c>
      <c r="K359" s="2" t="str">
        <f t="shared" si="501"/>
        <v>263SW</v>
      </c>
      <c r="L359" s="43"/>
      <c r="M359" s="22" t="str">
        <f>IFERROR(VLOOKUP(H359,emme_volumes!$A:$AB, 4,FALSE)*2,"****")</f>
        <v>****</v>
      </c>
      <c r="N359" s="22" t="str">
        <f t="array" ref="N359">IFERROR(SUM(VLOOKUP(H359,emme_volumes!$A:$AB, {21,22},FALSE)),"****")</f>
        <v>****</v>
      </c>
      <c r="O359" s="23" t="str">
        <f t="array" ref="O359">IFERROR(SUM(VLOOKUP(J359,counts!$A:$AC, {22,23},FALSE)),"****")</f>
        <v>****</v>
      </c>
      <c r="P359" s="23" t="e">
        <f t="shared" si="502"/>
        <v>#VALUE!</v>
      </c>
      <c r="Q359" s="24" t="e">
        <f t="shared" si="503"/>
        <v>#VALUE!</v>
      </c>
      <c r="R359" s="49"/>
      <c r="S359" s="22" t="str">
        <f>IFERROR(VLOOKUP(I359,emme_volumes!$A:$AB, 4,FALSE)*2,"****")</f>
        <v>****</v>
      </c>
      <c r="T359" s="22" t="str">
        <f t="array" ref="T359">IFERROR(SUM(VLOOKUP(I359,emme_volumes!$A:$AB, {21,22},FALSE)),"****")</f>
        <v>****</v>
      </c>
      <c r="U359" s="23" t="str">
        <f t="array" ref="U359">IFERROR(SUM(VLOOKUP(K359,counts!$A:$AC, {22,23},FALSE)),"****")</f>
        <v>****</v>
      </c>
      <c r="V359" s="23" t="e">
        <f t="shared" si="504"/>
        <v>#VALUE!</v>
      </c>
      <c r="W359" s="24" t="e">
        <f t="shared" si="505"/>
        <v>#VALUE!</v>
      </c>
    </row>
    <row r="360" spans="1:23" hidden="1" outlineLevel="1">
      <c r="B360" s="1" t="s">
        <v>275</v>
      </c>
      <c r="C360" s="89">
        <v>264</v>
      </c>
      <c r="F360" s="2">
        <f t="shared" si="496"/>
        <v>0</v>
      </c>
      <c r="G360" s="2">
        <f t="shared" si="497"/>
        <v>0</v>
      </c>
      <c r="H360" s="2" t="str">
        <f t="shared" si="498"/>
        <v>L</v>
      </c>
      <c r="I360" s="2" t="str">
        <f t="shared" si="499"/>
        <v>L00</v>
      </c>
      <c r="J360" s="2" t="str">
        <f t="shared" si="500"/>
        <v>264NE</v>
      </c>
      <c r="K360" s="2" t="str">
        <f t="shared" si="501"/>
        <v>264SW</v>
      </c>
      <c r="L360" s="43"/>
      <c r="M360" s="22" t="str">
        <f>IFERROR(VLOOKUP(H360,emme_volumes!$A:$AB, 4,FALSE)*2,"****")</f>
        <v>****</v>
      </c>
      <c r="N360" s="22" t="str">
        <f t="array" ref="N360">IFERROR(SUM(VLOOKUP(H360,emme_volumes!$A:$AB, {21,22},FALSE)),"****")</f>
        <v>****</v>
      </c>
      <c r="O360" s="23" t="str">
        <f t="array" ref="O360">IFERROR(SUM(VLOOKUP(J360,counts!$A:$AC, {22,23},FALSE)),"****")</f>
        <v>****</v>
      </c>
      <c r="P360" s="23" t="e">
        <f t="shared" si="502"/>
        <v>#VALUE!</v>
      </c>
      <c r="Q360" s="24" t="e">
        <f t="shared" si="503"/>
        <v>#VALUE!</v>
      </c>
      <c r="R360" s="49"/>
      <c r="S360" s="22" t="str">
        <f>IFERROR(VLOOKUP(I360,emme_volumes!$A:$AB, 4,FALSE)*2,"****")</f>
        <v>****</v>
      </c>
      <c r="T360" s="22" t="str">
        <f t="array" ref="T360">IFERROR(SUM(VLOOKUP(I360,emme_volumes!$A:$AB, {21,22},FALSE)),"****")</f>
        <v>****</v>
      </c>
      <c r="U360" s="23" t="str">
        <f t="array" ref="U360">IFERROR(SUM(VLOOKUP(K360,counts!$A:$AC, {22,23},FALSE)),"****")</f>
        <v>****</v>
      </c>
      <c r="V360" s="23" t="e">
        <f t="shared" si="504"/>
        <v>#VALUE!</v>
      </c>
      <c r="W360" s="24" t="e">
        <f t="shared" si="505"/>
        <v>#VALUE!</v>
      </c>
    </row>
    <row r="361" spans="1:23" hidden="1" outlineLevel="1">
      <c r="B361" s="1" t="s">
        <v>276</v>
      </c>
      <c r="C361" s="89">
        <v>265</v>
      </c>
      <c r="F361" s="2">
        <f t="shared" si="496"/>
        <v>0</v>
      </c>
      <c r="G361" s="2">
        <f t="shared" si="497"/>
        <v>0</v>
      </c>
      <c r="H361" s="2" t="str">
        <f t="shared" si="498"/>
        <v>L</v>
      </c>
      <c r="I361" s="2" t="str">
        <f t="shared" si="499"/>
        <v>L00</v>
      </c>
      <c r="J361" s="2" t="str">
        <f t="shared" si="500"/>
        <v>265NE</v>
      </c>
      <c r="K361" s="2" t="str">
        <f t="shared" si="501"/>
        <v>265SW</v>
      </c>
      <c r="L361" s="43"/>
      <c r="M361" s="22" t="str">
        <f>IFERROR(VLOOKUP(H361,emme_volumes!$A:$AB, 4,FALSE)*2,"****")</f>
        <v>****</v>
      </c>
      <c r="N361" s="22" t="str">
        <f t="array" ref="N361">IFERROR(SUM(VLOOKUP(H361,emme_volumes!$A:$AB, {21,22},FALSE)),"****")</f>
        <v>****</v>
      </c>
      <c r="O361" s="23" t="str">
        <f t="array" ref="O361">IFERROR(SUM(VLOOKUP(J361,counts!$A:$AC, {22,23},FALSE)),"****")</f>
        <v>****</v>
      </c>
      <c r="P361" s="23" t="e">
        <f t="shared" si="502"/>
        <v>#VALUE!</v>
      </c>
      <c r="Q361" s="24" t="e">
        <f t="shared" si="503"/>
        <v>#VALUE!</v>
      </c>
      <c r="R361" s="49"/>
      <c r="S361" s="22" t="str">
        <f>IFERROR(VLOOKUP(I361,emme_volumes!$A:$AB, 4,FALSE)*2,"****")</f>
        <v>****</v>
      </c>
      <c r="T361" s="22" t="str">
        <f t="array" ref="T361">IFERROR(SUM(VLOOKUP(I361,emme_volumes!$A:$AB, {21,22},FALSE)),"****")</f>
        <v>****</v>
      </c>
      <c r="U361" s="23" t="str">
        <f t="array" ref="U361">IFERROR(SUM(VLOOKUP(K361,counts!$A:$AC, {22,23},FALSE)),"****")</f>
        <v>****</v>
      </c>
      <c r="V361" s="23" t="e">
        <f t="shared" si="504"/>
        <v>#VALUE!</v>
      </c>
      <c r="W361" s="24" t="e">
        <f t="shared" si="505"/>
        <v>#VALUE!</v>
      </c>
    </row>
    <row r="362" spans="1:23" hidden="1" outlineLevel="1">
      <c r="B362" s="4" t="s">
        <v>277</v>
      </c>
      <c r="C362" s="93">
        <v>266</v>
      </c>
      <c r="D362" s="9"/>
      <c r="E362" s="9"/>
      <c r="F362" s="9">
        <f t="shared" si="496"/>
        <v>0</v>
      </c>
      <c r="G362" s="9">
        <f t="shared" si="497"/>
        <v>0</v>
      </c>
      <c r="H362" s="9" t="str">
        <f t="shared" si="498"/>
        <v>L</v>
      </c>
      <c r="I362" s="9" t="str">
        <f t="shared" si="499"/>
        <v>L00</v>
      </c>
      <c r="J362" s="9" t="str">
        <f t="shared" si="500"/>
        <v>266NE</v>
      </c>
      <c r="K362" s="9" t="str">
        <f t="shared" si="501"/>
        <v>266SW</v>
      </c>
      <c r="L362" s="43"/>
      <c r="M362" s="26" t="str">
        <f>IFERROR(VLOOKUP(H362,emme_volumes!$A:$AB, 4,FALSE)*2,"****")</f>
        <v>****</v>
      </c>
      <c r="N362" s="26" t="str">
        <f t="array" ref="N362">IFERROR(SUM(VLOOKUP(H362,emme_volumes!$A:$AB, {21,22},FALSE)),"****")</f>
        <v>****</v>
      </c>
      <c r="O362" s="27" t="str">
        <f t="array" ref="O362">IFERROR(SUM(VLOOKUP(J362,counts!$A:$AC, {22,23},FALSE)),"****")</f>
        <v>****</v>
      </c>
      <c r="P362" s="27" t="e">
        <f t="shared" si="502"/>
        <v>#VALUE!</v>
      </c>
      <c r="Q362" s="28" t="e">
        <f t="shared" si="503"/>
        <v>#VALUE!</v>
      </c>
      <c r="R362" s="49"/>
      <c r="S362" s="26" t="str">
        <f>IFERROR(VLOOKUP(I362,emme_volumes!$A:$AB, 4,FALSE)*2,"****")</f>
        <v>****</v>
      </c>
      <c r="T362" s="26" t="str">
        <f t="array" ref="T362">IFERROR(SUM(VLOOKUP(I362,emme_volumes!$A:$AB, {21,22},FALSE)),"****")</f>
        <v>****</v>
      </c>
      <c r="U362" s="27" t="str">
        <f t="array" ref="U362">IFERROR(SUM(VLOOKUP(K362,counts!$A:$AC, {22,23},FALSE)),"****")</f>
        <v>****</v>
      </c>
      <c r="V362" s="27" t="e">
        <f t="shared" si="504"/>
        <v>#VALUE!</v>
      </c>
      <c r="W362" s="28" t="e">
        <f t="shared" si="505"/>
        <v>#VALUE!</v>
      </c>
    </row>
    <row r="363" spans="1:23" hidden="1" outlineLevel="1">
      <c r="B363" s="1" t="s">
        <v>278</v>
      </c>
      <c r="C363" s="89">
        <v>267</v>
      </c>
      <c r="F363" s="2">
        <f t="shared" si="496"/>
        <v>0</v>
      </c>
      <c r="G363" s="2">
        <f t="shared" si="497"/>
        <v>0</v>
      </c>
      <c r="H363" s="2" t="str">
        <f t="shared" si="498"/>
        <v>L</v>
      </c>
      <c r="I363" s="2" t="str">
        <f t="shared" si="499"/>
        <v>L00</v>
      </c>
      <c r="J363" s="2" t="str">
        <f t="shared" si="500"/>
        <v>267NE</v>
      </c>
      <c r="K363" s="2" t="str">
        <f t="shared" si="501"/>
        <v>267SW</v>
      </c>
      <c r="L363" s="43"/>
      <c r="M363" s="22" t="str">
        <f>IFERROR(VLOOKUP(H363,emme_volumes!$A:$AB, 4,FALSE)*2,"****")</f>
        <v>****</v>
      </c>
      <c r="N363" s="22" t="str">
        <f t="array" ref="N363">IFERROR(SUM(VLOOKUP(H363,emme_volumes!$A:$AB, {21,22},FALSE)),"****")</f>
        <v>****</v>
      </c>
      <c r="O363" s="23" t="str">
        <f t="array" ref="O363">IFERROR(SUM(VLOOKUP(J363,counts!$A:$AC, {22,23},FALSE)),"****")</f>
        <v>****</v>
      </c>
      <c r="P363" s="23" t="e">
        <f t="shared" si="502"/>
        <v>#VALUE!</v>
      </c>
      <c r="Q363" s="24" t="e">
        <f t="shared" si="503"/>
        <v>#VALUE!</v>
      </c>
      <c r="R363" s="49"/>
      <c r="S363" s="22" t="str">
        <f>IFERROR(VLOOKUP(I363,emme_volumes!$A:$AB, 4,FALSE)*2,"****")</f>
        <v>****</v>
      </c>
      <c r="T363" s="22" t="str">
        <f t="array" ref="T363">IFERROR(SUM(VLOOKUP(I363,emme_volumes!$A:$AB, {21,22},FALSE)),"****")</f>
        <v>****</v>
      </c>
      <c r="U363" s="23" t="str">
        <f t="array" ref="U363">IFERROR(SUM(VLOOKUP(K363,counts!$A:$AC, {22,23},FALSE)),"****")</f>
        <v>****</v>
      </c>
      <c r="V363" s="23" t="e">
        <f t="shared" si="504"/>
        <v>#VALUE!</v>
      </c>
      <c r="W363" s="24" t="e">
        <f t="shared" si="505"/>
        <v>#VALUE!</v>
      </c>
    </row>
    <row r="364" spans="1:23" hidden="1" outlineLevel="1">
      <c r="A364" s="3"/>
      <c r="B364" s="53" t="s">
        <v>4</v>
      </c>
      <c r="C364" s="91"/>
      <c r="D364" s="54"/>
      <c r="E364" s="54"/>
      <c r="F364" s="54"/>
      <c r="G364" s="54"/>
      <c r="H364" s="54"/>
      <c r="I364" s="54"/>
      <c r="J364" s="54"/>
      <c r="K364" s="54"/>
      <c r="L364" s="45"/>
      <c r="M364" s="55">
        <f>SUM(M347:M363)</f>
        <v>0</v>
      </c>
      <c r="N364" s="55">
        <f>SUM(N347:N363)</f>
        <v>0</v>
      </c>
      <c r="O364" s="56">
        <f t="shared" ref="O364:P364" si="506">SUM(O347:O363)</f>
        <v>0</v>
      </c>
      <c r="P364" s="56" t="e">
        <f t="shared" si="506"/>
        <v>#VALUE!</v>
      </c>
      <c r="Q364" s="57" t="e">
        <f t="shared" si="503"/>
        <v>#VALUE!</v>
      </c>
      <c r="R364" s="50"/>
      <c r="S364" s="55">
        <f>SUM(S347:S363)</f>
        <v>0</v>
      </c>
      <c r="T364" s="55">
        <f t="shared" ref="T364:V364" si="507">SUM(T347:T363)</f>
        <v>0</v>
      </c>
      <c r="U364" s="56">
        <f t="shared" si="507"/>
        <v>0</v>
      </c>
      <c r="V364" s="56" t="e">
        <f t="shared" si="507"/>
        <v>#VALUE!</v>
      </c>
      <c r="W364" s="57" t="e">
        <f t="shared" si="505"/>
        <v>#VALUE!</v>
      </c>
    </row>
    <row r="365" spans="1:23" hidden="1" outlineLevel="1">
      <c r="C365" s="89"/>
      <c r="I365" s="92"/>
      <c r="L365" s="43"/>
      <c r="M365" s="22"/>
      <c r="N365" s="22"/>
      <c r="Q365" s="24"/>
      <c r="R365" s="49"/>
      <c r="S365" s="22"/>
      <c r="T365" s="22"/>
      <c r="W365" s="24"/>
    </row>
    <row r="366" spans="1:23" hidden="1" outlineLevel="1">
      <c r="B366" s="53" t="s">
        <v>140</v>
      </c>
      <c r="C366" s="90"/>
      <c r="D366" s="74"/>
      <c r="E366" s="74"/>
      <c r="F366" s="74"/>
      <c r="G366" s="74"/>
      <c r="H366" s="74"/>
      <c r="I366" s="74"/>
      <c r="J366" s="74"/>
      <c r="K366" s="74"/>
      <c r="L366" s="45"/>
      <c r="M366" s="75"/>
      <c r="N366" s="75"/>
      <c r="O366" s="76"/>
      <c r="P366" s="76"/>
      <c r="Q366" s="77"/>
      <c r="R366" s="49"/>
      <c r="S366" s="75"/>
      <c r="T366" s="75"/>
      <c r="U366" s="76"/>
      <c r="V366" s="76"/>
      <c r="W366" s="77"/>
    </row>
    <row r="367" spans="1:23" hidden="1" outlineLevel="1">
      <c r="B367" s="1" t="s">
        <v>279</v>
      </c>
      <c r="C367" s="89">
        <v>268</v>
      </c>
      <c r="F367" s="2">
        <f t="shared" ref="F367:F382" si="508">E367</f>
        <v>0</v>
      </c>
      <c r="G367" s="2">
        <f t="shared" ref="G367:G382" si="509">D367</f>
        <v>0</v>
      </c>
      <c r="H367" s="2" t="str">
        <f t="shared" ref="H367:H382" si="510">CONCATENATE("L",D367,E367)</f>
        <v>L</v>
      </c>
      <c r="I367" s="2" t="str">
        <f t="shared" ref="I367:I382" si="511">CONCATENATE("L",F367,G367)</f>
        <v>L00</v>
      </c>
      <c r="J367" s="2" t="str">
        <f t="shared" ref="J367:J382" si="512">CONCATENATE(C367,"NE")</f>
        <v>268NE</v>
      </c>
      <c r="K367" s="2" t="str">
        <f t="shared" ref="K367:K382" si="513">CONCATENATE(C367,"SW")</f>
        <v>268SW</v>
      </c>
      <c r="L367" s="43"/>
      <c r="M367" s="22" t="str">
        <f>IFERROR(VLOOKUP(H367,emme_volumes!$A:$AB, 4,FALSE)*2,"****")</f>
        <v>****</v>
      </c>
      <c r="N367" s="22" t="str">
        <f t="array" ref="N367">IFERROR(SUM(VLOOKUP(H367,emme_volumes!$A:$AB, {21,22},FALSE)),"****")</f>
        <v>****</v>
      </c>
      <c r="O367" s="23" t="str">
        <f t="array" ref="O367">IFERROR(SUM(VLOOKUP(J367,counts!$A:$AC, {22,23},FALSE)),"****")</f>
        <v>****</v>
      </c>
      <c r="P367" s="23" t="e">
        <f t="shared" ref="P367:P382" si="514">N367-O367</f>
        <v>#VALUE!</v>
      </c>
      <c r="Q367" s="24" t="e">
        <f t="shared" ref="Q367:Q383" si="515">P367/O367</f>
        <v>#VALUE!</v>
      </c>
      <c r="R367" s="49"/>
      <c r="S367" s="22" t="str">
        <f>IFERROR(VLOOKUP(I367,emme_volumes!$A:$AB, 4,FALSE)*2,"****")</f>
        <v>****</v>
      </c>
      <c r="T367" s="22" t="str">
        <f t="array" ref="T367">IFERROR(SUM(VLOOKUP(I367,emme_volumes!$A:$AB, {21,22},FALSE)),"****")</f>
        <v>****</v>
      </c>
      <c r="U367" s="23" t="str">
        <f t="array" ref="U367">IFERROR(SUM(VLOOKUP(K367,counts!$A:$AC, {22,23},FALSE)),"****")</f>
        <v>****</v>
      </c>
      <c r="V367" s="23" t="e">
        <f t="shared" ref="V367:V382" si="516">T367-U367</f>
        <v>#VALUE!</v>
      </c>
      <c r="W367" s="24" t="e">
        <f t="shared" ref="W367:W383" si="517">V367/U367</f>
        <v>#VALUE!</v>
      </c>
    </row>
    <row r="368" spans="1:23" hidden="1" outlineLevel="1">
      <c r="B368" s="1" t="s">
        <v>280</v>
      </c>
      <c r="C368" s="89">
        <v>269</v>
      </c>
      <c r="F368" s="2">
        <f t="shared" si="508"/>
        <v>0</v>
      </c>
      <c r="G368" s="2">
        <f t="shared" si="509"/>
        <v>0</v>
      </c>
      <c r="H368" s="2" t="str">
        <f t="shared" si="510"/>
        <v>L</v>
      </c>
      <c r="I368" s="2" t="str">
        <f t="shared" si="511"/>
        <v>L00</v>
      </c>
      <c r="J368" s="2" t="str">
        <f t="shared" si="512"/>
        <v>269NE</v>
      </c>
      <c r="K368" s="2" t="str">
        <f t="shared" si="513"/>
        <v>269SW</v>
      </c>
      <c r="L368" s="43"/>
      <c r="M368" s="22" t="str">
        <f>IFERROR(VLOOKUP(H368,emme_volumes!$A:$AB, 4,FALSE)*2,"****")</f>
        <v>****</v>
      </c>
      <c r="N368" s="22" t="str">
        <f t="array" ref="N368">IFERROR(SUM(VLOOKUP(H368,emme_volumes!$A:$AB, {21,22},FALSE)),"****")</f>
        <v>****</v>
      </c>
      <c r="O368" s="23" t="str">
        <f t="array" ref="O368">IFERROR(SUM(VLOOKUP(J368,counts!$A:$AC, {22,23},FALSE)),"****")</f>
        <v>****</v>
      </c>
      <c r="P368" s="23" t="e">
        <f t="shared" si="514"/>
        <v>#VALUE!</v>
      </c>
      <c r="Q368" s="24" t="e">
        <f t="shared" si="515"/>
        <v>#VALUE!</v>
      </c>
      <c r="R368" s="49"/>
      <c r="S368" s="22" t="str">
        <f>IFERROR(VLOOKUP(I368,emme_volumes!$A:$AB, 4,FALSE)*2,"****")</f>
        <v>****</v>
      </c>
      <c r="T368" s="22" t="str">
        <f t="array" ref="T368">IFERROR(SUM(VLOOKUP(I368,emme_volumes!$A:$AB, {21,22},FALSE)),"****")</f>
        <v>****</v>
      </c>
      <c r="U368" s="23" t="str">
        <f t="array" ref="U368">IFERROR(SUM(VLOOKUP(K368,counts!$A:$AC, {22,23},FALSE)),"****")</f>
        <v>****</v>
      </c>
      <c r="V368" s="23" t="e">
        <f t="shared" si="516"/>
        <v>#VALUE!</v>
      </c>
      <c r="W368" s="24" t="e">
        <f t="shared" si="517"/>
        <v>#VALUE!</v>
      </c>
    </row>
    <row r="369" spans="1:23" hidden="1" outlineLevel="1">
      <c r="B369" s="1" t="s">
        <v>281</v>
      </c>
      <c r="C369" s="89">
        <v>270</v>
      </c>
      <c r="F369" s="2">
        <f t="shared" si="508"/>
        <v>0</v>
      </c>
      <c r="G369" s="2">
        <f t="shared" si="509"/>
        <v>0</v>
      </c>
      <c r="H369" s="2" t="str">
        <f t="shared" si="510"/>
        <v>L</v>
      </c>
      <c r="I369" s="2" t="str">
        <f t="shared" si="511"/>
        <v>L00</v>
      </c>
      <c r="J369" s="2" t="str">
        <f t="shared" si="512"/>
        <v>270NE</v>
      </c>
      <c r="K369" s="2" t="str">
        <f t="shared" si="513"/>
        <v>270SW</v>
      </c>
      <c r="L369" s="43"/>
      <c r="M369" s="22" t="str">
        <f>IFERROR(VLOOKUP(H369,emme_volumes!$A:$AB, 4,FALSE)*2,"****")</f>
        <v>****</v>
      </c>
      <c r="N369" s="22" t="str">
        <f t="array" ref="N369">IFERROR(SUM(VLOOKUP(H369,emme_volumes!$A:$AB, {21,22},FALSE)),"****")</f>
        <v>****</v>
      </c>
      <c r="O369" s="23" t="str">
        <f t="array" ref="O369">IFERROR(SUM(VLOOKUP(J369,counts!$A:$AC, {22,23},FALSE)),"****")</f>
        <v>****</v>
      </c>
      <c r="P369" s="23" t="e">
        <f t="shared" si="514"/>
        <v>#VALUE!</v>
      </c>
      <c r="Q369" s="24" t="e">
        <f t="shared" si="515"/>
        <v>#VALUE!</v>
      </c>
      <c r="R369" s="49"/>
      <c r="S369" s="22" t="str">
        <f>IFERROR(VLOOKUP(I369,emme_volumes!$A:$AB, 4,FALSE)*2,"****")</f>
        <v>****</v>
      </c>
      <c r="T369" s="22" t="str">
        <f t="array" ref="T369">IFERROR(SUM(VLOOKUP(I369,emme_volumes!$A:$AB, {21,22},FALSE)),"****")</f>
        <v>****</v>
      </c>
      <c r="U369" s="23" t="str">
        <f t="array" ref="U369">IFERROR(SUM(VLOOKUP(K369,counts!$A:$AC, {22,23},FALSE)),"****")</f>
        <v>****</v>
      </c>
      <c r="V369" s="23" t="e">
        <f t="shared" si="516"/>
        <v>#VALUE!</v>
      </c>
      <c r="W369" s="24" t="e">
        <f t="shared" si="517"/>
        <v>#VALUE!</v>
      </c>
    </row>
    <row r="370" spans="1:23" hidden="1" outlineLevel="1">
      <c r="B370" s="1" t="s">
        <v>282</v>
      </c>
      <c r="C370" s="89">
        <v>271</v>
      </c>
      <c r="F370" s="2">
        <f t="shared" si="508"/>
        <v>0</v>
      </c>
      <c r="G370" s="2">
        <f t="shared" si="509"/>
        <v>0</v>
      </c>
      <c r="H370" s="2" t="str">
        <f t="shared" si="510"/>
        <v>L</v>
      </c>
      <c r="I370" s="2" t="str">
        <f t="shared" si="511"/>
        <v>L00</v>
      </c>
      <c r="J370" s="2" t="str">
        <f t="shared" si="512"/>
        <v>271NE</v>
      </c>
      <c r="K370" s="2" t="str">
        <f t="shared" si="513"/>
        <v>271SW</v>
      </c>
      <c r="L370" s="43"/>
      <c r="M370" s="22" t="str">
        <f>IFERROR(VLOOKUP(H370,emme_volumes!$A:$AB, 4,FALSE)*2,"****")</f>
        <v>****</v>
      </c>
      <c r="N370" s="22" t="str">
        <f t="array" ref="N370">IFERROR(SUM(VLOOKUP(H370,emme_volumes!$A:$AB, {21,22},FALSE)),"****")</f>
        <v>****</v>
      </c>
      <c r="O370" s="23" t="str">
        <f t="array" ref="O370">IFERROR(SUM(VLOOKUP(J370,counts!$A:$AC, {22,23},FALSE)),"****")</f>
        <v>****</v>
      </c>
      <c r="P370" s="23" t="e">
        <f t="shared" si="514"/>
        <v>#VALUE!</v>
      </c>
      <c r="Q370" s="24" t="e">
        <f t="shared" si="515"/>
        <v>#VALUE!</v>
      </c>
      <c r="R370" s="49"/>
      <c r="S370" s="22" t="str">
        <f>IFERROR(VLOOKUP(I370,emme_volumes!$A:$AB, 4,FALSE)*2,"****")</f>
        <v>****</v>
      </c>
      <c r="T370" s="22" t="str">
        <f t="array" ref="T370">IFERROR(SUM(VLOOKUP(I370,emme_volumes!$A:$AB, {21,22},FALSE)),"****")</f>
        <v>****</v>
      </c>
      <c r="U370" s="23" t="str">
        <f t="array" ref="U370">IFERROR(SUM(VLOOKUP(K370,counts!$A:$AC, {22,23},FALSE)),"****")</f>
        <v>****</v>
      </c>
      <c r="V370" s="23" t="e">
        <f t="shared" si="516"/>
        <v>#VALUE!</v>
      </c>
      <c r="W370" s="24" t="e">
        <f t="shared" si="517"/>
        <v>#VALUE!</v>
      </c>
    </row>
    <row r="371" spans="1:23" hidden="1" outlineLevel="1">
      <c r="B371" s="1" t="s">
        <v>283</v>
      </c>
      <c r="C371" s="89">
        <v>272</v>
      </c>
      <c r="F371" s="2">
        <f t="shared" si="508"/>
        <v>0</v>
      </c>
      <c r="G371" s="2">
        <f t="shared" si="509"/>
        <v>0</v>
      </c>
      <c r="H371" s="2" t="str">
        <f t="shared" si="510"/>
        <v>L</v>
      </c>
      <c r="I371" s="2" t="str">
        <f t="shared" si="511"/>
        <v>L00</v>
      </c>
      <c r="J371" s="2" t="str">
        <f t="shared" si="512"/>
        <v>272NE</v>
      </c>
      <c r="K371" s="2" t="str">
        <f t="shared" si="513"/>
        <v>272SW</v>
      </c>
      <c r="L371" s="43"/>
      <c r="M371" s="22" t="str">
        <f>IFERROR(VLOOKUP(H371,emme_volumes!$A:$AB, 4,FALSE)*2,"****")</f>
        <v>****</v>
      </c>
      <c r="N371" s="22" t="str">
        <f t="array" ref="N371">IFERROR(SUM(VLOOKUP(H371,emme_volumes!$A:$AB, {21,22},FALSE)),"****")</f>
        <v>****</v>
      </c>
      <c r="O371" s="23" t="str">
        <f t="array" ref="O371">IFERROR(SUM(VLOOKUP(J371,counts!$A:$AC, {22,23},FALSE)),"****")</f>
        <v>****</v>
      </c>
      <c r="P371" s="23" t="e">
        <f t="shared" si="514"/>
        <v>#VALUE!</v>
      </c>
      <c r="Q371" s="24" t="e">
        <f t="shared" si="515"/>
        <v>#VALUE!</v>
      </c>
      <c r="R371" s="49"/>
      <c r="S371" s="22" t="str">
        <f>IFERROR(VLOOKUP(I371,emme_volumes!$A:$AB, 4,FALSE)*2,"****")</f>
        <v>****</v>
      </c>
      <c r="T371" s="22" t="str">
        <f t="array" ref="T371">IFERROR(SUM(VLOOKUP(I371,emme_volumes!$A:$AB, {21,22},FALSE)),"****")</f>
        <v>****</v>
      </c>
      <c r="U371" s="23" t="str">
        <f t="array" ref="U371">IFERROR(SUM(VLOOKUP(K371,counts!$A:$AC, {22,23},FALSE)),"****")</f>
        <v>****</v>
      </c>
      <c r="V371" s="23" t="e">
        <f t="shared" si="516"/>
        <v>#VALUE!</v>
      </c>
      <c r="W371" s="24" t="e">
        <f t="shared" si="517"/>
        <v>#VALUE!</v>
      </c>
    </row>
    <row r="372" spans="1:23" hidden="1" outlineLevel="1">
      <c r="B372" s="1" t="s">
        <v>284</v>
      </c>
      <c r="C372" s="89">
        <v>273</v>
      </c>
      <c r="F372" s="2">
        <f t="shared" si="508"/>
        <v>0</v>
      </c>
      <c r="G372" s="2">
        <f t="shared" si="509"/>
        <v>0</v>
      </c>
      <c r="H372" s="2" t="str">
        <f t="shared" si="510"/>
        <v>L</v>
      </c>
      <c r="I372" s="2" t="str">
        <f t="shared" si="511"/>
        <v>L00</v>
      </c>
      <c r="J372" s="2" t="str">
        <f t="shared" si="512"/>
        <v>273NE</v>
      </c>
      <c r="K372" s="2" t="str">
        <f t="shared" si="513"/>
        <v>273SW</v>
      </c>
      <c r="L372" s="43"/>
      <c r="M372" s="22" t="str">
        <f>IFERROR(VLOOKUP(H372,emme_volumes!$A:$AB, 4,FALSE)*2,"****")</f>
        <v>****</v>
      </c>
      <c r="N372" s="22" t="str">
        <f t="array" ref="N372">IFERROR(SUM(VLOOKUP(H372,emme_volumes!$A:$AB, {21,22},FALSE)),"****")</f>
        <v>****</v>
      </c>
      <c r="O372" s="23" t="str">
        <f t="array" ref="O372">IFERROR(SUM(VLOOKUP(J372,counts!$A:$AC, {22,23},FALSE)),"****")</f>
        <v>****</v>
      </c>
      <c r="P372" s="23" t="e">
        <f t="shared" si="514"/>
        <v>#VALUE!</v>
      </c>
      <c r="Q372" s="24" t="e">
        <f t="shared" si="515"/>
        <v>#VALUE!</v>
      </c>
      <c r="R372" s="49"/>
      <c r="S372" s="22" t="str">
        <f>IFERROR(VLOOKUP(I372,emme_volumes!$A:$AB, 4,FALSE)*2,"****")</f>
        <v>****</v>
      </c>
      <c r="T372" s="22" t="str">
        <f t="array" ref="T372">IFERROR(SUM(VLOOKUP(I372,emme_volumes!$A:$AB, {21,22},FALSE)),"****")</f>
        <v>****</v>
      </c>
      <c r="U372" s="23" t="str">
        <f t="array" ref="U372">IFERROR(SUM(VLOOKUP(K372,counts!$A:$AC, {22,23},FALSE)),"****")</f>
        <v>****</v>
      </c>
      <c r="V372" s="23" t="e">
        <f t="shared" si="516"/>
        <v>#VALUE!</v>
      </c>
      <c r="W372" s="24" t="e">
        <f t="shared" si="517"/>
        <v>#VALUE!</v>
      </c>
    </row>
    <row r="373" spans="1:23" hidden="1" outlineLevel="1">
      <c r="B373" s="1" t="s">
        <v>285</v>
      </c>
      <c r="C373" s="89">
        <v>274</v>
      </c>
      <c r="F373" s="2">
        <f t="shared" si="508"/>
        <v>0</v>
      </c>
      <c r="G373" s="2">
        <f t="shared" si="509"/>
        <v>0</v>
      </c>
      <c r="H373" s="2" t="str">
        <f t="shared" si="510"/>
        <v>L</v>
      </c>
      <c r="I373" s="2" t="str">
        <f t="shared" si="511"/>
        <v>L00</v>
      </c>
      <c r="J373" s="2" t="str">
        <f t="shared" si="512"/>
        <v>274NE</v>
      </c>
      <c r="K373" s="2" t="str">
        <f t="shared" si="513"/>
        <v>274SW</v>
      </c>
      <c r="L373" s="43"/>
      <c r="M373" s="22" t="str">
        <f>IFERROR(VLOOKUP(H373,emme_volumes!$A:$AB, 4,FALSE)*2,"****")</f>
        <v>****</v>
      </c>
      <c r="N373" s="22" t="str">
        <f t="array" ref="N373">IFERROR(SUM(VLOOKUP(H373,emme_volumes!$A:$AB, {21,22},FALSE)),"****")</f>
        <v>****</v>
      </c>
      <c r="O373" s="23" t="str">
        <f t="array" ref="O373">IFERROR(SUM(VLOOKUP(J373,counts!$A:$AC, {22,23},FALSE)),"****")</f>
        <v>****</v>
      </c>
      <c r="P373" s="23" t="e">
        <f t="shared" si="514"/>
        <v>#VALUE!</v>
      </c>
      <c r="Q373" s="24" t="e">
        <f t="shared" si="515"/>
        <v>#VALUE!</v>
      </c>
      <c r="R373" s="49"/>
      <c r="S373" s="22" t="str">
        <f>IFERROR(VLOOKUP(I373,emme_volumes!$A:$AB, 4,FALSE)*2,"****")</f>
        <v>****</v>
      </c>
      <c r="T373" s="22" t="str">
        <f t="array" ref="T373">IFERROR(SUM(VLOOKUP(I373,emme_volumes!$A:$AB, {21,22},FALSE)),"****")</f>
        <v>****</v>
      </c>
      <c r="U373" s="23" t="str">
        <f t="array" ref="U373">IFERROR(SUM(VLOOKUP(K373,counts!$A:$AC, {22,23},FALSE)),"****")</f>
        <v>****</v>
      </c>
      <c r="V373" s="23" t="e">
        <f t="shared" si="516"/>
        <v>#VALUE!</v>
      </c>
      <c r="W373" s="24" t="e">
        <f t="shared" si="517"/>
        <v>#VALUE!</v>
      </c>
    </row>
    <row r="374" spans="1:23" hidden="1" outlineLevel="1">
      <c r="B374" s="1" t="s">
        <v>286</v>
      </c>
      <c r="C374" s="89">
        <v>275</v>
      </c>
      <c r="F374" s="2">
        <f t="shared" si="508"/>
        <v>0</v>
      </c>
      <c r="G374" s="2">
        <f t="shared" si="509"/>
        <v>0</v>
      </c>
      <c r="H374" s="2" t="str">
        <f t="shared" si="510"/>
        <v>L</v>
      </c>
      <c r="I374" s="2" t="str">
        <f t="shared" si="511"/>
        <v>L00</v>
      </c>
      <c r="J374" s="2" t="str">
        <f t="shared" si="512"/>
        <v>275NE</v>
      </c>
      <c r="K374" s="2" t="str">
        <f t="shared" si="513"/>
        <v>275SW</v>
      </c>
      <c r="L374" s="43"/>
      <c r="M374" s="22" t="str">
        <f>IFERROR(VLOOKUP(H374,emme_volumes!$A:$AB, 4,FALSE)*2,"****")</f>
        <v>****</v>
      </c>
      <c r="N374" s="22" t="str">
        <f t="array" ref="N374">IFERROR(SUM(VLOOKUP(H374,emme_volumes!$A:$AB, {21,22},FALSE)),"****")</f>
        <v>****</v>
      </c>
      <c r="O374" s="23" t="str">
        <f t="array" ref="O374">IFERROR(SUM(VLOOKUP(J374,counts!$A:$AC, {22,23},FALSE)),"****")</f>
        <v>****</v>
      </c>
      <c r="P374" s="23" t="e">
        <f t="shared" si="514"/>
        <v>#VALUE!</v>
      </c>
      <c r="Q374" s="24" t="e">
        <f t="shared" si="515"/>
        <v>#VALUE!</v>
      </c>
      <c r="R374" s="49"/>
      <c r="S374" s="22" t="str">
        <f>IFERROR(VLOOKUP(I374,emme_volumes!$A:$AB, 4,FALSE)*2,"****")</f>
        <v>****</v>
      </c>
      <c r="T374" s="22" t="str">
        <f t="array" ref="T374">IFERROR(SUM(VLOOKUP(I374,emme_volumes!$A:$AB, {21,22},FALSE)),"****")</f>
        <v>****</v>
      </c>
      <c r="U374" s="23" t="str">
        <f t="array" ref="U374">IFERROR(SUM(VLOOKUP(K374,counts!$A:$AC, {22,23},FALSE)),"****")</f>
        <v>****</v>
      </c>
      <c r="V374" s="23" t="e">
        <f t="shared" si="516"/>
        <v>#VALUE!</v>
      </c>
      <c r="W374" s="24" t="e">
        <f t="shared" si="517"/>
        <v>#VALUE!</v>
      </c>
    </row>
    <row r="375" spans="1:23" hidden="1" outlineLevel="1">
      <c r="B375" s="1" t="s">
        <v>287</v>
      </c>
      <c r="C375" s="89">
        <v>276</v>
      </c>
      <c r="F375" s="2">
        <f t="shared" si="508"/>
        <v>0</v>
      </c>
      <c r="G375" s="2">
        <f t="shared" si="509"/>
        <v>0</v>
      </c>
      <c r="H375" s="2" t="str">
        <f t="shared" si="510"/>
        <v>L</v>
      </c>
      <c r="I375" s="2" t="str">
        <f t="shared" si="511"/>
        <v>L00</v>
      </c>
      <c r="J375" s="2" t="str">
        <f t="shared" si="512"/>
        <v>276NE</v>
      </c>
      <c r="K375" s="2" t="str">
        <f t="shared" si="513"/>
        <v>276SW</v>
      </c>
      <c r="L375" s="43"/>
      <c r="M375" s="22" t="str">
        <f>IFERROR(VLOOKUP(H375,emme_volumes!$A:$AB, 4,FALSE)*2,"****")</f>
        <v>****</v>
      </c>
      <c r="N375" s="22" t="str">
        <f t="array" ref="N375">IFERROR(SUM(VLOOKUP(H375,emme_volumes!$A:$AB, {21,22},FALSE)),"****")</f>
        <v>****</v>
      </c>
      <c r="O375" s="23" t="str">
        <f t="array" ref="O375">IFERROR(SUM(VLOOKUP(J375,counts!$A:$AC, {22,23},FALSE)),"****")</f>
        <v>****</v>
      </c>
      <c r="P375" s="23" t="e">
        <f t="shared" si="514"/>
        <v>#VALUE!</v>
      </c>
      <c r="Q375" s="24" t="e">
        <f t="shared" si="515"/>
        <v>#VALUE!</v>
      </c>
      <c r="R375" s="49"/>
      <c r="S375" s="22" t="str">
        <f>IFERROR(VLOOKUP(I375,emme_volumes!$A:$AB, 4,FALSE)*2,"****")</f>
        <v>****</v>
      </c>
      <c r="T375" s="22" t="str">
        <f t="array" ref="T375">IFERROR(SUM(VLOOKUP(I375,emme_volumes!$A:$AB, {21,22},FALSE)),"****")</f>
        <v>****</v>
      </c>
      <c r="U375" s="23" t="str">
        <f t="array" ref="U375">IFERROR(SUM(VLOOKUP(K375,counts!$A:$AC, {22,23},FALSE)),"****")</f>
        <v>****</v>
      </c>
      <c r="V375" s="23" t="e">
        <f t="shared" si="516"/>
        <v>#VALUE!</v>
      </c>
      <c r="W375" s="24" t="e">
        <f t="shared" si="517"/>
        <v>#VALUE!</v>
      </c>
    </row>
    <row r="376" spans="1:23" hidden="1" outlineLevel="1">
      <c r="B376" s="1" t="s">
        <v>288</v>
      </c>
      <c r="C376" s="89">
        <v>277</v>
      </c>
      <c r="F376" s="2">
        <f t="shared" si="508"/>
        <v>0</v>
      </c>
      <c r="G376" s="2">
        <f t="shared" si="509"/>
        <v>0</v>
      </c>
      <c r="H376" s="2" t="str">
        <f t="shared" si="510"/>
        <v>L</v>
      </c>
      <c r="I376" s="2" t="str">
        <f t="shared" si="511"/>
        <v>L00</v>
      </c>
      <c r="J376" s="2" t="str">
        <f t="shared" si="512"/>
        <v>277NE</v>
      </c>
      <c r="K376" s="2" t="str">
        <f t="shared" si="513"/>
        <v>277SW</v>
      </c>
      <c r="L376" s="43"/>
      <c r="M376" s="22" t="str">
        <f>IFERROR(VLOOKUP(H376,emme_volumes!$A:$AB, 4,FALSE)*2,"****")</f>
        <v>****</v>
      </c>
      <c r="N376" s="22" t="str">
        <f t="array" ref="N376">IFERROR(SUM(VLOOKUP(H376,emme_volumes!$A:$AB, {21,22},FALSE)),"****")</f>
        <v>****</v>
      </c>
      <c r="O376" s="23" t="str">
        <f t="array" ref="O376">IFERROR(SUM(VLOOKUP(J376,counts!$A:$AC, {22,23},FALSE)),"****")</f>
        <v>****</v>
      </c>
      <c r="P376" s="23" t="e">
        <f t="shared" si="514"/>
        <v>#VALUE!</v>
      </c>
      <c r="Q376" s="24" t="e">
        <f t="shared" si="515"/>
        <v>#VALUE!</v>
      </c>
      <c r="R376" s="49"/>
      <c r="S376" s="22" t="str">
        <f>IFERROR(VLOOKUP(I376,emme_volumes!$A:$AB, 4,FALSE)*2,"****")</f>
        <v>****</v>
      </c>
      <c r="T376" s="22" t="str">
        <f t="array" ref="T376">IFERROR(SUM(VLOOKUP(I376,emme_volumes!$A:$AB, {21,22},FALSE)),"****")</f>
        <v>****</v>
      </c>
      <c r="U376" s="23" t="str">
        <f t="array" ref="U376">IFERROR(SUM(VLOOKUP(K376,counts!$A:$AC, {22,23},FALSE)),"****")</f>
        <v>****</v>
      </c>
      <c r="V376" s="23" t="e">
        <f t="shared" si="516"/>
        <v>#VALUE!</v>
      </c>
      <c r="W376" s="24" t="e">
        <f t="shared" si="517"/>
        <v>#VALUE!</v>
      </c>
    </row>
    <row r="377" spans="1:23" hidden="1" outlineLevel="1">
      <c r="B377" s="1" t="s">
        <v>289</v>
      </c>
      <c r="C377" s="89">
        <v>278</v>
      </c>
      <c r="F377" s="2">
        <f t="shared" si="508"/>
        <v>0</v>
      </c>
      <c r="G377" s="2">
        <f t="shared" si="509"/>
        <v>0</v>
      </c>
      <c r="H377" s="2" t="str">
        <f t="shared" si="510"/>
        <v>L</v>
      </c>
      <c r="I377" s="2" t="str">
        <f t="shared" si="511"/>
        <v>L00</v>
      </c>
      <c r="J377" s="2" t="str">
        <f t="shared" si="512"/>
        <v>278NE</v>
      </c>
      <c r="K377" s="2" t="str">
        <f t="shared" si="513"/>
        <v>278SW</v>
      </c>
      <c r="L377" s="43"/>
      <c r="M377" s="22" t="str">
        <f>IFERROR(VLOOKUP(H377,emme_volumes!$A:$AB, 4,FALSE)*2,"****")</f>
        <v>****</v>
      </c>
      <c r="N377" s="22" t="str">
        <f t="array" ref="N377">IFERROR(SUM(VLOOKUP(H377,emme_volumes!$A:$AB, {21,22},FALSE)),"****")</f>
        <v>****</v>
      </c>
      <c r="O377" s="23" t="str">
        <f t="array" ref="O377">IFERROR(SUM(VLOOKUP(J377,counts!$A:$AC, {22,23},FALSE)),"****")</f>
        <v>****</v>
      </c>
      <c r="P377" s="23" t="e">
        <f t="shared" si="514"/>
        <v>#VALUE!</v>
      </c>
      <c r="Q377" s="24" t="e">
        <f t="shared" si="515"/>
        <v>#VALUE!</v>
      </c>
      <c r="R377" s="49"/>
      <c r="S377" s="22" t="str">
        <f>IFERROR(VLOOKUP(I377,emme_volumes!$A:$AB, 4,FALSE)*2,"****")</f>
        <v>****</v>
      </c>
      <c r="T377" s="22" t="str">
        <f t="array" ref="T377">IFERROR(SUM(VLOOKUP(I377,emme_volumes!$A:$AB, {21,22},FALSE)),"****")</f>
        <v>****</v>
      </c>
      <c r="U377" s="23" t="str">
        <f t="array" ref="U377">IFERROR(SUM(VLOOKUP(K377,counts!$A:$AC, {22,23},FALSE)),"****")</f>
        <v>****</v>
      </c>
      <c r="V377" s="23" t="e">
        <f t="shared" si="516"/>
        <v>#VALUE!</v>
      </c>
      <c r="W377" s="24" t="e">
        <f t="shared" si="517"/>
        <v>#VALUE!</v>
      </c>
    </row>
    <row r="378" spans="1:23" hidden="1" outlineLevel="1">
      <c r="B378" s="1" t="s">
        <v>290</v>
      </c>
      <c r="C378" s="89">
        <v>279</v>
      </c>
      <c r="F378" s="2">
        <f t="shared" si="508"/>
        <v>0</v>
      </c>
      <c r="G378" s="2">
        <f t="shared" si="509"/>
        <v>0</v>
      </c>
      <c r="H378" s="2" t="str">
        <f t="shared" si="510"/>
        <v>L</v>
      </c>
      <c r="I378" s="2" t="str">
        <f t="shared" si="511"/>
        <v>L00</v>
      </c>
      <c r="J378" s="2" t="str">
        <f t="shared" si="512"/>
        <v>279NE</v>
      </c>
      <c r="K378" s="2" t="str">
        <f t="shared" si="513"/>
        <v>279SW</v>
      </c>
      <c r="L378" s="43"/>
      <c r="M378" s="22" t="str">
        <f>IFERROR(VLOOKUP(H378,emme_volumes!$A:$AB, 4,FALSE)*2,"****")</f>
        <v>****</v>
      </c>
      <c r="N378" s="22" t="str">
        <f t="array" ref="N378">IFERROR(SUM(VLOOKUP(H378,emme_volumes!$A:$AB, {21,22},FALSE)),"****")</f>
        <v>****</v>
      </c>
      <c r="O378" s="23" t="str">
        <f t="array" ref="O378">IFERROR(SUM(VLOOKUP(J378,counts!$A:$AC, {22,23},FALSE)),"****")</f>
        <v>****</v>
      </c>
      <c r="P378" s="23" t="e">
        <f t="shared" si="514"/>
        <v>#VALUE!</v>
      </c>
      <c r="Q378" s="24" t="e">
        <f t="shared" si="515"/>
        <v>#VALUE!</v>
      </c>
      <c r="R378" s="49"/>
      <c r="S378" s="22" t="str">
        <f>IFERROR(VLOOKUP(I378,emme_volumes!$A:$AB, 4,FALSE)*2,"****")</f>
        <v>****</v>
      </c>
      <c r="T378" s="22" t="str">
        <f t="array" ref="T378">IFERROR(SUM(VLOOKUP(I378,emme_volumes!$A:$AB, {21,22},FALSE)),"****")</f>
        <v>****</v>
      </c>
      <c r="U378" s="23" t="str">
        <f t="array" ref="U378">IFERROR(SUM(VLOOKUP(K378,counts!$A:$AC, {22,23},FALSE)),"****")</f>
        <v>****</v>
      </c>
      <c r="V378" s="23" t="e">
        <f t="shared" si="516"/>
        <v>#VALUE!</v>
      </c>
      <c r="W378" s="24" t="e">
        <f t="shared" si="517"/>
        <v>#VALUE!</v>
      </c>
    </row>
    <row r="379" spans="1:23" hidden="1" outlineLevel="1">
      <c r="B379" s="1" t="s">
        <v>291</v>
      </c>
      <c r="C379" s="89">
        <v>280</v>
      </c>
      <c r="F379" s="2">
        <f t="shared" si="508"/>
        <v>0</v>
      </c>
      <c r="G379" s="2">
        <f t="shared" si="509"/>
        <v>0</v>
      </c>
      <c r="H379" s="2" t="str">
        <f t="shared" si="510"/>
        <v>L</v>
      </c>
      <c r="I379" s="2" t="str">
        <f t="shared" si="511"/>
        <v>L00</v>
      </c>
      <c r="J379" s="2" t="str">
        <f t="shared" si="512"/>
        <v>280NE</v>
      </c>
      <c r="K379" s="2" t="str">
        <f t="shared" si="513"/>
        <v>280SW</v>
      </c>
      <c r="L379" s="43"/>
      <c r="M379" s="22" t="str">
        <f>IFERROR(VLOOKUP(H379,emme_volumes!$A:$AB, 4,FALSE)*2,"****")</f>
        <v>****</v>
      </c>
      <c r="N379" s="22" t="str">
        <f t="array" ref="N379">IFERROR(SUM(VLOOKUP(H379,emme_volumes!$A:$AB, {21,22},FALSE)),"****")</f>
        <v>****</v>
      </c>
      <c r="O379" s="23" t="str">
        <f t="array" ref="O379">IFERROR(SUM(VLOOKUP(J379,counts!$A:$AC, {22,23},FALSE)),"****")</f>
        <v>****</v>
      </c>
      <c r="P379" s="23" t="e">
        <f t="shared" si="514"/>
        <v>#VALUE!</v>
      </c>
      <c r="Q379" s="24" t="e">
        <f t="shared" si="515"/>
        <v>#VALUE!</v>
      </c>
      <c r="R379" s="49"/>
      <c r="S379" s="22" t="str">
        <f>IFERROR(VLOOKUP(I379,emme_volumes!$A:$AB, 4,FALSE)*2,"****")</f>
        <v>****</v>
      </c>
      <c r="T379" s="22" t="str">
        <f t="array" ref="T379">IFERROR(SUM(VLOOKUP(I379,emme_volumes!$A:$AB, {21,22},FALSE)),"****")</f>
        <v>****</v>
      </c>
      <c r="U379" s="23" t="str">
        <f t="array" ref="U379">IFERROR(SUM(VLOOKUP(K379,counts!$A:$AC, {22,23},FALSE)),"****")</f>
        <v>****</v>
      </c>
      <c r="V379" s="23" t="e">
        <f t="shared" si="516"/>
        <v>#VALUE!</v>
      </c>
      <c r="W379" s="24" t="e">
        <f t="shared" si="517"/>
        <v>#VALUE!</v>
      </c>
    </row>
    <row r="380" spans="1:23" hidden="1" outlineLevel="1">
      <c r="B380" s="1" t="s">
        <v>292</v>
      </c>
      <c r="C380" s="89">
        <v>281</v>
      </c>
      <c r="F380" s="2">
        <f t="shared" si="508"/>
        <v>0</v>
      </c>
      <c r="G380" s="2">
        <f t="shared" si="509"/>
        <v>0</v>
      </c>
      <c r="H380" s="2" t="str">
        <f t="shared" si="510"/>
        <v>L</v>
      </c>
      <c r="I380" s="2" t="str">
        <f t="shared" si="511"/>
        <v>L00</v>
      </c>
      <c r="J380" s="2" t="str">
        <f t="shared" si="512"/>
        <v>281NE</v>
      </c>
      <c r="K380" s="2" t="str">
        <f t="shared" si="513"/>
        <v>281SW</v>
      </c>
      <c r="L380" s="43"/>
      <c r="M380" s="22" t="str">
        <f>IFERROR(VLOOKUP(H380,emme_volumes!$A:$AB, 4,FALSE)*2,"****")</f>
        <v>****</v>
      </c>
      <c r="N380" s="22" t="str">
        <f t="array" ref="N380">IFERROR(SUM(VLOOKUP(H380,emme_volumes!$A:$AB, {21,22},FALSE)),"****")</f>
        <v>****</v>
      </c>
      <c r="O380" s="23" t="str">
        <f t="array" ref="O380">IFERROR(SUM(VLOOKUP(J380,counts!$A:$AC, {22,23},FALSE)),"****")</f>
        <v>****</v>
      </c>
      <c r="P380" s="23" t="e">
        <f t="shared" si="514"/>
        <v>#VALUE!</v>
      </c>
      <c r="Q380" s="24" t="e">
        <f t="shared" si="515"/>
        <v>#VALUE!</v>
      </c>
      <c r="R380" s="49"/>
      <c r="S380" s="22" t="str">
        <f>IFERROR(VLOOKUP(I380,emme_volumes!$A:$AB, 4,FALSE)*2,"****")</f>
        <v>****</v>
      </c>
      <c r="T380" s="22" t="str">
        <f t="array" ref="T380">IFERROR(SUM(VLOOKUP(I380,emme_volumes!$A:$AB, {21,22},FALSE)),"****")</f>
        <v>****</v>
      </c>
      <c r="U380" s="23" t="str">
        <f t="array" ref="U380">IFERROR(SUM(VLOOKUP(K380,counts!$A:$AC, {22,23},FALSE)),"****")</f>
        <v>****</v>
      </c>
      <c r="V380" s="23" t="e">
        <f t="shared" si="516"/>
        <v>#VALUE!</v>
      </c>
      <c r="W380" s="24" t="e">
        <f t="shared" si="517"/>
        <v>#VALUE!</v>
      </c>
    </row>
    <row r="381" spans="1:23" hidden="1" outlineLevel="1">
      <c r="B381" s="1" t="s">
        <v>293</v>
      </c>
      <c r="C381" s="89">
        <v>282</v>
      </c>
      <c r="F381" s="2">
        <f t="shared" si="508"/>
        <v>0</v>
      </c>
      <c r="G381" s="2">
        <f t="shared" si="509"/>
        <v>0</v>
      </c>
      <c r="H381" s="2" t="str">
        <f t="shared" si="510"/>
        <v>L</v>
      </c>
      <c r="I381" s="2" t="str">
        <f t="shared" si="511"/>
        <v>L00</v>
      </c>
      <c r="J381" s="2" t="str">
        <f t="shared" si="512"/>
        <v>282NE</v>
      </c>
      <c r="K381" s="2" t="str">
        <f t="shared" si="513"/>
        <v>282SW</v>
      </c>
      <c r="L381" s="43"/>
      <c r="M381" s="22" t="str">
        <f>IFERROR(VLOOKUP(H381,emme_volumes!$A:$AB, 4,FALSE)*2,"****")</f>
        <v>****</v>
      </c>
      <c r="N381" s="22" t="str">
        <f t="array" ref="N381">IFERROR(SUM(VLOOKUP(H381,emme_volumes!$A:$AB, {21,22},FALSE)),"****")</f>
        <v>****</v>
      </c>
      <c r="O381" s="23" t="str">
        <f t="array" ref="O381">IFERROR(SUM(VLOOKUP(J381,counts!$A:$AC, {22,23},FALSE)),"****")</f>
        <v>****</v>
      </c>
      <c r="P381" s="23" t="e">
        <f t="shared" si="514"/>
        <v>#VALUE!</v>
      </c>
      <c r="Q381" s="24" t="e">
        <f t="shared" si="515"/>
        <v>#VALUE!</v>
      </c>
      <c r="R381" s="49"/>
      <c r="S381" s="22" t="str">
        <f>IFERROR(VLOOKUP(I381,emme_volumes!$A:$AB, 4,FALSE)*2,"****")</f>
        <v>****</v>
      </c>
      <c r="T381" s="22" t="str">
        <f t="array" ref="T381">IFERROR(SUM(VLOOKUP(I381,emme_volumes!$A:$AB, {21,22},FALSE)),"****")</f>
        <v>****</v>
      </c>
      <c r="U381" s="23" t="str">
        <f t="array" ref="U381">IFERROR(SUM(VLOOKUP(K381,counts!$A:$AC, {22,23},FALSE)),"****")</f>
        <v>****</v>
      </c>
      <c r="V381" s="23" t="e">
        <f t="shared" si="516"/>
        <v>#VALUE!</v>
      </c>
      <c r="W381" s="24" t="e">
        <f t="shared" si="517"/>
        <v>#VALUE!</v>
      </c>
    </row>
    <row r="382" spans="1:23" hidden="1" outlineLevel="1">
      <c r="B382" s="1" t="s">
        <v>294</v>
      </c>
      <c r="C382" s="89">
        <v>283</v>
      </c>
      <c r="F382" s="2">
        <f t="shared" si="508"/>
        <v>0</v>
      </c>
      <c r="G382" s="2">
        <f t="shared" si="509"/>
        <v>0</v>
      </c>
      <c r="H382" s="2" t="str">
        <f t="shared" si="510"/>
        <v>L</v>
      </c>
      <c r="I382" s="2" t="str">
        <f t="shared" si="511"/>
        <v>L00</v>
      </c>
      <c r="J382" s="2" t="str">
        <f t="shared" si="512"/>
        <v>283NE</v>
      </c>
      <c r="K382" s="2" t="str">
        <f t="shared" si="513"/>
        <v>283SW</v>
      </c>
      <c r="L382" s="43"/>
      <c r="M382" s="22" t="str">
        <f>IFERROR(VLOOKUP(H382,emme_volumes!$A:$AB, 4,FALSE)*2,"****")</f>
        <v>****</v>
      </c>
      <c r="N382" s="22" t="str">
        <f t="array" ref="N382">IFERROR(SUM(VLOOKUP(H382,emme_volumes!$A:$AB, {21,22},FALSE)),"****")</f>
        <v>****</v>
      </c>
      <c r="O382" s="23" t="str">
        <f t="array" ref="O382">IFERROR(SUM(VLOOKUP(J382,counts!$A:$AC, {22,23},FALSE)),"****")</f>
        <v>****</v>
      </c>
      <c r="P382" s="23" t="e">
        <f t="shared" si="514"/>
        <v>#VALUE!</v>
      </c>
      <c r="Q382" s="24" t="e">
        <f t="shared" si="515"/>
        <v>#VALUE!</v>
      </c>
      <c r="R382" s="49"/>
      <c r="S382" s="22" t="str">
        <f>IFERROR(VLOOKUP(I382,emme_volumes!$A:$AB, 4,FALSE)*2,"****")</f>
        <v>****</v>
      </c>
      <c r="T382" s="22" t="str">
        <f t="array" ref="T382">IFERROR(SUM(VLOOKUP(I382,emme_volumes!$A:$AB, {21,22},FALSE)),"****")</f>
        <v>****</v>
      </c>
      <c r="U382" s="23" t="str">
        <f t="array" ref="U382">IFERROR(SUM(VLOOKUP(K382,counts!$A:$AC, {22,23},FALSE)),"****")</f>
        <v>****</v>
      </c>
      <c r="V382" s="23" t="e">
        <f t="shared" si="516"/>
        <v>#VALUE!</v>
      </c>
      <c r="W382" s="24" t="e">
        <f t="shared" si="517"/>
        <v>#VALUE!</v>
      </c>
    </row>
    <row r="383" spans="1:23" hidden="1" outlineLevel="1">
      <c r="A383" s="3"/>
      <c r="B383" s="53" t="s">
        <v>4</v>
      </c>
      <c r="C383" s="91"/>
      <c r="D383" s="54"/>
      <c r="E383" s="54"/>
      <c r="F383" s="54"/>
      <c r="G383" s="54"/>
      <c r="H383" s="54"/>
      <c r="I383" s="54"/>
      <c r="J383" s="54"/>
      <c r="K383" s="54"/>
      <c r="L383" s="45"/>
      <c r="M383" s="55">
        <f>SUM(M367:M382)</f>
        <v>0</v>
      </c>
      <c r="N383" s="55">
        <f>SUM(N367:N382)</f>
        <v>0</v>
      </c>
      <c r="O383" s="56">
        <f t="shared" ref="O383:P383" si="518">SUM(O367:O382)</f>
        <v>0</v>
      </c>
      <c r="P383" s="56" t="e">
        <f t="shared" si="518"/>
        <v>#VALUE!</v>
      </c>
      <c r="Q383" s="57" t="e">
        <f t="shared" si="515"/>
        <v>#VALUE!</v>
      </c>
      <c r="R383" s="50"/>
      <c r="S383" s="55">
        <f>SUM(S367:S382)</f>
        <v>0</v>
      </c>
      <c r="T383" s="55">
        <f t="shared" ref="T383:V383" si="519">SUM(T367:T382)</f>
        <v>0</v>
      </c>
      <c r="U383" s="56">
        <f t="shared" si="519"/>
        <v>0</v>
      </c>
      <c r="V383" s="56" t="e">
        <f t="shared" si="519"/>
        <v>#VALUE!</v>
      </c>
      <c r="W383" s="57" t="e">
        <f t="shared" si="517"/>
        <v>#VALUE!</v>
      </c>
    </row>
    <row r="384" spans="1:23" hidden="1" outlineLevel="1">
      <c r="C384" s="89"/>
      <c r="I384" s="92"/>
      <c r="L384" s="43"/>
      <c r="M384" s="22"/>
      <c r="N384" s="22"/>
      <c r="Q384" s="24"/>
      <c r="R384" s="49"/>
      <c r="S384" s="22"/>
      <c r="T384" s="22"/>
      <c r="W384" s="24"/>
    </row>
    <row r="385" spans="1:23" hidden="1" outlineLevel="1">
      <c r="B385" s="53" t="s">
        <v>141</v>
      </c>
      <c r="C385" s="90"/>
      <c r="D385" s="74"/>
      <c r="E385" s="74"/>
      <c r="F385" s="74"/>
      <c r="G385" s="74"/>
      <c r="H385" s="74"/>
      <c r="I385" s="74"/>
      <c r="J385" s="74"/>
      <c r="K385" s="74"/>
      <c r="L385" s="45"/>
      <c r="M385" s="75"/>
      <c r="N385" s="75"/>
      <c r="O385" s="76"/>
      <c r="P385" s="76"/>
      <c r="Q385" s="77"/>
      <c r="R385" s="49"/>
      <c r="S385" s="75"/>
      <c r="T385" s="75"/>
      <c r="U385" s="76"/>
      <c r="V385" s="76"/>
      <c r="W385" s="77"/>
    </row>
    <row r="386" spans="1:23" hidden="1" outlineLevel="1">
      <c r="B386" s="1" t="s">
        <v>295</v>
      </c>
      <c r="C386" s="89">
        <v>291</v>
      </c>
      <c r="F386" s="2">
        <f t="shared" ref="F386:F394" si="520">E386</f>
        <v>0</v>
      </c>
      <c r="G386" s="2">
        <f t="shared" ref="G386:G394" si="521">D386</f>
        <v>0</v>
      </c>
      <c r="H386" s="2" t="str">
        <f t="shared" ref="H386:H394" si="522">CONCATENATE("L",D386,E386)</f>
        <v>L</v>
      </c>
      <c r="I386" s="2" t="str">
        <f t="shared" ref="I386:I394" si="523">CONCATENATE("L",F386,G386)</f>
        <v>L00</v>
      </c>
      <c r="J386" s="2" t="str">
        <f t="shared" ref="J386:J394" si="524">CONCATENATE(C386,"NE")</f>
        <v>291NE</v>
      </c>
      <c r="K386" s="2" t="str">
        <f t="shared" ref="K386:K394" si="525">CONCATENATE(C386,"SW")</f>
        <v>291SW</v>
      </c>
      <c r="L386" s="43"/>
      <c r="M386" s="22" t="str">
        <f>IFERROR(VLOOKUP(H386,emme_volumes!$A:$AB, 4,FALSE)*2,"****")</f>
        <v>****</v>
      </c>
      <c r="N386" s="22" t="str">
        <f t="array" ref="N386">IFERROR(SUM(VLOOKUP(H386,emme_volumes!$A:$AB, {21,22},FALSE)),"****")</f>
        <v>****</v>
      </c>
      <c r="O386" s="23" t="str">
        <f t="array" ref="O386">IFERROR(SUM(VLOOKUP(J386,counts!$A:$AC, {22,23},FALSE)),"****")</f>
        <v>****</v>
      </c>
      <c r="P386" s="23" t="e">
        <f t="shared" ref="P386:P394" si="526">N386-O386</f>
        <v>#VALUE!</v>
      </c>
      <c r="Q386" s="24" t="e">
        <f t="shared" ref="Q386:Q395" si="527">P386/O386</f>
        <v>#VALUE!</v>
      </c>
      <c r="R386" s="49"/>
      <c r="S386" s="22" t="str">
        <f>IFERROR(VLOOKUP(I386,emme_volumes!$A:$AB, 4,FALSE)*2,"****")</f>
        <v>****</v>
      </c>
      <c r="T386" s="22" t="str">
        <f t="array" ref="T386">IFERROR(SUM(VLOOKUP(I386,emme_volumes!$A:$AB, {21,22},FALSE)),"****")</f>
        <v>****</v>
      </c>
      <c r="U386" s="23" t="str">
        <f t="array" ref="U386">IFERROR(SUM(VLOOKUP(K386,counts!$A:$AC, {22,23},FALSE)),"****")</f>
        <v>****</v>
      </c>
      <c r="V386" s="23" t="e">
        <f t="shared" ref="V386:V394" si="528">T386-U386</f>
        <v>#VALUE!</v>
      </c>
      <c r="W386" s="24" t="e">
        <f t="shared" ref="W386:W395" si="529">V386/U386</f>
        <v>#VALUE!</v>
      </c>
    </row>
    <row r="387" spans="1:23" hidden="1" outlineLevel="1">
      <c r="B387" s="1" t="s">
        <v>296</v>
      </c>
      <c r="C387" s="89">
        <v>292</v>
      </c>
      <c r="F387" s="2">
        <f t="shared" si="520"/>
        <v>0</v>
      </c>
      <c r="G387" s="2">
        <f t="shared" si="521"/>
        <v>0</v>
      </c>
      <c r="H387" s="2" t="str">
        <f t="shared" si="522"/>
        <v>L</v>
      </c>
      <c r="I387" s="2" t="str">
        <f t="shared" si="523"/>
        <v>L00</v>
      </c>
      <c r="J387" s="2" t="str">
        <f t="shared" si="524"/>
        <v>292NE</v>
      </c>
      <c r="K387" s="2" t="str">
        <f t="shared" si="525"/>
        <v>292SW</v>
      </c>
      <c r="L387" s="43"/>
      <c r="M387" s="22" t="str">
        <f>IFERROR(VLOOKUP(H387,emme_volumes!$A:$AB, 4,FALSE)*2,"****")</f>
        <v>****</v>
      </c>
      <c r="N387" s="22" t="str">
        <f t="array" ref="N387">IFERROR(SUM(VLOOKUP(H387,emme_volumes!$A:$AB, {21,22},FALSE)),"****")</f>
        <v>****</v>
      </c>
      <c r="O387" s="23" t="str">
        <f t="array" ref="O387">IFERROR(SUM(VLOOKUP(J387,counts!$A:$AC, {22,23},FALSE)),"****")</f>
        <v>****</v>
      </c>
      <c r="P387" s="23" t="e">
        <f t="shared" si="526"/>
        <v>#VALUE!</v>
      </c>
      <c r="Q387" s="24" t="e">
        <f t="shared" si="527"/>
        <v>#VALUE!</v>
      </c>
      <c r="R387" s="49"/>
      <c r="S387" s="22" t="str">
        <f>IFERROR(VLOOKUP(I387,emme_volumes!$A:$AB, 4,FALSE)*2,"****")</f>
        <v>****</v>
      </c>
      <c r="T387" s="22" t="str">
        <f t="array" ref="T387">IFERROR(SUM(VLOOKUP(I387,emme_volumes!$A:$AB, {21,22},FALSE)),"****")</f>
        <v>****</v>
      </c>
      <c r="U387" s="23" t="str">
        <f t="array" ref="U387">IFERROR(SUM(VLOOKUP(K387,counts!$A:$AC, {22,23},FALSE)),"****")</f>
        <v>****</v>
      </c>
      <c r="V387" s="23" t="e">
        <f t="shared" si="528"/>
        <v>#VALUE!</v>
      </c>
      <c r="W387" s="24" t="e">
        <f t="shared" si="529"/>
        <v>#VALUE!</v>
      </c>
    </row>
    <row r="388" spans="1:23" hidden="1" outlineLevel="1">
      <c r="B388" s="1" t="s">
        <v>297</v>
      </c>
      <c r="C388" s="89">
        <v>293</v>
      </c>
      <c r="F388" s="2">
        <f t="shared" si="520"/>
        <v>0</v>
      </c>
      <c r="G388" s="2">
        <f t="shared" si="521"/>
        <v>0</v>
      </c>
      <c r="H388" s="2" t="str">
        <f t="shared" si="522"/>
        <v>L</v>
      </c>
      <c r="I388" s="2" t="str">
        <f t="shared" si="523"/>
        <v>L00</v>
      </c>
      <c r="J388" s="2" t="str">
        <f t="shared" si="524"/>
        <v>293NE</v>
      </c>
      <c r="K388" s="2" t="str">
        <f t="shared" si="525"/>
        <v>293SW</v>
      </c>
      <c r="L388" s="43"/>
      <c r="M388" s="22" t="str">
        <f>IFERROR(VLOOKUP(H388,emme_volumes!$A:$AB, 4,FALSE)*2,"****")</f>
        <v>****</v>
      </c>
      <c r="N388" s="22" t="str">
        <f t="array" ref="N388">IFERROR(SUM(VLOOKUP(H388,emme_volumes!$A:$AB, {21,22},FALSE)),"****")</f>
        <v>****</v>
      </c>
      <c r="O388" s="23" t="str">
        <f t="array" ref="O388">IFERROR(SUM(VLOOKUP(J388,counts!$A:$AC, {22,23},FALSE)),"****")</f>
        <v>****</v>
      </c>
      <c r="P388" s="23" t="e">
        <f t="shared" si="526"/>
        <v>#VALUE!</v>
      </c>
      <c r="Q388" s="24" t="e">
        <f t="shared" si="527"/>
        <v>#VALUE!</v>
      </c>
      <c r="R388" s="49"/>
      <c r="S388" s="22" t="str">
        <f>IFERROR(VLOOKUP(I388,emme_volumes!$A:$AB, 4,FALSE)*2,"****")</f>
        <v>****</v>
      </c>
      <c r="T388" s="22" t="str">
        <f t="array" ref="T388">IFERROR(SUM(VLOOKUP(I388,emme_volumes!$A:$AB, {21,22},FALSE)),"****")</f>
        <v>****</v>
      </c>
      <c r="U388" s="23" t="str">
        <f t="array" ref="U388">IFERROR(SUM(VLOOKUP(K388,counts!$A:$AC, {22,23},FALSE)),"****")</f>
        <v>****</v>
      </c>
      <c r="V388" s="23" t="e">
        <f t="shared" si="528"/>
        <v>#VALUE!</v>
      </c>
      <c r="W388" s="24" t="e">
        <f t="shared" si="529"/>
        <v>#VALUE!</v>
      </c>
    </row>
    <row r="389" spans="1:23" hidden="1" outlineLevel="1">
      <c r="B389" s="1" t="s">
        <v>298</v>
      </c>
      <c r="C389" s="89">
        <v>294</v>
      </c>
      <c r="F389" s="2">
        <f t="shared" si="520"/>
        <v>0</v>
      </c>
      <c r="G389" s="2">
        <f t="shared" si="521"/>
        <v>0</v>
      </c>
      <c r="H389" s="2" t="str">
        <f t="shared" si="522"/>
        <v>L</v>
      </c>
      <c r="I389" s="2" t="str">
        <f t="shared" si="523"/>
        <v>L00</v>
      </c>
      <c r="J389" s="2" t="str">
        <f t="shared" si="524"/>
        <v>294NE</v>
      </c>
      <c r="K389" s="2" t="str">
        <f t="shared" si="525"/>
        <v>294SW</v>
      </c>
      <c r="L389" s="43"/>
      <c r="M389" s="22" t="str">
        <f>IFERROR(VLOOKUP(H389,emme_volumes!$A:$AB, 4,FALSE)*2,"****")</f>
        <v>****</v>
      </c>
      <c r="N389" s="22" t="str">
        <f t="array" ref="N389">IFERROR(SUM(VLOOKUP(H389,emme_volumes!$A:$AB, {21,22},FALSE)),"****")</f>
        <v>****</v>
      </c>
      <c r="O389" s="23" t="str">
        <f t="array" ref="O389">IFERROR(SUM(VLOOKUP(J389,counts!$A:$AC, {22,23},FALSE)),"****")</f>
        <v>****</v>
      </c>
      <c r="P389" s="23" t="e">
        <f t="shared" si="526"/>
        <v>#VALUE!</v>
      </c>
      <c r="Q389" s="24" t="e">
        <f t="shared" si="527"/>
        <v>#VALUE!</v>
      </c>
      <c r="R389" s="49"/>
      <c r="S389" s="22" t="str">
        <f>IFERROR(VLOOKUP(I389,emme_volumes!$A:$AB, 4,FALSE)*2,"****")</f>
        <v>****</v>
      </c>
      <c r="T389" s="22" t="str">
        <f t="array" ref="T389">IFERROR(SUM(VLOOKUP(I389,emme_volumes!$A:$AB, {21,22},FALSE)),"****")</f>
        <v>****</v>
      </c>
      <c r="U389" s="23" t="str">
        <f t="array" ref="U389">IFERROR(SUM(VLOOKUP(K389,counts!$A:$AC, {22,23},FALSE)),"****")</f>
        <v>****</v>
      </c>
      <c r="V389" s="23" t="e">
        <f t="shared" si="528"/>
        <v>#VALUE!</v>
      </c>
      <c r="W389" s="24" t="e">
        <f t="shared" si="529"/>
        <v>#VALUE!</v>
      </c>
    </row>
    <row r="390" spans="1:23" hidden="1" outlineLevel="1">
      <c r="B390" s="1" t="s">
        <v>299</v>
      </c>
      <c r="C390" s="89">
        <v>295</v>
      </c>
      <c r="F390" s="2">
        <f t="shared" si="520"/>
        <v>0</v>
      </c>
      <c r="G390" s="2">
        <f t="shared" si="521"/>
        <v>0</v>
      </c>
      <c r="H390" s="2" t="str">
        <f t="shared" si="522"/>
        <v>L</v>
      </c>
      <c r="I390" s="2" t="str">
        <f t="shared" si="523"/>
        <v>L00</v>
      </c>
      <c r="J390" s="2" t="str">
        <f t="shared" si="524"/>
        <v>295NE</v>
      </c>
      <c r="K390" s="2" t="str">
        <f t="shared" si="525"/>
        <v>295SW</v>
      </c>
      <c r="L390" s="43"/>
      <c r="M390" s="22" t="str">
        <f>IFERROR(VLOOKUP(H390,emme_volumes!$A:$AB, 4,FALSE)*2,"****")</f>
        <v>****</v>
      </c>
      <c r="N390" s="22" t="str">
        <f t="array" ref="N390">IFERROR(SUM(VLOOKUP(H390,emme_volumes!$A:$AB, {21,22},FALSE)),"****")</f>
        <v>****</v>
      </c>
      <c r="O390" s="23" t="str">
        <f t="array" ref="O390">IFERROR(SUM(VLOOKUP(J390,counts!$A:$AC, {22,23},FALSE)),"****")</f>
        <v>****</v>
      </c>
      <c r="P390" s="23" t="e">
        <f t="shared" si="526"/>
        <v>#VALUE!</v>
      </c>
      <c r="Q390" s="24" t="e">
        <f t="shared" si="527"/>
        <v>#VALUE!</v>
      </c>
      <c r="R390" s="49"/>
      <c r="S390" s="22" t="str">
        <f>IFERROR(VLOOKUP(I390,emme_volumes!$A:$AB, 4,FALSE)*2,"****")</f>
        <v>****</v>
      </c>
      <c r="T390" s="22" t="str">
        <f t="array" ref="T390">IFERROR(SUM(VLOOKUP(I390,emme_volumes!$A:$AB, {21,22},FALSE)),"****")</f>
        <v>****</v>
      </c>
      <c r="U390" s="23" t="str">
        <f t="array" ref="U390">IFERROR(SUM(VLOOKUP(K390,counts!$A:$AC, {22,23},FALSE)),"****")</f>
        <v>****</v>
      </c>
      <c r="V390" s="23" t="e">
        <f t="shared" si="528"/>
        <v>#VALUE!</v>
      </c>
      <c r="W390" s="24" t="e">
        <f t="shared" si="529"/>
        <v>#VALUE!</v>
      </c>
    </row>
    <row r="391" spans="1:23" hidden="1" outlineLevel="1">
      <c r="B391" s="1" t="s">
        <v>300</v>
      </c>
      <c r="C391" s="89">
        <v>296</v>
      </c>
      <c r="F391" s="2">
        <f t="shared" si="520"/>
        <v>0</v>
      </c>
      <c r="G391" s="2">
        <f t="shared" si="521"/>
        <v>0</v>
      </c>
      <c r="H391" s="2" t="str">
        <f t="shared" si="522"/>
        <v>L</v>
      </c>
      <c r="I391" s="2" t="str">
        <f t="shared" si="523"/>
        <v>L00</v>
      </c>
      <c r="J391" s="2" t="str">
        <f t="shared" si="524"/>
        <v>296NE</v>
      </c>
      <c r="K391" s="2" t="str">
        <f t="shared" si="525"/>
        <v>296SW</v>
      </c>
      <c r="L391" s="43"/>
      <c r="M391" s="22" t="str">
        <f>IFERROR(VLOOKUP(H391,emme_volumes!$A:$AB, 4,FALSE)*2,"****")</f>
        <v>****</v>
      </c>
      <c r="N391" s="22" t="str">
        <f t="array" ref="N391">IFERROR(SUM(VLOOKUP(H391,emme_volumes!$A:$AB, {21,22},FALSE)),"****")</f>
        <v>****</v>
      </c>
      <c r="O391" s="23" t="str">
        <f t="array" ref="O391">IFERROR(SUM(VLOOKUP(J391,counts!$A:$AC, {22,23},FALSE)),"****")</f>
        <v>****</v>
      </c>
      <c r="P391" s="23" t="e">
        <f t="shared" si="526"/>
        <v>#VALUE!</v>
      </c>
      <c r="Q391" s="24" t="e">
        <f t="shared" si="527"/>
        <v>#VALUE!</v>
      </c>
      <c r="R391" s="49"/>
      <c r="S391" s="22" t="str">
        <f>IFERROR(VLOOKUP(I391,emme_volumes!$A:$AB, 4,FALSE)*2,"****")</f>
        <v>****</v>
      </c>
      <c r="T391" s="22" t="str">
        <f t="array" ref="T391">IFERROR(SUM(VLOOKUP(I391,emme_volumes!$A:$AB, {21,22},FALSE)),"****")</f>
        <v>****</v>
      </c>
      <c r="U391" s="23" t="str">
        <f t="array" ref="U391">IFERROR(SUM(VLOOKUP(K391,counts!$A:$AC, {22,23},FALSE)),"****")</f>
        <v>****</v>
      </c>
      <c r="V391" s="23" t="e">
        <f t="shared" si="528"/>
        <v>#VALUE!</v>
      </c>
      <c r="W391" s="24" t="e">
        <f t="shared" si="529"/>
        <v>#VALUE!</v>
      </c>
    </row>
    <row r="392" spans="1:23" hidden="1" outlineLevel="1">
      <c r="B392" s="1" t="s">
        <v>301</v>
      </c>
      <c r="C392" s="89">
        <v>297</v>
      </c>
      <c r="F392" s="2">
        <f t="shared" si="520"/>
        <v>0</v>
      </c>
      <c r="G392" s="2">
        <f t="shared" si="521"/>
        <v>0</v>
      </c>
      <c r="H392" s="2" t="str">
        <f t="shared" si="522"/>
        <v>L</v>
      </c>
      <c r="I392" s="2" t="str">
        <f t="shared" si="523"/>
        <v>L00</v>
      </c>
      <c r="J392" s="2" t="str">
        <f t="shared" si="524"/>
        <v>297NE</v>
      </c>
      <c r="K392" s="2" t="str">
        <f t="shared" si="525"/>
        <v>297SW</v>
      </c>
      <c r="L392" s="43"/>
      <c r="M392" s="22" t="str">
        <f>IFERROR(VLOOKUP(H392,emme_volumes!$A:$AB, 4,FALSE)*2,"****")</f>
        <v>****</v>
      </c>
      <c r="N392" s="22" t="str">
        <f t="array" ref="N392">IFERROR(SUM(VLOOKUP(H392,emme_volumes!$A:$AB, {21,22},FALSE)),"****")</f>
        <v>****</v>
      </c>
      <c r="O392" s="23" t="str">
        <f t="array" ref="O392">IFERROR(SUM(VLOOKUP(J392,counts!$A:$AC, {22,23},FALSE)),"****")</f>
        <v>****</v>
      </c>
      <c r="P392" s="23" t="e">
        <f t="shared" si="526"/>
        <v>#VALUE!</v>
      </c>
      <c r="Q392" s="24" t="e">
        <f t="shared" si="527"/>
        <v>#VALUE!</v>
      </c>
      <c r="R392" s="49"/>
      <c r="S392" s="22" t="str">
        <f>IFERROR(VLOOKUP(I392,emme_volumes!$A:$AB, 4,FALSE)*2,"****")</f>
        <v>****</v>
      </c>
      <c r="T392" s="22" t="str">
        <f t="array" ref="T392">IFERROR(SUM(VLOOKUP(I392,emme_volumes!$A:$AB, {21,22},FALSE)),"****")</f>
        <v>****</v>
      </c>
      <c r="U392" s="23" t="str">
        <f t="array" ref="U392">IFERROR(SUM(VLOOKUP(K392,counts!$A:$AC, {22,23},FALSE)),"****")</f>
        <v>****</v>
      </c>
      <c r="V392" s="23" t="e">
        <f t="shared" si="528"/>
        <v>#VALUE!</v>
      </c>
      <c r="W392" s="24" t="e">
        <f t="shared" si="529"/>
        <v>#VALUE!</v>
      </c>
    </row>
    <row r="393" spans="1:23" hidden="1" outlineLevel="1">
      <c r="B393" s="1" t="s">
        <v>302</v>
      </c>
      <c r="C393" s="89">
        <v>298</v>
      </c>
      <c r="F393" s="2">
        <f t="shared" si="520"/>
        <v>0</v>
      </c>
      <c r="G393" s="2">
        <f t="shared" si="521"/>
        <v>0</v>
      </c>
      <c r="H393" s="2" t="str">
        <f t="shared" si="522"/>
        <v>L</v>
      </c>
      <c r="I393" s="2" t="str">
        <f t="shared" si="523"/>
        <v>L00</v>
      </c>
      <c r="J393" s="2" t="str">
        <f t="shared" si="524"/>
        <v>298NE</v>
      </c>
      <c r="K393" s="2" t="str">
        <f t="shared" si="525"/>
        <v>298SW</v>
      </c>
      <c r="L393" s="43"/>
      <c r="M393" s="22" t="str">
        <f>IFERROR(VLOOKUP(H393,emme_volumes!$A:$AB, 4,FALSE)*2,"****")</f>
        <v>****</v>
      </c>
      <c r="N393" s="22" t="str">
        <f t="array" ref="N393">IFERROR(SUM(VLOOKUP(H393,emme_volumes!$A:$AB, {21,22},FALSE)),"****")</f>
        <v>****</v>
      </c>
      <c r="O393" s="23" t="str">
        <f t="array" ref="O393">IFERROR(SUM(VLOOKUP(J393,counts!$A:$AC, {22,23},FALSE)),"****")</f>
        <v>****</v>
      </c>
      <c r="P393" s="23" t="e">
        <f t="shared" si="526"/>
        <v>#VALUE!</v>
      </c>
      <c r="Q393" s="24" t="e">
        <f t="shared" si="527"/>
        <v>#VALUE!</v>
      </c>
      <c r="R393" s="49"/>
      <c r="S393" s="22" t="str">
        <f>IFERROR(VLOOKUP(I393,emme_volumes!$A:$AB, 4,FALSE)*2,"****")</f>
        <v>****</v>
      </c>
      <c r="T393" s="22" t="str">
        <f t="array" ref="T393">IFERROR(SUM(VLOOKUP(I393,emme_volumes!$A:$AB, {21,22},FALSE)),"****")</f>
        <v>****</v>
      </c>
      <c r="U393" s="23" t="str">
        <f t="array" ref="U393">IFERROR(SUM(VLOOKUP(K393,counts!$A:$AC, {22,23},FALSE)),"****")</f>
        <v>****</v>
      </c>
      <c r="V393" s="23" t="e">
        <f t="shared" si="528"/>
        <v>#VALUE!</v>
      </c>
      <c r="W393" s="24" t="e">
        <f t="shared" si="529"/>
        <v>#VALUE!</v>
      </c>
    </row>
    <row r="394" spans="1:23" hidden="1" outlineLevel="1">
      <c r="B394" s="1" t="s">
        <v>303</v>
      </c>
      <c r="C394" s="89">
        <v>299</v>
      </c>
      <c r="F394" s="2">
        <f t="shared" si="520"/>
        <v>0</v>
      </c>
      <c r="G394" s="2">
        <f t="shared" si="521"/>
        <v>0</v>
      </c>
      <c r="H394" s="2" t="str">
        <f t="shared" si="522"/>
        <v>L</v>
      </c>
      <c r="I394" s="2" t="str">
        <f t="shared" si="523"/>
        <v>L00</v>
      </c>
      <c r="J394" s="2" t="str">
        <f t="shared" si="524"/>
        <v>299NE</v>
      </c>
      <c r="K394" s="2" t="str">
        <f t="shared" si="525"/>
        <v>299SW</v>
      </c>
      <c r="L394" s="43"/>
      <c r="M394" s="22" t="str">
        <f>IFERROR(VLOOKUP(H394,emme_volumes!$A:$AB, 4,FALSE)*2,"****")</f>
        <v>****</v>
      </c>
      <c r="N394" s="22" t="str">
        <f t="array" ref="N394">IFERROR(SUM(VLOOKUP(H394,emme_volumes!$A:$AB, {21,22},FALSE)),"****")</f>
        <v>****</v>
      </c>
      <c r="O394" s="23" t="str">
        <f t="array" ref="O394">IFERROR(SUM(VLOOKUP(J394,counts!$A:$AC, {22,23},FALSE)),"****")</f>
        <v>****</v>
      </c>
      <c r="P394" s="23" t="e">
        <f t="shared" si="526"/>
        <v>#VALUE!</v>
      </c>
      <c r="Q394" s="24" t="e">
        <f t="shared" si="527"/>
        <v>#VALUE!</v>
      </c>
      <c r="R394" s="49"/>
      <c r="S394" s="22" t="str">
        <f>IFERROR(VLOOKUP(I394,emme_volumes!$A:$AB, 4,FALSE)*2,"****")</f>
        <v>****</v>
      </c>
      <c r="T394" s="22" t="str">
        <f t="array" ref="T394">IFERROR(SUM(VLOOKUP(I394,emme_volumes!$A:$AB, {21,22},FALSE)),"****")</f>
        <v>****</v>
      </c>
      <c r="U394" s="23" t="str">
        <f t="array" ref="U394">IFERROR(SUM(VLOOKUP(K394,counts!$A:$AC, {22,23},FALSE)),"****")</f>
        <v>****</v>
      </c>
      <c r="V394" s="23" t="e">
        <f t="shared" si="528"/>
        <v>#VALUE!</v>
      </c>
      <c r="W394" s="24" t="e">
        <f t="shared" si="529"/>
        <v>#VALUE!</v>
      </c>
    </row>
    <row r="395" spans="1:23" hidden="1" outlineLevel="1">
      <c r="A395" s="3"/>
      <c r="B395" s="53" t="s">
        <v>4</v>
      </c>
      <c r="C395" s="91"/>
      <c r="D395" s="54"/>
      <c r="E395" s="54"/>
      <c r="F395" s="54"/>
      <c r="G395" s="54"/>
      <c r="H395" s="54"/>
      <c r="I395" s="54"/>
      <c r="J395" s="54"/>
      <c r="K395" s="54"/>
      <c r="L395" s="45"/>
      <c r="M395" s="55">
        <f>SUM(M386:M394)</f>
        <v>0</v>
      </c>
      <c r="N395" s="55">
        <f>SUM(N386:N394)</f>
        <v>0</v>
      </c>
      <c r="O395" s="56">
        <f t="shared" ref="O395:P395" si="530">SUM(O386:O394)</f>
        <v>0</v>
      </c>
      <c r="P395" s="56" t="e">
        <f t="shared" si="530"/>
        <v>#VALUE!</v>
      </c>
      <c r="Q395" s="57" t="e">
        <f t="shared" si="527"/>
        <v>#VALUE!</v>
      </c>
      <c r="R395" s="50"/>
      <c r="S395" s="55">
        <f>SUM(S386:S394)</f>
        <v>0</v>
      </c>
      <c r="T395" s="55">
        <f t="shared" ref="T395:V395" si="531">SUM(T386:T394)</f>
        <v>0</v>
      </c>
      <c r="U395" s="56">
        <f t="shared" si="531"/>
        <v>0</v>
      </c>
      <c r="V395" s="56" t="e">
        <f t="shared" si="531"/>
        <v>#VALUE!</v>
      </c>
      <c r="W395" s="57" t="e">
        <f t="shared" si="529"/>
        <v>#VALUE!</v>
      </c>
    </row>
    <row r="396" spans="1:23" hidden="1" outlineLevel="1">
      <c r="C396" s="89"/>
      <c r="I396" s="92"/>
      <c r="L396" s="43"/>
      <c r="M396" s="22"/>
      <c r="N396" s="22"/>
      <c r="Q396" s="24"/>
      <c r="R396" s="49"/>
      <c r="S396" s="22"/>
      <c r="T396" s="22"/>
      <c r="W396" s="24"/>
    </row>
    <row r="397" spans="1:23" hidden="1" outlineLevel="1">
      <c r="B397" s="53" t="s">
        <v>142</v>
      </c>
      <c r="C397" s="90"/>
      <c r="D397" s="74"/>
      <c r="E397" s="74"/>
      <c r="F397" s="74"/>
      <c r="G397" s="74"/>
      <c r="H397" s="74"/>
      <c r="I397" s="74"/>
      <c r="J397" s="74"/>
      <c r="K397" s="74"/>
      <c r="L397" s="45"/>
      <c r="M397" s="75"/>
      <c r="N397" s="75"/>
      <c r="O397" s="76"/>
      <c r="P397" s="76"/>
      <c r="Q397" s="77"/>
      <c r="R397" s="49"/>
      <c r="S397" s="75"/>
      <c r="T397" s="75"/>
      <c r="U397" s="76"/>
      <c r="V397" s="76"/>
      <c r="W397" s="77"/>
    </row>
    <row r="398" spans="1:23" hidden="1" outlineLevel="1">
      <c r="B398" s="1" t="s">
        <v>304</v>
      </c>
      <c r="C398" s="89">
        <v>303</v>
      </c>
      <c r="F398" s="2">
        <f t="shared" ref="F398:F400" si="532">E398</f>
        <v>0</v>
      </c>
      <c r="G398" s="2">
        <f t="shared" ref="G398:G400" si="533">D398</f>
        <v>0</v>
      </c>
      <c r="H398" s="2" t="str">
        <f t="shared" ref="H398:H400" si="534">CONCATENATE("L",D398,E398)</f>
        <v>L</v>
      </c>
      <c r="I398" s="2" t="str">
        <f t="shared" ref="I398:I400" si="535">CONCATENATE("L",F398,G398)</f>
        <v>L00</v>
      </c>
      <c r="J398" s="2" t="str">
        <f t="shared" ref="J398:J400" si="536">CONCATENATE(C398,"NE")</f>
        <v>303NE</v>
      </c>
      <c r="K398" s="2" t="str">
        <f t="shared" ref="K398:K400" si="537">CONCATENATE(C398,"SW")</f>
        <v>303SW</v>
      </c>
      <c r="L398" s="43"/>
      <c r="M398" s="22" t="str">
        <f>IFERROR(VLOOKUP(H398,emme_volumes!$A:$AB, 4,FALSE)*2,"****")</f>
        <v>****</v>
      </c>
      <c r="N398" s="22" t="str">
        <f t="array" ref="N398">IFERROR(SUM(VLOOKUP(H398,emme_volumes!$A:$AB, {21,22},FALSE)),"****")</f>
        <v>****</v>
      </c>
      <c r="O398" s="23" t="str">
        <f t="array" ref="O398">IFERROR(SUM(VLOOKUP(J398,counts!$A:$AC, {22,23},FALSE)),"****")</f>
        <v>****</v>
      </c>
      <c r="P398" s="23" t="e">
        <f t="shared" ref="P398:P400" si="538">N398-O398</f>
        <v>#VALUE!</v>
      </c>
      <c r="Q398" s="24" t="e">
        <f t="shared" ref="Q398:Q401" si="539">P398/O398</f>
        <v>#VALUE!</v>
      </c>
      <c r="R398" s="49"/>
      <c r="S398" s="22" t="str">
        <f>IFERROR(VLOOKUP(I398,emme_volumes!$A:$AB, 4,FALSE)*2,"****")</f>
        <v>****</v>
      </c>
      <c r="T398" s="22" t="str">
        <f t="array" ref="T398">IFERROR(SUM(VLOOKUP(I398,emme_volumes!$A:$AB, {21,22},FALSE)),"****")</f>
        <v>****</v>
      </c>
      <c r="U398" s="23" t="str">
        <f t="array" ref="U398">IFERROR(SUM(VLOOKUP(K398,counts!$A:$AC, {22,23},FALSE)),"****")</f>
        <v>****</v>
      </c>
      <c r="V398" s="23" t="e">
        <f t="shared" ref="V398:V400" si="540">T398-U398</f>
        <v>#VALUE!</v>
      </c>
      <c r="W398" s="24" t="e">
        <f t="shared" ref="W398:W401" si="541">V398/U398</f>
        <v>#VALUE!</v>
      </c>
    </row>
    <row r="399" spans="1:23" hidden="1" outlineLevel="1">
      <c r="B399" s="4" t="s">
        <v>305</v>
      </c>
      <c r="C399" s="93">
        <v>304</v>
      </c>
      <c r="D399" s="9"/>
      <c r="E399" s="9"/>
      <c r="F399" s="9">
        <f t="shared" si="532"/>
        <v>0</v>
      </c>
      <c r="G399" s="9">
        <f t="shared" si="533"/>
        <v>0</v>
      </c>
      <c r="H399" s="9" t="str">
        <f t="shared" si="534"/>
        <v>L</v>
      </c>
      <c r="I399" s="9" t="str">
        <f t="shared" si="535"/>
        <v>L00</v>
      </c>
      <c r="J399" s="9" t="str">
        <f t="shared" si="536"/>
        <v>304NE</v>
      </c>
      <c r="K399" s="9" t="str">
        <f t="shared" si="537"/>
        <v>304SW</v>
      </c>
      <c r="L399" s="43"/>
      <c r="M399" s="26" t="str">
        <f>IFERROR(VLOOKUP(H399,emme_volumes!$A:$AB, 4,FALSE)*2,"****")</f>
        <v>****</v>
      </c>
      <c r="N399" s="26" t="str">
        <f t="array" ref="N399">IFERROR(SUM(VLOOKUP(H399,emme_volumes!$A:$AB, {21,22},FALSE)),"****")</f>
        <v>****</v>
      </c>
      <c r="O399" s="27" t="str">
        <f t="array" ref="O399">IFERROR(SUM(VLOOKUP(J399,counts!$A:$AC, {22,23},FALSE)),"****")</f>
        <v>****</v>
      </c>
      <c r="P399" s="27" t="e">
        <f t="shared" si="538"/>
        <v>#VALUE!</v>
      </c>
      <c r="Q399" s="28" t="e">
        <f t="shared" si="539"/>
        <v>#VALUE!</v>
      </c>
      <c r="R399" s="49"/>
      <c r="S399" s="26" t="str">
        <f>IFERROR(VLOOKUP(I399,emme_volumes!$A:$AB, 4,FALSE)*2,"****")</f>
        <v>****</v>
      </c>
      <c r="T399" s="26" t="str">
        <f t="array" ref="T399">IFERROR(SUM(VLOOKUP(I399,emme_volumes!$A:$AB, {21,22},FALSE)),"****")</f>
        <v>****</v>
      </c>
      <c r="U399" s="27" t="str">
        <f t="array" ref="U399">IFERROR(SUM(VLOOKUP(K399,counts!$A:$AC, {22,23},FALSE)),"****")</f>
        <v>****</v>
      </c>
      <c r="V399" s="27" t="e">
        <f t="shared" si="540"/>
        <v>#VALUE!</v>
      </c>
      <c r="W399" s="28" t="e">
        <f t="shared" si="541"/>
        <v>#VALUE!</v>
      </c>
    </row>
    <row r="400" spans="1:23" hidden="1" outlineLevel="1">
      <c r="B400" s="1" t="s">
        <v>306</v>
      </c>
      <c r="C400" s="89">
        <v>305</v>
      </c>
      <c r="F400" s="2">
        <f t="shared" si="532"/>
        <v>0</v>
      </c>
      <c r="G400" s="2">
        <f t="shared" si="533"/>
        <v>0</v>
      </c>
      <c r="H400" s="2" t="str">
        <f t="shared" si="534"/>
        <v>L</v>
      </c>
      <c r="I400" s="2" t="str">
        <f t="shared" si="535"/>
        <v>L00</v>
      </c>
      <c r="J400" s="2" t="str">
        <f t="shared" si="536"/>
        <v>305NE</v>
      </c>
      <c r="K400" s="2" t="str">
        <f t="shared" si="537"/>
        <v>305SW</v>
      </c>
      <c r="L400" s="43"/>
      <c r="M400" s="22" t="str">
        <f>IFERROR(VLOOKUP(H400,emme_volumes!$A:$AB, 4,FALSE)*2,"****")</f>
        <v>****</v>
      </c>
      <c r="N400" s="22" t="str">
        <f t="array" ref="N400">IFERROR(SUM(VLOOKUP(H400,emme_volumes!$A:$AB, {21,22},FALSE)),"****")</f>
        <v>****</v>
      </c>
      <c r="O400" s="23" t="str">
        <f t="array" ref="O400">IFERROR(SUM(VLOOKUP(J400,counts!$A:$AC, {22,23},FALSE)),"****")</f>
        <v>****</v>
      </c>
      <c r="P400" s="23" t="e">
        <f t="shared" si="538"/>
        <v>#VALUE!</v>
      </c>
      <c r="Q400" s="24" t="e">
        <f t="shared" si="539"/>
        <v>#VALUE!</v>
      </c>
      <c r="R400" s="49"/>
      <c r="S400" s="22" t="str">
        <f>IFERROR(VLOOKUP(I400,emme_volumes!$A:$AB, 4,FALSE)*2,"****")</f>
        <v>****</v>
      </c>
      <c r="T400" s="22" t="str">
        <f t="array" ref="T400">IFERROR(SUM(VLOOKUP(I400,emme_volumes!$A:$AB, {21,22},FALSE)),"****")</f>
        <v>****</v>
      </c>
      <c r="U400" s="23" t="str">
        <f t="array" ref="U400">IFERROR(SUM(VLOOKUP(K400,counts!$A:$AC, {22,23},FALSE)),"****")</f>
        <v>****</v>
      </c>
      <c r="V400" s="23" t="e">
        <f t="shared" si="540"/>
        <v>#VALUE!</v>
      </c>
      <c r="W400" s="24" t="e">
        <f t="shared" si="541"/>
        <v>#VALUE!</v>
      </c>
    </row>
    <row r="401" spans="1:23" hidden="1" outlineLevel="1">
      <c r="A401" s="3"/>
      <c r="B401" s="53" t="s">
        <v>4</v>
      </c>
      <c r="C401" s="91"/>
      <c r="D401" s="54"/>
      <c r="E401" s="54"/>
      <c r="F401" s="54"/>
      <c r="G401" s="54"/>
      <c r="H401" s="54"/>
      <c r="I401" s="54"/>
      <c r="J401" s="54"/>
      <c r="K401" s="54"/>
      <c r="L401" s="45"/>
      <c r="M401" s="55">
        <f>SUM(M398:M400)</f>
        <v>0</v>
      </c>
      <c r="N401" s="55">
        <f>SUM(N398:N400)</f>
        <v>0</v>
      </c>
      <c r="O401" s="56">
        <f t="shared" ref="O401:P401" si="542">SUM(O398:O400)</f>
        <v>0</v>
      </c>
      <c r="P401" s="56" t="e">
        <f t="shared" si="542"/>
        <v>#VALUE!</v>
      </c>
      <c r="Q401" s="57" t="e">
        <f t="shared" si="539"/>
        <v>#VALUE!</v>
      </c>
      <c r="R401" s="50"/>
      <c r="S401" s="55">
        <f>SUM(S398:S400)</f>
        <v>0</v>
      </c>
      <c r="T401" s="55">
        <f t="shared" ref="T401:V401" si="543">SUM(T398:T400)</f>
        <v>0</v>
      </c>
      <c r="U401" s="56">
        <f t="shared" si="543"/>
        <v>0</v>
      </c>
      <c r="V401" s="56" t="e">
        <f t="shared" si="543"/>
        <v>#VALUE!</v>
      </c>
      <c r="W401" s="57" t="e">
        <f t="shared" si="541"/>
        <v>#VALUE!</v>
      </c>
    </row>
    <row r="402" spans="1:23" hidden="1" outlineLevel="1">
      <c r="C402" s="89"/>
      <c r="I402" s="92"/>
      <c r="L402" s="43"/>
      <c r="M402" s="22"/>
      <c r="N402" s="22"/>
      <c r="Q402" s="24"/>
      <c r="R402" s="49"/>
      <c r="S402" s="22"/>
      <c r="T402" s="22"/>
      <c r="W402" s="24"/>
    </row>
    <row r="403" spans="1:23" hidden="1" outlineLevel="1">
      <c r="B403" s="53" t="s">
        <v>143</v>
      </c>
      <c r="C403" s="90"/>
      <c r="D403" s="74"/>
      <c r="E403" s="74"/>
      <c r="F403" s="74"/>
      <c r="G403" s="74"/>
      <c r="H403" s="74"/>
      <c r="I403" s="74"/>
      <c r="J403" s="74"/>
      <c r="K403" s="74"/>
      <c r="L403" s="45"/>
      <c r="M403" s="75"/>
      <c r="N403" s="75"/>
      <c r="O403" s="76"/>
      <c r="P403" s="76"/>
      <c r="Q403" s="77"/>
      <c r="R403" s="49"/>
      <c r="S403" s="75"/>
      <c r="T403" s="75"/>
      <c r="U403" s="76"/>
      <c r="V403" s="76"/>
      <c r="W403" s="77"/>
    </row>
    <row r="404" spans="1:23" hidden="1" outlineLevel="1">
      <c r="B404" s="1" t="s">
        <v>307</v>
      </c>
      <c r="C404" s="89">
        <v>306</v>
      </c>
      <c r="F404" s="2">
        <f t="shared" ref="F404:F405" si="544">E404</f>
        <v>0</v>
      </c>
      <c r="G404" s="2">
        <f t="shared" ref="G404:G405" si="545">D404</f>
        <v>0</v>
      </c>
      <c r="H404" s="2" t="str">
        <f t="shared" ref="H404:H405" si="546">CONCATENATE("L",D404,E404)</f>
        <v>L</v>
      </c>
      <c r="I404" s="2" t="str">
        <f t="shared" ref="I404:I405" si="547">CONCATENATE("L",F404,G404)</f>
        <v>L00</v>
      </c>
      <c r="J404" s="2" t="str">
        <f t="shared" ref="J404:J405" si="548">CONCATENATE(C404,"NE")</f>
        <v>306NE</v>
      </c>
      <c r="K404" s="2" t="str">
        <f t="shared" ref="K404:K405" si="549">CONCATENATE(C404,"SW")</f>
        <v>306SW</v>
      </c>
      <c r="L404" s="43"/>
      <c r="M404" s="22" t="str">
        <f>IFERROR(VLOOKUP(H404,emme_volumes!$A:$AB, 4,FALSE)*2,"****")</f>
        <v>****</v>
      </c>
      <c r="N404" s="22" t="str">
        <f t="array" ref="N404">IFERROR(SUM(VLOOKUP(H404,emme_volumes!$A:$AB, {21,22},FALSE)),"****")</f>
        <v>****</v>
      </c>
      <c r="O404" s="23" t="str">
        <f t="array" ref="O404">IFERROR(SUM(VLOOKUP(J404,counts!$A:$AC, {22,23},FALSE)),"****")</f>
        <v>****</v>
      </c>
      <c r="P404" s="23" t="e">
        <f t="shared" ref="P404:P405" si="550">N404-O404</f>
        <v>#VALUE!</v>
      </c>
      <c r="Q404" s="24" t="e">
        <f t="shared" ref="Q404:Q406" si="551">P404/O404</f>
        <v>#VALUE!</v>
      </c>
      <c r="R404" s="49"/>
      <c r="S404" s="22" t="str">
        <f>IFERROR(VLOOKUP(I404,emme_volumes!$A:$AB, 4,FALSE)*2,"****")</f>
        <v>****</v>
      </c>
      <c r="T404" s="22" t="str">
        <f t="array" ref="T404">IFERROR(SUM(VLOOKUP(I404,emme_volumes!$A:$AB, {21,22},FALSE)),"****")</f>
        <v>****</v>
      </c>
      <c r="U404" s="23" t="str">
        <f t="array" ref="U404">IFERROR(SUM(VLOOKUP(K404,counts!$A:$AC, {22,23},FALSE)),"****")</f>
        <v>****</v>
      </c>
      <c r="V404" s="23" t="e">
        <f t="shared" ref="V404:V405" si="552">T404-U404</f>
        <v>#VALUE!</v>
      </c>
      <c r="W404" s="24" t="e">
        <f t="shared" ref="W404:W406" si="553">V404/U404</f>
        <v>#VALUE!</v>
      </c>
    </row>
    <row r="405" spans="1:23" hidden="1" outlineLevel="1">
      <c r="B405" s="1" t="s">
        <v>308</v>
      </c>
      <c r="C405" s="89">
        <v>307</v>
      </c>
      <c r="F405" s="2">
        <f t="shared" si="544"/>
        <v>0</v>
      </c>
      <c r="G405" s="2">
        <f t="shared" si="545"/>
        <v>0</v>
      </c>
      <c r="H405" s="2" t="str">
        <f t="shared" si="546"/>
        <v>L</v>
      </c>
      <c r="I405" s="2" t="str">
        <f t="shared" si="547"/>
        <v>L00</v>
      </c>
      <c r="J405" s="2" t="str">
        <f t="shared" si="548"/>
        <v>307NE</v>
      </c>
      <c r="K405" s="2" t="str">
        <f t="shared" si="549"/>
        <v>307SW</v>
      </c>
      <c r="L405" s="43"/>
      <c r="M405" s="22" t="str">
        <f>IFERROR(VLOOKUP(H405,emme_volumes!$A:$AB, 4,FALSE)*2,"****")</f>
        <v>****</v>
      </c>
      <c r="N405" s="22" t="str">
        <f t="array" ref="N405">IFERROR(SUM(VLOOKUP(H405,emme_volumes!$A:$AB, {21,22},FALSE)),"****")</f>
        <v>****</v>
      </c>
      <c r="O405" s="23" t="str">
        <f t="array" ref="O405">IFERROR(SUM(VLOOKUP(J405,counts!$A:$AC, {22,23},FALSE)),"****")</f>
        <v>****</v>
      </c>
      <c r="P405" s="23" t="e">
        <f t="shared" si="550"/>
        <v>#VALUE!</v>
      </c>
      <c r="Q405" s="24" t="e">
        <f t="shared" si="551"/>
        <v>#VALUE!</v>
      </c>
      <c r="R405" s="49"/>
      <c r="S405" s="22" t="str">
        <f>IFERROR(VLOOKUP(I405,emme_volumes!$A:$AB, 4,FALSE)*2,"****")</f>
        <v>****</v>
      </c>
      <c r="T405" s="22" t="str">
        <f t="array" ref="T405">IFERROR(SUM(VLOOKUP(I405,emme_volumes!$A:$AB, {21,22},FALSE)),"****")</f>
        <v>****</v>
      </c>
      <c r="U405" s="23" t="str">
        <f t="array" ref="U405">IFERROR(SUM(VLOOKUP(K405,counts!$A:$AC, {22,23},FALSE)),"****")</f>
        <v>****</v>
      </c>
      <c r="V405" s="23" t="e">
        <f t="shared" si="552"/>
        <v>#VALUE!</v>
      </c>
      <c r="W405" s="24" t="e">
        <f t="shared" si="553"/>
        <v>#VALUE!</v>
      </c>
    </row>
    <row r="406" spans="1:23" hidden="1" outlineLevel="1">
      <c r="A406" s="3"/>
      <c r="B406" s="53" t="s">
        <v>4</v>
      </c>
      <c r="C406" s="91"/>
      <c r="D406" s="54"/>
      <c r="E406" s="54"/>
      <c r="F406" s="54"/>
      <c r="G406" s="54"/>
      <c r="H406" s="54"/>
      <c r="I406" s="54"/>
      <c r="J406" s="54"/>
      <c r="K406" s="54"/>
      <c r="L406" s="45"/>
      <c r="M406" s="55">
        <f>SUM(M404:M405)</f>
        <v>0</v>
      </c>
      <c r="N406" s="55">
        <f>SUM(N404:N405)</f>
        <v>0</v>
      </c>
      <c r="O406" s="56">
        <f t="shared" ref="O406:P406" si="554">SUM(O404:O405)</f>
        <v>0</v>
      </c>
      <c r="P406" s="56" t="e">
        <f t="shared" si="554"/>
        <v>#VALUE!</v>
      </c>
      <c r="Q406" s="57" t="e">
        <f t="shared" si="551"/>
        <v>#VALUE!</v>
      </c>
      <c r="R406" s="50"/>
      <c r="S406" s="55">
        <f>SUM(S404:S405)</f>
        <v>0</v>
      </c>
      <c r="T406" s="55">
        <f t="shared" ref="T406:V406" si="555">SUM(T404:T405)</f>
        <v>0</v>
      </c>
      <c r="U406" s="56">
        <f t="shared" si="555"/>
        <v>0</v>
      </c>
      <c r="V406" s="56" t="e">
        <f t="shared" si="555"/>
        <v>#VALUE!</v>
      </c>
      <c r="W406" s="57" t="e">
        <f t="shared" si="553"/>
        <v>#VALUE!</v>
      </c>
    </row>
    <row r="407" spans="1:23" hidden="1" outlineLevel="1">
      <c r="C407" s="89"/>
      <c r="I407" s="92"/>
      <c r="L407" s="43"/>
      <c r="M407" s="22"/>
      <c r="N407" s="22"/>
      <c r="Q407" s="24"/>
      <c r="R407" s="49"/>
      <c r="S407" s="22"/>
      <c r="T407" s="22"/>
      <c r="W407" s="24"/>
    </row>
    <row r="408" spans="1:23" hidden="1" outlineLevel="1">
      <c r="B408" s="53" t="s">
        <v>144</v>
      </c>
      <c r="C408" s="90"/>
      <c r="D408" s="74"/>
      <c r="E408" s="74"/>
      <c r="F408" s="74"/>
      <c r="G408" s="74"/>
      <c r="H408" s="74"/>
      <c r="I408" s="74"/>
      <c r="J408" s="74"/>
      <c r="K408" s="74"/>
      <c r="L408" s="45"/>
      <c r="M408" s="75"/>
      <c r="N408" s="75"/>
      <c r="O408" s="76"/>
      <c r="P408" s="76"/>
      <c r="Q408" s="77"/>
      <c r="R408" s="49"/>
      <c r="S408" s="75"/>
      <c r="T408" s="75"/>
      <c r="U408" s="76"/>
      <c r="V408" s="76"/>
      <c r="W408" s="77"/>
    </row>
    <row r="409" spans="1:23" hidden="1" outlineLevel="1">
      <c r="B409" s="1" t="s">
        <v>309</v>
      </c>
      <c r="C409" s="89">
        <v>308</v>
      </c>
      <c r="F409" s="2">
        <f t="shared" ref="F409:F412" si="556">E409</f>
        <v>0</v>
      </c>
      <c r="G409" s="2">
        <f t="shared" ref="G409:G412" si="557">D409</f>
        <v>0</v>
      </c>
      <c r="H409" s="2" t="str">
        <f t="shared" ref="H409:H412" si="558">CONCATENATE("L",D409,E409)</f>
        <v>L</v>
      </c>
      <c r="I409" s="2" t="str">
        <f t="shared" ref="I409:I412" si="559">CONCATENATE("L",F409,G409)</f>
        <v>L00</v>
      </c>
      <c r="J409" s="2" t="str">
        <f t="shared" ref="J409:J412" si="560">CONCATENATE(C409,"NE")</f>
        <v>308NE</v>
      </c>
      <c r="K409" s="2" t="str">
        <f t="shared" ref="K409:K412" si="561">CONCATENATE(C409,"SW")</f>
        <v>308SW</v>
      </c>
      <c r="L409" s="43"/>
      <c r="M409" s="22" t="str">
        <f>IFERROR(VLOOKUP(H409,emme_volumes!$A:$AB, 4,FALSE)*2,"****")</f>
        <v>****</v>
      </c>
      <c r="N409" s="22" t="str">
        <f t="array" ref="N409">IFERROR(SUM(VLOOKUP(H409,emme_volumes!$A:$AB, {21,22},FALSE)),"****")</f>
        <v>****</v>
      </c>
      <c r="O409" s="23" t="str">
        <f t="array" ref="O409">IFERROR(SUM(VLOOKUP(J409,counts!$A:$AC, {22,23},FALSE)),"****")</f>
        <v>****</v>
      </c>
      <c r="P409" s="23" t="e">
        <f t="shared" ref="P409:P412" si="562">N409-O409</f>
        <v>#VALUE!</v>
      </c>
      <c r="Q409" s="24" t="e">
        <f t="shared" ref="Q409:Q413" si="563">P409/O409</f>
        <v>#VALUE!</v>
      </c>
      <c r="R409" s="49"/>
      <c r="S409" s="22" t="str">
        <f>IFERROR(VLOOKUP(I409,emme_volumes!$A:$AB, 4,FALSE)*2,"****")</f>
        <v>****</v>
      </c>
      <c r="T409" s="22" t="str">
        <f t="array" ref="T409">IFERROR(SUM(VLOOKUP(I409,emme_volumes!$A:$AB, {21,22},FALSE)),"****")</f>
        <v>****</v>
      </c>
      <c r="U409" s="23" t="str">
        <f t="array" ref="U409">IFERROR(SUM(VLOOKUP(K409,counts!$A:$AC, {22,23},FALSE)),"****")</f>
        <v>****</v>
      </c>
      <c r="V409" s="23" t="e">
        <f t="shared" ref="V409:V412" si="564">T409-U409</f>
        <v>#VALUE!</v>
      </c>
      <c r="W409" s="24" t="e">
        <f t="shared" ref="W409:W413" si="565">V409/U409</f>
        <v>#VALUE!</v>
      </c>
    </row>
    <row r="410" spans="1:23" hidden="1" outlineLevel="1">
      <c r="B410" s="1" t="s">
        <v>310</v>
      </c>
      <c r="C410" s="89">
        <v>309</v>
      </c>
      <c r="F410" s="2">
        <f t="shared" si="556"/>
        <v>0</v>
      </c>
      <c r="G410" s="2">
        <f t="shared" si="557"/>
        <v>0</v>
      </c>
      <c r="H410" s="2" t="str">
        <f t="shared" si="558"/>
        <v>L</v>
      </c>
      <c r="I410" s="2" t="str">
        <f t="shared" si="559"/>
        <v>L00</v>
      </c>
      <c r="J410" s="2" t="str">
        <f t="shared" si="560"/>
        <v>309NE</v>
      </c>
      <c r="K410" s="2" t="str">
        <f t="shared" si="561"/>
        <v>309SW</v>
      </c>
      <c r="L410" s="43"/>
      <c r="M410" s="22" t="str">
        <f>IFERROR(VLOOKUP(H410,emme_volumes!$A:$AB, 4,FALSE)*2,"****")</f>
        <v>****</v>
      </c>
      <c r="N410" s="22" t="str">
        <f t="array" ref="N410">IFERROR(SUM(VLOOKUP(H410,emme_volumes!$A:$AB, {21,22},FALSE)),"****")</f>
        <v>****</v>
      </c>
      <c r="O410" s="23" t="str">
        <f t="array" ref="O410">IFERROR(SUM(VLOOKUP(J410,counts!$A:$AC, {22,23},FALSE)),"****")</f>
        <v>****</v>
      </c>
      <c r="P410" s="23" t="e">
        <f t="shared" si="562"/>
        <v>#VALUE!</v>
      </c>
      <c r="Q410" s="24" t="e">
        <f t="shared" si="563"/>
        <v>#VALUE!</v>
      </c>
      <c r="R410" s="49"/>
      <c r="S410" s="22" t="str">
        <f>IFERROR(VLOOKUP(I410,emme_volumes!$A:$AB, 4,FALSE)*2,"****")</f>
        <v>****</v>
      </c>
      <c r="T410" s="22" t="str">
        <f t="array" ref="T410">IFERROR(SUM(VLOOKUP(I410,emme_volumes!$A:$AB, {21,22},FALSE)),"****")</f>
        <v>****</v>
      </c>
      <c r="U410" s="23" t="str">
        <f t="array" ref="U410">IFERROR(SUM(VLOOKUP(K410,counts!$A:$AC, {22,23},FALSE)),"****")</f>
        <v>****</v>
      </c>
      <c r="V410" s="23" t="e">
        <f t="shared" si="564"/>
        <v>#VALUE!</v>
      </c>
      <c r="W410" s="24" t="e">
        <f t="shared" si="565"/>
        <v>#VALUE!</v>
      </c>
    </row>
    <row r="411" spans="1:23" hidden="1" outlineLevel="1">
      <c r="B411" s="1" t="s">
        <v>311</v>
      </c>
      <c r="C411" s="89">
        <v>310</v>
      </c>
      <c r="F411" s="2">
        <f t="shared" si="556"/>
        <v>0</v>
      </c>
      <c r="G411" s="2">
        <f t="shared" si="557"/>
        <v>0</v>
      </c>
      <c r="H411" s="2" t="str">
        <f t="shared" si="558"/>
        <v>L</v>
      </c>
      <c r="I411" s="2" t="str">
        <f t="shared" si="559"/>
        <v>L00</v>
      </c>
      <c r="J411" s="2" t="str">
        <f t="shared" si="560"/>
        <v>310NE</v>
      </c>
      <c r="K411" s="2" t="str">
        <f t="shared" si="561"/>
        <v>310SW</v>
      </c>
      <c r="L411" s="43"/>
      <c r="M411" s="22" t="str">
        <f>IFERROR(VLOOKUP(H411,emme_volumes!$A:$AB, 4,FALSE)*2,"****")</f>
        <v>****</v>
      </c>
      <c r="N411" s="22" t="str">
        <f t="array" ref="N411">IFERROR(SUM(VLOOKUP(H411,emme_volumes!$A:$AB, {21,22},FALSE)),"****")</f>
        <v>****</v>
      </c>
      <c r="O411" s="23" t="str">
        <f t="array" ref="O411">IFERROR(SUM(VLOOKUP(J411,counts!$A:$AC, {22,23},FALSE)),"****")</f>
        <v>****</v>
      </c>
      <c r="P411" s="23" t="e">
        <f t="shared" si="562"/>
        <v>#VALUE!</v>
      </c>
      <c r="Q411" s="24" t="e">
        <f t="shared" si="563"/>
        <v>#VALUE!</v>
      </c>
      <c r="R411" s="49"/>
      <c r="S411" s="22" t="str">
        <f>IFERROR(VLOOKUP(I411,emme_volumes!$A:$AB, 4,FALSE)*2,"****")</f>
        <v>****</v>
      </c>
      <c r="T411" s="22" t="str">
        <f t="array" ref="T411">IFERROR(SUM(VLOOKUP(I411,emme_volumes!$A:$AB, {21,22},FALSE)),"****")</f>
        <v>****</v>
      </c>
      <c r="U411" s="23" t="str">
        <f t="array" ref="U411">IFERROR(SUM(VLOOKUP(K411,counts!$A:$AC, {22,23},FALSE)),"****")</f>
        <v>****</v>
      </c>
      <c r="V411" s="23" t="e">
        <f t="shared" si="564"/>
        <v>#VALUE!</v>
      </c>
      <c r="W411" s="24" t="e">
        <f t="shared" si="565"/>
        <v>#VALUE!</v>
      </c>
    </row>
    <row r="412" spans="1:23" hidden="1" outlineLevel="1">
      <c r="B412" s="1" t="s">
        <v>312</v>
      </c>
      <c r="C412" s="89">
        <v>311</v>
      </c>
      <c r="F412" s="2">
        <f t="shared" si="556"/>
        <v>0</v>
      </c>
      <c r="G412" s="2">
        <f t="shared" si="557"/>
        <v>0</v>
      </c>
      <c r="H412" s="2" t="str">
        <f t="shared" si="558"/>
        <v>L</v>
      </c>
      <c r="I412" s="2" t="str">
        <f t="shared" si="559"/>
        <v>L00</v>
      </c>
      <c r="J412" s="2" t="str">
        <f t="shared" si="560"/>
        <v>311NE</v>
      </c>
      <c r="K412" s="2" t="str">
        <f t="shared" si="561"/>
        <v>311SW</v>
      </c>
      <c r="L412" s="43"/>
      <c r="M412" s="22" t="str">
        <f>IFERROR(VLOOKUP(H412,emme_volumes!$A:$AB, 4,FALSE)*2,"****")</f>
        <v>****</v>
      </c>
      <c r="N412" s="22" t="str">
        <f t="array" ref="N412">IFERROR(SUM(VLOOKUP(H412,emme_volumes!$A:$AB, {21,22},FALSE)),"****")</f>
        <v>****</v>
      </c>
      <c r="O412" s="23" t="str">
        <f t="array" ref="O412">IFERROR(SUM(VLOOKUP(J412,counts!$A:$AC, {22,23},FALSE)),"****")</f>
        <v>****</v>
      </c>
      <c r="P412" s="23" t="e">
        <f t="shared" si="562"/>
        <v>#VALUE!</v>
      </c>
      <c r="Q412" s="24" t="e">
        <f t="shared" si="563"/>
        <v>#VALUE!</v>
      </c>
      <c r="R412" s="49"/>
      <c r="S412" s="22" t="str">
        <f>IFERROR(VLOOKUP(I412,emme_volumes!$A:$AB, 4,FALSE)*2,"****")</f>
        <v>****</v>
      </c>
      <c r="T412" s="22" t="str">
        <f t="array" ref="T412">IFERROR(SUM(VLOOKUP(I412,emme_volumes!$A:$AB, {21,22},FALSE)),"****")</f>
        <v>****</v>
      </c>
      <c r="U412" s="23" t="str">
        <f t="array" ref="U412">IFERROR(SUM(VLOOKUP(K412,counts!$A:$AC, {22,23},FALSE)),"****")</f>
        <v>****</v>
      </c>
      <c r="V412" s="23" t="e">
        <f t="shared" si="564"/>
        <v>#VALUE!</v>
      </c>
      <c r="W412" s="24" t="e">
        <f t="shared" si="565"/>
        <v>#VALUE!</v>
      </c>
    </row>
    <row r="413" spans="1:23" hidden="1" outlineLevel="1">
      <c r="A413" s="3"/>
      <c r="B413" s="53" t="s">
        <v>4</v>
      </c>
      <c r="C413" s="91"/>
      <c r="D413" s="54"/>
      <c r="E413" s="54"/>
      <c r="F413" s="54"/>
      <c r="G413" s="54"/>
      <c r="H413" s="54"/>
      <c r="I413" s="54"/>
      <c r="J413" s="54"/>
      <c r="K413" s="54"/>
      <c r="L413" s="45"/>
      <c r="M413" s="55">
        <f>SUM(M409:M412)</f>
        <v>0</v>
      </c>
      <c r="N413" s="55">
        <f>SUM(N409:N412)</f>
        <v>0</v>
      </c>
      <c r="O413" s="56">
        <f t="shared" ref="O413:P413" si="566">SUM(O409:O412)</f>
        <v>0</v>
      </c>
      <c r="P413" s="56" t="e">
        <f t="shared" si="566"/>
        <v>#VALUE!</v>
      </c>
      <c r="Q413" s="57" t="e">
        <f t="shared" si="563"/>
        <v>#VALUE!</v>
      </c>
      <c r="R413" s="50"/>
      <c r="S413" s="55">
        <f>SUM(S409:S412)</f>
        <v>0</v>
      </c>
      <c r="T413" s="55">
        <f t="shared" ref="T413:V413" si="567">SUM(T409:T412)</f>
        <v>0</v>
      </c>
      <c r="U413" s="56">
        <f t="shared" si="567"/>
        <v>0</v>
      </c>
      <c r="V413" s="56" t="e">
        <f t="shared" si="567"/>
        <v>#VALUE!</v>
      </c>
      <c r="W413" s="57" t="e">
        <f t="shared" si="565"/>
        <v>#VALUE!</v>
      </c>
    </row>
    <row r="414" spans="1:23" hidden="1" outlineLevel="1">
      <c r="C414" s="89"/>
      <c r="I414" s="92"/>
      <c r="L414" s="43"/>
      <c r="M414" s="22"/>
      <c r="N414" s="22"/>
      <c r="Q414" s="24"/>
      <c r="R414" s="49"/>
      <c r="S414" s="22"/>
      <c r="T414" s="22"/>
      <c r="W414" s="24"/>
    </row>
    <row r="415" spans="1:23" hidden="1" outlineLevel="1">
      <c r="B415" s="53" t="s">
        <v>145</v>
      </c>
      <c r="C415" s="90"/>
      <c r="D415" s="74"/>
      <c r="E415" s="74"/>
      <c r="F415" s="74"/>
      <c r="G415" s="74"/>
      <c r="H415" s="74"/>
      <c r="I415" s="74"/>
      <c r="J415" s="74"/>
      <c r="K415" s="74"/>
      <c r="L415" s="45"/>
      <c r="M415" s="75"/>
      <c r="N415" s="75"/>
      <c r="O415" s="76"/>
      <c r="P415" s="76"/>
      <c r="Q415" s="77"/>
      <c r="R415" s="49"/>
      <c r="S415" s="75"/>
      <c r="T415" s="75"/>
      <c r="U415" s="76"/>
      <c r="V415" s="76"/>
      <c r="W415" s="77"/>
    </row>
    <row r="416" spans="1:23" hidden="1" outlineLevel="1">
      <c r="B416" s="1" t="s">
        <v>313</v>
      </c>
      <c r="C416" s="89">
        <v>312</v>
      </c>
      <c r="F416" s="2">
        <f t="shared" ref="F416" si="568">E416</f>
        <v>0</v>
      </c>
      <c r="G416" s="2">
        <f t="shared" ref="G416" si="569">D416</f>
        <v>0</v>
      </c>
      <c r="H416" s="2" t="str">
        <f>CONCATENATE("L",D416,E416)</f>
        <v>L</v>
      </c>
      <c r="I416" s="2" t="str">
        <f>CONCATENATE("L",F416,G416)</f>
        <v>L00</v>
      </c>
      <c r="J416" s="2" t="str">
        <f>CONCATENATE(C416,"NE")</f>
        <v>312NE</v>
      </c>
      <c r="K416" s="2" t="str">
        <f>CONCATENATE(C416,"SW")</f>
        <v>312SW</v>
      </c>
      <c r="L416" s="43"/>
      <c r="M416" s="22" t="str">
        <f>IFERROR(VLOOKUP(H416,emme_volumes!$A:$AB, 4,FALSE)*2,"****")</f>
        <v>****</v>
      </c>
      <c r="N416" s="22" t="str">
        <f t="array" ref="N416">IFERROR(SUM(VLOOKUP(H416,emme_volumes!$A:$AB, {21,22},FALSE)),"****")</f>
        <v>****</v>
      </c>
      <c r="O416" s="23" t="str">
        <f t="array" ref="O416">IFERROR(SUM(VLOOKUP(J416,counts!$A:$AC, {22,23},FALSE)),"****")</f>
        <v>****</v>
      </c>
      <c r="P416" s="23" t="e">
        <f>N416-O416</f>
        <v>#VALUE!</v>
      </c>
      <c r="Q416" s="24" t="e">
        <f>P416/O416</f>
        <v>#VALUE!</v>
      </c>
      <c r="R416" s="49"/>
      <c r="S416" s="22" t="str">
        <f>IFERROR(VLOOKUP(I416,emme_volumes!$A:$AB, 4,FALSE)*2,"****")</f>
        <v>****</v>
      </c>
      <c r="T416" s="22" t="str">
        <f t="array" ref="T416">IFERROR(SUM(VLOOKUP(I416,emme_volumes!$A:$AB, {21,22},FALSE)),"****")</f>
        <v>****</v>
      </c>
      <c r="U416" s="23" t="str">
        <f t="array" ref="U416">IFERROR(SUM(VLOOKUP(K416,counts!$A:$AC, {22,23},FALSE)),"****")</f>
        <v>****</v>
      </c>
      <c r="V416" s="23" t="e">
        <f>T416-U416</f>
        <v>#VALUE!</v>
      </c>
      <c r="W416" s="24" t="e">
        <f>V416/U416</f>
        <v>#VALUE!</v>
      </c>
    </row>
    <row r="417" spans="1:23" hidden="1" outlineLevel="1">
      <c r="A417" s="3"/>
      <c r="B417" s="53" t="s">
        <v>4</v>
      </c>
      <c r="C417" s="91"/>
      <c r="D417" s="54"/>
      <c r="E417" s="54"/>
      <c r="F417" s="54"/>
      <c r="G417" s="54"/>
      <c r="H417" s="54"/>
      <c r="I417" s="54"/>
      <c r="J417" s="54"/>
      <c r="K417" s="54"/>
      <c r="L417" s="45"/>
      <c r="M417" s="55">
        <f>SUM(M416)</f>
        <v>0</v>
      </c>
      <c r="N417" s="55">
        <f>SUM(N416)</f>
        <v>0</v>
      </c>
      <c r="O417" s="56">
        <f t="shared" ref="O417:P417" si="570">SUM(O416)</f>
        <v>0</v>
      </c>
      <c r="P417" s="56" t="e">
        <f t="shared" si="570"/>
        <v>#VALUE!</v>
      </c>
      <c r="Q417" s="57" t="e">
        <f t="shared" ref="Q417" si="571">P417/O417</f>
        <v>#VALUE!</v>
      </c>
      <c r="R417" s="50"/>
      <c r="S417" s="55">
        <f>SUM(S416)</f>
        <v>0</v>
      </c>
      <c r="T417" s="55">
        <f>SUM(T416)</f>
        <v>0</v>
      </c>
      <c r="U417" s="56">
        <f t="shared" ref="U417:V417" si="572">SUM(U416)</f>
        <v>0</v>
      </c>
      <c r="V417" s="56" t="e">
        <f t="shared" si="572"/>
        <v>#VALUE!</v>
      </c>
      <c r="W417" s="57" t="e">
        <f t="shared" ref="W417" si="573">V417/U417</f>
        <v>#VALUE!</v>
      </c>
    </row>
    <row r="418" spans="1:23" hidden="1" outlineLevel="1">
      <c r="C418" s="89"/>
      <c r="I418" s="92"/>
      <c r="L418" s="43"/>
      <c r="M418" s="22"/>
      <c r="N418" s="22"/>
      <c r="Q418" s="24"/>
      <c r="R418" s="49"/>
      <c r="S418" s="22"/>
      <c r="T418" s="22"/>
      <c r="W418" s="24"/>
    </row>
    <row r="419" spans="1:23" hidden="1" outlineLevel="1">
      <c r="B419" s="53" t="s">
        <v>146</v>
      </c>
      <c r="C419" s="90"/>
      <c r="D419" s="74"/>
      <c r="E419" s="74"/>
      <c r="F419" s="74"/>
      <c r="G419" s="74"/>
      <c r="H419" s="74"/>
      <c r="I419" s="74"/>
      <c r="J419" s="74"/>
      <c r="K419" s="74"/>
      <c r="L419" s="45"/>
      <c r="M419" s="75"/>
      <c r="N419" s="75"/>
      <c r="O419" s="76"/>
      <c r="P419" s="76"/>
      <c r="Q419" s="77"/>
      <c r="R419" s="49"/>
      <c r="S419" s="75"/>
      <c r="T419" s="75"/>
      <c r="U419" s="76"/>
      <c r="V419" s="76"/>
      <c r="W419" s="77"/>
    </row>
    <row r="420" spans="1:23" hidden="1" outlineLevel="1">
      <c r="B420" s="1" t="s">
        <v>314</v>
      </c>
      <c r="C420" s="89">
        <v>315</v>
      </c>
      <c r="F420" s="2">
        <f t="shared" ref="F420:F422" si="574">E420</f>
        <v>0</v>
      </c>
      <c r="G420" s="2">
        <f t="shared" ref="G420:G422" si="575">D420</f>
        <v>0</v>
      </c>
      <c r="H420" s="2" t="str">
        <f t="shared" ref="H420:H422" si="576">CONCATENATE("L",D420,E420)</f>
        <v>L</v>
      </c>
      <c r="I420" s="2" t="str">
        <f t="shared" ref="I420:I422" si="577">CONCATENATE("L",F420,G420)</f>
        <v>L00</v>
      </c>
      <c r="J420" s="2" t="str">
        <f t="shared" ref="J420:J422" si="578">CONCATENATE(C420,"NE")</f>
        <v>315NE</v>
      </c>
      <c r="K420" s="2" t="str">
        <f t="shared" ref="K420:K422" si="579">CONCATENATE(C420,"SW")</f>
        <v>315SW</v>
      </c>
      <c r="L420" s="43"/>
      <c r="M420" s="22" t="str">
        <f>IFERROR(VLOOKUP(H420,emme_volumes!$A:$AB, 4,FALSE)*2,"****")</f>
        <v>****</v>
      </c>
      <c r="N420" s="22" t="str">
        <f t="array" ref="N420">IFERROR(SUM(VLOOKUP(H420,emme_volumes!$A:$AB, {21,22},FALSE)),"****")</f>
        <v>****</v>
      </c>
      <c r="O420" s="23" t="str">
        <f t="array" ref="O420">IFERROR(SUM(VLOOKUP(J420,counts!$A:$AC, {22,23},FALSE)),"****")</f>
        <v>****</v>
      </c>
      <c r="P420" s="23" t="e">
        <f t="shared" ref="P420:P422" si="580">N420-O420</f>
        <v>#VALUE!</v>
      </c>
      <c r="Q420" s="24" t="e">
        <f t="shared" ref="Q420:Q423" si="581">P420/O420</f>
        <v>#VALUE!</v>
      </c>
      <c r="R420" s="49"/>
      <c r="S420" s="22" t="str">
        <f>IFERROR(VLOOKUP(I420,emme_volumes!$A:$AB, 4,FALSE)*2,"****")</f>
        <v>****</v>
      </c>
      <c r="T420" s="22" t="str">
        <f t="array" ref="T420">IFERROR(SUM(VLOOKUP(I420,emme_volumes!$A:$AB, {21,22},FALSE)),"****")</f>
        <v>****</v>
      </c>
      <c r="U420" s="23" t="str">
        <f t="array" ref="U420">IFERROR(SUM(VLOOKUP(K420,counts!$A:$AC, {22,23},FALSE)),"****")</f>
        <v>****</v>
      </c>
      <c r="V420" s="23" t="e">
        <f t="shared" ref="V420:V422" si="582">T420-U420</f>
        <v>#VALUE!</v>
      </c>
      <c r="W420" s="24" t="e">
        <f t="shared" ref="W420:W423" si="583">V420/U420</f>
        <v>#VALUE!</v>
      </c>
    </row>
    <row r="421" spans="1:23" hidden="1" outlineLevel="1">
      <c r="B421" s="4" t="s">
        <v>315</v>
      </c>
      <c r="C421" s="93">
        <v>316</v>
      </c>
      <c r="D421" s="9"/>
      <c r="E421" s="9"/>
      <c r="F421" s="9">
        <f t="shared" si="574"/>
        <v>0</v>
      </c>
      <c r="G421" s="9">
        <f t="shared" si="575"/>
        <v>0</v>
      </c>
      <c r="H421" s="9" t="str">
        <f t="shared" si="576"/>
        <v>L</v>
      </c>
      <c r="I421" s="9" t="str">
        <f t="shared" si="577"/>
        <v>L00</v>
      </c>
      <c r="J421" s="9" t="str">
        <f t="shared" si="578"/>
        <v>316NE</v>
      </c>
      <c r="K421" s="9" t="str">
        <f t="shared" si="579"/>
        <v>316SW</v>
      </c>
      <c r="L421" s="43"/>
      <c r="M421" s="26" t="str">
        <f>IFERROR(VLOOKUP(H421,emme_volumes!$A:$AB, 4,FALSE)*2,"****")</f>
        <v>****</v>
      </c>
      <c r="N421" s="26" t="str">
        <f t="array" ref="N421">IFERROR(SUM(VLOOKUP(H421,emme_volumes!$A:$AB, {21,22},FALSE)),"****")</f>
        <v>****</v>
      </c>
      <c r="O421" s="27" t="str">
        <f t="array" ref="O421">IFERROR(SUM(VLOOKUP(J421,counts!$A:$AC, {22,23},FALSE)),"****")</f>
        <v>****</v>
      </c>
      <c r="P421" s="27" t="e">
        <f t="shared" si="580"/>
        <v>#VALUE!</v>
      </c>
      <c r="Q421" s="28" t="e">
        <f t="shared" si="581"/>
        <v>#VALUE!</v>
      </c>
      <c r="R421" s="49"/>
      <c r="S421" s="26" t="str">
        <f>IFERROR(VLOOKUP(I421,emme_volumes!$A:$AB, 4,FALSE)*2,"****")</f>
        <v>****</v>
      </c>
      <c r="T421" s="26" t="str">
        <f t="array" ref="T421">IFERROR(SUM(VLOOKUP(I421,emme_volumes!$A:$AB, {21,22},FALSE)),"****")</f>
        <v>****</v>
      </c>
      <c r="U421" s="27" t="str">
        <f t="array" ref="U421">IFERROR(SUM(VLOOKUP(K421,counts!$A:$AC, {22,23},FALSE)),"****")</f>
        <v>****</v>
      </c>
      <c r="V421" s="27" t="e">
        <f t="shared" si="582"/>
        <v>#VALUE!</v>
      </c>
      <c r="W421" s="28" t="e">
        <f t="shared" si="583"/>
        <v>#VALUE!</v>
      </c>
    </row>
    <row r="422" spans="1:23" hidden="1" outlineLevel="1">
      <c r="B422" s="1" t="s">
        <v>316</v>
      </c>
      <c r="C422" s="89">
        <v>317</v>
      </c>
      <c r="F422" s="2">
        <f t="shared" si="574"/>
        <v>0</v>
      </c>
      <c r="G422" s="2">
        <f t="shared" si="575"/>
        <v>0</v>
      </c>
      <c r="H422" s="2" t="str">
        <f t="shared" si="576"/>
        <v>L</v>
      </c>
      <c r="I422" s="2" t="str">
        <f t="shared" si="577"/>
        <v>L00</v>
      </c>
      <c r="J422" s="2" t="str">
        <f t="shared" si="578"/>
        <v>317NE</v>
      </c>
      <c r="K422" s="2" t="str">
        <f t="shared" si="579"/>
        <v>317SW</v>
      </c>
      <c r="L422" s="43"/>
      <c r="M422" s="22" t="str">
        <f>IFERROR(VLOOKUP(H422,emme_volumes!$A:$AB, 4,FALSE)*2,"****")</f>
        <v>****</v>
      </c>
      <c r="N422" s="22" t="str">
        <f t="array" ref="N422">IFERROR(SUM(VLOOKUP(H422,emme_volumes!$A:$AB, {21,22},FALSE)),"****")</f>
        <v>****</v>
      </c>
      <c r="O422" s="23" t="str">
        <f t="array" ref="O422">IFERROR(SUM(VLOOKUP(J422,counts!$A:$AC, {22,23},FALSE)),"****")</f>
        <v>****</v>
      </c>
      <c r="P422" s="23" t="e">
        <f t="shared" si="580"/>
        <v>#VALUE!</v>
      </c>
      <c r="Q422" s="24" t="e">
        <f t="shared" si="581"/>
        <v>#VALUE!</v>
      </c>
      <c r="R422" s="49"/>
      <c r="S422" s="22" t="str">
        <f>IFERROR(VLOOKUP(I422,emme_volumes!$A:$AB, 4,FALSE)*2,"****")</f>
        <v>****</v>
      </c>
      <c r="T422" s="22" t="str">
        <f t="array" ref="T422">IFERROR(SUM(VLOOKUP(I422,emme_volumes!$A:$AB, {21,22},FALSE)),"****")</f>
        <v>****</v>
      </c>
      <c r="U422" s="23" t="str">
        <f t="array" ref="U422">IFERROR(SUM(VLOOKUP(K422,counts!$A:$AC, {22,23},FALSE)),"****")</f>
        <v>****</v>
      </c>
      <c r="V422" s="23" t="e">
        <f t="shared" si="582"/>
        <v>#VALUE!</v>
      </c>
      <c r="W422" s="24" t="e">
        <f t="shared" si="583"/>
        <v>#VALUE!</v>
      </c>
    </row>
    <row r="423" spans="1:23" hidden="1" outlineLevel="1">
      <c r="A423" s="3"/>
      <c r="B423" s="53" t="s">
        <v>4</v>
      </c>
      <c r="C423" s="91"/>
      <c r="D423" s="54"/>
      <c r="E423" s="54"/>
      <c r="F423" s="54"/>
      <c r="G423" s="54"/>
      <c r="H423" s="54"/>
      <c r="I423" s="54"/>
      <c r="J423" s="54"/>
      <c r="K423" s="54"/>
      <c r="L423" s="45"/>
      <c r="M423" s="55">
        <f>SUM(M420:M422)</f>
        <v>0</v>
      </c>
      <c r="N423" s="55">
        <f>SUM(N420:N422)</f>
        <v>0</v>
      </c>
      <c r="O423" s="56">
        <f t="shared" ref="O423:P423" si="584">SUM(O420:O422)</f>
        <v>0</v>
      </c>
      <c r="P423" s="56" t="e">
        <f t="shared" si="584"/>
        <v>#VALUE!</v>
      </c>
      <c r="Q423" s="57" t="e">
        <f t="shared" si="581"/>
        <v>#VALUE!</v>
      </c>
      <c r="R423" s="50"/>
      <c r="S423" s="55">
        <f>SUM(S420:S422)</f>
        <v>0</v>
      </c>
      <c r="T423" s="55">
        <f t="shared" ref="T423:V423" si="585">SUM(T420:T422)</f>
        <v>0</v>
      </c>
      <c r="U423" s="56">
        <f t="shared" si="585"/>
        <v>0</v>
      </c>
      <c r="V423" s="56" t="e">
        <f t="shared" si="585"/>
        <v>#VALUE!</v>
      </c>
      <c r="W423" s="57" t="e">
        <f t="shared" si="583"/>
        <v>#VALUE!</v>
      </c>
    </row>
    <row r="424" spans="1:23" hidden="1" outlineLevel="1">
      <c r="C424" s="89"/>
      <c r="I424" s="92"/>
      <c r="L424" s="43"/>
      <c r="M424" s="22"/>
      <c r="N424" s="22"/>
      <c r="Q424" s="24"/>
      <c r="R424" s="49"/>
      <c r="S424" s="22"/>
      <c r="T424" s="22"/>
      <c r="W424" s="24"/>
    </row>
    <row r="425" spans="1:23" hidden="1" outlineLevel="1">
      <c r="B425" s="53" t="s">
        <v>147</v>
      </c>
      <c r="C425" s="90"/>
      <c r="D425" s="74"/>
      <c r="E425" s="74"/>
      <c r="F425" s="74"/>
      <c r="G425" s="74"/>
      <c r="H425" s="74"/>
      <c r="I425" s="74"/>
      <c r="J425" s="74"/>
      <c r="K425" s="74"/>
      <c r="L425" s="45"/>
      <c r="M425" s="75"/>
      <c r="N425" s="75"/>
      <c r="O425" s="76"/>
      <c r="P425" s="76"/>
      <c r="Q425" s="77"/>
      <c r="R425" s="49"/>
      <c r="S425" s="75"/>
      <c r="T425" s="75"/>
      <c r="U425" s="76"/>
      <c r="V425" s="76"/>
      <c r="W425" s="77"/>
    </row>
    <row r="426" spans="1:23" hidden="1" outlineLevel="1">
      <c r="B426" s="1" t="s">
        <v>317</v>
      </c>
      <c r="C426" s="89">
        <v>327</v>
      </c>
      <c r="F426" s="2">
        <f t="shared" ref="F426:F427" si="586">E426</f>
        <v>0</v>
      </c>
      <c r="G426" s="2">
        <f t="shared" ref="G426:G427" si="587">D426</f>
        <v>0</v>
      </c>
      <c r="H426" s="2" t="str">
        <f t="shared" ref="H426:H427" si="588">CONCATENATE("L",D426,E426)</f>
        <v>L</v>
      </c>
      <c r="I426" s="2" t="str">
        <f t="shared" ref="I426:I427" si="589">CONCATENATE("L",F426,G426)</f>
        <v>L00</v>
      </c>
      <c r="J426" s="2" t="str">
        <f t="shared" ref="J426:J427" si="590">CONCATENATE(C426,"NE")</f>
        <v>327NE</v>
      </c>
      <c r="K426" s="2" t="str">
        <f t="shared" ref="K426:K427" si="591">CONCATENATE(C426,"SW")</f>
        <v>327SW</v>
      </c>
      <c r="L426" s="43"/>
      <c r="M426" s="22" t="str">
        <f>IFERROR(VLOOKUP(H426,emme_volumes!$A:$AB, 4,FALSE)*2,"****")</f>
        <v>****</v>
      </c>
      <c r="N426" s="22" t="str">
        <f t="array" ref="N426">IFERROR(SUM(VLOOKUP(H426,emme_volumes!$A:$AB, {21,22},FALSE)),"****")</f>
        <v>****</v>
      </c>
      <c r="O426" s="23" t="str">
        <f t="array" ref="O426">IFERROR(SUM(VLOOKUP(J426,counts!$A:$AC, {22,23},FALSE)),"****")</f>
        <v>****</v>
      </c>
      <c r="P426" s="23" t="e">
        <f t="shared" ref="P426:P427" si="592">N426-O426</f>
        <v>#VALUE!</v>
      </c>
      <c r="Q426" s="24" t="e">
        <f t="shared" ref="Q426:Q428" si="593">P426/O426</f>
        <v>#VALUE!</v>
      </c>
      <c r="R426" s="49"/>
      <c r="S426" s="22" t="str">
        <f>IFERROR(VLOOKUP(I426,emme_volumes!$A:$AB, 4,FALSE)*2,"****")</f>
        <v>****</v>
      </c>
      <c r="T426" s="22" t="str">
        <f t="array" ref="T426">IFERROR(SUM(VLOOKUP(I426,emme_volumes!$A:$AB, {21,22},FALSE)),"****")</f>
        <v>****</v>
      </c>
      <c r="U426" s="23" t="str">
        <f t="array" ref="U426">IFERROR(SUM(VLOOKUP(K426,counts!$A:$AC, {22,23},FALSE)),"****")</f>
        <v>****</v>
      </c>
      <c r="V426" s="23" t="e">
        <f t="shared" ref="V426:V427" si="594">T426-U426</f>
        <v>#VALUE!</v>
      </c>
      <c r="W426" s="24" t="e">
        <f t="shared" ref="W426:W428" si="595">V426/U426</f>
        <v>#VALUE!</v>
      </c>
    </row>
    <row r="427" spans="1:23" hidden="1" outlineLevel="1">
      <c r="B427" s="1" t="s">
        <v>318</v>
      </c>
      <c r="C427" s="89">
        <v>328</v>
      </c>
      <c r="F427" s="2">
        <f t="shared" si="586"/>
        <v>0</v>
      </c>
      <c r="G427" s="2">
        <f t="shared" si="587"/>
        <v>0</v>
      </c>
      <c r="H427" s="2" t="str">
        <f t="shared" si="588"/>
        <v>L</v>
      </c>
      <c r="I427" s="2" t="str">
        <f t="shared" si="589"/>
        <v>L00</v>
      </c>
      <c r="J427" s="2" t="str">
        <f t="shared" si="590"/>
        <v>328NE</v>
      </c>
      <c r="K427" s="2" t="str">
        <f t="shared" si="591"/>
        <v>328SW</v>
      </c>
      <c r="L427" s="43"/>
      <c r="M427" s="22" t="str">
        <f>IFERROR(VLOOKUP(H427,emme_volumes!$A:$AB, 4,FALSE)*2,"****")</f>
        <v>****</v>
      </c>
      <c r="N427" s="22" t="str">
        <f t="array" ref="N427">IFERROR(SUM(VLOOKUP(H427,emme_volumes!$A:$AB, {21,22},FALSE)),"****")</f>
        <v>****</v>
      </c>
      <c r="O427" s="23" t="str">
        <f t="array" ref="O427">IFERROR(SUM(VLOOKUP(J427,counts!$A:$AC, {22,23},FALSE)),"****")</f>
        <v>****</v>
      </c>
      <c r="P427" s="23" t="e">
        <f t="shared" si="592"/>
        <v>#VALUE!</v>
      </c>
      <c r="Q427" s="24" t="e">
        <f t="shared" si="593"/>
        <v>#VALUE!</v>
      </c>
      <c r="R427" s="49"/>
      <c r="S427" s="22" t="str">
        <f>IFERROR(VLOOKUP(I427,emme_volumes!$A:$AB, 4,FALSE)*2,"****")</f>
        <v>****</v>
      </c>
      <c r="T427" s="22" t="str">
        <f t="array" ref="T427">IFERROR(SUM(VLOOKUP(I427,emme_volumes!$A:$AB, {21,22},FALSE)),"****")</f>
        <v>****</v>
      </c>
      <c r="U427" s="23" t="str">
        <f t="array" ref="U427">IFERROR(SUM(VLOOKUP(K427,counts!$A:$AC, {22,23},FALSE)),"****")</f>
        <v>****</v>
      </c>
      <c r="V427" s="23" t="e">
        <f t="shared" si="594"/>
        <v>#VALUE!</v>
      </c>
      <c r="W427" s="24" t="e">
        <f t="shared" si="595"/>
        <v>#VALUE!</v>
      </c>
    </row>
    <row r="428" spans="1:23" hidden="1" outlineLevel="1">
      <c r="A428" s="3"/>
      <c r="B428" s="53" t="s">
        <v>4</v>
      </c>
      <c r="C428" s="91"/>
      <c r="D428" s="54"/>
      <c r="E428" s="54"/>
      <c r="F428" s="54"/>
      <c r="G428" s="54"/>
      <c r="H428" s="54"/>
      <c r="I428" s="54"/>
      <c r="J428" s="54"/>
      <c r="K428" s="54"/>
      <c r="L428" s="45"/>
      <c r="M428" s="55">
        <f>SUM(M426:M427)</f>
        <v>0</v>
      </c>
      <c r="N428" s="55">
        <f>SUM(N426:N427)</f>
        <v>0</v>
      </c>
      <c r="O428" s="56">
        <f t="shared" ref="O428:P428" si="596">SUM(O426:O427)</f>
        <v>0</v>
      </c>
      <c r="P428" s="56" t="e">
        <f t="shared" si="596"/>
        <v>#VALUE!</v>
      </c>
      <c r="Q428" s="57" t="e">
        <f t="shared" si="593"/>
        <v>#VALUE!</v>
      </c>
      <c r="R428" s="50"/>
      <c r="S428" s="55">
        <f>SUM(S426:S427)</f>
        <v>0</v>
      </c>
      <c r="T428" s="55">
        <f t="shared" ref="T428:V428" si="597">SUM(T426:T427)</f>
        <v>0</v>
      </c>
      <c r="U428" s="56">
        <f t="shared" si="597"/>
        <v>0</v>
      </c>
      <c r="V428" s="56" t="e">
        <f t="shared" si="597"/>
        <v>#VALUE!</v>
      </c>
      <c r="W428" s="57" t="e">
        <f t="shared" si="595"/>
        <v>#VALUE!</v>
      </c>
    </row>
    <row r="429" spans="1:23" hidden="1" outlineLevel="1">
      <c r="C429" s="89"/>
      <c r="I429" s="92"/>
      <c r="L429" s="43"/>
      <c r="M429" s="22"/>
      <c r="N429" s="22"/>
      <c r="Q429" s="24"/>
      <c r="R429" s="49"/>
      <c r="S429" s="22"/>
      <c r="T429" s="22"/>
      <c r="W429" s="24"/>
    </row>
    <row r="430" spans="1:23" hidden="1" outlineLevel="1">
      <c r="B430" s="53" t="s">
        <v>148</v>
      </c>
      <c r="C430" s="90"/>
      <c r="D430" s="74"/>
      <c r="E430" s="74"/>
      <c r="F430" s="74"/>
      <c r="G430" s="74"/>
      <c r="H430" s="74"/>
      <c r="I430" s="74"/>
      <c r="J430" s="74"/>
      <c r="K430" s="74"/>
      <c r="L430" s="45"/>
      <c r="M430" s="75"/>
      <c r="N430" s="75"/>
      <c r="O430" s="76"/>
      <c r="P430" s="76"/>
      <c r="Q430" s="77"/>
      <c r="R430" s="49"/>
      <c r="S430" s="75"/>
      <c r="T430" s="75"/>
      <c r="U430" s="76"/>
      <c r="V430" s="76"/>
      <c r="W430" s="77"/>
    </row>
    <row r="431" spans="1:23" hidden="1" outlineLevel="1">
      <c r="B431" s="1" t="s">
        <v>319</v>
      </c>
      <c r="C431" s="89">
        <v>334</v>
      </c>
      <c r="F431" s="2">
        <f t="shared" ref="F431:F436" si="598">E431</f>
        <v>0</v>
      </c>
      <c r="G431" s="2">
        <f t="shared" ref="G431:G436" si="599">D431</f>
        <v>0</v>
      </c>
      <c r="H431" s="2" t="str">
        <f t="shared" ref="H431:H436" si="600">CONCATENATE("L",D431,E431)</f>
        <v>L</v>
      </c>
      <c r="I431" s="2" t="str">
        <f t="shared" ref="I431:I436" si="601">CONCATENATE("L",F431,G431)</f>
        <v>L00</v>
      </c>
      <c r="J431" s="2" t="str">
        <f t="shared" ref="J431:J436" si="602">CONCATENATE(C431,"NE")</f>
        <v>334NE</v>
      </c>
      <c r="K431" s="2" t="str">
        <f t="shared" ref="K431:K436" si="603">CONCATENATE(C431,"SW")</f>
        <v>334SW</v>
      </c>
      <c r="L431" s="43"/>
      <c r="M431" s="22" t="str">
        <f>IFERROR(VLOOKUP(H431,emme_volumes!$A:$AB, 4,FALSE)*2,"****")</f>
        <v>****</v>
      </c>
      <c r="N431" s="22" t="str">
        <f t="array" ref="N431">IFERROR(SUM(VLOOKUP(H431,emme_volumes!$A:$AB, {21,22},FALSE)),"****")</f>
        <v>****</v>
      </c>
      <c r="O431" s="23" t="str">
        <f t="array" ref="O431">IFERROR(SUM(VLOOKUP(J431,counts!$A:$AC, {22,23},FALSE)),"****")</f>
        <v>****</v>
      </c>
      <c r="P431" s="23" t="e">
        <f t="shared" ref="P431:P436" si="604">N431-O431</f>
        <v>#VALUE!</v>
      </c>
      <c r="Q431" s="24" t="e">
        <f t="shared" ref="Q431:Q437" si="605">P431/O431</f>
        <v>#VALUE!</v>
      </c>
      <c r="R431" s="49"/>
      <c r="S431" s="22" t="str">
        <f>IFERROR(VLOOKUP(I431,emme_volumes!$A:$AB, 4,FALSE)*2,"****")</f>
        <v>****</v>
      </c>
      <c r="T431" s="22" t="str">
        <f t="array" ref="T431">IFERROR(SUM(VLOOKUP(I431,emme_volumes!$A:$AB, {21,22},FALSE)),"****")</f>
        <v>****</v>
      </c>
      <c r="U431" s="23" t="str">
        <f t="array" ref="U431">IFERROR(SUM(VLOOKUP(K431,counts!$A:$AC, {22,23},FALSE)),"****")</f>
        <v>****</v>
      </c>
      <c r="V431" s="23" t="e">
        <f t="shared" ref="V431:V436" si="606">T431-U431</f>
        <v>#VALUE!</v>
      </c>
      <c r="W431" s="24" t="e">
        <f t="shared" ref="W431:W437" si="607">V431/U431</f>
        <v>#VALUE!</v>
      </c>
    </row>
    <row r="432" spans="1:23" hidden="1" outlineLevel="1">
      <c r="B432" s="1" t="s">
        <v>320</v>
      </c>
      <c r="C432" s="89">
        <v>335</v>
      </c>
      <c r="F432" s="2">
        <f t="shared" si="598"/>
        <v>0</v>
      </c>
      <c r="G432" s="2">
        <f t="shared" si="599"/>
        <v>0</v>
      </c>
      <c r="H432" s="2" t="str">
        <f t="shared" si="600"/>
        <v>L</v>
      </c>
      <c r="I432" s="2" t="str">
        <f t="shared" si="601"/>
        <v>L00</v>
      </c>
      <c r="J432" s="2" t="str">
        <f t="shared" si="602"/>
        <v>335NE</v>
      </c>
      <c r="K432" s="2" t="str">
        <f t="shared" si="603"/>
        <v>335SW</v>
      </c>
      <c r="L432" s="43"/>
      <c r="M432" s="22" t="str">
        <f>IFERROR(VLOOKUP(H432,emme_volumes!$A:$AB, 4,FALSE)*2,"****")</f>
        <v>****</v>
      </c>
      <c r="N432" s="22" t="str">
        <f t="array" ref="N432">IFERROR(SUM(VLOOKUP(H432,emme_volumes!$A:$AB, {21,22},FALSE)),"****")</f>
        <v>****</v>
      </c>
      <c r="O432" s="23" t="str">
        <f t="array" ref="O432">IFERROR(SUM(VLOOKUP(J432,counts!$A:$AC, {22,23},FALSE)),"****")</f>
        <v>****</v>
      </c>
      <c r="P432" s="23" t="e">
        <f t="shared" si="604"/>
        <v>#VALUE!</v>
      </c>
      <c r="Q432" s="24" t="e">
        <f t="shared" si="605"/>
        <v>#VALUE!</v>
      </c>
      <c r="R432" s="49"/>
      <c r="S432" s="22" t="str">
        <f>IFERROR(VLOOKUP(I432,emme_volumes!$A:$AB, 4,FALSE)*2,"****")</f>
        <v>****</v>
      </c>
      <c r="T432" s="22" t="str">
        <f t="array" ref="T432">IFERROR(SUM(VLOOKUP(I432,emme_volumes!$A:$AB, {21,22},FALSE)),"****")</f>
        <v>****</v>
      </c>
      <c r="U432" s="23" t="str">
        <f t="array" ref="U432">IFERROR(SUM(VLOOKUP(K432,counts!$A:$AC, {22,23},FALSE)),"****")</f>
        <v>****</v>
      </c>
      <c r="V432" s="23" t="e">
        <f t="shared" si="606"/>
        <v>#VALUE!</v>
      </c>
      <c r="W432" s="24" t="e">
        <f t="shared" si="607"/>
        <v>#VALUE!</v>
      </c>
    </row>
    <row r="433" spans="1:23" hidden="1" outlineLevel="1">
      <c r="B433" s="1" t="s">
        <v>321</v>
      </c>
      <c r="C433" s="89">
        <v>336</v>
      </c>
      <c r="F433" s="2">
        <f t="shared" si="598"/>
        <v>0</v>
      </c>
      <c r="G433" s="2">
        <f t="shared" si="599"/>
        <v>0</v>
      </c>
      <c r="H433" s="2" t="str">
        <f t="shared" si="600"/>
        <v>L</v>
      </c>
      <c r="I433" s="2" t="str">
        <f t="shared" si="601"/>
        <v>L00</v>
      </c>
      <c r="J433" s="2" t="str">
        <f t="shared" si="602"/>
        <v>336NE</v>
      </c>
      <c r="K433" s="2" t="str">
        <f t="shared" si="603"/>
        <v>336SW</v>
      </c>
      <c r="L433" s="43"/>
      <c r="M433" s="22" t="str">
        <f>IFERROR(VLOOKUP(H433,emme_volumes!$A:$AB, 4,FALSE)*2,"****")</f>
        <v>****</v>
      </c>
      <c r="N433" s="22" t="str">
        <f t="array" ref="N433">IFERROR(SUM(VLOOKUP(H433,emme_volumes!$A:$AB, {21,22},FALSE)),"****")</f>
        <v>****</v>
      </c>
      <c r="O433" s="23" t="str">
        <f t="array" ref="O433">IFERROR(SUM(VLOOKUP(J433,counts!$A:$AC, {22,23},FALSE)),"****")</f>
        <v>****</v>
      </c>
      <c r="P433" s="23" t="e">
        <f t="shared" si="604"/>
        <v>#VALUE!</v>
      </c>
      <c r="Q433" s="24" t="e">
        <f t="shared" si="605"/>
        <v>#VALUE!</v>
      </c>
      <c r="R433" s="49"/>
      <c r="S433" s="22" t="str">
        <f>IFERROR(VLOOKUP(I433,emme_volumes!$A:$AB, 4,FALSE)*2,"****")</f>
        <v>****</v>
      </c>
      <c r="T433" s="22" t="str">
        <f t="array" ref="T433">IFERROR(SUM(VLOOKUP(I433,emme_volumes!$A:$AB, {21,22},FALSE)),"****")</f>
        <v>****</v>
      </c>
      <c r="U433" s="23" t="str">
        <f t="array" ref="U433">IFERROR(SUM(VLOOKUP(K433,counts!$A:$AC, {22,23},FALSE)),"****")</f>
        <v>****</v>
      </c>
      <c r="V433" s="23" t="e">
        <f t="shared" si="606"/>
        <v>#VALUE!</v>
      </c>
      <c r="W433" s="24" t="e">
        <f t="shared" si="607"/>
        <v>#VALUE!</v>
      </c>
    </row>
    <row r="434" spans="1:23" hidden="1" outlineLevel="1">
      <c r="B434" s="1" t="s">
        <v>322</v>
      </c>
      <c r="C434" s="89">
        <v>337</v>
      </c>
      <c r="F434" s="2">
        <f t="shared" si="598"/>
        <v>0</v>
      </c>
      <c r="G434" s="2">
        <f t="shared" si="599"/>
        <v>0</v>
      </c>
      <c r="H434" s="2" t="str">
        <f t="shared" si="600"/>
        <v>L</v>
      </c>
      <c r="I434" s="2" t="str">
        <f t="shared" si="601"/>
        <v>L00</v>
      </c>
      <c r="J434" s="2" t="str">
        <f t="shared" si="602"/>
        <v>337NE</v>
      </c>
      <c r="K434" s="2" t="str">
        <f t="shared" si="603"/>
        <v>337SW</v>
      </c>
      <c r="L434" s="43"/>
      <c r="M434" s="22" t="str">
        <f>IFERROR(VLOOKUP(H434,emme_volumes!$A:$AB, 4,FALSE)*2,"****")</f>
        <v>****</v>
      </c>
      <c r="N434" s="22" t="str">
        <f t="array" ref="N434">IFERROR(SUM(VLOOKUP(H434,emme_volumes!$A:$AB, {21,22},FALSE)),"****")</f>
        <v>****</v>
      </c>
      <c r="O434" s="23" t="str">
        <f t="array" ref="O434">IFERROR(SUM(VLOOKUP(J434,counts!$A:$AC, {22,23},FALSE)),"****")</f>
        <v>****</v>
      </c>
      <c r="P434" s="23" t="e">
        <f t="shared" si="604"/>
        <v>#VALUE!</v>
      </c>
      <c r="Q434" s="24" t="e">
        <f t="shared" si="605"/>
        <v>#VALUE!</v>
      </c>
      <c r="R434" s="49"/>
      <c r="S434" s="22" t="str">
        <f>IFERROR(VLOOKUP(I434,emme_volumes!$A:$AB, 4,FALSE)*2,"****")</f>
        <v>****</v>
      </c>
      <c r="T434" s="22" t="str">
        <f t="array" ref="T434">IFERROR(SUM(VLOOKUP(I434,emme_volumes!$A:$AB, {21,22},FALSE)),"****")</f>
        <v>****</v>
      </c>
      <c r="U434" s="23" t="str">
        <f t="array" ref="U434">IFERROR(SUM(VLOOKUP(K434,counts!$A:$AC, {22,23},FALSE)),"****")</f>
        <v>****</v>
      </c>
      <c r="V434" s="23" t="e">
        <f t="shared" si="606"/>
        <v>#VALUE!</v>
      </c>
      <c r="W434" s="24" t="e">
        <f t="shared" si="607"/>
        <v>#VALUE!</v>
      </c>
    </row>
    <row r="435" spans="1:23" hidden="1" outlineLevel="1">
      <c r="B435" s="4" t="s">
        <v>323</v>
      </c>
      <c r="C435" s="93">
        <v>338</v>
      </c>
      <c r="D435" s="9"/>
      <c r="E435" s="9"/>
      <c r="F435" s="9">
        <f t="shared" si="598"/>
        <v>0</v>
      </c>
      <c r="G435" s="9">
        <f t="shared" si="599"/>
        <v>0</v>
      </c>
      <c r="H435" s="9" t="str">
        <f t="shared" si="600"/>
        <v>L</v>
      </c>
      <c r="I435" s="9" t="str">
        <f t="shared" si="601"/>
        <v>L00</v>
      </c>
      <c r="J435" s="9" t="str">
        <f t="shared" si="602"/>
        <v>338NE</v>
      </c>
      <c r="K435" s="9" t="str">
        <f t="shared" si="603"/>
        <v>338SW</v>
      </c>
      <c r="L435" s="43"/>
      <c r="M435" s="26" t="str">
        <f>IFERROR(VLOOKUP(H435,emme_volumes!$A:$AB, 4,FALSE)*2,"****")</f>
        <v>****</v>
      </c>
      <c r="N435" s="26" t="str">
        <f t="array" ref="N435">IFERROR(SUM(VLOOKUP(H435,emme_volumes!$A:$AB, {21,22},FALSE)),"****")</f>
        <v>****</v>
      </c>
      <c r="O435" s="27" t="str">
        <f t="array" ref="O435">IFERROR(SUM(VLOOKUP(J435,counts!$A:$AC, {22,23},FALSE)),"****")</f>
        <v>****</v>
      </c>
      <c r="P435" s="27" t="e">
        <f t="shared" si="604"/>
        <v>#VALUE!</v>
      </c>
      <c r="Q435" s="28" t="e">
        <f t="shared" si="605"/>
        <v>#VALUE!</v>
      </c>
      <c r="R435" s="49"/>
      <c r="S435" s="26" t="str">
        <f>IFERROR(VLOOKUP(I435,emme_volumes!$A:$AB, 4,FALSE)*2,"****")</f>
        <v>****</v>
      </c>
      <c r="T435" s="26" t="str">
        <f t="array" ref="T435">IFERROR(SUM(VLOOKUP(I435,emme_volumes!$A:$AB, {21,22},FALSE)),"****")</f>
        <v>****</v>
      </c>
      <c r="U435" s="27" t="str">
        <f t="array" ref="U435">IFERROR(SUM(VLOOKUP(K435,counts!$A:$AC, {22,23},FALSE)),"****")</f>
        <v>****</v>
      </c>
      <c r="V435" s="27" t="e">
        <f t="shared" si="606"/>
        <v>#VALUE!</v>
      </c>
      <c r="W435" s="28" t="e">
        <f t="shared" si="607"/>
        <v>#VALUE!</v>
      </c>
    </row>
    <row r="436" spans="1:23" hidden="1" outlineLevel="1">
      <c r="B436" s="1" t="s">
        <v>324</v>
      </c>
      <c r="C436" s="89">
        <v>339</v>
      </c>
      <c r="F436" s="2">
        <f t="shared" si="598"/>
        <v>0</v>
      </c>
      <c r="G436" s="2">
        <f t="shared" si="599"/>
        <v>0</v>
      </c>
      <c r="H436" s="2" t="str">
        <f t="shared" si="600"/>
        <v>L</v>
      </c>
      <c r="I436" s="2" t="str">
        <f t="shared" si="601"/>
        <v>L00</v>
      </c>
      <c r="J436" s="2" t="str">
        <f t="shared" si="602"/>
        <v>339NE</v>
      </c>
      <c r="K436" s="2" t="str">
        <f t="shared" si="603"/>
        <v>339SW</v>
      </c>
      <c r="L436" s="43"/>
      <c r="M436" s="22" t="str">
        <f>IFERROR(VLOOKUP(H436,emme_volumes!$A:$AB, 4,FALSE)*2,"****")</f>
        <v>****</v>
      </c>
      <c r="N436" s="22" t="str">
        <f t="array" ref="N436">IFERROR(SUM(VLOOKUP(H436,emme_volumes!$A:$AB, {21,22},FALSE)),"****")</f>
        <v>****</v>
      </c>
      <c r="O436" s="23" t="str">
        <f t="array" ref="O436">IFERROR(SUM(VLOOKUP(J436,counts!$A:$AC, {22,23},FALSE)),"****")</f>
        <v>****</v>
      </c>
      <c r="P436" s="23" t="e">
        <f t="shared" si="604"/>
        <v>#VALUE!</v>
      </c>
      <c r="Q436" s="24" t="e">
        <f t="shared" si="605"/>
        <v>#VALUE!</v>
      </c>
      <c r="R436" s="49"/>
      <c r="S436" s="22" t="str">
        <f>IFERROR(VLOOKUP(I436,emme_volumes!$A:$AB, 4,FALSE)*2,"****")</f>
        <v>****</v>
      </c>
      <c r="T436" s="22" t="str">
        <f t="array" ref="T436">IFERROR(SUM(VLOOKUP(I436,emme_volumes!$A:$AB, {21,22},FALSE)),"****")</f>
        <v>****</v>
      </c>
      <c r="U436" s="23" t="str">
        <f t="array" ref="U436">IFERROR(SUM(VLOOKUP(K436,counts!$A:$AC, {22,23},FALSE)),"****")</f>
        <v>****</v>
      </c>
      <c r="V436" s="23" t="e">
        <f t="shared" si="606"/>
        <v>#VALUE!</v>
      </c>
      <c r="W436" s="24" t="e">
        <f t="shared" si="607"/>
        <v>#VALUE!</v>
      </c>
    </row>
    <row r="437" spans="1:23" hidden="1" outlineLevel="1">
      <c r="A437" s="3"/>
      <c r="B437" s="53" t="s">
        <v>4</v>
      </c>
      <c r="C437" s="91"/>
      <c r="D437" s="54"/>
      <c r="E437" s="54"/>
      <c r="F437" s="54"/>
      <c r="G437" s="54"/>
      <c r="H437" s="54"/>
      <c r="I437" s="54"/>
      <c r="J437" s="54"/>
      <c r="K437" s="54"/>
      <c r="L437" s="45"/>
      <c r="M437" s="55">
        <f>SUM(M431:M436)</f>
        <v>0</v>
      </c>
      <c r="N437" s="55">
        <f>SUM(N431:N436)</f>
        <v>0</v>
      </c>
      <c r="O437" s="56">
        <f t="shared" ref="O437:P437" si="608">SUM(O431:O436)</f>
        <v>0</v>
      </c>
      <c r="P437" s="56" t="e">
        <f t="shared" si="608"/>
        <v>#VALUE!</v>
      </c>
      <c r="Q437" s="57" t="e">
        <f t="shared" si="605"/>
        <v>#VALUE!</v>
      </c>
      <c r="R437" s="50"/>
      <c r="S437" s="55">
        <f>SUM(S431:S436)</f>
        <v>0</v>
      </c>
      <c r="T437" s="55">
        <f t="shared" ref="T437:V437" si="609">SUM(T431:T436)</f>
        <v>0</v>
      </c>
      <c r="U437" s="56">
        <f t="shared" si="609"/>
        <v>0</v>
      </c>
      <c r="V437" s="56" t="e">
        <f t="shared" si="609"/>
        <v>#VALUE!</v>
      </c>
      <c r="W437" s="57" t="e">
        <f t="shared" si="607"/>
        <v>#VALUE!</v>
      </c>
    </row>
    <row r="438" spans="1:23" hidden="1" outlineLevel="1">
      <c r="C438" s="89"/>
      <c r="I438" s="92"/>
      <c r="L438" s="43"/>
      <c r="M438" s="22"/>
      <c r="N438" s="22"/>
      <c r="Q438" s="24"/>
      <c r="R438" s="49"/>
      <c r="S438" s="22"/>
      <c r="T438" s="22"/>
      <c r="W438" s="24"/>
    </row>
    <row r="439" spans="1:23" hidden="1" outlineLevel="1">
      <c r="B439" s="53" t="s">
        <v>149</v>
      </c>
      <c r="C439" s="90"/>
      <c r="D439" s="74"/>
      <c r="E439" s="74"/>
      <c r="F439" s="74"/>
      <c r="G439" s="74"/>
      <c r="H439" s="74"/>
      <c r="I439" s="74"/>
      <c r="J439" s="74"/>
      <c r="K439" s="74"/>
      <c r="L439" s="45"/>
      <c r="M439" s="75"/>
      <c r="N439" s="75"/>
      <c r="O439" s="76"/>
      <c r="P439" s="76"/>
      <c r="Q439" s="77"/>
      <c r="R439" s="49"/>
      <c r="S439" s="75"/>
      <c r="T439" s="75"/>
      <c r="U439" s="76"/>
      <c r="V439" s="76"/>
      <c r="W439" s="77"/>
    </row>
    <row r="440" spans="1:23" hidden="1" outlineLevel="1">
      <c r="B440" s="1" t="s">
        <v>325</v>
      </c>
      <c r="C440" s="89">
        <v>340</v>
      </c>
      <c r="F440" s="2">
        <f t="shared" ref="F440" si="610">E440</f>
        <v>0</v>
      </c>
      <c r="G440" s="2">
        <f t="shared" ref="G440" si="611">D440</f>
        <v>0</v>
      </c>
      <c r="H440" s="2" t="str">
        <f>CONCATENATE("L",D440,E440)</f>
        <v>L</v>
      </c>
      <c r="I440" s="2" t="str">
        <f>CONCATENATE("L",F440,G440)</f>
        <v>L00</v>
      </c>
      <c r="J440" s="2" t="str">
        <f>CONCATENATE(C440,"NE")</f>
        <v>340NE</v>
      </c>
      <c r="K440" s="2" t="str">
        <f>CONCATENATE(C440,"SW")</f>
        <v>340SW</v>
      </c>
      <c r="L440" s="43"/>
      <c r="M440" s="22" t="str">
        <f>IFERROR(VLOOKUP(H440,emme_volumes!$A:$AB, 4,FALSE)*2,"****")</f>
        <v>****</v>
      </c>
      <c r="N440" s="22" t="str">
        <f t="array" ref="N440">IFERROR(SUM(VLOOKUP(H440,emme_volumes!$A:$AB, {21,22},FALSE)),"****")</f>
        <v>****</v>
      </c>
      <c r="O440" s="23" t="str">
        <f t="array" ref="O440">IFERROR(SUM(VLOOKUP(J440,counts!$A:$AC, {22,23},FALSE)),"****")</f>
        <v>****</v>
      </c>
      <c r="P440" s="23" t="e">
        <f>N440-O440</f>
        <v>#VALUE!</v>
      </c>
      <c r="Q440" s="24" t="e">
        <f>P440/O440</f>
        <v>#VALUE!</v>
      </c>
      <c r="R440" s="49"/>
      <c r="S440" s="22" t="str">
        <f>IFERROR(VLOOKUP(I440,emme_volumes!$A:$AB, 4,FALSE)*2,"****")</f>
        <v>****</v>
      </c>
      <c r="T440" s="22" t="str">
        <f t="array" ref="T440">IFERROR(SUM(VLOOKUP(I440,emme_volumes!$A:$AB, {21,22},FALSE)),"****")</f>
        <v>****</v>
      </c>
      <c r="U440" s="23" t="str">
        <f t="array" ref="U440">IFERROR(SUM(VLOOKUP(K440,counts!$A:$AC, {22,23},FALSE)),"****")</f>
        <v>****</v>
      </c>
      <c r="V440" s="23" t="e">
        <f>T440-U440</f>
        <v>#VALUE!</v>
      </c>
      <c r="W440" s="24" t="e">
        <f>V440/U440</f>
        <v>#VALUE!</v>
      </c>
    </row>
    <row r="441" spans="1:23" hidden="1" outlineLevel="1">
      <c r="A441" s="3"/>
      <c r="B441" s="53" t="s">
        <v>4</v>
      </c>
      <c r="C441" s="91"/>
      <c r="D441" s="54"/>
      <c r="E441" s="54"/>
      <c r="F441" s="54"/>
      <c r="G441" s="54"/>
      <c r="H441" s="54"/>
      <c r="I441" s="54"/>
      <c r="J441" s="54"/>
      <c r="K441" s="54"/>
      <c r="L441" s="45"/>
      <c r="M441" s="55">
        <f>SUM(M440)</f>
        <v>0</v>
      </c>
      <c r="N441" s="55">
        <f>SUM(N440)</f>
        <v>0</v>
      </c>
      <c r="O441" s="56">
        <f t="shared" ref="O441:P441" si="612">SUM(O440)</f>
        <v>0</v>
      </c>
      <c r="P441" s="56" t="e">
        <f t="shared" si="612"/>
        <v>#VALUE!</v>
      </c>
      <c r="Q441" s="57" t="e">
        <f t="shared" ref="Q441" si="613">P441/O441</f>
        <v>#VALUE!</v>
      </c>
      <c r="R441" s="50"/>
      <c r="S441" s="55">
        <f>SUM(S440)</f>
        <v>0</v>
      </c>
      <c r="T441" s="55">
        <f>SUM(T440)</f>
        <v>0</v>
      </c>
      <c r="U441" s="56">
        <f t="shared" ref="U441:V441" si="614">SUM(U440)</f>
        <v>0</v>
      </c>
      <c r="V441" s="56" t="e">
        <f t="shared" si="614"/>
        <v>#VALUE!</v>
      </c>
      <c r="W441" s="57" t="e">
        <f t="shared" ref="W441" si="615">V441/U441</f>
        <v>#VALUE!</v>
      </c>
    </row>
    <row r="442" spans="1:23" hidden="1" outlineLevel="1">
      <c r="C442" s="89"/>
      <c r="I442" s="92"/>
      <c r="L442" s="43"/>
      <c r="M442" s="22"/>
      <c r="N442" s="22"/>
      <c r="Q442" s="24"/>
      <c r="R442" s="49"/>
      <c r="S442" s="22"/>
      <c r="T442" s="22"/>
      <c r="W442" s="24"/>
    </row>
    <row r="443" spans="1:23" hidden="1" outlineLevel="1">
      <c r="B443" s="53" t="s">
        <v>150</v>
      </c>
      <c r="C443" s="90"/>
      <c r="D443" s="74"/>
      <c r="E443" s="74"/>
      <c r="F443" s="74"/>
      <c r="G443" s="74"/>
      <c r="H443" s="74"/>
      <c r="I443" s="74"/>
      <c r="J443" s="74"/>
      <c r="K443" s="74"/>
      <c r="L443" s="45"/>
      <c r="M443" s="75"/>
      <c r="N443" s="75"/>
      <c r="O443" s="76"/>
      <c r="P443" s="76"/>
      <c r="Q443" s="77"/>
      <c r="R443" s="49"/>
      <c r="S443" s="75"/>
      <c r="T443" s="75"/>
      <c r="U443" s="76"/>
      <c r="V443" s="76"/>
      <c r="W443" s="77"/>
    </row>
    <row r="444" spans="1:23" hidden="1" outlineLevel="1">
      <c r="B444" s="1" t="s">
        <v>326</v>
      </c>
      <c r="C444" s="89">
        <v>342</v>
      </c>
      <c r="F444" s="2">
        <f t="shared" ref="F444:F449" si="616">E444</f>
        <v>0</v>
      </c>
      <c r="G444" s="2">
        <f t="shared" ref="G444:G449" si="617">D444</f>
        <v>0</v>
      </c>
      <c r="H444" s="2" t="str">
        <f t="shared" ref="H444:H449" si="618">CONCATENATE("L",D444,E444)</f>
        <v>L</v>
      </c>
      <c r="I444" s="2" t="str">
        <f t="shared" ref="I444:I449" si="619">CONCATENATE("L",F444,G444)</f>
        <v>L00</v>
      </c>
      <c r="J444" s="2" t="str">
        <f t="shared" ref="J444:J449" si="620">CONCATENATE(C444,"NE")</f>
        <v>342NE</v>
      </c>
      <c r="K444" s="2" t="str">
        <f t="shared" ref="K444:K449" si="621">CONCATENATE(C444,"SW")</f>
        <v>342SW</v>
      </c>
      <c r="L444" s="43"/>
      <c r="M444" s="22" t="str">
        <f>IFERROR(VLOOKUP(H444,emme_volumes!$A:$AB, 4,FALSE)*2,"****")</f>
        <v>****</v>
      </c>
      <c r="N444" s="22" t="str">
        <f t="array" ref="N444">IFERROR(SUM(VLOOKUP(H444,emme_volumes!$A:$AB, {21,22},FALSE)),"****")</f>
        <v>****</v>
      </c>
      <c r="O444" s="23" t="str">
        <f t="array" ref="O444">IFERROR(SUM(VLOOKUP(J444,counts!$A:$AC, {22,23},FALSE)),"****")</f>
        <v>****</v>
      </c>
      <c r="P444" s="23" t="e">
        <f t="shared" ref="P444:P449" si="622">N444-O444</f>
        <v>#VALUE!</v>
      </c>
      <c r="Q444" s="24" t="e">
        <f t="shared" ref="Q444:Q450" si="623">P444/O444</f>
        <v>#VALUE!</v>
      </c>
      <c r="R444" s="49"/>
      <c r="S444" s="22" t="str">
        <f>IFERROR(VLOOKUP(I444,emme_volumes!$A:$AB, 4,FALSE)*2,"****")</f>
        <v>****</v>
      </c>
      <c r="T444" s="22" t="str">
        <f t="array" ref="T444">IFERROR(SUM(VLOOKUP(I444,emme_volumes!$A:$AB, {21,22},FALSE)),"****")</f>
        <v>****</v>
      </c>
      <c r="U444" s="23" t="str">
        <f t="array" ref="U444">IFERROR(SUM(VLOOKUP(K444,counts!$A:$AC, {22,23},FALSE)),"****")</f>
        <v>****</v>
      </c>
      <c r="V444" s="23" t="e">
        <f t="shared" ref="V444:V449" si="624">T444-U444</f>
        <v>#VALUE!</v>
      </c>
      <c r="W444" s="24" t="e">
        <f t="shared" ref="W444:W450" si="625">V444/U444</f>
        <v>#VALUE!</v>
      </c>
    </row>
    <row r="445" spans="1:23" hidden="1" outlineLevel="1">
      <c r="B445" s="1" t="s">
        <v>327</v>
      </c>
      <c r="C445" s="89">
        <v>343</v>
      </c>
      <c r="F445" s="2">
        <f t="shared" si="616"/>
        <v>0</v>
      </c>
      <c r="G445" s="2">
        <f t="shared" si="617"/>
        <v>0</v>
      </c>
      <c r="H445" s="2" t="str">
        <f t="shared" si="618"/>
        <v>L</v>
      </c>
      <c r="I445" s="2" t="str">
        <f t="shared" si="619"/>
        <v>L00</v>
      </c>
      <c r="J445" s="2" t="str">
        <f t="shared" si="620"/>
        <v>343NE</v>
      </c>
      <c r="K445" s="2" t="str">
        <f t="shared" si="621"/>
        <v>343SW</v>
      </c>
      <c r="L445" s="43"/>
      <c r="M445" s="22" t="str">
        <f>IFERROR(VLOOKUP(H445,emme_volumes!$A:$AB, 4,FALSE)*2,"****")</f>
        <v>****</v>
      </c>
      <c r="N445" s="22" t="str">
        <f t="array" ref="N445">IFERROR(SUM(VLOOKUP(H445,emme_volumes!$A:$AB, {21,22},FALSE)),"****")</f>
        <v>****</v>
      </c>
      <c r="O445" s="23" t="str">
        <f t="array" ref="O445">IFERROR(SUM(VLOOKUP(J445,counts!$A:$AC, {22,23},FALSE)),"****")</f>
        <v>****</v>
      </c>
      <c r="P445" s="23" t="e">
        <f t="shared" si="622"/>
        <v>#VALUE!</v>
      </c>
      <c r="Q445" s="24" t="e">
        <f t="shared" si="623"/>
        <v>#VALUE!</v>
      </c>
      <c r="R445" s="49"/>
      <c r="S445" s="22" t="str">
        <f>IFERROR(VLOOKUP(I445,emme_volumes!$A:$AB, 4,FALSE)*2,"****")</f>
        <v>****</v>
      </c>
      <c r="T445" s="22" t="str">
        <f t="array" ref="T445">IFERROR(SUM(VLOOKUP(I445,emme_volumes!$A:$AB, {21,22},FALSE)),"****")</f>
        <v>****</v>
      </c>
      <c r="U445" s="23" t="str">
        <f t="array" ref="U445">IFERROR(SUM(VLOOKUP(K445,counts!$A:$AC, {22,23},FALSE)),"****")</f>
        <v>****</v>
      </c>
      <c r="V445" s="23" t="e">
        <f t="shared" si="624"/>
        <v>#VALUE!</v>
      </c>
      <c r="W445" s="24" t="e">
        <f t="shared" si="625"/>
        <v>#VALUE!</v>
      </c>
    </row>
    <row r="446" spans="1:23" hidden="1" outlineLevel="1">
      <c r="B446" s="1" t="s">
        <v>328</v>
      </c>
      <c r="C446" s="89">
        <v>344</v>
      </c>
      <c r="F446" s="2">
        <f t="shared" si="616"/>
        <v>0</v>
      </c>
      <c r="G446" s="2">
        <f t="shared" si="617"/>
        <v>0</v>
      </c>
      <c r="H446" s="2" t="str">
        <f t="shared" si="618"/>
        <v>L</v>
      </c>
      <c r="I446" s="2" t="str">
        <f t="shared" si="619"/>
        <v>L00</v>
      </c>
      <c r="J446" s="2" t="str">
        <f t="shared" si="620"/>
        <v>344NE</v>
      </c>
      <c r="K446" s="2" t="str">
        <f t="shared" si="621"/>
        <v>344SW</v>
      </c>
      <c r="L446" s="43"/>
      <c r="M446" s="22" t="str">
        <f>IFERROR(VLOOKUP(H446,emme_volumes!$A:$AB, 4,FALSE)*2,"****")</f>
        <v>****</v>
      </c>
      <c r="N446" s="22" t="str">
        <f t="array" ref="N446">IFERROR(SUM(VLOOKUP(H446,emme_volumes!$A:$AB, {21,22},FALSE)),"****")</f>
        <v>****</v>
      </c>
      <c r="O446" s="23" t="str">
        <f t="array" ref="O446">IFERROR(SUM(VLOOKUP(J446,counts!$A:$AC, {22,23},FALSE)),"****")</f>
        <v>****</v>
      </c>
      <c r="P446" s="23" t="e">
        <f t="shared" si="622"/>
        <v>#VALUE!</v>
      </c>
      <c r="Q446" s="24" t="e">
        <f t="shared" si="623"/>
        <v>#VALUE!</v>
      </c>
      <c r="R446" s="49"/>
      <c r="S446" s="22" t="str">
        <f>IFERROR(VLOOKUP(I446,emme_volumes!$A:$AB, 4,FALSE)*2,"****")</f>
        <v>****</v>
      </c>
      <c r="T446" s="22" t="str">
        <f t="array" ref="T446">IFERROR(SUM(VLOOKUP(I446,emme_volumes!$A:$AB, {21,22},FALSE)),"****")</f>
        <v>****</v>
      </c>
      <c r="U446" s="23" t="str">
        <f t="array" ref="U446">IFERROR(SUM(VLOOKUP(K446,counts!$A:$AC, {22,23},FALSE)),"****")</f>
        <v>****</v>
      </c>
      <c r="V446" s="23" t="e">
        <f t="shared" si="624"/>
        <v>#VALUE!</v>
      </c>
      <c r="W446" s="24" t="e">
        <f t="shared" si="625"/>
        <v>#VALUE!</v>
      </c>
    </row>
    <row r="447" spans="1:23" hidden="1" outlineLevel="1">
      <c r="B447" s="1" t="s">
        <v>329</v>
      </c>
      <c r="C447" s="89">
        <v>345</v>
      </c>
      <c r="F447" s="2">
        <f t="shared" si="616"/>
        <v>0</v>
      </c>
      <c r="G447" s="2">
        <f t="shared" si="617"/>
        <v>0</v>
      </c>
      <c r="H447" s="2" t="str">
        <f t="shared" si="618"/>
        <v>L</v>
      </c>
      <c r="I447" s="2" t="str">
        <f t="shared" si="619"/>
        <v>L00</v>
      </c>
      <c r="J447" s="2" t="str">
        <f t="shared" si="620"/>
        <v>345NE</v>
      </c>
      <c r="K447" s="2" t="str">
        <f t="shared" si="621"/>
        <v>345SW</v>
      </c>
      <c r="L447" s="43"/>
      <c r="M447" s="22" t="str">
        <f>IFERROR(VLOOKUP(H447,emme_volumes!$A:$AB, 4,FALSE)*2,"****")</f>
        <v>****</v>
      </c>
      <c r="N447" s="22" t="str">
        <f t="array" ref="N447">IFERROR(SUM(VLOOKUP(H447,emme_volumes!$A:$AB, {21,22},FALSE)),"****")</f>
        <v>****</v>
      </c>
      <c r="O447" s="23" t="str">
        <f t="array" ref="O447">IFERROR(SUM(VLOOKUP(J447,counts!$A:$AC, {22,23},FALSE)),"****")</f>
        <v>****</v>
      </c>
      <c r="P447" s="23" t="e">
        <f t="shared" si="622"/>
        <v>#VALUE!</v>
      </c>
      <c r="Q447" s="24" t="e">
        <f t="shared" si="623"/>
        <v>#VALUE!</v>
      </c>
      <c r="R447" s="49"/>
      <c r="S447" s="22" t="str">
        <f>IFERROR(VLOOKUP(I447,emme_volumes!$A:$AB, 4,FALSE)*2,"****")</f>
        <v>****</v>
      </c>
      <c r="T447" s="22" t="str">
        <f t="array" ref="T447">IFERROR(SUM(VLOOKUP(I447,emme_volumes!$A:$AB, {21,22},FALSE)),"****")</f>
        <v>****</v>
      </c>
      <c r="U447" s="23" t="str">
        <f t="array" ref="U447">IFERROR(SUM(VLOOKUP(K447,counts!$A:$AC, {22,23},FALSE)),"****")</f>
        <v>****</v>
      </c>
      <c r="V447" s="23" t="e">
        <f t="shared" si="624"/>
        <v>#VALUE!</v>
      </c>
      <c r="W447" s="24" t="e">
        <f t="shared" si="625"/>
        <v>#VALUE!</v>
      </c>
    </row>
    <row r="448" spans="1:23" hidden="1" outlineLevel="1">
      <c r="B448" s="1" t="s">
        <v>330</v>
      </c>
      <c r="C448" s="89">
        <v>346</v>
      </c>
      <c r="F448" s="2">
        <f t="shared" si="616"/>
        <v>0</v>
      </c>
      <c r="G448" s="2">
        <f t="shared" si="617"/>
        <v>0</v>
      </c>
      <c r="H448" s="2" t="str">
        <f t="shared" si="618"/>
        <v>L</v>
      </c>
      <c r="I448" s="2" t="str">
        <f t="shared" si="619"/>
        <v>L00</v>
      </c>
      <c r="J448" s="2" t="str">
        <f t="shared" si="620"/>
        <v>346NE</v>
      </c>
      <c r="K448" s="2" t="str">
        <f t="shared" si="621"/>
        <v>346SW</v>
      </c>
      <c r="L448" s="43"/>
      <c r="M448" s="22" t="str">
        <f>IFERROR(VLOOKUP(H448,emme_volumes!$A:$AB, 4,FALSE)*2,"****")</f>
        <v>****</v>
      </c>
      <c r="N448" s="22" t="str">
        <f t="array" ref="N448">IFERROR(SUM(VLOOKUP(H448,emme_volumes!$A:$AB, {21,22},FALSE)),"****")</f>
        <v>****</v>
      </c>
      <c r="O448" s="23" t="str">
        <f t="array" ref="O448">IFERROR(SUM(VLOOKUP(J448,counts!$A:$AC, {22,23},FALSE)),"****")</f>
        <v>****</v>
      </c>
      <c r="P448" s="23" t="e">
        <f t="shared" si="622"/>
        <v>#VALUE!</v>
      </c>
      <c r="Q448" s="24" t="e">
        <f t="shared" si="623"/>
        <v>#VALUE!</v>
      </c>
      <c r="R448" s="49"/>
      <c r="S448" s="22" t="str">
        <f>IFERROR(VLOOKUP(I448,emme_volumes!$A:$AB, 4,FALSE)*2,"****")</f>
        <v>****</v>
      </c>
      <c r="T448" s="22" t="str">
        <f t="array" ref="T448">IFERROR(SUM(VLOOKUP(I448,emme_volumes!$A:$AB, {21,22},FALSE)),"****")</f>
        <v>****</v>
      </c>
      <c r="U448" s="23" t="str">
        <f t="array" ref="U448">IFERROR(SUM(VLOOKUP(K448,counts!$A:$AC, {22,23},FALSE)),"****")</f>
        <v>****</v>
      </c>
      <c r="V448" s="23" t="e">
        <f t="shared" si="624"/>
        <v>#VALUE!</v>
      </c>
      <c r="W448" s="24" t="e">
        <f t="shared" si="625"/>
        <v>#VALUE!</v>
      </c>
    </row>
    <row r="449" spans="1:23" hidden="1" outlineLevel="1">
      <c r="B449" s="1" t="s">
        <v>331</v>
      </c>
      <c r="C449" s="89">
        <v>347</v>
      </c>
      <c r="F449" s="2">
        <f t="shared" si="616"/>
        <v>0</v>
      </c>
      <c r="G449" s="2">
        <f t="shared" si="617"/>
        <v>0</v>
      </c>
      <c r="H449" s="2" t="str">
        <f t="shared" si="618"/>
        <v>L</v>
      </c>
      <c r="I449" s="2" t="str">
        <f t="shared" si="619"/>
        <v>L00</v>
      </c>
      <c r="J449" s="2" t="str">
        <f t="shared" si="620"/>
        <v>347NE</v>
      </c>
      <c r="K449" s="2" t="str">
        <f t="shared" si="621"/>
        <v>347SW</v>
      </c>
      <c r="L449" s="43"/>
      <c r="M449" s="22" t="str">
        <f>IFERROR(VLOOKUP(H449,emme_volumes!$A:$AB, 4,FALSE)*2,"****")</f>
        <v>****</v>
      </c>
      <c r="N449" s="22" t="str">
        <f t="array" ref="N449">IFERROR(SUM(VLOOKUP(H449,emme_volumes!$A:$AB, {21,22},FALSE)),"****")</f>
        <v>****</v>
      </c>
      <c r="O449" s="23" t="str">
        <f t="array" ref="O449">IFERROR(SUM(VLOOKUP(J449,counts!$A:$AC, {22,23},FALSE)),"****")</f>
        <v>****</v>
      </c>
      <c r="P449" s="23" t="e">
        <f t="shared" si="622"/>
        <v>#VALUE!</v>
      </c>
      <c r="Q449" s="24" t="e">
        <f t="shared" si="623"/>
        <v>#VALUE!</v>
      </c>
      <c r="R449" s="49"/>
      <c r="S449" s="22" t="str">
        <f>IFERROR(VLOOKUP(I449,emme_volumes!$A:$AB, 4,FALSE)*2,"****")</f>
        <v>****</v>
      </c>
      <c r="T449" s="22" t="str">
        <f t="array" ref="T449">IFERROR(SUM(VLOOKUP(I449,emme_volumes!$A:$AB, {21,22},FALSE)),"****")</f>
        <v>****</v>
      </c>
      <c r="U449" s="23" t="str">
        <f t="array" ref="U449">IFERROR(SUM(VLOOKUP(K449,counts!$A:$AC, {22,23},FALSE)),"****")</f>
        <v>****</v>
      </c>
      <c r="V449" s="23" t="e">
        <f t="shared" si="624"/>
        <v>#VALUE!</v>
      </c>
      <c r="W449" s="24" t="e">
        <f t="shared" si="625"/>
        <v>#VALUE!</v>
      </c>
    </row>
    <row r="450" spans="1:23" hidden="1" outlineLevel="1">
      <c r="A450" s="3"/>
      <c r="B450" s="53" t="s">
        <v>4</v>
      </c>
      <c r="C450" s="91"/>
      <c r="D450" s="54"/>
      <c r="E450" s="54"/>
      <c r="F450" s="54"/>
      <c r="G450" s="54"/>
      <c r="H450" s="54"/>
      <c r="I450" s="54"/>
      <c r="J450" s="54"/>
      <c r="K450" s="54"/>
      <c r="L450" s="45"/>
      <c r="M450" s="55">
        <f>SUM(M444:M449)</f>
        <v>0</v>
      </c>
      <c r="N450" s="55">
        <f>SUM(N444:N449)</f>
        <v>0</v>
      </c>
      <c r="O450" s="56">
        <f t="shared" ref="O450:P450" si="626">SUM(O444:O449)</f>
        <v>0</v>
      </c>
      <c r="P450" s="56" t="e">
        <f t="shared" si="626"/>
        <v>#VALUE!</v>
      </c>
      <c r="Q450" s="57" t="e">
        <f t="shared" si="623"/>
        <v>#VALUE!</v>
      </c>
      <c r="R450" s="50"/>
      <c r="S450" s="55">
        <f>SUM(S444:S449)</f>
        <v>0</v>
      </c>
      <c r="T450" s="55">
        <f t="shared" ref="T450:V450" si="627">SUM(T444:T449)</f>
        <v>0</v>
      </c>
      <c r="U450" s="56">
        <f t="shared" si="627"/>
        <v>0</v>
      </c>
      <c r="V450" s="56" t="e">
        <f t="shared" si="627"/>
        <v>#VALUE!</v>
      </c>
      <c r="W450" s="57" t="e">
        <f t="shared" si="625"/>
        <v>#VALUE!</v>
      </c>
    </row>
    <row r="451" spans="1:23" hidden="1" outlineLevel="1">
      <c r="C451" s="89"/>
      <c r="I451" s="92"/>
      <c r="L451" s="43"/>
      <c r="M451" s="22"/>
      <c r="N451" s="22"/>
      <c r="Q451" s="24"/>
      <c r="R451" s="49"/>
      <c r="S451" s="22"/>
      <c r="T451" s="22"/>
      <c r="W451" s="24"/>
    </row>
    <row r="452" spans="1:23" hidden="1" outlineLevel="1">
      <c r="B452" s="53" t="s">
        <v>151</v>
      </c>
      <c r="C452" s="90"/>
      <c r="D452" s="74"/>
      <c r="E452" s="74"/>
      <c r="F452" s="74"/>
      <c r="G452" s="74"/>
      <c r="H452" s="74"/>
      <c r="I452" s="74"/>
      <c r="J452" s="74"/>
      <c r="K452" s="74"/>
      <c r="L452" s="45"/>
      <c r="M452" s="75"/>
      <c r="N452" s="75"/>
      <c r="O452" s="76"/>
      <c r="P452" s="76"/>
      <c r="Q452" s="77"/>
      <c r="R452" s="49"/>
      <c r="S452" s="75"/>
      <c r="T452" s="75"/>
      <c r="U452" s="76"/>
      <c r="V452" s="76"/>
      <c r="W452" s="77"/>
    </row>
    <row r="453" spans="1:23" hidden="1" outlineLevel="1">
      <c r="B453" s="1" t="s">
        <v>332</v>
      </c>
      <c r="C453" s="89">
        <v>348</v>
      </c>
      <c r="F453" s="2">
        <f t="shared" ref="F453:F459" si="628">E453</f>
        <v>0</v>
      </c>
      <c r="G453" s="2">
        <f t="shared" ref="G453:G459" si="629">D453</f>
        <v>0</v>
      </c>
      <c r="H453" s="2" t="str">
        <f t="shared" ref="H453:H459" si="630">CONCATENATE("L",D453,E453)</f>
        <v>L</v>
      </c>
      <c r="I453" s="2" t="str">
        <f t="shared" ref="I453:I459" si="631">CONCATENATE("L",F453,G453)</f>
        <v>L00</v>
      </c>
      <c r="J453" s="2" t="str">
        <f t="shared" ref="J453:J459" si="632">CONCATENATE(C453,"NE")</f>
        <v>348NE</v>
      </c>
      <c r="K453" s="2" t="str">
        <f t="shared" ref="K453:K459" si="633">CONCATENATE(C453,"SW")</f>
        <v>348SW</v>
      </c>
      <c r="L453" s="43"/>
      <c r="M453" s="22" t="str">
        <f>IFERROR(VLOOKUP(H453,emme_volumes!$A:$AB, 4,FALSE)*2,"****")</f>
        <v>****</v>
      </c>
      <c r="N453" s="22" t="str">
        <f t="array" ref="N453">IFERROR(SUM(VLOOKUP(H453,emme_volumes!$A:$AB, {21,22},FALSE)),"****")</f>
        <v>****</v>
      </c>
      <c r="O453" s="23" t="str">
        <f t="array" ref="O453">IFERROR(SUM(VLOOKUP(J453,counts!$A:$AC, {22,23},FALSE)),"****")</f>
        <v>****</v>
      </c>
      <c r="P453" s="23" t="e">
        <f t="shared" ref="P453:P459" si="634">N453-O453</f>
        <v>#VALUE!</v>
      </c>
      <c r="Q453" s="24" t="e">
        <f t="shared" ref="Q453:Q460" si="635">P453/O453</f>
        <v>#VALUE!</v>
      </c>
      <c r="R453" s="49"/>
      <c r="S453" s="22" t="str">
        <f>IFERROR(VLOOKUP(I453,emme_volumes!$A:$AB, 4,FALSE)*2,"****")</f>
        <v>****</v>
      </c>
      <c r="T453" s="22" t="str">
        <f t="array" ref="T453">IFERROR(SUM(VLOOKUP(I453,emme_volumes!$A:$AB, {21,22},FALSE)),"****")</f>
        <v>****</v>
      </c>
      <c r="U453" s="23" t="str">
        <f t="array" ref="U453">IFERROR(SUM(VLOOKUP(K453,counts!$A:$AC, {22,23},FALSE)),"****")</f>
        <v>****</v>
      </c>
      <c r="V453" s="23" t="e">
        <f t="shared" ref="V453:V459" si="636">T453-U453</f>
        <v>#VALUE!</v>
      </c>
      <c r="W453" s="24" t="e">
        <f t="shared" ref="W453:W460" si="637">V453/U453</f>
        <v>#VALUE!</v>
      </c>
    </row>
    <row r="454" spans="1:23" hidden="1" outlineLevel="1">
      <c r="B454" s="1" t="s">
        <v>333</v>
      </c>
      <c r="C454" s="89">
        <v>349</v>
      </c>
      <c r="F454" s="2">
        <f t="shared" si="628"/>
        <v>0</v>
      </c>
      <c r="G454" s="2">
        <f t="shared" si="629"/>
        <v>0</v>
      </c>
      <c r="H454" s="2" t="str">
        <f t="shared" si="630"/>
        <v>L</v>
      </c>
      <c r="I454" s="2" t="str">
        <f t="shared" si="631"/>
        <v>L00</v>
      </c>
      <c r="J454" s="2" t="str">
        <f t="shared" si="632"/>
        <v>349NE</v>
      </c>
      <c r="K454" s="2" t="str">
        <f t="shared" si="633"/>
        <v>349SW</v>
      </c>
      <c r="L454" s="43"/>
      <c r="M454" s="22" t="str">
        <f>IFERROR(VLOOKUP(H454,emme_volumes!$A:$AB, 4,FALSE)*2,"****")</f>
        <v>****</v>
      </c>
      <c r="N454" s="22" t="str">
        <f t="array" ref="N454">IFERROR(SUM(VLOOKUP(H454,emme_volumes!$A:$AB, {21,22},FALSE)),"****")</f>
        <v>****</v>
      </c>
      <c r="O454" s="23" t="str">
        <f t="array" ref="O454">IFERROR(SUM(VLOOKUP(J454,counts!$A:$AC, {22,23},FALSE)),"****")</f>
        <v>****</v>
      </c>
      <c r="P454" s="23" t="e">
        <f t="shared" si="634"/>
        <v>#VALUE!</v>
      </c>
      <c r="Q454" s="24" t="e">
        <f t="shared" si="635"/>
        <v>#VALUE!</v>
      </c>
      <c r="R454" s="49"/>
      <c r="S454" s="22" t="str">
        <f>IFERROR(VLOOKUP(I454,emme_volumes!$A:$AB, 4,FALSE)*2,"****")</f>
        <v>****</v>
      </c>
      <c r="T454" s="22" t="str">
        <f t="array" ref="T454">IFERROR(SUM(VLOOKUP(I454,emme_volumes!$A:$AB, {21,22},FALSE)),"****")</f>
        <v>****</v>
      </c>
      <c r="U454" s="23" t="str">
        <f t="array" ref="U454">IFERROR(SUM(VLOOKUP(K454,counts!$A:$AC, {22,23},FALSE)),"****")</f>
        <v>****</v>
      </c>
      <c r="V454" s="23" t="e">
        <f t="shared" si="636"/>
        <v>#VALUE!</v>
      </c>
      <c r="W454" s="24" t="e">
        <f t="shared" si="637"/>
        <v>#VALUE!</v>
      </c>
    </row>
    <row r="455" spans="1:23" hidden="1" outlineLevel="1">
      <c r="B455" s="1" t="s">
        <v>334</v>
      </c>
      <c r="C455" s="89">
        <v>350</v>
      </c>
      <c r="F455" s="2">
        <f t="shared" si="628"/>
        <v>0</v>
      </c>
      <c r="G455" s="2">
        <f t="shared" si="629"/>
        <v>0</v>
      </c>
      <c r="H455" s="2" t="str">
        <f t="shared" si="630"/>
        <v>L</v>
      </c>
      <c r="I455" s="2" t="str">
        <f t="shared" si="631"/>
        <v>L00</v>
      </c>
      <c r="J455" s="2" t="str">
        <f t="shared" si="632"/>
        <v>350NE</v>
      </c>
      <c r="K455" s="2" t="str">
        <f t="shared" si="633"/>
        <v>350SW</v>
      </c>
      <c r="L455" s="43"/>
      <c r="M455" s="22" t="str">
        <f>IFERROR(VLOOKUP(H455,emme_volumes!$A:$AB, 4,FALSE)*2,"****")</f>
        <v>****</v>
      </c>
      <c r="N455" s="22" t="str">
        <f t="array" ref="N455">IFERROR(SUM(VLOOKUP(H455,emme_volumes!$A:$AB, {21,22},FALSE)),"****")</f>
        <v>****</v>
      </c>
      <c r="O455" s="23" t="str">
        <f t="array" ref="O455">IFERROR(SUM(VLOOKUP(J455,counts!$A:$AC, {22,23},FALSE)),"****")</f>
        <v>****</v>
      </c>
      <c r="P455" s="23" t="e">
        <f t="shared" si="634"/>
        <v>#VALUE!</v>
      </c>
      <c r="Q455" s="24" t="e">
        <f t="shared" si="635"/>
        <v>#VALUE!</v>
      </c>
      <c r="R455" s="49"/>
      <c r="S455" s="22" t="str">
        <f>IFERROR(VLOOKUP(I455,emme_volumes!$A:$AB, 4,FALSE)*2,"****")</f>
        <v>****</v>
      </c>
      <c r="T455" s="22" t="str">
        <f t="array" ref="T455">IFERROR(SUM(VLOOKUP(I455,emme_volumes!$A:$AB, {21,22},FALSE)),"****")</f>
        <v>****</v>
      </c>
      <c r="U455" s="23" t="str">
        <f t="array" ref="U455">IFERROR(SUM(VLOOKUP(K455,counts!$A:$AC, {22,23},FALSE)),"****")</f>
        <v>****</v>
      </c>
      <c r="V455" s="23" t="e">
        <f t="shared" si="636"/>
        <v>#VALUE!</v>
      </c>
      <c r="W455" s="24" t="e">
        <f t="shared" si="637"/>
        <v>#VALUE!</v>
      </c>
    </row>
    <row r="456" spans="1:23" hidden="1" outlineLevel="1">
      <c r="B456" s="1" t="s">
        <v>335</v>
      </c>
      <c r="C456" s="89">
        <v>351</v>
      </c>
      <c r="F456" s="2">
        <f t="shared" si="628"/>
        <v>0</v>
      </c>
      <c r="G456" s="2">
        <f t="shared" si="629"/>
        <v>0</v>
      </c>
      <c r="H456" s="2" t="str">
        <f t="shared" si="630"/>
        <v>L</v>
      </c>
      <c r="I456" s="2" t="str">
        <f t="shared" si="631"/>
        <v>L00</v>
      </c>
      <c r="J456" s="2" t="str">
        <f t="shared" si="632"/>
        <v>351NE</v>
      </c>
      <c r="K456" s="2" t="str">
        <f t="shared" si="633"/>
        <v>351SW</v>
      </c>
      <c r="L456" s="43"/>
      <c r="M456" s="22" t="str">
        <f>IFERROR(VLOOKUP(H456,emme_volumes!$A:$AB, 4,FALSE)*2,"****")</f>
        <v>****</v>
      </c>
      <c r="N456" s="22" t="str">
        <f t="array" ref="N456">IFERROR(SUM(VLOOKUP(H456,emme_volumes!$A:$AB, {21,22},FALSE)),"****")</f>
        <v>****</v>
      </c>
      <c r="O456" s="23" t="str">
        <f t="array" ref="O456">IFERROR(SUM(VLOOKUP(J456,counts!$A:$AC, {22,23},FALSE)),"****")</f>
        <v>****</v>
      </c>
      <c r="P456" s="23" t="e">
        <f t="shared" si="634"/>
        <v>#VALUE!</v>
      </c>
      <c r="Q456" s="24" t="e">
        <f t="shared" si="635"/>
        <v>#VALUE!</v>
      </c>
      <c r="R456" s="49"/>
      <c r="S456" s="22" t="str">
        <f>IFERROR(VLOOKUP(I456,emme_volumes!$A:$AB, 4,FALSE)*2,"****")</f>
        <v>****</v>
      </c>
      <c r="T456" s="22" t="str">
        <f t="array" ref="T456">IFERROR(SUM(VLOOKUP(I456,emme_volumes!$A:$AB, {21,22},FALSE)),"****")</f>
        <v>****</v>
      </c>
      <c r="U456" s="23" t="str">
        <f t="array" ref="U456">IFERROR(SUM(VLOOKUP(K456,counts!$A:$AC, {22,23},FALSE)),"****")</f>
        <v>****</v>
      </c>
      <c r="V456" s="23" t="e">
        <f t="shared" si="636"/>
        <v>#VALUE!</v>
      </c>
      <c r="W456" s="24" t="e">
        <f t="shared" si="637"/>
        <v>#VALUE!</v>
      </c>
    </row>
    <row r="457" spans="1:23" hidden="1" outlineLevel="1">
      <c r="B457" s="1" t="s">
        <v>336</v>
      </c>
      <c r="C457" s="89">
        <v>352</v>
      </c>
      <c r="F457" s="2">
        <f t="shared" si="628"/>
        <v>0</v>
      </c>
      <c r="G457" s="2">
        <f t="shared" si="629"/>
        <v>0</v>
      </c>
      <c r="H457" s="2" t="str">
        <f t="shared" si="630"/>
        <v>L</v>
      </c>
      <c r="I457" s="2" t="str">
        <f t="shared" si="631"/>
        <v>L00</v>
      </c>
      <c r="J457" s="2" t="str">
        <f t="shared" si="632"/>
        <v>352NE</v>
      </c>
      <c r="K457" s="2" t="str">
        <f t="shared" si="633"/>
        <v>352SW</v>
      </c>
      <c r="L457" s="43"/>
      <c r="M457" s="22" t="str">
        <f>IFERROR(VLOOKUP(H457,emme_volumes!$A:$AB, 4,FALSE)*2,"****")</f>
        <v>****</v>
      </c>
      <c r="N457" s="22" t="str">
        <f t="array" ref="N457">IFERROR(SUM(VLOOKUP(H457,emme_volumes!$A:$AB, {21,22},FALSE)),"****")</f>
        <v>****</v>
      </c>
      <c r="O457" s="23" t="str">
        <f t="array" ref="O457">IFERROR(SUM(VLOOKUP(J457,counts!$A:$AC, {22,23},FALSE)),"****")</f>
        <v>****</v>
      </c>
      <c r="P457" s="23" t="e">
        <f t="shared" si="634"/>
        <v>#VALUE!</v>
      </c>
      <c r="Q457" s="24" t="e">
        <f t="shared" si="635"/>
        <v>#VALUE!</v>
      </c>
      <c r="R457" s="49"/>
      <c r="S457" s="22" t="str">
        <f>IFERROR(VLOOKUP(I457,emme_volumes!$A:$AB, 4,FALSE)*2,"****")</f>
        <v>****</v>
      </c>
      <c r="T457" s="22" t="str">
        <f t="array" ref="T457">IFERROR(SUM(VLOOKUP(I457,emme_volumes!$A:$AB, {21,22},FALSE)),"****")</f>
        <v>****</v>
      </c>
      <c r="U457" s="23" t="str">
        <f t="array" ref="U457">IFERROR(SUM(VLOOKUP(K457,counts!$A:$AC, {22,23},FALSE)),"****")</f>
        <v>****</v>
      </c>
      <c r="V457" s="23" t="e">
        <f t="shared" si="636"/>
        <v>#VALUE!</v>
      </c>
      <c r="W457" s="24" t="e">
        <f t="shared" si="637"/>
        <v>#VALUE!</v>
      </c>
    </row>
    <row r="458" spans="1:23" hidden="1" outlineLevel="1">
      <c r="B458" s="1" t="s">
        <v>337</v>
      </c>
      <c r="C458" s="89">
        <v>353</v>
      </c>
      <c r="F458" s="2">
        <f t="shared" si="628"/>
        <v>0</v>
      </c>
      <c r="G458" s="2">
        <f t="shared" si="629"/>
        <v>0</v>
      </c>
      <c r="H458" s="2" t="str">
        <f t="shared" si="630"/>
        <v>L</v>
      </c>
      <c r="I458" s="2" t="str">
        <f t="shared" si="631"/>
        <v>L00</v>
      </c>
      <c r="J458" s="2" t="str">
        <f t="shared" si="632"/>
        <v>353NE</v>
      </c>
      <c r="K458" s="2" t="str">
        <f t="shared" si="633"/>
        <v>353SW</v>
      </c>
      <c r="L458" s="43"/>
      <c r="M458" s="22" t="str">
        <f>IFERROR(VLOOKUP(H458,emme_volumes!$A:$AB, 4,FALSE)*2,"****")</f>
        <v>****</v>
      </c>
      <c r="N458" s="22" t="str">
        <f t="array" ref="N458">IFERROR(SUM(VLOOKUP(H458,emme_volumes!$A:$AB, {21,22},FALSE)),"****")</f>
        <v>****</v>
      </c>
      <c r="O458" s="23" t="str">
        <f t="array" ref="O458">IFERROR(SUM(VLOOKUP(J458,counts!$A:$AC, {22,23},FALSE)),"****")</f>
        <v>****</v>
      </c>
      <c r="P458" s="23" t="e">
        <f t="shared" si="634"/>
        <v>#VALUE!</v>
      </c>
      <c r="Q458" s="24" t="e">
        <f t="shared" si="635"/>
        <v>#VALUE!</v>
      </c>
      <c r="R458" s="49"/>
      <c r="S458" s="22" t="str">
        <f>IFERROR(VLOOKUP(I458,emme_volumes!$A:$AB, 4,FALSE)*2,"****")</f>
        <v>****</v>
      </c>
      <c r="T458" s="22" t="str">
        <f t="array" ref="T458">IFERROR(SUM(VLOOKUP(I458,emme_volumes!$A:$AB, {21,22},FALSE)),"****")</f>
        <v>****</v>
      </c>
      <c r="U458" s="23" t="str">
        <f t="array" ref="U458">IFERROR(SUM(VLOOKUP(K458,counts!$A:$AC, {22,23},FALSE)),"****")</f>
        <v>****</v>
      </c>
      <c r="V458" s="23" t="e">
        <f t="shared" si="636"/>
        <v>#VALUE!</v>
      </c>
      <c r="W458" s="24" t="e">
        <f t="shared" si="637"/>
        <v>#VALUE!</v>
      </c>
    </row>
    <row r="459" spans="1:23" hidden="1" outlineLevel="1">
      <c r="B459" s="1" t="s">
        <v>338</v>
      </c>
      <c r="C459" s="89">
        <v>354</v>
      </c>
      <c r="F459" s="2">
        <f t="shared" si="628"/>
        <v>0</v>
      </c>
      <c r="G459" s="2">
        <f t="shared" si="629"/>
        <v>0</v>
      </c>
      <c r="H459" s="2" t="str">
        <f t="shared" si="630"/>
        <v>L</v>
      </c>
      <c r="I459" s="2" t="str">
        <f t="shared" si="631"/>
        <v>L00</v>
      </c>
      <c r="J459" s="2" t="str">
        <f t="shared" si="632"/>
        <v>354NE</v>
      </c>
      <c r="K459" s="2" t="str">
        <f t="shared" si="633"/>
        <v>354SW</v>
      </c>
      <c r="L459" s="43"/>
      <c r="M459" s="22" t="str">
        <f>IFERROR(VLOOKUP(H459,emme_volumes!$A:$AB, 4,FALSE)*2,"****")</f>
        <v>****</v>
      </c>
      <c r="N459" s="22" t="str">
        <f t="array" ref="N459">IFERROR(SUM(VLOOKUP(H459,emme_volumes!$A:$AB, {21,22},FALSE)),"****")</f>
        <v>****</v>
      </c>
      <c r="O459" s="23" t="str">
        <f t="array" ref="O459">IFERROR(SUM(VLOOKUP(J459,counts!$A:$AC, {22,23},FALSE)),"****")</f>
        <v>****</v>
      </c>
      <c r="P459" s="23" t="e">
        <f t="shared" si="634"/>
        <v>#VALUE!</v>
      </c>
      <c r="Q459" s="24" t="e">
        <f t="shared" si="635"/>
        <v>#VALUE!</v>
      </c>
      <c r="R459" s="49"/>
      <c r="S459" s="22" t="str">
        <f>IFERROR(VLOOKUP(I459,emme_volumes!$A:$AB, 4,FALSE)*2,"****")</f>
        <v>****</v>
      </c>
      <c r="T459" s="22" t="str">
        <f t="array" ref="T459">IFERROR(SUM(VLOOKUP(I459,emme_volumes!$A:$AB, {21,22},FALSE)),"****")</f>
        <v>****</v>
      </c>
      <c r="U459" s="23" t="str">
        <f t="array" ref="U459">IFERROR(SUM(VLOOKUP(K459,counts!$A:$AC, {22,23},FALSE)),"****")</f>
        <v>****</v>
      </c>
      <c r="V459" s="23" t="e">
        <f t="shared" si="636"/>
        <v>#VALUE!</v>
      </c>
      <c r="W459" s="24" t="e">
        <f t="shared" si="637"/>
        <v>#VALUE!</v>
      </c>
    </row>
    <row r="460" spans="1:23" hidden="1" outlineLevel="1">
      <c r="A460" s="3"/>
      <c r="B460" s="53" t="s">
        <v>4</v>
      </c>
      <c r="C460" s="91"/>
      <c r="D460" s="54"/>
      <c r="E460" s="54"/>
      <c r="F460" s="54"/>
      <c r="G460" s="54"/>
      <c r="H460" s="54"/>
      <c r="I460" s="54"/>
      <c r="J460" s="54"/>
      <c r="K460" s="54"/>
      <c r="L460" s="45"/>
      <c r="M460" s="55">
        <f>SUM(M453:M459)</f>
        <v>0</v>
      </c>
      <c r="N460" s="55">
        <f>SUM(N453:N459)</f>
        <v>0</v>
      </c>
      <c r="O460" s="56">
        <f t="shared" ref="O460:P460" si="638">SUM(O453:O459)</f>
        <v>0</v>
      </c>
      <c r="P460" s="56" t="e">
        <f t="shared" si="638"/>
        <v>#VALUE!</v>
      </c>
      <c r="Q460" s="57" t="e">
        <f t="shared" si="635"/>
        <v>#VALUE!</v>
      </c>
      <c r="R460" s="50"/>
      <c r="S460" s="55">
        <f>SUM(S453:S459)</f>
        <v>0</v>
      </c>
      <c r="T460" s="55">
        <f t="shared" ref="T460:V460" si="639">SUM(T453:T459)</f>
        <v>0</v>
      </c>
      <c r="U460" s="56">
        <f t="shared" si="639"/>
        <v>0</v>
      </c>
      <c r="V460" s="56" t="e">
        <f t="shared" si="639"/>
        <v>#VALUE!</v>
      </c>
      <c r="W460" s="57" t="e">
        <f t="shared" si="637"/>
        <v>#VALUE!</v>
      </c>
    </row>
    <row r="461" spans="1:23" hidden="1" outlineLevel="1">
      <c r="C461" s="89"/>
      <c r="I461" s="92"/>
      <c r="L461" s="43"/>
      <c r="M461" s="22"/>
      <c r="N461" s="22"/>
      <c r="Q461" s="24"/>
      <c r="R461" s="49"/>
      <c r="S461" s="22"/>
      <c r="T461" s="22"/>
      <c r="W461" s="24"/>
    </row>
    <row r="462" spans="1:23" hidden="1" outlineLevel="1">
      <c r="B462" s="53" t="s">
        <v>152</v>
      </c>
      <c r="C462" s="90"/>
      <c r="D462" s="74"/>
      <c r="E462" s="74"/>
      <c r="F462" s="74"/>
      <c r="G462" s="74"/>
      <c r="H462" s="74"/>
      <c r="I462" s="74"/>
      <c r="J462" s="74"/>
      <c r="K462" s="74"/>
      <c r="L462" s="45"/>
      <c r="M462" s="75"/>
      <c r="N462" s="75"/>
      <c r="O462" s="76"/>
      <c r="P462" s="76"/>
      <c r="Q462" s="77"/>
      <c r="R462" s="49"/>
      <c r="S462" s="75"/>
      <c r="T462" s="75"/>
      <c r="U462" s="76"/>
      <c r="V462" s="76"/>
      <c r="W462" s="77"/>
    </row>
    <row r="463" spans="1:23" hidden="1" outlineLevel="1">
      <c r="B463" s="1" t="s">
        <v>339</v>
      </c>
      <c r="C463" s="89">
        <v>355</v>
      </c>
      <c r="F463" s="2">
        <f t="shared" ref="F463:F473" si="640">E463</f>
        <v>0</v>
      </c>
      <c r="G463" s="2">
        <f t="shared" ref="G463:G473" si="641">D463</f>
        <v>0</v>
      </c>
      <c r="H463" s="2" t="str">
        <f t="shared" ref="H463:H473" si="642">CONCATENATE("L",D463,E463)</f>
        <v>L</v>
      </c>
      <c r="I463" s="2" t="str">
        <f t="shared" ref="I463:I473" si="643">CONCATENATE("L",F463,G463)</f>
        <v>L00</v>
      </c>
      <c r="J463" s="2" t="str">
        <f t="shared" ref="J463:J473" si="644">CONCATENATE(C463,"NE")</f>
        <v>355NE</v>
      </c>
      <c r="K463" s="2" t="str">
        <f t="shared" ref="K463:K473" si="645">CONCATENATE(C463,"SW")</f>
        <v>355SW</v>
      </c>
      <c r="L463" s="43"/>
      <c r="M463" s="22" t="str">
        <f>IFERROR(VLOOKUP(H463,emme_volumes!$A:$AB, 4,FALSE)*2,"****")</f>
        <v>****</v>
      </c>
      <c r="N463" s="22" t="str">
        <f t="array" ref="N463">IFERROR(SUM(VLOOKUP(H463,emme_volumes!$A:$AB, {21,22},FALSE)),"****")</f>
        <v>****</v>
      </c>
      <c r="O463" s="23" t="str">
        <f t="array" ref="O463">IFERROR(SUM(VLOOKUP(J463,counts!$A:$AC, {22,23},FALSE)),"****")</f>
        <v>****</v>
      </c>
      <c r="P463" s="23" t="e">
        <f t="shared" ref="P463:P473" si="646">N463-O463</f>
        <v>#VALUE!</v>
      </c>
      <c r="Q463" s="24" t="e">
        <f t="shared" ref="Q463:Q474" si="647">P463/O463</f>
        <v>#VALUE!</v>
      </c>
      <c r="R463" s="49"/>
      <c r="S463" s="22" t="str">
        <f>IFERROR(VLOOKUP(I463,emme_volumes!$A:$AB, 4,FALSE)*2,"****")</f>
        <v>****</v>
      </c>
      <c r="T463" s="22" t="str">
        <f t="array" ref="T463">IFERROR(SUM(VLOOKUP(I463,emme_volumes!$A:$AB, {21,22},FALSE)),"****")</f>
        <v>****</v>
      </c>
      <c r="U463" s="23" t="str">
        <f t="array" ref="U463">IFERROR(SUM(VLOOKUP(K463,counts!$A:$AC, {22,23},FALSE)),"****")</f>
        <v>****</v>
      </c>
      <c r="V463" s="23" t="e">
        <f t="shared" ref="V463:V473" si="648">T463-U463</f>
        <v>#VALUE!</v>
      </c>
      <c r="W463" s="24" t="e">
        <f t="shared" ref="W463:W474" si="649">V463/U463</f>
        <v>#VALUE!</v>
      </c>
    </row>
    <row r="464" spans="1:23" hidden="1" outlineLevel="1">
      <c r="B464" s="1" t="s">
        <v>340</v>
      </c>
      <c r="C464" s="89">
        <v>356</v>
      </c>
      <c r="F464" s="2">
        <f t="shared" si="640"/>
        <v>0</v>
      </c>
      <c r="G464" s="2">
        <f t="shared" si="641"/>
        <v>0</v>
      </c>
      <c r="H464" s="2" t="str">
        <f t="shared" si="642"/>
        <v>L</v>
      </c>
      <c r="I464" s="2" t="str">
        <f t="shared" si="643"/>
        <v>L00</v>
      </c>
      <c r="J464" s="2" t="str">
        <f t="shared" si="644"/>
        <v>356NE</v>
      </c>
      <c r="K464" s="2" t="str">
        <f t="shared" si="645"/>
        <v>356SW</v>
      </c>
      <c r="L464" s="43"/>
      <c r="M464" s="22" t="str">
        <f>IFERROR(VLOOKUP(H464,emme_volumes!$A:$AB, 4,FALSE)*2,"****")</f>
        <v>****</v>
      </c>
      <c r="N464" s="22" t="str">
        <f t="array" ref="N464">IFERROR(SUM(VLOOKUP(H464,emme_volumes!$A:$AB, {21,22},FALSE)),"****")</f>
        <v>****</v>
      </c>
      <c r="O464" s="23" t="str">
        <f t="array" ref="O464">IFERROR(SUM(VLOOKUP(J464,counts!$A:$AC, {22,23},FALSE)),"****")</f>
        <v>****</v>
      </c>
      <c r="P464" s="23" t="e">
        <f t="shared" si="646"/>
        <v>#VALUE!</v>
      </c>
      <c r="Q464" s="24" t="e">
        <f t="shared" si="647"/>
        <v>#VALUE!</v>
      </c>
      <c r="R464" s="49"/>
      <c r="S464" s="22" t="str">
        <f>IFERROR(VLOOKUP(I464,emme_volumes!$A:$AB, 4,FALSE)*2,"****")</f>
        <v>****</v>
      </c>
      <c r="T464" s="22" t="str">
        <f t="array" ref="T464">IFERROR(SUM(VLOOKUP(I464,emme_volumes!$A:$AB, {21,22},FALSE)),"****")</f>
        <v>****</v>
      </c>
      <c r="U464" s="23" t="str">
        <f t="array" ref="U464">IFERROR(SUM(VLOOKUP(K464,counts!$A:$AC, {22,23},FALSE)),"****")</f>
        <v>****</v>
      </c>
      <c r="V464" s="23" t="e">
        <f t="shared" si="648"/>
        <v>#VALUE!</v>
      </c>
      <c r="W464" s="24" t="e">
        <f t="shared" si="649"/>
        <v>#VALUE!</v>
      </c>
    </row>
    <row r="465" spans="1:23" hidden="1" outlineLevel="1">
      <c r="B465" s="1" t="s">
        <v>341</v>
      </c>
      <c r="C465" s="89">
        <v>357</v>
      </c>
      <c r="F465" s="2">
        <f t="shared" si="640"/>
        <v>0</v>
      </c>
      <c r="G465" s="2">
        <f t="shared" si="641"/>
        <v>0</v>
      </c>
      <c r="H465" s="2" t="str">
        <f t="shared" si="642"/>
        <v>L</v>
      </c>
      <c r="I465" s="2" t="str">
        <f t="shared" si="643"/>
        <v>L00</v>
      </c>
      <c r="J465" s="2" t="str">
        <f t="shared" si="644"/>
        <v>357NE</v>
      </c>
      <c r="K465" s="2" t="str">
        <f t="shared" si="645"/>
        <v>357SW</v>
      </c>
      <c r="L465" s="43"/>
      <c r="M465" s="22" t="str">
        <f>IFERROR(VLOOKUP(H465,emme_volumes!$A:$AB, 4,FALSE)*2,"****")</f>
        <v>****</v>
      </c>
      <c r="N465" s="22" t="str">
        <f t="array" ref="N465">IFERROR(SUM(VLOOKUP(H465,emme_volumes!$A:$AB, {21,22},FALSE)),"****")</f>
        <v>****</v>
      </c>
      <c r="O465" s="23" t="str">
        <f t="array" ref="O465">IFERROR(SUM(VLOOKUP(J465,counts!$A:$AC, {22,23},FALSE)),"****")</f>
        <v>****</v>
      </c>
      <c r="P465" s="23" t="e">
        <f t="shared" si="646"/>
        <v>#VALUE!</v>
      </c>
      <c r="Q465" s="24" t="e">
        <f t="shared" si="647"/>
        <v>#VALUE!</v>
      </c>
      <c r="R465" s="49"/>
      <c r="S465" s="22" t="str">
        <f>IFERROR(VLOOKUP(I465,emme_volumes!$A:$AB, 4,FALSE)*2,"****")</f>
        <v>****</v>
      </c>
      <c r="T465" s="22" t="str">
        <f t="array" ref="T465">IFERROR(SUM(VLOOKUP(I465,emme_volumes!$A:$AB, {21,22},FALSE)),"****")</f>
        <v>****</v>
      </c>
      <c r="U465" s="23" t="str">
        <f t="array" ref="U465">IFERROR(SUM(VLOOKUP(K465,counts!$A:$AC, {22,23},FALSE)),"****")</f>
        <v>****</v>
      </c>
      <c r="V465" s="23" t="e">
        <f t="shared" si="648"/>
        <v>#VALUE!</v>
      </c>
      <c r="W465" s="24" t="e">
        <f t="shared" si="649"/>
        <v>#VALUE!</v>
      </c>
    </row>
    <row r="466" spans="1:23" hidden="1" outlineLevel="1">
      <c r="B466" s="1" t="s">
        <v>342</v>
      </c>
      <c r="C466" s="89">
        <v>358</v>
      </c>
      <c r="F466" s="2">
        <f t="shared" si="640"/>
        <v>0</v>
      </c>
      <c r="G466" s="2">
        <f t="shared" si="641"/>
        <v>0</v>
      </c>
      <c r="H466" s="2" t="str">
        <f t="shared" si="642"/>
        <v>L</v>
      </c>
      <c r="I466" s="2" t="str">
        <f t="shared" si="643"/>
        <v>L00</v>
      </c>
      <c r="J466" s="2" t="str">
        <f t="shared" si="644"/>
        <v>358NE</v>
      </c>
      <c r="K466" s="2" t="str">
        <f t="shared" si="645"/>
        <v>358SW</v>
      </c>
      <c r="L466" s="43"/>
      <c r="M466" s="22" t="str">
        <f>IFERROR(VLOOKUP(H466,emme_volumes!$A:$AB, 4,FALSE)*2,"****")</f>
        <v>****</v>
      </c>
      <c r="N466" s="22" t="str">
        <f t="array" ref="N466">IFERROR(SUM(VLOOKUP(H466,emme_volumes!$A:$AB, {21,22},FALSE)),"****")</f>
        <v>****</v>
      </c>
      <c r="O466" s="23" t="str">
        <f t="array" ref="O466">IFERROR(SUM(VLOOKUP(J466,counts!$A:$AC, {22,23},FALSE)),"****")</f>
        <v>****</v>
      </c>
      <c r="P466" s="23" t="e">
        <f t="shared" si="646"/>
        <v>#VALUE!</v>
      </c>
      <c r="Q466" s="24" t="e">
        <f t="shared" si="647"/>
        <v>#VALUE!</v>
      </c>
      <c r="R466" s="49"/>
      <c r="S466" s="22" t="str">
        <f>IFERROR(VLOOKUP(I466,emme_volumes!$A:$AB, 4,FALSE)*2,"****")</f>
        <v>****</v>
      </c>
      <c r="T466" s="22" t="str">
        <f t="array" ref="T466">IFERROR(SUM(VLOOKUP(I466,emme_volumes!$A:$AB, {21,22},FALSE)),"****")</f>
        <v>****</v>
      </c>
      <c r="U466" s="23" t="str">
        <f t="array" ref="U466">IFERROR(SUM(VLOOKUP(K466,counts!$A:$AC, {22,23},FALSE)),"****")</f>
        <v>****</v>
      </c>
      <c r="V466" s="23" t="e">
        <f t="shared" si="648"/>
        <v>#VALUE!</v>
      </c>
      <c r="W466" s="24" t="e">
        <f t="shared" si="649"/>
        <v>#VALUE!</v>
      </c>
    </row>
    <row r="467" spans="1:23" hidden="1" outlineLevel="1">
      <c r="B467" s="1" t="s">
        <v>343</v>
      </c>
      <c r="C467" s="89">
        <v>359</v>
      </c>
      <c r="F467" s="2">
        <f t="shared" si="640"/>
        <v>0</v>
      </c>
      <c r="G467" s="2">
        <f t="shared" si="641"/>
        <v>0</v>
      </c>
      <c r="H467" s="2" t="str">
        <f t="shared" si="642"/>
        <v>L</v>
      </c>
      <c r="I467" s="2" t="str">
        <f t="shared" si="643"/>
        <v>L00</v>
      </c>
      <c r="J467" s="2" t="str">
        <f t="shared" si="644"/>
        <v>359NE</v>
      </c>
      <c r="K467" s="2" t="str">
        <f t="shared" si="645"/>
        <v>359SW</v>
      </c>
      <c r="L467" s="43"/>
      <c r="M467" s="22" t="str">
        <f>IFERROR(VLOOKUP(H467,emme_volumes!$A:$AB, 4,FALSE)*2,"****")</f>
        <v>****</v>
      </c>
      <c r="N467" s="22" t="str">
        <f t="array" ref="N467">IFERROR(SUM(VLOOKUP(H467,emme_volumes!$A:$AB, {21,22},FALSE)),"****")</f>
        <v>****</v>
      </c>
      <c r="O467" s="23" t="str">
        <f t="array" ref="O467">IFERROR(SUM(VLOOKUP(J467,counts!$A:$AC, {22,23},FALSE)),"****")</f>
        <v>****</v>
      </c>
      <c r="P467" s="23" t="e">
        <f t="shared" si="646"/>
        <v>#VALUE!</v>
      </c>
      <c r="Q467" s="24" t="e">
        <f t="shared" si="647"/>
        <v>#VALUE!</v>
      </c>
      <c r="R467" s="49"/>
      <c r="S467" s="22" t="str">
        <f>IFERROR(VLOOKUP(I467,emme_volumes!$A:$AB, 4,FALSE)*2,"****")</f>
        <v>****</v>
      </c>
      <c r="T467" s="22" t="str">
        <f t="array" ref="T467">IFERROR(SUM(VLOOKUP(I467,emme_volumes!$A:$AB, {21,22},FALSE)),"****")</f>
        <v>****</v>
      </c>
      <c r="U467" s="23" t="str">
        <f t="array" ref="U467">IFERROR(SUM(VLOOKUP(K467,counts!$A:$AC, {22,23},FALSE)),"****")</f>
        <v>****</v>
      </c>
      <c r="V467" s="23" t="e">
        <f t="shared" si="648"/>
        <v>#VALUE!</v>
      </c>
      <c r="W467" s="24" t="e">
        <f t="shared" si="649"/>
        <v>#VALUE!</v>
      </c>
    </row>
    <row r="468" spans="1:23" hidden="1" outlineLevel="1">
      <c r="B468" s="1" t="s">
        <v>344</v>
      </c>
      <c r="C468" s="89">
        <v>360</v>
      </c>
      <c r="F468" s="2">
        <f t="shared" si="640"/>
        <v>0</v>
      </c>
      <c r="G468" s="2">
        <f t="shared" si="641"/>
        <v>0</v>
      </c>
      <c r="H468" s="2" t="str">
        <f t="shared" si="642"/>
        <v>L</v>
      </c>
      <c r="I468" s="2" t="str">
        <f t="shared" si="643"/>
        <v>L00</v>
      </c>
      <c r="J468" s="2" t="str">
        <f t="shared" si="644"/>
        <v>360NE</v>
      </c>
      <c r="K468" s="2" t="str">
        <f t="shared" si="645"/>
        <v>360SW</v>
      </c>
      <c r="L468" s="43"/>
      <c r="M468" s="22" t="str">
        <f>IFERROR(VLOOKUP(H468,emme_volumes!$A:$AB, 4,FALSE)*2,"****")</f>
        <v>****</v>
      </c>
      <c r="N468" s="22" t="str">
        <f t="array" ref="N468">IFERROR(SUM(VLOOKUP(H468,emme_volumes!$A:$AB, {21,22},FALSE)),"****")</f>
        <v>****</v>
      </c>
      <c r="O468" s="23" t="str">
        <f t="array" ref="O468">IFERROR(SUM(VLOOKUP(J468,counts!$A:$AC, {22,23},FALSE)),"****")</f>
        <v>****</v>
      </c>
      <c r="P468" s="23" t="e">
        <f t="shared" si="646"/>
        <v>#VALUE!</v>
      </c>
      <c r="Q468" s="24" t="e">
        <f t="shared" si="647"/>
        <v>#VALUE!</v>
      </c>
      <c r="R468" s="49"/>
      <c r="S468" s="22" t="str">
        <f>IFERROR(VLOOKUP(I468,emme_volumes!$A:$AB, 4,FALSE)*2,"****")</f>
        <v>****</v>
      </c>
      <c r="T468" s="22" t="str">
        <f t="array" ref="T468">IFERROR(SUM(VLOOKUP(I468,emme_volumes!$A:$AB, {21,22},FALSE)),"****")</f>
        <v>****</v>
      </c>
      <c r="U468" s="23" t="str">
        <f t="array" ref="U468">IFERROR(SUM(VLOOKUP(K468,counts!$A:$AC, {22,23},FALSE)),"****")</f>
        <v>****</v>
      </c>
      <c r="V468" s="23" t="e">
        <f t="shared" si="648"/>
        <v>#VALUE!</v>
      </c>
      <c r="W468" s="24" t="e">
        <f t="shared" si="649"/>
        <v>#VALUE!</v>
      </c>
    </row>
    <row r="469" spans="1:23" hidden="1" outlineLevel="1">
      <c r="B469" s="1" t="s">
        <v>345</v>
      </c>
      <c r="C469" s="89">
        <v>361</v>
      </c>
      <c r="F469" s="2">
        <f t="shared" si="640"/>
        <v>0</v>
      </c>
      <c r="G469" s="2">
        <f t="shared" si="641"/>
        <v>0</v>
      </c>
      <c r="H469" s="2" t="str">
        <f t="shared" si="642"/>
        <v>L</v>
      </c>
      <c r="I469" s="2" t="str">
        <f t="shared" si="643"/>
        <v>L00</v>
      </c>
      <c r="J469" s="2" t="str">
        <f t="shared" si="644"/>
        <v>361NE</v>
      </c>
      <c r="K469" s="2" t="str">
        <f t="shared" si="645"/>
        <v>361SW</v>
      </c>
      <c r="L469" s="43"/>
      <c r="M469" s="22" t="str">
        <f>IFERROR(VLOOKUP(H469,emme_volumes!$A:$AB, 4,FALSE)*2,"****")</f>
        <v>****</v>
      </c>
      <c r="N469" s="22" t="str">
        <f t="array" ref="N469">IFERROR(SUM(VLOOKUP(H469,emme_volumes!$A:$AB, {21,22},FALSE)),"****")</f>
        <v>****</v>
      </c>
      <c r="O469" s="23" t="str">
        <f t="array" ref="O469">IFERROR(SUM(VLOOKUP(J469,counts!$A:$AC, {22,23},FALSE)),"****")</f>
        <v>****</v>
      </c>
      <c r="P469" s="23" t="e">
        <f t="shared" si="646"/>
        <v>#VALUE!</v>
      </c>
      <c r="Q469" s="24" t="e">
        <f t="shared" si="647"/>
        <v>#VALUE!</v>
      </c>
      <c r="R469" s="49"/>
      <c r="S469" s="22" t="str">
        <f>IFERROR(VLOOKUP(I469,emme_volumes!$A:$AB, 4,FALSE)*2,"****")</f>
        <v>****</v>
      </c>
      <c r="T469" s="22" t="str">
        <f t="array" ref="T469">IFERROR(SUM(VLOOKUP(I469,emme_volumes!$A:$AB, {21,22},FALSE)),"****")</f>
        <v>****</v>
      </c>
      <c r="U469" s="23" t="str">
        <f t="array" ref="U469">IFERROR(SUM(VLOOKUP(K469,counts!$A:$AC, {22,23},FALSE)),"****")</f>
        <v>****</v>
      </c>
      <c r="V469" s="23" t="e">
        <f t="shared" si="648"/>
        <v>#VALUE!</v>
      </c>
      <c r="W469" s="24" t="e">
        <f t="shared" si="649"/>
        <v>#VALUE!</v>
      </c>
    </row>
    <row r="470" spans="1:23" hidden="1" outlineLevel="1">
      <c r="B470" s="1" t="s">
        <v>346</v>
      </c>
      <c r="C470" s="89">
        <v>362</v>
      </c>
      <c r="F470" s="2">
        <f t="shared" si="640"/>
        <v>0</v>
      </c>
      <c r="G470" s="2">
        <f t="shared" si="641"/>
        <v>0</v>
      </c>
      <c r="H470" s="2" t="str">
        <f t="shared" si="642"/>
        <v>L</v>
      </c>
      <c r="I470" s="2" t="str">
        <f t="shared" si="643"/>
        <v>L00</v>
      </c>
      <c r="J470" s="2" t="str">
        <f t="shared" si="644"/>
        <v>362NE</v>
      </c>
      <c r="K470" s="2" t="str">
        <f t="shared" si="645"/>
        <v>362SW</v>
      </c>
      <c r="L470" s="43"/>
      <c r="M470" s="22" t="str">
        <f>IFERROR(VLOOKUP(H470,emme_volumes!$A:$AB, 4,FALSE)*2,"****")</f>
        <v>****</v>
      </c>
      <c r="N470" s="22" t="str">
        <f t="array" ref="N470">IFERROR(SUM(VLOOKUP(H470,emme_volumes!$A:$AB, {21,22},FALSE)),"****")</f>
        <v>****</v>
      </c>
      <c r="O470" s="23" t="str">
        <f t="array" ref="O470">IFERROR(SUM(VLOOKUP(J470,counts!$A:$AC, {22,23},FALSE)),"****")</f>
        <v>****</v>
      </c>
      <c r="P470" s="23" t="e">
        <f t="shared" si="646"/>
        <v>#VALUE!</v>
      </c>
      <c r="Q470" s="24" t="e">
        <f t="shared" si="647"/>
        <v>#VALUE!</v>
      </c>
      <c r="R470" s="49"/>
      <c r="S470" s="22" t="str">
        <f>IFERROR(VLOOKUP(I470,emme_volumes!$A:$AB, 4,FALSE)*2,"****")</f>
        <v>****</v>
      </c>
      <c r="T470" s="22" t="str">
        <f t="array" ref="T470">IFERROR(SUM(VLOOKUP(I470,emme_volumes!$A:$AB, {21,22},FALSE)),"****")</f>
        <v>****</v>
      </c>
      <c r="U470" s="23" t="str">
        <f t="array" ref="U470">IFERROR(SUM(VLOOKUP(K470,counts!$A:$AC, {22,23},FALSE)),"****")</f>
        <v>****</v>
      </c>
      <c r="V470" s="23" t="e">
        <f t="shared" si="648"/>
        <v>#VALUE!</v>
      </c>
      <c r="W470" s="24" t="e">
        <f t="shared" si="649"/>
        <v>#VALUE!</v>
      </c>
    </row>
    <row r="471" spans="1:23" hidden="1" outlineLevel="1">
      <c r="B471" s="1" t="s">
        <v>347</v>
      </c>
      <c r="C471" s="89">
        <v>363</v>
      </c>
      <c r="F471" s="2">
        <f t="shared" si="640"/>
        <v>0</v>
      </c>
      <c r="G471" s="2">
        <f t="shared" si="641"/>
        <v>0</v>
      </c>
      <c r="H471" s="2" t="str">
        <f t="shared" si="642"/>
        <v>L</v>
      </c>
      <c r="I471" s="2" t="str">
        <f t="shared" si="643"/>
        <v>L00</v>
      </c>
      <c r="J471" s="2" t="str">
        <f t="shared" si="644"/>
        <v>363NE</v>
      </c>
      <c r="K471" s="2" t="str">
        <f t="shared" si="645"/>
        <v>363SW</v>
      </c>
      <c r="L471" s="43"/>
      <c r="M471" s="22" t="str">
        <f>IFERROR(VLOOKUP(H471,emme_volumes!$A:$AB, 4,FALSE)*2,"****")</f>
        <v>****</v>
      </c>
      <c r="N471" s="22" t="str">
        <f t="array" ref="N471">IFERROR(SUM(VLOOKUP(H471,emme_volumes!$A:$AB, {21,22},FALSE)),"****")</f>
        <v>****</v>
      </c>
      <c r="O471" s="23" t="str">
        <f t="array" ref="O471">IFERROR(SUM(VLOOKUP(J471,counts!$A:$AC, {22,23},FALSE)),"****")</f>
        <v>****</v>
      </c>
      <c r="P471" s="23" t="e">
        <f t="shared" si="646"/>
        <v>#VALUE!</v>
      </c>
      <c r="Q471" s="24" t="e">
        <f t="shared" si="647"/>
        <v>#VALUE!</v>
      </c>
      <c r="R471" s="49"/>
      <c r="S471" s="22" t="str">
        <f>IFERROR(VLOOKUP(I471,emme_volumes!$A:$AB, 4,FALSE)*2,"****")</f>
        <v>****</v>
      </c>
      <c r="T471" s="22" t="str">
        <f t="array" ref="T471">IFERROR(SUM(VLOOKUP(I471,emme_volumes!$A:$AB, {21,22},FALSE)),"****")</f>
        <v>****</v>
      </c>
      <c r="U471" s="23" t="str">
        <f t="array" ref="U471">IFERROR(SUM(VLOOKUP(K471,counts!$A:$AC, {22,23},FALSE)),"****")</f>
        <v>****</v>
      </c>
      <c r="V471" s="23" t="e">
        <f t="shared" si="648"/>
        <v>#VALUE!</v>
      </c>
      <c r="W471" s="24" t="e">
        <f t="shared" si="649"/>
        <v>#VALUE!</v>
      </c>
    </row>
    <row r="472" spans="1:23" hidden="1" outlineLevel="1">
      <c r="B472" s="1" t="s">
        <v>348</v>
      </c>
      <c r="C472" s="89">
        <v>364</v>
      </c>
      <c r="F472" s="2">
        <f t="shared" si="640"/>
        <v>0</v>
      </c>
      <c r="G472" s="2">
        <f t="shared" si="641"/>
        <v>0</v>
      </c>
      <c r="H472" s="2" t="str">
        <f t="shared" si="642"/>
        <v>L</v>
      </c>
      <c r="I472" s="2" t="str">
        <f t="shared" si="643"/>
        <v>L00</v>
      </c>
      <c r="J472" s="2" t="str">
        <f t="shared" si="644"/>
        <v>364NE</v>
      </c>
      <c r="K472" s="2" t="str">
        <f t="shared" si="645"/>
        <v>364SW</v>
      </c>
      <c r="L472" s="43"/>
      <c r="M472" s="22" t="str">
        <f>IFERROR(VLOOKUP(H472,emme_volumes!$A:$AB, 4,FALSE)*2,"****")</f>
        <v>****</v>
      </c>
      <c r="N472" s="22" t="str">
        <f t="array" ref="N472">IFERROR(SUM(VLOOKUP(H472,emme_volumes!$A:$AB, {21,22},FALSE)),"****")</f>
        <v>****</v>
      </c>
      <c r="O472" s="23" t="str">
        <f t="array" ref="O472">IFERROR(SUM(VLOOKUP(J472,counts!$A:$AC, {22,23},FALSE)),"****")</f>
        <v>****</v>
      </c>
      <c r="P472" s="23" t="e">
        <f t="shared" si="646"/>
        <v>#VALUE!</v>
      </c>
      <c r="Q472" s="24" t="e">
        <f t="shared" si="647"/>
        <v>#VALUE!</v>
      </c>
      <c r="R472" s="49"/>
      <c r="S472" s="22" t="str">
        <f>IFERROR(VLOOKUP(I472,emme_volumes!$A:$AB, 4,FALSE)*2,"****")</f>
        <v>****</v>
      </c>
      <c r="T472" s="22" t="str">
        <f t="array" ref="T472">IFERROR(SUM(VLOOKUP(I472,emme_volumes!$A:$AB, {21,22},FALSE)),"****")</f>
        <v>****</v>
      </c>
      <c r="U472" s="23" t="str">
        <f t="array" ref="U472">IFERROR(SUM(VLOOKUP(K472,counts!$A:$AC, {22,23},FALSE)),"****")</f>
        <v>****</v>
      </c>
      <c r="V472" s="23" t="e">
        <f t="shared" si="648"/>
        <v>#VALUE!</v>
      </c>
      <c r="W472" s="24" t="e">
        <f t="shared" si="649"/>
        <v>#VALUE!</v>
      </c>
    </row>
    <row r="473" spans="1:23" hidden="1" outlineLevel="1">
      <c r="B473" s="1" t="s">
        <v>349</v>
      </c>
      <c r="C473" s="89">
        <v>366</v>
      </c>
      <c r="F473" s="2">
        <f t="shared" si="640"/>
        <v>0</v>
      </c>
      <c r="G473" s="2">
        <f t="shared" si="641"/>
        <v>0</v>
      </c>
      <c r="H473" s="2" t="str">
        <f t="shared" si="642"/>
        <v>L</v>
      </c>
      <c r="I473" s="2" t="str">
        <f t="shared" si="643"/>
        <v>L00</v>
      </c>
      <c r="J473" s="2" t="str">
        <f t="shared" si="644"/>
        <v>366NE</v>
      </c>
      <c r="K473" s="2" t="str">
        <f t="shared" si="645"/>
        <v>366SW</v>
      </c>
      <c r="L473" s="43"/>
      <c r="M473" s="22" t="str">
        <f>IFERROR(VLOOKUP(H473,emme_volumes!$A:$AB, 4,FALSE)*2,"****")</f>
        <v>****</v>
      </c>
      <c r="N473" s="22" t="str">
        <f t="array" ref="N473">IFERROR(SUM(VLOOKUP(H473,emme_volumes!$A:$AB, {21,22},FALSE)),"****")</f>
        <v>****</v>
      </c>
      <c r="O473" s="23" t="str">
        <f t="array" ref="O473">IFERROR(SUM(VLOOKUP(J473,counts!$A:$AC, {22,23},FALSE)),"****")</f>
        <v>****</v>
      </c>
      <c r="P473" s="23" t="e">
        <f t="shared" si="646"/>
        <v>#VALUE!</v>
      </c>
      <c r="Q473" s="24" t="e">
        <f t="shared" si="647"/>
        <v>#VALUE!</v>
      </c>
      <c r="R473" s="49"/>
      <c r="S473" s="22" t="str">
        <f>IFERROR(VLOOKUP(I473,emme_volumes!$A:$AB, 4,FALSE)*2,"****")</f>
        <v>****</v>
      </c>
      <c r="T473" s="22" t="str">
        <f t="array" ref="T473">IFERROR(SUM(VLOOKUP(I473,emme_volumes!$A:$AB, {21,22},FALSE)),"****")</f>
        <v>****</v>
      </c>
      <c r="U473" s="23" t="str">
        <f t="array" ref="U473">IFERROR(SUM(VLOOKUP(K473,counts!$A:$AC, {22,23},FALSE)),"****")</f>
        <v>****</v>
      </c>
      <c r="V473" s="23" t="e">
        <f t="shared" si="648"/>
        <v>#VALUE!</v>
      </c>
      <c r="W473" s="24" t="e">
        <f t="shared" si="649"/>
        <v>#VALUE!</v>
      </c>
    </row>
    <row r="474" spans="1:23" hidden="1" outlineLevel="1">
      <c r="A474" s="3"/>
      <c r="B474" s="53" t="s">
        <v>4</v>
      </c>
      <c r="C474" s="91"/>
      <c r="D474" s="54"/>
      <c r="E474" s="54"/>
      <c r="F474" s="54"/>
      <c r="G474" s="54"/>
      <c r="H474" s="54"/>
      <c r="I474" s="54"/>
      <c r="J474" s="54"/>
      <c r="K474" s="54"/>
      <c r="L474" s="45"/>
      <c r="M474" s="55">
        <f>SUM(M463:M473)</f>
        <v>0</v>
      </c>
      <c r="N474" s="55">
        <f>SUM(N463:N473)</f>
        <v>0</v>
      </c>
      <c r="O474" s="56">
        <f t="shared" ref="O474:P474" si="650">SUM(O463:O473)</f>
        <v>0</v>
      </c>
      <c r="P474" s="56" t="e">
        <f t="shared" si="650"/>
        <v>#VALUE!</v>
      </c>
      <c r="Q474" s="57" t="e">
        <f t="shared" si="647"/>
        <v>#VALUE!</v>
      </c>
      <c r="R474" s="50"/>
      <c r="S474" s="55">
        <f>SUM(S463:S473)</f>
        <v>0</v>
      </c>
      <c r="T474" s="55">
        <f t="shared" ref="T474:V474" si="651">SUM(T463:T473)</f>
        <v>0</v>
      </c>
      <c r="U474" s="56">
        <f t="shared" si="651"/>
        <v>0</v>
      </c>
      <c r="V474" s="56" t="e">
        <f t="shared" si="651"/>
        <v>#VALUE!</v>
      </c>
      <c r="W474" s="57" t="e">
        <f t="shared" si="649"/>
        <v>#VALUE!</v>
      </c>
    </row>
    <row r="475" spans="1:23" collapsed="1">
      <c r="C475" s="89"/>
      <c r="I475" s="92"/>
      <c r="L475" s="43"/>
      <c r="M475" s="22"/>
      <c r="N475" s="22"/>
      <c r="Q475" s="24"/>
      <c r="R475" s="49"/>
      <c r="S475" s="22"/>
      <c r="T475" s="22"/>
      <c r="W475" s="24"/>
    </row>
    <row r="476" spans="1:23">
      <c r="B476" s="53" t="s">
        <v>153</v>
      </c>
      <c r="C476" s="90"/>
      <c r="D476" s="74"/>
      <c r="E476" s="74"/>
      <c r="F476" s="74">
        <f t="shared" ref="F476:F477" si="652">E476</f>
        <v>0</v>
      </c>
      <c r="G476" s="74">
        <f t="shared" ref="G476:G477" si="653">D476</f>
        <v>0</v>
      </c>
      <c r="H476" s="74"/>
      <c r="I476" s="74"/>
      <c r="J476" s="74"/>
      <c r="K476" s="74"/>
      <c r="L476" s="45"/>
      <c r="M476" s="75"/>
      <c r="N476" s="75"/>
      <c r="O476" s="76"/>
      <c r="P476" s="76"/>
      <c r="Q476" s="77"/>
      <c r="R476" s="49"/>
      <c r="S476" s="75"/>
      <c r="T476" s="75"/>
      <c r="U476" s="76"/>
      <c r="V476" s="76"/>
      <c r="W476" s="77"/>
    </row>
    <row r="477" spans="1:23">
      <c r="B477" s="1" t="s">
        <v>350</v>
      </c>
      <c r="C477" s="89">
        <v>369</v>
      </c>
      <c r="D477" s="2">
        <v>53904</v>
      </c>
      <c r="E477" s="2">
        <v>66543</v>
      </c>
      <c r="F477" s="2">
        <f t="shared" si="652"/>
        <v>66543</v>
      </c>
      <c r="G477" s="2">
        <f t="shared" si="653"/>
        <v>53904</v>
      </c>
      <c r="H477" s="2" t="str">
        <f>CONCATENATE("L",D477,E477)</f>
        <v>L5390466543</v>
      </c>
      <c r="I477" s="2" t="str">
        <f>CONCATENATE("L",F477,G477)</f>
        <v>L6654353904</v>
      </c>
      <c r="J477" s="2" t="str">
        <f>CONCATENATE(C477,"NE")</f>
        <v>369NE</v>
      </c>
      <c r="K477" s="2" t="str">
        <f>CONCATENATE(C477,"SW")</f>
        <v>369SW</v>
      </c>
      <c r="L477" s="43"/>
      <c r="M477" s="22" t="str">
        <f>IFERROR(VLOOKUP(H477,emme_volumes!$A:$AB, 4,FALSE)*2,"****")</f>
        <v>****</v>
      </c>
      <c r="N477" s="22" t="str">
        <f t="array" ref="N477">IFERROR(SUM(VLOOKUP(H477,emme_volumes!$A:$AB, {21,22},FALSE)),"****")</f>
        <v>****</v>
      </c>
      <c r="O477" s="23">
        <f t="array" ref="O477">IFERROR(SUM(VLOOKUP(J477,counts!$A:$AC, {22,23},FALSE)),"****")</f>
        <v>1528</v>
      </c>
      <c r="P477" s="23" t="e">
        <f>N477-O477</f>
        <v>#VALUE!</v>
      </c>
      <c r="Q477" s="24" t="e">
        <f>P477/O477</f>
        <v>#VALUE!</v>
      </c>
      <c r="R477" s="49"/>
      <c r="S477" s="22" t="str">
        <f>IFERROR(VLOOKUP(I477,emme_volumes!$A:$AB, 4,FALSE)*2,"****")</f>
        <v>****</v>
      </c>
      <c r="T477" s="22" t="str">
        <f t="array" ref="T477">IFERROR(SUM(VLOOKUP(I477,emme_volumes!$A:$AB, {21,22},FALSE)),"****")</f>
        <v>****</v>
      </c>
      <c r="U477" s="23">
        <f t="array" ref="U477">IFERROR(SUM(VLOOKUP(K477,counts!$A:$AC, {22,23},FALSE)),"****")</f>
        <v>809</v>
      </c>
      <c r="V477" s="23" t="e">
        <f>T477-U477</f>
        <v>#VALUE!</v>
      </c>
      <c r="W477" s="24" t="e">
        <f>V477/U477</f>
        <v>#VALUE!</v>
      </c>
    </row>
    <row r="478" spans="1:23">
      <c r="A478" s="3"/>
      <c r="B478" s="53" t="s">
        <v>4</v>
      </c>
      <c r="C478" s="91"/>
      <c r="D478" s="54"/>
      <c r="E478" s="54"/>
      <c r="F478" s="54"/>
      <c r="G478" s="54"/>
      <c r="H478" s="54"/>
      <c r="I478" s="54"/>
      <c r="J478" s="54"/>
      <c r="K478" s="54"/>
      <c r="L478" s="45"/>
      <c r="M478" s="55">
        <f>SUM(M477)</f>
        <v>0</v>
      </c>
      <c r="N478" s="55">
        <f>SUM(N477)</f>
        <v>0</v>
      </c>
      <c r="O478" s="56">
        <f t="shared" ref="O478:P478" si="654">SUM(O477)</f>
        <v>1528</v>
      </c>
      <c r="P478" s="56" t="e">
        <f t="shared" si="654"/>
        <v>#VALUE!</v>
      </c>
      <c r="Q478" s="57" t="e">
        <f t="shared" ref="Q478" si="655">P478/O478</f>
        <v>#VALUE!</v>
      </c>
      <c r="R478" s="50"/>
      <c r="S478" s="55">
        <f>SUM(S477)</f>
        <v>0</v>
      </c>
      <c r="T478" s="55">
        <f>SUM(T477)</f>
        <v>0</v>
      </c>
      <c r="U478" s="56">
        <f t="shared" ref="U478:V478" si="656">SUM(U477)</f>
        <v>809</v>
      </c>
      <c r="V478" s="56" t="e">
        <f t="shared" si="656"/>
        <v>#VALUE!</v>
      </c>
      <c r="W478" s="57" t="e">
        <f t="shared" ref="W478" si="657">V478/U478</f>
        <v>#VALUE!</v>
      </c>
    </row>
    <row r="479" spans="1:23" hidden="1" outlineLevel="1">
      <c r="C479" s="89"/>
      <c r="I479" s="92"/>
      <c r="L479" s="43"/>
      <c r="M479" s="22"/>
      <c r="N479" s="22"/>
      <c r="Q479" s="24"/>
      <c r="R479" s="49"/>
      <c r="S479" s="22"/>
      <c r="T479" s="22"/>
      <c r="W479" s="24"/>
    </row>
    <row r="480" spans="1:23" hidden="1" outlineLevel="1">
      <c r="B480" s="53" t="s">
        <v>154</v>
      </c>
      <c r="C480" s="90"/>
      <c r="D480" s="74"/>
      <c r="E480" s="74"/>
      <c r="F480" s="74">
        <f t="shared" ref="F480:F481" si="658">E480</f>
        <v>0</v>
      </c>
      <c r="G480" s="74">
        <f t="shared" ref="G480:G481" si="659">D480</f>
        <v>0</v>
      </c>
      <c r="H480" s="74"/>
      <c r="I480" s="74"/>
      <c r="J480" s="74"/>
      <c r="K480" s="74"/>
      <c r="L480" s="45"/>
      <c r="M480" s="75"/>
      <c r="N480" s="75"/>
      <c r="O480" s="76"/>
      <c r="P480" s="76"/>
      <c r="Q480" s="77"/>
      <c r="R480" s="49"/>
      <c r="S480" s="75"/>
      <c r="T480" s="75"/>
      <c r="U480" s="76"/>
      <c r="V480" s="76"/>
      <c r="W480" s="77"/>
    </row>
    <row r="481" spans="1:23" hidden="1" outlineLevel="1">
      <c r="B481" s="1" t="s">
        <v>351</v>
      </c>
      <c r="C481" s="89">
        <v>370</v>
      </c>
      <c r="F481" s="2">
        <f t="shared" si="658"/>
        <v>0</v>
      </c>
      <c r="G481" s="2">
        <f t="shared" si="659"/>
        <v>0</v>
      </c>
      <c r="H481" s="2" t="str">
        <f>CONCATENATE("L",D481,E481)</f>
        <v>L</v>
      </c>
      <c r="I481" s="2" t="str">
        <f>CONCATENATE("L",F481,G481)</f>
        <v>L00</v>
      </c>
      <c r="J481" s="2" t="str">
        <f>CONCATENATE(C481,"NE")</f>
        <v>370NE</v>
      </c>
      <c r="K481" s="2" t="str">
        <f>CONCATENATE(C481,"SW")</f>
        <v>370SW</v>
      </c>
      <c r="L481" s="43"/>
      <c r="M481" s="22" t="str">
        <f>IFERROR(VLOOKUP(H481,emme_volumes!$A:$AB, 4,FALSE)*2,"****")</f>
        <v>****</v>
      </c>
      <c r="N481" s="22" t="str">
        <f t="array" ref="N481">IFERROR(SUM(VLOOKUP(H481,emme_volumes!$A:$AB, {21,22},FALSE)),"****")</f>
        <v>****</v>
      </c>
      <c r="O481" s="23" t="str">
        <f t="array" ref="O481">IFERROR(SUM(VLOOKUP(J481,counts!$A:$AC, {22,23},FALSE)),"****")</f>
        <v>****</v>
      </c>
      <c r="P481" s="23" t="e">
        <f>N481-O481</f>
        <v>#VALUE!</v>
      </c>
      <c r="Q481" s="24" t="e">
        <f>P481/O481</f>
        <v>#VALUE!</v>
      </c>
      <c r="R481" s="49"/>
      <c r="S481" s="22" t="str">
        <f>IFERROR(VLOOKUP(I481,emme_volumes!$A:$AB, 4,FALSE)*2,"****")</f>
        <v>****</v>
      </c>
      <c r="T481" s="22" t="str">
        <f t="array" ref="T481">IFERROR(SUM(VLOOKUP(I481,emme_volumes!$A:$AB, {21,22},FALSE)),"****")</f>
        <v>****</v>
      </c>
      <c r="U481" s="23" t="str">
        <f t="array" ref="U481">IFERROR(SUM(VLOOKUP(K481,counts!$A:$AC, {22,23},FALSE)),"****")</f>
        <v>****</v>
      </c>
      <c r="V481" s="23" t="e">
        <f>T481-U481</f>
        <v>#VALUE!</v>
      </c>
      <c r="W481" s="24" t="e">
        <f>V481/U481</f>
        <v>#VALUE!</v>
      </c>
    </row>
    <row r="482" spans="1:23" hidden="1" outlineLevel="1">
      <c r="A482" s="3"/>
      <c r="B482" s="53" t="s">
        <v>4</v>
      </c>
      <c r="C482" s="91"/>
      <c r="D482" s="54"/>
      <c r="E482" s="54"/>
      <c r="F482" s="54"/>
      <c r="G482" s="54"/>
      <c r="H482" s="54"/>
      <c r="I482" s="54"/>
      <c r="J482" s="54"/>
      <c r="K482" s="54"/>
      <c r="L482" s="45"/>
      <c r="M482" s="55">
        <f>SUM(M481)</f>
        <v>0</v>
      </c>
      <c r="N482" s="55">
        <f>SUM(N481)</f>
        <v>0</v>
      </c>
      <c r="O482" s="56">
        <f t="shared" ref="O482:P482" si="660">SUM(O481)</f>
        <v>0</v>
      </c>
      <c r="P482" s="56" t="e">
        <f t="shared" si="660"/>
        <v>#VALUE!</v>
      </c>
      <c r="Q482" s="57" t="e">
        <f t="shared" ref="Q482" si="661">P482/O482</f>
        <v>#VALUE!</v>
      </c>
      <c r="R482" s="50"/>
      <c r="S482" s="55">
        <f>SUM(S481)</f>
        <v>0</v>
      </c>
      <c r="T482" s="55">
        <f>SUM(T481)</f>
        <v>0</v>
      </c>
      <c r="U482" s="56">
        <f t="shared" ref="U482:V482" si="662">SUM(U481)</f>
        <v>0</v>
      </c>
      <c r="V482" s="56" t="e">
        <f t="shared" si="662"/>
        <v>#VALUE!</v>
      </c>
      <c r="W482" s="57" t="e">
        <f t="shared" ref="W482" si="663">V482/U482</f>
        <v>#VALUE!</v>
      </c>
    </row>
    <row r="483" spans="1:23" hidden="1" outlineLevel="1">
      <c r="C483" s="89"/>
      <c r="I483" s="92"/>
      <c r="L483" s="43"/>
      <c r="M483" s="22"/>
      <c r="N483" s="22"/>
      <c r="Q483" s="24"/>
      <c r="R483" s="49"/>
      <c r="S483" s="22"/>
      <c r="T483" s="22"/>
      <c r="W483" s="24"/>
    </row>
    <row r="484" spans="1:23" hidden="1" outlineLevel="1">
      <c r="B484" s="53" t="s">
        <v>155</v>
      </c>
      <c r="C484" s="90"/>
      <c r="D484" s="74"/>
      <c r="E484" s="74"/>
      <c r="F484" s="74">
        <f t="shared" ref="F484:F485" si="664">E484</f>
        <v>0</v>
      </c>
      <c r="G484" s="74">
        <f t="shared" ref="G484:G485" si="665">D484</f>
        <v>0</v>
      </c>
      <c r="H484" s="74"/>
      <c r="I484" s="74"/>
      <c r="J484" s="74"/>
      <c r="K484" s="74"/>
      <c r="L484" s="45"/>
      <c r="M484" s="75"/>
      <c r="N484" s="75"/>
      <c r="O484" s="76"/>
      <c r="P484" s="76"/>
      <c r="Q484" s="77"/>
      <c r="R484" s="49"/>
      <c r="S484" s="75"/>
      <c r="T484" s="75"/>
      <c r="U484" s="76"/>
      <c r="V484" s="76"/>
      <c r="W484" s="77"/>
    </row>
    <row r="485" spans="1:23" hidden="1" outlineLevel="1">
      <c r="B485" s="1" t="s">
        <v>352</v>
      </c>
      <c r="C485" s="89">
        <v>371</v>
      </c>
      <c r="F485" s="2">
        <f t="shared" si="664"/>
        <v>0</v>
      </c>
      <c r="G485" s="2">
        <f t="shared" si="665"/>
        <v>0</v>
      </c>
      <c r="H485" s="2" t="str">
        <f>CONCATENATE("L",D485,E485)</f>
        <v>L</v>
      </c>
      <c r="I485" s="2" t="str">
        <f>CONCATENATE("L",F485,G485)</f>
        <v>L00</v>
      </c>
      <c r="J485" s="2" t="str">
        <f>CONCATENATE(C485,"NE")</f>
        <v>371NE</v>
      </c>
      <c r="K485" s="2" t="str">
        <f>CONCATENATE(C485,"SW")</f>
        <v>371SW</v>
      </c>
      <c r="L485" s="43"/>
      <c r="M485" s="22" t="str">
        <f>IFERROR(VLOOKUP(H485,emme_volumes!$A:$AB, 4,FALSE)*2,"****")</f>
        <v>****</v>
      </c>
      <c r="N485" s="22" t="str">
        <f t="array" ref="N485">IFERROR(SUM(VLOOKUP(H485,emme_volumes!$A:$AB, {21,22},FALSE)),"****")</f>
        <v>****</v>
      </c>
      <c r="O485" s="23" t="str">
        <f t="array" ref="O485">IFERROR(SUM(VLOOKUP(J485,counts!$A:$AC, {22,23},FALSE)),"****")</f>
        <v>****</v>
      </c>
      <c r="P485" s="23" t="e">
        <f>N485-O485</f>
        <v>#VALUE!</v>
      </c>
      <c r="Q485" s="24" t="e">
        <f>P485/O485</f>
        <v>#VALUE!</v>
      </c>
      <c r="R485" s="49"/>
      <c r="S485" s="22" t="str">
        <f>IFERROR(VLOOKUP(I485,emme_volumes!$A:$AB, 4,FALSE)*2,"****")</f>
        <v>****</v>
      </c>
      <c r="T485" s="22" t="str">
        <f t="array" ref="T485">IFERROR(SUM(VLOOKUP(I485,emme_volumes!$A:$AB, {21,22},FALSE)),"****")</f>
        <v>****</v>
      </c>
      <c r="U485" s="23" t="str">
        <f t="array" ref="U485">IFERROR(SUM(VLOOKUP(K485,counts!$A:$AC, {22,23},FALSE)),"****")</f>
        <v>****</v>
      </c>
      <c r="V485" s="23" t="e">
        <f>T485-U485</f>
        <v>#VALUE!</v>
      </c>
      <c r="W485" s="24" t="e">
        <f>V485/U485</f>
        <v>#VALUE!</v>
      </c>
    </row>
    <row r="486" spans="1:23" hidden="1" outlineLevel="1">
      <c r="A486" s="3"/>
      <c r="B486" s="53" t="s">
        <v>4</v>
      </c>
      <c r="C486" s="91"/>
      <c r="D486" s="54"/>
      <c r="E486" s="54"/>
      <c r="F486" s="54"/>
      <c r="G486" s="54"/>
      <c r="H486" s="54"/>
      <c r="I486" s="54"/>
      <c r="J486" s="54"/>
      <c r="K486" s="54"/>
      <c r="L486" s="45"/>
      <c r="M486" s="55">
        <f>SUM(M485)</f>
        <v>0</v>
      </c>
      <c r="N486" s="55">
        <f>SUM(N485)</f>
        <v>0</v>
      </c>
      <c r="O486" s="56">
        <f t="shared" ref="O486:P486" si="666">SUM(O485)</f>
        <v>0</v>
      </c>
      <c r="P486" s="56" t="e">
        <f t="shared" si="666"/>
        <v>#VALUE!</v>
      </c>
      <c r="Q486" s="57" t="e">
        <f t="shared" ref="Q486" si="667">P486/O486</f>
        <v>#VALUE!</v>
      </c>
      <c r="R486" s="50"/>
      <c r="S486" s="55">
        <f>SUM(S485)</f>
        <v>0</v>
      </c>
      <c r="T486" s="55">
        <f>SUM(T485)</f>
        <v>0</v>
      </c>
      <c r="U486" s="56">
        <f t="shared" ref="U486:V486" si="668">SUM(U485)</f>
        <v>0</v>
      </c>
      <c r="V486" s="56" t="e">
        <f t="shared" si="668"/>
        <v>#VALUE!</v>
      </c>
      <c r="W486" s="57" t="e">
        <f t="shared" ref="W486" si="669">V486/U486</f>
        <v>#VALUE!</v>
      </c>
    </row>
    <row r="487" spans="1:23" hidden="1" outlineLevel="1">
      <c r="C487" s="89"/>
      <c r="I487" s="92"/>
      <c r="L487" s="43"/>
      <c r="M487" s="22"/>
      <c r="N487" s="22"/>
      <c r="Q487" s="24"/>
      <c r="R487" s="49"/>
      <c r="S487" s="22"/>
      <c r="T487" s="22"/>
      <c r="W487" s="24"/>
    </row>
    <row r="488" spans="1:23" hidden="1" outlineLevel="1">
      <c r="B488" s="53" t="s">
        <v>156</v>
      </c>
      <c r="C488" s="90"/>
      <c r="D488" s="74"/>
      <c r="E488" s="74"/>
      <c r="F488" s="74">
        <f t="shared" ref="F488:F489" si="670">E488</f>
        <v>0</v>
      </c>
      <c r="G488" s="74">
        <f t="shared" ref="G488:G489" si="671">D488</f>
        <v>0</v>
      </c>
      <c r="H488" s="74"/>
      <c r="I488" s="74"/>
      <c r="J488" s="74"/>
      <c r="K488" s="74"/>
      <c r="L488" s="45"/>
      <c r="M488" s="75"/>
      <c r="N488" s="75"/>
      <c r="O488" s="76"/>
      <c r="P488" s="76"/>
      <c r="Q488" s="77"/>
      <c r="R488" s="49"/>
      <c r="S488" s="75"/>
      <c r="T488" s="75"/>
      <c r="U488" s="76"/>
      <c r="V488" s="76"/>
      <c r="W488" s="77"/>
    </row>
    <row r="489" spans="1:23" hidden="1" outlineLevel="1">
      <c r="B489" s="1" t="s">
        <v>353</v>
      </c>
      <c r="C489" s="89">
        <v>372</v>
      </c>
      <c r="F489" s="2">
        <f t="shared" si="670"/>
        <v>0</v>
      </c>
      <c r="G489" s="2">
        <f t="shared" si="671"/>
        <v>0</v>
      </c>
      <c r="H489" s="2" t="str">
        <f>CONCATENATE("L",D489,E489)</f>
        <v>L</v>
      </c>
      <c r="I489" s="2" t="str">
        <f>CONCATENATE("L",F489,G489)</f>
        <v>L00</v>
      </c>
      <c r="J489" s="2" t="str">
        <f>CONCATENATE(C489,"NE")</f>
        <v>372NE</v>
      </c>
      <c r="K489" s="2" t="str">
        <f>CONCATENATE(C489,"SW")</f>
        <v>372SW</v>
      </c>
      <c r="L489" s="43"/>
      <c r="M489" s="22" t="str">
        <f>IFERROR(VLOOKUP(H489,emme_volumes!$A:$AB, 4,FALSE)*2,"****")</f>
        <v>****</v>
      </c>
      <c r="N489" s="22" t="str">
        <f t="array" ref="N489">IFERROR(SUM(VLOOKUP(H489,emme_volumes!$A:$AB, {21,22},FALSE)),"****")</f>
        <v>****</v>
      </c>
      <c r="O489" s="23" t="str">
        <f t="array" ref="O489">IFERROR(SUM(VLOOKUP(J489,counts!$A:$AC, {22,23},FALSE)),"****")</f>
        <v>****</v>
      </c>
      <c r="P489" s="23" t="e">
        <f>N489-O489</f>
        <v>#VALUE!</v>
      </c>
      <c r="Q489" s="24" t="e">
        <f>P489/O489</f>
        <v>#VALUE!</v>
      </c>
      <c r="R489" s="49"/>
      <c r="S489" s="22" t="str">
        <f>IFERROR(VLOOKUP(I489,emme_volumes!$A:$AB, 4,FALSE)*2,"****")</f>
        <v>****</v>
      </c>
      <c r="T489" s="22" t="str">
        <f t="array" ref="T489">IFERROR(SUM(VLOOKUP(I489,emme_volumes!$A:$AB, {21,22},FALSE)),"****")</f>
        <v>****</v>
      </c>
      <c r="U489" s="23" t="str">
        <f t="array" ref="U489">IFERROR(SUM(VLOOKUP(K489,counts!$A:$AC, {22,23},FALSE)),"****")</f>
        <v>****</v>
      </c>
      <c r="V489" s="23" t="e">
        <f>T489-U489</f>
        <v>#VALUE!</v>
      </c>
      <c r="W489" s="24" t="e">
        <f>V489/U489</f>
        <v>#VALUE!</v>
      </c>
    </row>
    <row r="490" spans="1:23" hidden="1" outlineLevel="1">
      <c r="A490" s="3"/>
      <c r="B490" s="53" t="s">
        <v>4</v>
      </c>
      <c r="C490" s="91"/>
      <c r="D490" s="54"/>
      <c r="E490" s="54"/>
      <c r="F490" s="54"/>
      <c r="G490" s="54"/>
      <c r="H490" s="54"/>
      <c r="I490" s="54"/>
      <c r="J490" s="54"/>
      <c r="K490" s="54"/>
      <c r="L490" s="45"/>
      <c r="M490" s="55">
        <f>SUM(M489)</f>
        <v>0</v>
      </c>
      <c r="N490" s="55">
        <f>SUM(N489)</f>
        <v>0</v>
      </c>
      <c r="O490" s="56">
        <f t="shared" ref="O490:P490" si="672">SUM(O489)</f>
        <v>0</v>
      </c>
      <c r="P490" s="56" t="e">
        <f t="shared" si="672"/>
        <v>#VALUE!</v>
      </c>
      <c r="Q490" s="57" t="e">
        <f t="shared" ref="Q490" si="673">P490/O490</f>
        <v>#VALUE!</v>
      </c>
      <c r="R490" s="50"/>
      <c r="S490" s="55">
        <f>SUM(S489)</f>
        <v>0</v>
      </c>
      <c r="T490" s="55">
        <f>SUM(T489)</f>
        <v>0</v>
      </c>
      <c r="U490" s="56">
        <f t="shared" ref="U490:V490" si="674">SUM(U489)</f>
        <v>0</v>
      </c>
      <c r="V490" s="56" t="e">
        <f t="shared" si="674"/>
        <v>#VALUE!</v>
      </c>
      <c r="W490" s="57" t="e">
        <f t="shared" ref="W490" si="675">V490/U490</f>
        <v>#VALUE!</v>
      </c>
    </row>
    <row r="491" spans="1:23" hidden="1" outlineLevel="1">
      <c r="C491" s="89"/>
      <c r="I491" s="92"/>
      <c r="L491" s="43"/>
      <c r="M491" s="22"/>
      <c r="N491" s="22"/>
      <c r="Q491" s="24"/>
      <c r="R491" s="49"/>
      <c r="S491" s="22"/>
      <c r="T491" s="22"/>
      <c r="W491" s="24"/>
    </row>
    <row r="492" spans="1:23" hidden="1" outlineLevel="1">
      <c r="B492" s="53" t="s">
        <v>157</v>
      </c>
      <c r="C492" s="90"/>
      <c r="D492" s="74"/>
      <c r="E492" s="74"/>
      <c r="F492" s="74">
        <f t="shared" ref="F492:F493" si="676">E492</f>
        <v>0</v>
      </c>
      <c r="G492" s="74">
        <f t="shared" ref="G492:G493" si="677">D492</f>
        <v>0</v>
      </c>
      <c r="H492" s="74"/>
      <c r="I492" s="74"/>
      <c r="J492" s="74"/>
      <c r="K492" s="74"/>
      <c r="L492" s="45"/>
      <c r="M492" s="75"/>
      <c r="N492" s="75"/>
      <c r="O492" s="76"/>
      <c r="P492" s="76"/>
      <c r="Q492" s="77"/>
      <c r="R492" s="49"/>
      <c r="S492" s="75"/>
      <c r="T492" s="75"/>
      <c r="U492" s="76"/>
      <c r="V492" s="76"/>
      <c r="W492" s="77"/>
    </row>
    <row r="493" spans="1:23" hidden="1" outlineLevel="1">
      <c r="B493" s="1" t="s">
        <v>354</v>
      </c>
      <c r="C493" s="89">
        <v>373</v>
      </c>
      <c r="F493" s="2">
        <f t="shared" si="676"/>
        <v>0</v>
      </c>
      <c r="G493" s="2">
        <f t="shared" si="677"/>
        <v>0</v>
      </c>
      <c r="H493" s="2" t="str">
        <f>CONCATENATE("L",D493,E493)</f>
        <v>L</v>
      </c>
      <c r="I493" s="2" t="str">
        <f>CONCATENATE("L",F493,G493)</f>
        <v>L00</v>
      </c>
      <c r="J493" s="2" t="str">
        <f>CONCATENATE(C493,"NE")</f>
        <v>373NE</v>
      </c>
      <c r="K493" s="2" t="str">
        <f>CONCATENATE(C493,"SW")</f>
        <v>373SW</v>
      </c>
      <c r="L493" s="43"/>
      <c r="M493" s="22" t="str">
        <f>IFERROR(VLOOKUP(H493,emme_volumes!$A:$AB, 4,FALSE)*2,"****")</f>
        <v>****</v>
      </c>
      <c r="N493" s="22" t="str">
        <f t="array" ref="N493">IFERROR(SUM(VLOOKUP(H493,emme_volumes!$A:$AB, {21,22},FALSE)),"****")</f>
        <v>****</v>
      </c>
      <c r="O493" s="23" t="str">
        <f t="array" ref="O493">IFERROR(SUM(VLOOKUP(J493,counts!$A:$AC, {22,23},FALSE)),"****")</f>
        <v>****</v>
      </c>
      <c r="P493" s="23" t="e">
        <f>N493-O493</f>
        <v>#VALUE!</v>
      </c>
      <c r="Q493" s="24" t="e">
        <f>P493/O493</f>
        <v>#VALUE!</v>
      </c>
      <c r="R493" s="49"/>
      <c r="S493" s="22" t="str">
        <f>IFERROR(VLOOKUP(I493,emme_volumes!$A:$AB, 4,FALSE)*2,"****")</f>
        <v>****</v>
      </c>
      <c r="T493" s="22" t="str">
        <f t="array" ref="T493">IFERROR(SUM(VLOOKUP(I493,emme_volumes!$A:$AB, {21,22},FALSE)),"****")</f>
        <v>****</v>
      </c>
      <c r="U493" s="23" t="str">
        <f t="array" ref="U493">IFERROR(SUM(VLOOKUP(K493,counts!$A:$AC, {22,23},FALSE)),"****")</f>
        <v>****</v>
      </c>
      <c r="V493" s="23" t="e">
        <f>T493-U493</f>
        <v>#VALUE!</v>
      </c>
      <c r="W493" s="24" t="e">
        <f>V493/U493</f>
        <v>#VALUE!</v>
      </c>
    </row>
    <row r="494" spans="1:23" hidden="1" outlineLevel="1">
      <c r="A494" s="3"/>
      <c r="B494" s="53" t="s">
        <v>4</v>
      </c>
      <c r="C494" s="91"/>
      <c r="D494" s="54"/>
      <c r="E494" s="54"/>
      <c r="F494" s="54"/>
      <c r="G494" s="54"/>
      <c r="H494" s="54"/>
      <c r="I494" s="54"/>
      <c r="J494" s="54"/>
      <c r="K494" s="54"/>
      <c r="L494" s="45"/>
      <c r="M494" s="55">
        <f>SUM(M493)</f>
        <v>0</v>
      </c>
      <c r="N494" s="55">
        <f>SUM(N493)</f>
        <v>0</v>
      </c>
      <c r="O494" s="56">
        <f t="shared" ref="O494:P494" si="678">SUM(O493)</f>
        <v>0</v>
      </c>
      <c r="P494" s="56" t="e">
        <f t="shared" si="678"/>
        <v>#VALUE!</v>
      </c>
      <c r="Q494" s="57" t="e">
        <f t="shared" ref="Q494" si="679">P494/O494</f>
        <v>#VALUE!</v>
      </c>
      <c r="R494" s="50"/>
      <c r="S494" s="55">
        <f>SUM(S493)</f>
        <v>0</v>
      </c>
      <c r="T494" s="55">
        <f>SUM(T493)</f>
        <v>0</v>
      </c>
      <c r="U494" s="56">
        <f t="shared" ref="U494:V494" si="680">SUM(U493)</f>
        <v>0</v>
      </c>
      <c r="V494" s="56" t="e">
        <f t="shared" si="680"/>
        <v>#VALUE!</v>
      </c>
      <c r="W494" s="57" t="e">
        <f t="shared" ref="W494" si="681">V494/U494</f>
        <v>#VALUE!</v>
      </c>
    </row>
    <row r="495" spans="1:23" hidden="1" outlineLevel="1">
      <c r="C495" s="89"/>
      <c r="I495" s="92"/>
      <c r="L495" s="43"/>
      <c r="M495" s="22"/>
      <c r="N495" s="22"/>
      <c r="Q495" s="24"/>
      <c r="R495" s="49"/>
      <c r="S495" s="22"/>
      <c r="T495" s="22"/>
      <c r="W495" s="24"/>
    </row>
    <row r="496" spans="1:23" hidden="1" outlineLevel="1">
      <c r="B496" s="53" t="s">
        <v>158</v>
      </c>
      <c r="C496" s="90"/>
      <c r="D496" s="74"/>
      <c r="E496" s="74"/>
      <c r="F496" s="74">
        <f t="shared" ref="F496:F497" si="682">E496</f>
        <v>0</v>
      </c>
      <c r="G496" s="74">
        <f t="shared" ref="G496:G497" si="683">D496</f>
        <v>0</v>
      </c>
      <c r="H496" s="74"/>
      <c r="I496" s="74"/>
      <c r="J496" s="74"/>
      <c r="K496" s="74"/>
      <c r="L496" s="45"/>
      <c r="M496" s="75"/>
      <c r="N496" s="75"/>
      <c r="O496" s="76"/>
      <c r="P496" s="76"/>
      <c r="Q496" s="77"/>
      <c r="R496" s="49"/>
      <c r="S496" s="75"/>
      <c r="T496" s="75"/>
      <c r="U496" s="76"/>
      <c r="V496" s="76"/>
      <c r="W496" s="77"/>
    </row>
    <row r="497" spans="1:23" hidden="1" outlineLevel="1">
      <c r="B497" s="1" t="s">
        <v>355</v>
      </c>
      <c r="C497" s="89">
        <v>374</v>
      </c>
      <c r="F497" s="2">
        <f t="shared" si="682"/>
        <v>0</v>
      </c>
      <c r="G497" s="2">
        <f t="shared" si="683"/>
        <v>0</v>
      </c>
      <c r="H497" s="2" t="str">
        <f>CONCATENATE("L",D497,E497)</f>
        <v>L</v>
      </c>
      <c r="I497" s="2" t="str">
        <f>CONCATENATE("L",F497,G497)</f>
        <v>L00</v>
      </c>
      <c r="J497" s="2" t="str">
        <f>CONCATENATE(C497,"NE")</f>
        <v>374NE</v>
      </c>
      <c r="K497" s="2" t="str">
        <f>CONCATENATE(C497,"SW")</f>
        <v>374SW</v>
      </c>
      <c r="L497" s="43"/>
      <c r="M497" s="22" t="str">
        <f>IFERROR(VLOOKUP(H497,emme_volumes!$A:$AB, 4,FALSE)*2,"****")</f>
        <v>****</v>
      </c>
      <c r="N497" s="22" t="str">
        <f t="array" ref="N497">IFERROR(SUM(VLOOKUP(H497,emme_volumes!$A:$AB, {21,22},FALSE)),"****")</f>
        <v>****</v>
      </c>
      <c r="O497" s="23" t="str">
        <f t="array" ref="O497">IFERROR(SUM(VLOOKUP(J497,counts!$A:$AC, {22,23},FALSE)),"****")</f>
        <v>****</v>
      </c>
      <c r="P497" s="23" t="e">
        <f>N497-O497</f>
        <v>#VALUE!</v>
      </c>
      <c r="Q497" s="24" t="e">
        <f>P497/O497</f>
        <v>#VALUE!</v>
      </c>
      <c r="R497" s="49"/>
      <c r="S497" s="22" t="str">
        <f>IFERROR(VLOOKUP(I497,emme_volumes!$A:$AB, 4,FALSE)*2,"****")</f>
        <v>****</v>
      </c>
      <c r="T497" s="22" t="str">
        <f t="array" ref="T497">IFERROR(SUM(VLOOKUP(I497,emme_volumes!$A:$AB, {21,22},FALSE)),"****")</f>
        <v>****</v>
      </c>
      <c r="U497" s="23" t="str">
        <f t="array" ref="U497">IFERROR(SUM(VLOOKUP(K497,counts!$A:$AC, {22,23},FALSE)),"****")</f>
        <v>****</v>
      </c>
      <c r="V497" s="23" t="e">
        <f>T497-U497</f>
        <v>#VALUE!</v>
      </c>
      <c r="W497" s="24" t="e">
        <f>V497/U497</f>
        <v>#VALUE!</v>
      </c>
    </row>
    <row r="498" spans="1:23" hidden="1" outlineLevel="1">
      <c r="A498" s="3"/>
      <c r="B498" s="53" t="s">
        <v>4</v>
      </c>
      <c r="C498" s="91"/>
      <c r="D498" s="54"/>
      <c r="E498" s="54"/>
      <c r="F498" s="54"/>
      <c r="G498" s="54"/>
      <c r="H498" s="54"/>
      <c r="I498" s="54"/>
      <c r="J498" s="54"/>
      <c r="K498" s="54"/>
      <c r="L498" s="45"/>
      <c r="M498" s="55">
        <f>SUM(M497)</f>
        <v>0</v>
      </c>
      <c r="N498" s="55">
        <f>SUM(N497)</f>
        <v>0</v>
      </c>
      <c r="O498" s="56">
        <f t="shared" ref="O498:P498" si="684">SUM(O497)</f>
        <v>0</v>
      </c>
      <c r="P498" s="56" t="e">
        <f t="shared" si="684"/>
        <v>#VALUE!</v>
      </c>
      <c r="Q498" s="57" t="e">
        <f t="shared" ref="Q498" si="685">P498/O498</f>
        <v>#VALUE!</v>
      </c>
      <c r="R498" s="50"/>
      <c r="S498" s="55">
        <f>SUM(S497)</f>
        <v>0</v>
      </c>
      <c r="T498" s="55">
        <f>SUM(T497)</f>
        <v>0</v>
      </c>
      <c r="U498" s="56">
        <f t="shared" ref="U498:V498" si="686">SUM(U497)</f>
        <v>0</v>
      </c>
      <c r="V498" s="56" t="e">
        <f t="shared" si="686"/>
        <v>#VALUE!</v>
      </c>
      <c r="W498" s="57" t="e">
        <f t="shared" ref="W498" si="687">V498/U498</f>
        <v>#VALUE!</v>
      </c>
    </row>
    <row r="499" spans="1:23" hidden="1" outlineLevel="1">
      <c r="C499" s="89"/>
      <c r="I499" s="92"/>
      <c r="L499" s="43"/>
      <c r="M499" s="22"/>
      <c r="N499" s="22"/>
      <c r="Q499" s="24"/>
      <c r="R499" s="49"/>
      <c r="S499" s="22"/>
      <c r="T499" s="22"/>
      <c r="W499" s="24"/>
    </row>
    <row r="500" spans="1:23" hidden="1" outlineLevel="1">
      <c r="B500" s="53" t="s">
        <v>159</v>
      </c>
      <c r="C500" s="90"/>
      <c r="D500" s="74"/>
      <c r="E500" s="74"/>
      <c r="F500" s="74">
        <f t="shared" ref="F500:F503" si="688">E500</f>
        <v>0</v>
      </c>
      <c r="G500" s="74">
        <f t="shared" ref="G500:G503" si="689">D500</f>
        <v>0</v>
      </c>
      <c r="H500" s="74"/>
      <c r="I500" s="74"/>
      <c r="J500" s="74"/>
      <c r="K500" s="74"/>
      <c r="L500" s="45"/>
      <c r="M500" s="75"/>
      <c r="N500" s="75"/>
      <c r="O500" s="76"/>
      <c r="P500" s="76"/>
      <c r="Q500" s="77"/>
      <c r="R500" s="49"/>
      <c r="S500" s="75"/>
      <c r="T500" s="75"/>
      <c r="U500" s="76"/>
      <c r="V500" s="76"/>
      <c r="W500" s="77"/>
    </row>
    <row r="501" spans="1:23" hidden="1" outlineLevel="1">
      <c r="B501" s="1" t="s">
        <v>356</v>
      </c>
      <c r="C501" s="89">
        <v>375</v>
      </c>
      <c r="F501" s="2">
        <f t="shared" si="688"/>
        <v>0</v>
      </c>
      <c r="G501" s="2">
        <f t="shared" si="689"/>
        <v>0</v>
      </c>
      <c r="H501" s="2" t="str">
        <f t="shared" ref="H501:H503" si="690">CONCATENATE("L",D501,E501)</f>
        <v>L</v>
      </c>
      <c r="I501" s="2" t="str">
        <f t="shared" ref="I501:I503" si="691">CONCATENATE("L",F501,G501)</f>
        <v>L00</v>
      </c>
      <c r="J501" s="2" t="str">
        <f t="shared" ref="J501:J503" si="692">CONCATENATE(C501,"NE")</f>
        <v>375NE</v>
      </c>
      <c r="K501" s="2" t="str">
        <f t="shared" ref="K501:K503" si="693">CONCATENATE(C501,"SW")</f>
        <v>375SW</v>
      </c>
      <c r="L501" s="43"/>
      <c r="M501" s="22" t="str">
        <f>IFERROR(VLOOKUP(H501,emme_volumes!$A:$AB, 4,FALSE)*2,"****")</f>
        <v>****</v>
      </c>
      <c r="N501" s="22" t="str">
        <f t="array" ref="N501">IFERROR(SUM(VLOOKUP(H501,emme_volumes!$A:$AB, {21,22},FALSE)),"****")</f>
        <v>****</v>
      </c>
      <c r="O501" s="23" t="str">
        <f t="array" ref="O501">IFERROR(SUM(VLOOKUP(J501,counts!$A:$AC, {22,23},FALSE)),"****")</f>
        <v>****</v>
      </c>
      <c r="P501" s="23" t="e">
        <f t="shared" ref="P501:P503" si="694">N501-O501</f>
        <v>#VALUE!</v>
      </c>
      <c r="Q501" s="24" t="e">
        <f t="shared" ref="Q501:Q504" si="695">P501/O501</f>
        <v>#VALUE!</v>
      </c>
      <c r="R501" s="49"/>
      <c r="S501" s="22" t="str">
        <f>IFERROR(VLOOKUP(I501,emme_volumes!$A:$AB, 4,FALSE)*2,"****")</f>
        <v>****</v>
      </c>
      <c r="T501" s="22" t="str">
        <f t="array" ref="T501">IFERROR(SUM(VLOOKUP(I501,emme_volumes!$A:$AB, {21,22},FALSE)),"****")</f>
        <v>****</v>
      </c>
      <c r="U501" s="23" t="str">
        <f t="array" ref="U501">IFERROR(SUM(VLOOKUP(K501,counts!$A:$AC, {22,23},FALSE)),"****")</f>
        <v>****</v>
      </c>
      <c r="V501" s="23" t="e">
        <f t="shared" ref="V501:V503" si="696">T501-U501</f>
        <v>#VALUE!</v>
      </c>
      <c r="W501" s="24" t="e">
        <f t="shared" ref="W501:W504" si="697">V501/U501</f>
        <v>#VALUE!</v>
      </c>
    </row>
    <row r="502" spans="1:23" hidden="1" outlineLevel="1">
      <c r="B502" s="1" t="s">
        <v>357</v>
      </c>
      <c r="C502" s="89">
        <v>376</v>
      </c>
      <c r="F502" s="2">
        <f t="shared" si="688"/>
        <v>0</v>
      </c>
      <c r="G502" s="2">
        <f t="shared" si="689"/>
        <v>0</v>
      </c>
      <c r="H502" s="2" t="str">
        <f t="shared" si="690"/>
        <v>L</v>
      </c>
      <c r="I502" s="2" t="str">
        <f t="shared" si="691"/>
        <v>L00</v>
      </c>
      <c r="J502" s="2" t="str">
        <f t="shared" si="692"/>
        <v>376NE</v>
      </c>
      <c r="K502" s="2" t="str">
        <f t="shared" si="693"/>
        <v>376SW</v>
      </c>
      <c r="L502" s="43"/>
      <c r="M502" s="22" t="str">
        <f>IFERROR(VLOOKUP(H502,emme_volumes!$A:$AB, 4,FALSE)*2,"****")</f>
        <v>****</v>
      </c>
      <c r="N502" s="22" t="str">
        <f t="array" ref="N502">IFERROR(SUM(VLOOKUP(H502,emme_volumes!$A:$AB, {21,22},FALSE)),"****")</f>
        <v>****</v>
      </c>
      <c r="O502" s="23" t="str">
        <f t="array" ref="O502">IFERROR(SUM(VLOOKUP(J502,counts!$A:$AC, {22,23},FALSE)),"****")</f>
        <v>****</v>
      </c>
      <c r="P502" s="23" t="e">
        <f t="shared" si="694"/>
        <v>#VALUE!</v>
      </c>
      <c r="Q502" s="24" t="e">
        <f t="shared" si="695"/>
        <v>#VALUE!</v>
      </c>
      <c r="R502" s="49"/>
      <c r="S502" s="22" t="str">
        <f>IFERROR(VLOOKUP(I502,emme_volumes!$A:$AB, 4,FALSE)*2,"****")</f>
        <v>****</v>
      </c>
      <c r="T502" s="22" t="str">
        <f t="array" ref="T502">IFERROR(SUM(VLOOKUP(I502,emme_volumes!$A:$AB, {21,22},FALSE)),"****")</f>
        <v>****</v>
      </c>
      <c r="U502" s="23" t="str">
        <f t="array" ref="U502">IFERROR(SUM(VLOOKUP(K502,counts!$A:$AC, {22,23},FALSE)),"****")</f>
        <v>****</v>
      </c>
      <c r="V502" s="23" t="e">
        <f t="shared" si="696"/>
        <v>#VALUE!</v>
      </c>
      <c r="W502" s="24" t="e">
        <f t="shared" si="697"/>
        <v>#VALUE!</v>
      </c>
    </row>
    <row r="503" spans="1:23" hidden="1" outlineLevel="1">
      <c r="B503" s="1" t="s">
        <v>358</v>
      </c>
      <c r="C503" s="89">
        <v>377</v>
      </c>
      <c r="F503" s="2">
        <f t="shared" si="688"/>
        <v>0</v>
      </c>
      <c r="G503" s="2">
        <f t="shared" si="689"/>
        <v>0</v>
      </c>
      <c r="H503" s="2" t="str">
        <f t="shared" si="690"/>
        <v>L</v>
      </c>
      <c r="I503" s="2" t="str">
        <f t="shared" si="691"/>
        <v>L00</v>
      </c>
      <c r="J503" s="2" t="str">
        <f t="shared" si="692"/>
        <v>377NE</v>
      </c>
      <c r="K503" s="2" t="str">
        <f t="shared" si="693"/>
        <v>377SW</v>
      </c>
      <c r="L503" s="43"/>
      <c r="M503" s="22" t="str">
        <f>IFERROR(VLOOKUP(H503,emme_volumes!$A:$AB, 4,FALSE)*2,"****")</f>
        <v>****</v>
      </c>
      <c r="N503" s="22" t="str">
        <f t="array" ref="N503">IFERROR(SUM(VLOOKUP(H503,emme_volumes!$A:$AB, {21,22},FALSE)),"****")</f>
        <v>****</v>
      </c>
      <c r="O503" s="23" t="str">
        <f t="array" ref="O503">IFERROR(SUM(VLOOKUP(J503,counts!$A:$AC, {22,23},FALSE)),"****")</f>
        <v>****</v>
      </c>
      <c r="P503" s="23" t="e">
        <f t="shared" si="694"/>
        <v>#VALUE!</v>
      </c>
      <c r="Q503" s="24" t="e">
        <f t="shared" si="695"/>
        <v>#VALUE!</v>
      </c>
      <c r="R503" s="49"/>
      <c r="S503" s="22" t="str">
        <f>IFERROR(VLOOKUP(I503,emme_volumes!$A:$AB, 4,FALSE)*2,"****")</f>
        <v>****</v>
      </c>
      <c r="T503" s="22" t="str">
        <f t="array" ref="T503">IFERROR(SUM(VLOOKUP(I503,emme_volumes!$A:$AB, {21,22},FALSE)),"****")</f>
        <v>****</v>
      </c>
      <c r="U503" s="23" t="str">
        <f t="array" ref="U503">IFERROR(SUM(VLOOKUP(K503,counts!$A:$AC, {22,23},FALSE)),"****")</f>
        <v>****</v>
      </c>
      <c r="V503" s="23" t="e">
        <f t="shared" si="696"/>
        <v>#VALUE!</v>
      </c>
      <c r="W503" s="24" t="e">
        <f t="shared" si="697"/>
        <v>#VALUE!</v>
      </c>
    </row>
    <row r="504" spans="1:23" hidden="1" outlineLevel="1">
      <c r="A504" s="3"/>
      <c r="B504" s="53" t="s">
        <v>4</v>
      </c>
      <c r="C504" s="91"/>
      <c r="D504" s="54"/>
      <c r="E504" s="54"/>
      <c r="F504" s="54"/>
      <c r="G504" s="54"/>
      <c r="H504" s="54"/>
      <c r="I504" s="54"/>
      <c r="J504" s="54"/>
      <c r="K504" s="54"/>
      <c r="L504" s="45"/>
      <c r="M504" s="55">
        <f>SUM(M501:M503)</f>
        <v>0</v>
      </c>
      <c r="N504" s="55">
        <f>SUM(N501:N503)</f>
        <v>0</v>
      </c>
      <c r="O504" s="56">
        <f t="shared" ref="O504:P504" si="698">SUM(O501:O503)</f>
        <v>0</v>
      </c>
      <c r="P504" s="56" t="e">
        <f t="shared" si="698"/>
        <v>#VALUE!</v>
      </c>
      <c r="Q504" s="57" t="e">
        <f t="shared" si="695"/>
        <v>#VALUE!</v>
      </c>
      <c r="R504" s="50"/>
      <c r="S504" s="55">
        <f>SUM(S501:S503)</f>
        <v>0</v>
      </c>
      <c r="T504" s="55">
        <f t="shared" ref="T504:V504" si="699">SUM(T501:T503)</f>
        <v>0</v>
      </c>
      <c r="U504" s="56">
        <f t="shared" si="699"/>
        <v>0</v>
      </c>
      <c r="V504" s="56" t="e">
        <f t="shared" si="699"/>
        <v>#VALUE!</v>
      </c>
      <c r="W504" s="57" t="e">
        <f t="shared" si="697"/>
        <v>#VALUE!</v>
      </c>
    </row>
    <row r="505" spans="1:23" hidden="1" outlineLevel="1">
      <c r="C505" s="89"/>
      <c r="I505" s="92"/>
      <c r="L505" s="43"/>
      <c r="M505" s="22"/>
      <c r="N505" s="22"/>
      <c r="Q505" s="24"/>
      <c r="R505" s="49"/>
      <c r="S505" s="22"/>
      <c r="T505" s="22"/>
      <c r="W505" s="24"/>
    </row>
    <row r="506" spans="1:23" hidden="1" outlineLevel="1">
      <c r="B506" s="53" t="s">
        <v>160</v>
      </c>
      <c r="C506" s="90"/>
      <c r="D506" s="74"/>
      <c r="E506" s="74"/>
      <c r="F506" s="74"/>
      <c r="G506" s="74"/>
      <c r="H506" s="74"/>
      <c r="I506" s="74"/>
      <c r="J506" s="74"/>
      <c r="K506" s="74"/>
      <c r="L506" s="45"/>
      <c r="M506" s="75"/>
      <c r="N506" s="75"/>
      <c r="O506" s="76"/>
      <c r="P506" s="76"/>
      <c r="Q506" s="77"/>
      <c r="R506" s="49"/>
      <c r="S506" s="75"/>
      <c r="T506" s="75"/>
      <c r="U506" s="76"/>
      <c r="V506" s="76"/>
      <c r="W506" s="77"/>
    </row>
    <row r="507" spans="1:23" hidden="1" outlineLevel="1">
      <c r="B507" s="1" t="s">
        <v>359</v>
      </c>
      <c r="C507" s="89">
        <v>378</v>
      </c>
      <c r="F507" s="2">
        <f t="shared" ref="F507:F515" si="700">E507</f>
        <v>0</v>
      </c>
      <c r="G507" s="2">
        <f t="shared" ref="G507:G515" si="701">D507</f>
        <v>0</v>
      </c>
      <c r="H507" s="2" t="str">
        <f t="shared" ref="H507:H515" si="702">CONCATENATE("L",D507,E507)</f>
        <v>L</v>
      </c>
      <c r="I507" s="2" t="str">
        <f t="shared" ref="I507:I515" si="703">CONCATENATE("L",F507,G507)</f>
        <v>L00</v>
      </c>
      <c r="J507" s="2" t="str">
        <f t="shared" ref="J507:J515" si="704">CONCATENATE(C507,"NE")</f>
        <v>378NE</v>
      </c>
      <c r="K507" s="2" t="str">
        <f t="shared" ref="K507:K515" si="705">CONCATENATE(C507,"SW")</f>
        <v>378SW</v>
      </c>
      <c r="L507" s="43"/>
      <c r="M507" s="22" t="str">
        <f>IFERROR(VLOOKUP(H507,emme_volumes!$A:$AB, 4,FALSE)*2,"****")</f>
        <v>****</v>
      </c>
      <c r="N507" s="22" t="str">
        <f t="array" ref="N507">IFERROR(SUM(VLOOKUP(H507,emme_volumes!$A:$AB, {21,22},FALSE)),"****")</f>
        <v>****</v>
      </c>
      <c r="O507" s="23" t="str">
        <f t="array" ref="O507">IFERROR(SUM(VLOOKUP(J507,counts!$A:$AC, {22,23},FALSE)),"****")</f>
        <v>****</v>
      </c>
      <c r="P507" s="23" t="e">
        <f t="shared" ref="P507:P515" si="706">N507-O507</f>
        <v>#VALUE!</v>
      </c>
      <c r="Q507" s="24" t="e">
        <f t="shared" ref="Q507:Q516" si="707">P507/O507</f>
        <v>#VALUE!</v>
      </c>
      <c r="R507" s="49"/>
      <c r="S507" s="22" t="str">
        <f>IFERROR(VLOOKUP(I507,emme_volumes!$A:$AB, 4,FALSE)*2,"****")</f>
        <v>****</v>
      </c>
      <c r="T507" s="22" t="str">
        <f t="array" ref="T507">IFERROR(SUM(VLOOKUP(I507,emme_volumes!$A:$AB, {21,22},FALSE)),"****")</f>
        <v>****</v>
      </c>
      <c r="U507" s="23" t="str">
        <f t="array" ref="U507">IFERROR(SUM(VLOOKUP(K507,counts!$A:$AC, {22,23},FALSE)),"****")</f>
        <v>****</v>
      </c>
      <c r="V507" s="23" t="e">
        <f t="shared" ref="V507:V515" si="708">T507-U507</f>
        <v>#VALUE!</v>
      </c>
      <c r="W507" s="24" t="e">
        <f t="shared" ref="W507:W516" si="709">V507/U507</f>
        <v>#VALUE!</v>
      </c>
    </row>
    <row r="508" spans="1:23" hidden="1" outlineLevel="1">
      <c r="B508" s="1" t="s">
        <v>360</v>
      </c>
      <c r="C508" s="89">
        <v>379</v>
      </c>
      <c r="F508" s="2">
        <f t="shared" si="700"/>
        <v>0</v>
      </c>
      <c r="G508" s="2">
        <f t="shared" si="701"/>
        <v>0</v>
      </c>
      <c r="H508" s="2" t="str">
        <f t="shared" si="702"/>
        <v>L</v>
      </c>
      <c r="I508" s="2" t="str">
        <f t="shared" si="703"/>
        <v>L00</v>
      </c>
      <c r="J508" s="2" t="str">
        <f t="shared" si="704"/>
        <v>379NE</v>
      </c>
      <c r="K508" s="2" t="str">
        <f t="shared" si="705"/>
        <v>379SW</v>
      </c>
      <c r="L508" s="43"/>
      <c r="M508" s="22" t="str">
        <f>IFERROR(VLOOKUP(H508,emme_volumes!$A:$AB, 4,FALSE)*2,"****")</f>
        <v>****</v>
      </c>
      <c r="N508" s="22" t="str">
        <f t="array" ref="N508">IFERROR(SUM(VLOOKUP(H508,emme_volumes!$A:$AB, {21,22},FALSE)),"****")</f>
        <v>****</v>
      </c>
      <c r="O508" s="23" t="str">
        <f t="array" ref="O508">IFERROR(SUM(VLOOKUP(J508,counts!$A:$AC, {22,23},FALSE)),"****")</f>
        <v>****</v>
      </c>
      <c r="P508" s="23" t="e">
        <f t="shared" si="706"/>
        <v>#VALUE!</v>
      </c>
      <c r="Q508" s="24" t="e">
        <f t="shared" si="707"/>
        <v>#VALUE!</v>
      </c>
      <c r="R508" s="49"/>
      <c r="S508" s="22" t="str">
        <f>IFERROR(VLOOKUP(I508,emme_volumes!$A:$AB, 4,FALSE)*2,"****")</f>
        <v>****</v>
      </c>
      <c r="T508" s="22" t="str">
        <f t="array" ref="T508">IFERROR(SUM(VLOOKUP(I508,emme_volumes!$A:$AB, {21,22},FALSE)),"****")</f>
        <v>****</v>
      </c>
      <c r="U508" s="23" t="str">
        <f t="array" ref="U508">IFERROR(SUM(VLOOKUP(K508,counts!$A:$AC, {22,23},FALSE)),"****")</f>
        <v>****</v>
      </c>
      <c r="V508" s="23" t="e">
        <f t="shared" si="708"/>
        <v>#VALUE!</v>
      </c>
      <c r="W508" s="24" t="e">
        <f t="shared" si="709"/>
        <v>#VALUE!</v>
      </c>
    </row>
    <row r="509" spans="1:23" hidden="1" outlineLevel="1">
      <c r="B509" s="1" t="s">
        <v>361</v>
      </c>
      <c r="C509" s="89">
        <v>380</v>
      </c>
      <c r="F509" s="2">
        <f t="shared" si="700"/>
        <v>0</v>
      </c>
      <c r="G509" s="2">
        <f t="shared" si="701"/>
        <v>0</v>
      </c>
      <c r="H509" s="2" t="str">
        <f t="shared" si="702"/>
        <v>L</v>
      </c>
      <c r="I509" s="2" t="str">
        <f t="shared" si="703"/>
        <v>L00</v>
      </c>
      <c r="J509" s="2" t="str">
        <f t="shared" si="704"/>
        <v>380NE</v>
      </c>
      <c r="K509" s="2" t="str">
        <f t="shared" si="705"/>
        <v>380SW</v>
      </c>
      <c r="L509" s="43"/>
      <c r="M509" s="22" t="str">
        <f>IFERROR(VLOOKUP(H509,emme_volumes!$A:$AB, 4,FALSE)*2,"****")</f>
        <v>****</v>
      </c>
      <c r="N509" s="22" t="str">
        <f t="array" ref="N509">IFERROR(SUM(VLOOKUP(H509,emme_volumes!$A:$AB, {21,22},FALSE)),"****")</f>
        <v>****</v>
      </c>
      <c r="O509" s="23" t="str">
        <f t="array" ref="O509">IFERROR(SUM(VLOOKUP(J509,counts!$A:$AC, {22,23},FALSE)),"****")</f>
        <v>****</v>
      </c>
      <c r="P509" s="23" t="e">
        <f t="shared" si="706"/>
        <v>#VALUE!</v>
      </c>
      <c r="Q509" s="24" t="e">
        <f t="shared" si="707"/>
        <v>#VALUE!</v>
      </c>
      <c r="R509" s="49"/>
      <c r="S509" s="22" t="str">
        <f>IFERROR(VLOOKUP(I509,emme_volumes!$A:$AB, 4,FALSE)*2,"****")</f>
        <v>****</v>
      </c>
      <c r="T509" s="22" t="str">
        <f t="array" ref="T509">IFERROR(SUM(VLOOKUP(I509,emme_volumes!$A:$AB, {21,22},FALSE)),"****")</f>
        <v>****</v>
      </c>
      <c r="U509" s="23" t="str">
        <f t="array" ref="U509">IFERROR(SUM(VLOOKUP(K509,counts!$A:$AC, {22,23},FALSE)),"****")</f>
        <v>****</v>
      </c>
      <c r="V509" s="23" t="e">
        <f t="shared" si="708"/>
        <v>#VALUE!</v>
      </c>
      <c r="W509" s="24" t="e">
        <f t="shared" si="709"/>
        <v>#VALUE!</v>
      </c>
    </row>
    <row r="510" spans="1:23" hidden="1" outlineLevel="1">
      <c r="B510" s="1" t="s">
        <v>362</v>
      </c>
      <c r="C510" s="89">
        <v>381</v>
      </c>
      <c r="F510" s="2">
        <f t="shared" si="700"/>
        <v>0</v>
      </c>
      <c r="G510" s="2">
        <f t="shared" si="701"/>
        <v>0</v>
      </c>
      <c r="H510" s="2" t="str">
        <f t="shared" si="702"/>
        <v>L</v>
      </c>
      <c r="I510" s="2" t="str">
        <f t="shared" si="703"/>
        <v>L00</v>
      </c>
      <c r="J510" s="2" t="str">
        <f t="shared" si="704"/>
        <v>381NE</v>
      </c>
      <c r="K510" s="2" t="str">
        <f t="shared" si="705"/>
        <v>381SW</v>
      </c>
      <c r="L510" s="43"/>
      <c r="M510" s="22" t="str">
        <f>IFERROR(VLOOKUP(H510,emme_volumes!$A:$AB, 4,FALSE)*2,"****")</f>
        <v>****</v>
      </c>
      <c r="N510" s="22" t="str">
        <f t="array" ref="N510">IFERROR(SUM(VLOOKUP(H510,emme_volumes!$A:$AB, {21,22},FALSE)),"****")</f>
        <v>****</v>
      </c>
      <c r="O510" s="23" t="str">
        <f t="array" ref="O510">IFERROR(SUM(VLOOKUP(J510,counts!$A:$AC, {22,23},FALSE)),"****")</f>
        <v>****</v>
      </c>
      <c r="P510" s="23" t="e">
        <f t="shared" si="706"/>
        <v>#VALUE!</v>
      </c>
      <c r="Q510" s="24" t="e">
        <f t="shared" si="707"/>
        <v>#VALUE!</v>
      </c>
      <c r="R510" s="49"/>
      <c r="S510" s="22" t="str">
        <f>IFERROR(VLOOKUP(I510,emme_volumes!$A:$AB, 4,FALSE)*2,"****")</f>
        <v>****</v>
      </c>
      <c r="T510" s="22" t="str">
        <f t="array" ref="T510">IFERROR(SUM(VLOOKUP(I510,emme_volumes!$A:$AB, {21,22},FALSE)),"****")</f>
        <v>****</v>
      </c>
      <c r="U510" s="23" t="str">
        <f t="array" ref="U510">IFERROR(SUM(VLOOKUP(K510,counts!$A:$AC, {22,23},FALSE)),"****")</f>
        <v>****</v>
      </c>
      <c r="V510" s="23" t="e">
        <f t="shared" si="708"/>
        <v>#VALUE!</v>
      </c>
      <c r="W510" s="24" t="e">
        <f t="shared" si="709"/>
        <v>#VALUE!</v>
      </c>
    </row>
    <row r="511" spans="1:23" hidden="1" outlineLevel="1">
      <c r="B511" s="1" t="s">
        <v>363</v>
      </c>
      <c r="C511" s="89">
        <v>382</v>
      </c>
      <c r="F511" s="2">
        <f t="shared" si="700"/>
        <v>0</v>
      </c>
      <c r="G511" s="2">
        <f t="shared" si="701"/>
        <v>0</v>
      </c>
      <c r="H511" s="2" t="str">
        <f t="shared" si="702"/>
        <v>L</v>
      </c>
      <c r="I511" s="2" t="str">
        <f t="shared" si="703"/>
        <v>L00</v>
      </c>
      <c r="J511" s="2" t="str">
        <f t="shared" si="704"/>
        <v>382NE</v>
      </c>
      <c r="K511" s="2" t="str">
        <f t="shared" si="705"/>
        <v>382SW</v>
      </c>
      <c r="L511" s="43"/>
      <c r="M511" s="22" t="str">
        <f>IFERROR(VLOOKUP(H511,emme_volumes!$A:$AB, 4,FALSE)*2,"****")</f>
        <v>****</v>
      </c>
      <c r="N511" s="22" t="str">
        <f t="array" ref="N511">IFERROR(SUM(VLOOKUP(H511,emme_volumes!$A:$AB, {21,22},FALSE)),"****")</f>
        <v>****</v>
      </c>
      <c r="O511" s="23" t="str">
        <f t="array" ref="O511">IFERROR(SUM(VLOOKUP(J511,counts!$A:$AC, {22,23},FALSE)),"****")</f>
        <v>****</v>
      </c>
      <c r="P511" s="23" t="e">
        <f t="shared" si="706"/>
        <v>#VALUE!</v>
      </c>
      <c r="Q511" s="24" t="e">
        <f t="shared" si="707"/>
        <v>#VALUE!</v>
      </c>
      <c r="R511" s="49"/>
      <c r="S511" s="22" t="str">
        <f>IFERROR(VLOOKUP(I511,emme_volumes!$A:$AB, 4,FALSE)*2,"****")</f>
        <v>****</v>
      </c>
      <c r="T511" s="22" t="str">
        <f t="array" ref="T511">IFERROR(SUM(VLOOKUP(I511,emme_volumes!$A:$AB, {21,22},FALSE)),"****")</f>
        <v>****</v>
      </c>
      <c r="U511" s="23" t="str">
        <f t="array" ref="U511">IFERROR(SUM(VLOOKUP(K511,counts!$A:$AC, {22,23},FALSE)),"****")</f>
        <v>****</v>
      </c>
      <c r="V511" s="23" t="e">
        <f t="shared" si="708"/>
        <v>#VALUE!</v>
      </c>
      <c r="W511" s="24" t="e">
        <f t="shared" si="709"/>
        <v>#VALUE!</v>
      </c>
    </row>
    <row r="512" spans="1:23" hidden="1" outlineLevel="1">
      <c r="B512" s="1" t="s">
        <v>364</v>
      </c>
      <c r="C512" s="89">
        <v>383</v>
      </c>
      <c r="F512" s="2">
        <f t="shared" si="700"/>
        <v>0</v>
      </c>
      <c r="G512" s="2">
        <f t="shared" si="701"/>
        <v>0</v>
      </c>
      <c r="H512" s="2" t="str">
        <f t="shared" si="702"/>
        <v>L</v>
      </c>
      <c r="I512" s="2" t="str">
        <f t="shared" si="703"/>
        <v>L00</v>
      </c>
      <c r="J512" s="2" t="str">
        <f t="shared" si="704"/>
        <v>383NE</v>
      </c>
      <c r="K512" s="2" t="str">
        <f t="shared" si="705"/>
        <v>383SW</v>
      </c>
      <c r="L512" s="43"/>
      <c r="M512" s="22" t="str">
        <f>IFERROR(VLOOKUP(H512,emme_volumes!$A:$AB, 4,FALSE)*2,"****")</f>
        <v>****</v>
      </c>
      <c r="N512" s="22" t="str">
        <f t="array" ref="N512">IFERROR(SUM(VLOOKUP(H512,emme_volumes!$A:$AB, {21,22},FALSE)),"****")</f>
        <v>****</v>
      </c>
      <c r="O512" s="23" t="str">
        <f t="array" ref="O512">IFERROR(SUM(VLOOKUP(J512,counts!$A:$AC, {22,23},FALSE)),"****")</f>
        <v>****</v>
      </c>
      <c r="P512" s="23" t="e">
        <f t="shared" si="706"/>
        <v>#VALUE!</v>
      </c>
      <c r="Q512" s="24" t="e">
        <f t="shared" si="707"/>
        <v>#VALUE!</v>
      </c>
      <c r="R512" s="49"/>
      <c r="S512" s="22" t="str">
        <f>IFERROR(VLOOKUP(I512,emme_volumes!$A:$AB, 4,FALSE)*2,"****")</f>
        <v>****</v>
      </c>
      <c r="T512" s="22" t="str">
        <f t="array" ref="T512">IFERROR(SUM(VLOOKUP(I512,emme_volumes!$A:$AB, {21,22},FALSE)),"****")</f>
        <v>****</v>
      </c>
      <c r="U512" s="23" t="str">
        <f t="array" ref="U512">IFERROR(SUM(VLOOKUP(K512,counts!$A:$AC, {22,23},FALSE)),"****")</f>
        <v>****</v>
      </c>
      <c r="V512" s="23" t="e">
        <f t="shared" si="708"/>
        <v>#VALUE!</v>
      </c>
      <c r="W512" s="24" t="e">
        <f t="shared" si="709"/>
        <v>#VALUE!</v>
      </c>
    </row>
    <row r="513" spans="1:23" hidden="1" outlineLevel="1">
      <c r="B513" s="1" t="s">
        <v>365</v>
      </c>
      <c r="C513" s="89">
        <v>384</v>
      </c>
      <c r="F513" s="2">
        <f t="shared" si="700"/>
        <v>0</v>
      </c>
      <c r="G513" s="2">
        <f t="shared" si="701"/>
        <v>0</v>
      </c>
      <c r="H513" s="2" t="str">
        <f t="shared" si="702"/>
        <v>L</v>
      </c>
      <c r="I513" s="2" t="str">
        <f t="shared" si="703"/>
        <v>L00</v>
      </c>
      <c r="J513" s="2" t="str">
        <f t="shared" si="704"/>
        <v>384NE</v>
      </c>
      <c r="K513" s="2" t="str">
        <f t="shared" si="705"/>
        <v>384SW</v>
      </c>
      <c r="L513" s="43"/>
      <c r="M513" s="22" t="str">
        <f>IFERROR(VLOOKUP(H513,emme_volumes!$A:$AB, 4,FALSE)*2,"****")</f>
        <v>****</v>
      </c>
      <c r="N513" s="22" t="str">
        <f t="array" ref="N513">IFERROR(SUM(VLOOKUP(H513,emme_volumes!$A:$AB, {21,22},FALSE)),"****")</f>
        <v>****</v>
      </c>
      <c r="O513" s="23" t="str">
        <f t="array" ref="O513">IFERROR(SUM(VLOOKUP(J513,counts!$A:$AC, {22,23},FALSE)),"****")</f>
        <v>****</v>
      </c>
      <c r="P513" s="23" t="e">
        <f t="shared" si="706"/>
        <v>#VALUE!</v>
      </c>
      <c r="Q513" s="24" t="e">
        <f t="shared" si="707"/>
        <v>#VALUE!</v>
      </c>
      <c r="R513" s="49"/>
      <c r="S513" s="22" t="str">
        <f>IFERROR(VLOOKUP(I513,emme_volumes!$A:$AB, 4,FALSE)*2,"****")</f>
        <v>****</v>
      </c>
      <c r="T513" s="22" t="str">
        <f t="array" ref="T513">IFERROR(SUM(VLOOKUP(I513,emme_volumes!$A:$AB, {21,22},FALSE)),"****")</f>
        <v>****</v>
      </c>
      <c r="U513" s="23" t="str">
        <f t="array" ref="U513">IFERROR(SUM(VLOOKUP(K513,counts!$A:$AC, {22,23},FALSE)),"****")</f>
        <v>****</v>
      </c>
      <c r="V513" s="23" t="e">
        <f t="shared" si="708"/>
        <v>#VALUE!</v>
      </c>
      <c r="W513" s="24" t="e">
        <f t="shared" si="709"/>
        <v>#VALUE!</v>
      </c>
    </row>
    <row r="514" spans="1:23" hidden="1" outlineLevel="1">
      <c r="B514" s="1" t="s">
        <v>366</v>
      </c>
      <c r="C514" s="89">
        <v>385</v>
      </c>
      <c r="F514" s="2">
        <f t="shared" si="700"/>
        <v>0</v>
      </c>
      <c r="G514" s="2">
        <f t="shared" si="701"/>
        <v>0</v>
      </c>
      <c r="H514" s="2" t="str">
        <f t="shared" si="702"/>
        <v>L</v>
      </c>
      <c r="I514" s="2" t="str">
        <f t="shared" si="703"/>
        <v>L00</v>
      </c>
      <c r="J514" s="2" t="str">
        <f t="shared" si="704"/>
        <v>385NE</v>
      </c>
      <c r="K514" s="2" t="str">
        <f t="shared" si="705"/>
        <v>385SW</v>
      </c>
      <c r="L514" s="43"/>
      <c r="M514" s="22" t="str">
        <f>IFERROR(VLOOKUP(H514,emme_volumes!$A:$AB, 4,FALSE)*2,"****")</f>
        <v>****</v>
      </c>
      <c r="N514" s="22" t="str">
        <f t="array" ref="N514">IFERROR(SUM(VLOOKUP(H514,emme_volumes!$A:$AB, {21,22},FALSE)),"****")</f>
        <v>****</v>
      </c>
      <c r="O514" s="23" t="str">
        <f t="array" ref="O514">IFERROR(SUM(VLOOKUP(J514,counts!$A:$AC, {22,23},FALSE)),"****")</f>
        <v>****</v>
      </c>
      <c r="P514" s="23" t="e">
        <f t="shared" si="706"/>
        <v>#VALUE!</v>
      </c>
      <c r="Q514" s="24" t="e">
        <f t="shared" si="707"/>
        <v>#VALUE!</v>
      </c>
      <c r="R514" s="49"/>
      <c r="S514" s="22" t="str">
        <f>IFERROR(VLOOKUP(I514,emme_volumes!$A:$AB, 4,FALSE)*2,"****")</f>
        <v>****</v>
      </c>
      <c r="T514" s="22" t="str">
        <f t="array" ref="T514">IFERROR(SUM(VLOOKUP(I514,emme_volumes!$A:$AB, {21,22},FALSE)),"****")</f>
        <v>****</v>
      </c>
      <c r="U514" s="23" t="str">
        <f t="array" ref="U514">IFERROR(SUM(VLOOKUP(K514,counts!$A:$AC, {22,23},FALSE)),"****")</f>
        <v>****</v>
      </c>
      <c r="V514" s="23" t="e">
        <f t="shared" si="708"/>
        <v>#VALUE!</v>
      </c>
      <c r="W514" s="24" t="e">
        <f t="shared" si="709"/>
        <v>#VALUE!</v>
      </c>
    </row>
    <row r="515" spans="1:23" hidden="1" outlineLevel="1">
      <c r="B515" s="1" t="s">
        <v>367</v>
      </c>
      <c r="C515" s="89">
        <v>386</v>
      </c>
      <c r="F515" s="2">
        <f t="shared" si="700"/>
        <v>0</v>
      </c>
      <c r="G515" s="2">
        <f t="shared" si="701"/>
        <v>0</v>
      </c>
      <c r="H515" s="2" t="str">
        <f t="shared" si="702"/>
        <v>L</v>
      </c>
      <c r="I515" s="2" t="str">
        <f t="shared" si="703"/>
        <v>L00</v>
      </c>
      <c r="J515" s="2" t="str">
        <f t="shared" si="704"/>
        <v>386NE</v>
      </c>
      <c r="K515" s="2" t="str">
        <f t="shared" si="705"/>
        <v>386SW</v>
      </c>
      <c r="L515" s="43"/>
      <c r="M515" s="22" t="str">
        <f>IFERROR(VLOOKUP(H515,emme_volumes!$A:$AB, 4,FALSE)*2,"****")</f>
        <v>****</v>
      </c>
      <c r="N515" s="22" t="str">
        <f t="array" ref="N515">IFERROR(SUM(VLOOKUP(H515,emme_volumes!$A:$AB, {21,22},FALSE)),"****")</f>
        <v>****</v>
      </c>
      <c r="O515" s="23" t="str">
        <f t="array" ref="O515">IFERROR(SUM(VLOOKUP(J515,counts!$A:$AC, {22,23},FALSE)),"****")</f>
        <v>****</v>
      </c>
      <c r="P515" s="23" t="e">
        <f t="shared" si="706"/>
        <v>#VALUE!</v>
      </c>
      <c r="Q515" s="24" t="e">
        <f t="shared" si="707"/>
        <v>#VALUE!</v>
      </c>
      <c r="R515" s="49"/>
      <c r="S515" s="22" t="str">
        <f>IFERROR(VLOOKUP(I515,emme_volumes!$A:$AB, 4,FALSE)*2,"****")</f>
        <v>****</v>
      </c>
      <c r="T515" s="22" t="str">
        <f t="array" ref="T515">IFERROR(SUM(VLOOKUP(I515,emme_volumes!$A:$AB, {21,22},FALSE)),"****")</f>
        <v>****</v>
      </c>
      <c r="U515" s="23" t="str">
        <f t="array" ref="U515">IFERROR(SUM(VLOOKUP(K515,counts!$A:$AC, {22,23},FALSE)),"****")</f>
        <v>****</v>
      </c>
      <c r="V515" s="23" t="e">
        <f t="shared" si="708"/>
        <v>#VALUE!</v>
      </c>
      <c r="W515" s="24" t="e">
        <f t="shared" si="709"/>
        <v>#VALUE!</v>
      </c>
    </row>
    <row r="516" spans="1:23" hidden="1" outlineLevel="1">
      <c r="A516" s="3"/>
      <c r="B516" s="53" t="s">
        <v>4</v>
      </c>
      <c r="C516" s="94"/>
      <c r="D516" s="95"/>
      <c r="E516" s="95"/>
      <c r="F516" s="95"/>
      <c r="G516" s="95"/>
      <c r="H516" s="95"/>
      <c r="I516" s="95"/>
      <c r="J516" s="95"/>
      <c r="K516" s="95"/>
      <c r="L516" s="97"/>
      <c r="M516" s="67">
        <f>SUM(M507:M515)</f>
        <v>0</v>
      </c>
      <c r="N516" s="67">
        <f>SUM(N507:N515)</f>
        <v>0</v>
      </c>
      <c r="O516" s="68">
        <f t="shared" ref="O516:P516" si="710">SUM(O507:O515)</f>
        <v>0</v>
      </c>
      <c r="P516" s="68" t="e">
        <f t="shared" si="710"/>
        <v>#VALUE!</v>
      </c>
      <c r="Q516" s="69" t="e">
        <f t="shared" si="707"/>
        <v>#VALUE!</v>
      </c>
      <c r="R516" s="99"/>
      <c r="S516" s="67">
        <f>SUM(S507:S515)</f>
        <v>0</v>
      </c>
      <c r="T516" s="67">
        <f t="shared" ref="T516:V516" si="711">SUM(T507:T515)</f>
        <v>0</v>
      </c>
      <c r="U516" s="68">
        <f t="shared" si="711"/>
        <v>0</v>
      </c>
      <c r="V516" s="68" t="e">
        <f t="shared" si="711"/>
        <v>#VALUE!</v>
      </c>
      <c r="W516" s="69" t="e">
        <f t="shared" si="709"/>
        <v>#VALUE!</v>
      </c>
    </row>
    <row r="517" spans="1:23" collapsed="1">
      <c r="I517" s="14"/>
    </row>
    <row r="518" spans="1:23">
      <c r="I518" s="14"/>
    </row>
    <row r="519" spans="1:23">
      <c r="I519" s="14"/>
    </row>
    <row r="520" spans="1:23">
      <c r="I520" s="14"/>
    </row>
    <row r="521" spans="1:23">
      <c r="I521" s="14"/>
    </row>
    <row r="522" spans="1:23">
      <c r="I522" s="14"/>
    </row>
    <row r="523" spans="1:23">
      <c r="I523" s="14"/>
    </row>
    <row r="524" spans="1:23">
      <c r="I524" s="14"/>
    </row>
    <row r="525" spans="1:23">
      <c r="I525" s="14"/>
    </row>
    <row r="526" spans="1:23">
      <c r="I526" s="14"/>
    </row>
    <row r="527" spans="1:23">
      <c r="I527" s="14"/>
    </row>
    <row r="528" spans="1:23">
      <c r="I528" s="14"/>
    </row>
    <row r="529" spans="9:9">
      <c r="I529" s="14"/>
    </row>
    <row r="530" spans="9:9">
      <c r="I530" s="14"/>
    </row>
    <row r="531" spans="9:9">
      <c r="I531" s="14"/>
    </row>
    <row r="532" spans="9:9">
      <c r="I532" s="14"/>
    </row>
    <row r="533" spans="9:9">
      <c r="I533" s="14"/>
    </row>
    <row r="534" spans="9:9">
      <c r="I534" s="14"/>
    </row>
  </sheetData>
  <mergeCells count="2">
    <mergeCell ref="M1:Q1"/>
    <mergeCell ref="S1:W1"/>
  </mergeCells>
  <printOptions horizontalCentered="1" verticalCentered="1"/>
  <pageMargins left="0.25" right="0.25" top="0.35" bottom="0.28000000000000003" header="0.3" footer="0.3"/>
  <pageSetup scale="4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/>
    <pageSetUpPr fitToPage="1"/>
  </sheetPr>
  <dimension ref="A1:EK152"/>
  <sheetViews>
    <sheetView zoomScale="85" zoomScaleNormal="85" zoomScaleSheetLayoutView="85" zoomScalePageLayoutView="40" workbookViewId="0">
      <pane xSplit="2" ySplit="2" topLeftCell="C3" activePane="bottomRight" state="frozen"/>
      <selection pane="topRight"/>
      <selection pane="bottomLeft"/>
      <selection pane="bottomRight" activeCell="O30" sqref="O30"/>
    </sheetView>
  </sheetViews>
  <sheetFormatPr defaultColWidth="9.140625" defaultRowHeight="12.75" outlineLevelCol="1"/>
  <cols>
    <col min="1" max="1" width="7.85546875" style="1" bestFit="1" customWidth="1"/>
    <col min="2" max="2" width="68.5703125" style="1" customWidth="1"/>
    <col min="3" max="3" width="8.140625" style="2" hidden="1" customWidth="1" outlineLevel="1"/>
    <col min="4" max="4" width="8" style="2" hidden="1" customWidth="1" outlineLevel="1"/>
    <col min="5" max="5" width="6.140625" style="2" hidden="1" customWidth="1" outlineLevel="1"/>
    <col min="6" max="6" width="8.140625" style="2" hidden="1" customWidth="1" outlineLevel="1"/>
    <col min="7" max="7" width="6.140625" style="2" hidden="1" customWidth="1" outlineLevel="1"/>
    <col min="8" max="9" width="12.42578125" style="2" hidden="1" customWidth="1" outlineLevel="1"/>
    <col min="10" max="10" width="11.42578125" style="2" hidden="1" customWidth="1" outlineLevel="1"/>
    <col min="11" max="11" width="11.5703125" style="2" hidden="1" customWidth="1" outlineLevel="1"/>
    <col min="12" max="12" width="1.42578125" style="1" customWidth="1" collapsed="1"/>
    <col min="13" max="14" width="15" style="23" bestFit="1" customWidth="1"/>
    <col min="15" max="15" width="14.28515625" style="23" bestFit="1" customWidth="1"/>
    <col min="16" max="16" width="15.140625" style="23" customWidth="1"/>
    <col min="17" max="17" width="14.140625" style="25" customWidth="1"/>
    <col min="18" max="18" width="4.5703125" style="25" customWidth="1"/>
    <col min="19" max="20" width="15" style="23" bestFit="1" customWidth="1"/>
    <col min="21" max="21" width="14.28515625" style="23" bestFit="1" customWidth="1"/>
    <col min="22" max="22" width="14.7109375" style="23" bestFit="1" customWidth="1"/>
    <col min="23" max="23" width="14.140625" style="25" customWidth="1"/>
    <col min="24" max="24" width="51.42578125" style="1" hidden="1" customWidth="1" outlineLevel="1"/>
    <col min="25" max="25" width="9.140625" style="1" customWidth="1" collapsed="1"/>
    <col min="26" max="27" width="9.140625" style="1" customWidth="1"/>
    <col min="28" max="28" width="11.140625" style="1" customWidth="1"/>
    <col min="29" max="16384" width="9.140625" style="1"/>
  </cols>
  <sheetData>
    <row r="1" spans="1:24" ht="24.75">
      <c r="B1" s="5"/>
      <c r="D1" s="10"/>
      <c r="E1" s="10"/>
      <c r="F1" s="10"/>
      <c r="G1" s="10"/>
      <c r="L1" s="44"/>
      <c r="M1" s="110" t="s">
        <v>490</v>
      </c>
      <c r="N1" s="114"/>
      <c r="O1" s="114"/>
      <c r="P1" s="114"/>
      <c r="Q1" s="115"/>
      <c r="R1" s="47"/>
      <c r="S1" s="110" t="s">
        <v>491</v>
      </c>
      <c r="T1" s="111"/>
      <c r="U1" s="112"/>
      <c r="V1" s="112"/>
      <c r="W1" s="113"/>
    </row>
    <row r="2" spans="1:24" ht="25.5">
      <c r="A2" s="1" t="s">
        <v>591</v>
      </c>
      <c r="B2" s="3" t="s">
        <v>50</v>
      </c>
      <c r="C2" s="2" t="s">
        <v>489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484</v>
      </c>
      <c r="I2" s="2" t="s">
        <v>485</v>
      </c>
      <c r="J2" s="2" t="s">
        <v>486</v>
      </c>
      <c r="K2" s="2" t="s">
        <v>487</v>
      </c>
      <c r="L2" s="43"/>
      <c r="M2" s="19" t="s">
        <v>526</v>
      </c>
      <c r="N2" s="19" t="s">
        <v>527</v>
      </c>
      <c r="O2" s="20" t="s">
        <v>528</v>
      </c>
      <c r="P2" s="20" t="s">
        <v>492</v>
      </c>
      <c r="Q2" s="21" t="s">
        <v>493</v>
      </c>
      <c r="R2" s="48"/>
      <c r="S2" s="19" t="s">
        <v>526</v>
      </c>
      <c r="T2" s="19" t="s">
        <v>527</v>
      </c>
      <c r="U2" s="20" t="s">
        <v>528</v>
      </c>
      <c r="V2" s="20" t="s">
        <v>492</v>
      </c>
      <c r="W2" s="21" t="s">
        <v>493</v>
      </c>
    </row>
    <row r="3" spans="1:24">
      <c r="B3" s="53" t="s">
        <v>38</v>
      </c>
      <c r="C3" s="74"/>
      <c r="D3" s="74"/>
      <c r="E3" s="74"/>
      <c r="F3" s="74"/>
      <c r="G3" s="74"/>
      <c r="H3" s="74"/>
      <c r="I3" s="74"/>
      <c r="J3" s="74"/>
      <c r="K3" s="74"/>
      <c r="L3" s="45"/>
      <c r="M3" s="75"/>
      <c r="N3" s="75"/>
      <c r="O3" s="76"/>
      <c r="P3" s="76"/>
      <c r="Q3" s="77"/>
      <c r="R3" s="49"/>
      <c r="S3" s="75"/>
      <c r="T3" s="75"/>
      <c r="U3" s="76"/>
      <c r="V3" s="76"/>
      <c r="W3" s="77"/>
    </row>
    <row r="4" spans="1:24">
      <c r="B4" s="1" t="s">
        <v>64</v>
      </c>
      <c r="C4" s="2">
        <v>61</v>
      </c>
      <c r="D4" s="2">
        <v>56403</v>
      </c>
      <c r="E4" s="2">
        <v>55147</v>
      </c>
      <c r="F4" s="2">
        <f>E4</f>
        <v>55147</v>
      </c>
      <c r="G4" s="2">
        <f>D4</f>
        <v>56403</v>
      </c>
      <c r="H4" s="2" t="str">
        <f>CONCATENATE("L",D4,E4)</f>
        <v>L5640355147</v>
      </c>
      <c r="I4" s="2" t="str">
        <f>CONCATENATE("L",F4,G4)</f>
        <v>L5514756403</v>
      </c>
      <c r="J4" s="2" t="str">
        <f>CONCATENATE(C4,"NE")</f>
        <v>61NE</v>
      </c>
      <c r="K4" s="2" t="str">
        <f>CONCATENATE(C4,"SW")</f>
        <v>61SW</v>
      </c>
      <c r="L4" s="43"/>
      <c r="M4" s="22" t="str">
        <f>IFERROR(VLOOKUP(H4,emme_volumes!$A:$AB, 4,FALSE)*24,"****")</f>
        <v>****</v>
      </c>
      <c r="N4" s="22" t="str">
        <f t="array" ref="N4">IFERROR(SUM(VLOOKUP(H4,emme_volumes!$A:$AB, {5,6,7,8,9,10,11,12,13,14,15,16,17,18,19,20,21,22,23,24,25,26,27,28},FALSE)),"****")</f>
        <v>****</v>
      </c>
      <c r="O4" s="23">
        <f t="array" ref="O4">IFERROR(SUM(VLOOKUP(J4,counts!$A:$AC, {6,7,8,9,10,11,12,13,14,15,16,17,18,19,20,21,22,23,24,25,26,27,28,29},FALSE)),"****")</f>
        <v>9150</v>
      </c>
      <c r="P4" s="23" t="e">
        <f>N4-O4</f>
        <v>#VALUE!</v>
      </c>
      <c r="Q4" s="24" t="e">
        <f>P4/O4</f>
        <v>#VALUE!</v>
      </c>
      <c r="R4" s="49"/>
      <c r="S4" s="22" t="str">
        <f>IFERROR(VLOOKUP(I4,emme_volumes!$A:$AB, 4,FALSE)*24,"****")</f>
        <v>****</v>
      </c>
      <c r="T4" s="22" t="str">
        <f t="array" ref="T4">IFERROR(SUM(VLOOKUP(I4,emme_volumes!$A:$AB, {5,6,7,8,9,10,11,12,13,14,15,16,17,18,19,20,21,22,23,24,25,26,27,28},FALSE)),"****")</f>
        <v>****</v>
      </c>
      <c r="U4" s="23">
        <f t="array" ref="U4">IFERROR(SUM(VLOOKUP(K4,counts!$A:$AC, {6,7,8,9,10,11,12,13,14,15,16,17,18,19,20,21,22,23,24,25,26,27,28,29},FALSE)),"****")</f>
        <v>6094</v>
      </c>
      <c r="V4" s="23" t="e">
        <f>T4-U4</f>
        <v>#VALUE!</v>
      </c>
      <c r="W4" s="24" t="e">
        <f>V4/U4</f>
        <v>#VALUE!</v>
      </c>
    </row>
    <row r="5" spans="1:24">
      <c r="B5" s="1" t="s">
        <v>65</v>
      </c>
      <c r="C5" s="2">
        <v>62</v>
      </c>
      <c r="D5" s="2">
        <v>54069</v>
      </c>
      <c r="E5" s="2">
        <v>54933</v>
      </c>
      <c r="F5" s="2">
        <f t="shared" ref="F5:F32" si="0">E5</f>
        <v>54933</v>
      </c>
      <c r="G5" s="2">
        <f t="shared" ref="G5:G32" si="1">D5</f>
        <v>54069</v>
      </c>
      <c r="H5" s="2" t="str">
        <f t="shared" ref="H5:H22" si="2">CONCATENATE("L",D5,E5)</f>
        <v>L5406954933</v>
      </c>
      <c r="I5" s="2" t="str">
        <f t="shared" ref="I5:I22" si="3">CONCATENATE("L",F5,G5)</f>
        <v>L5493354069</v>
      </c>
      <c r="J5" s="2" t="str">
        <f t="shared" ref="J5:J22" si="4">CONCATENATE(C5,"NE")</f>
        <v>62NE</v>
      </c>
      <c r="K5" s="2" t="str">
        <f t="shared" ref="K5:K22" si="5">CONCATENATE(C5,"SW")</f>
        <v>62SW</v>
      </c>
      <c r="L5" s="43"/>
      <c r="M5" s="22" t="str">
        <f>IFERROR(VLOOKUP(H5,emme_volumes!$A:$AB, 4,FALSE)*24,"****")</f>
        <v>****</v>
      </c>
      <c r="N5" s="22" t="str">
        <f t="array" ref="N5">IFERROR(SUM(VLOOKUP(H5,emme_volumes!$A:$AB, {5,6,7,8,9,10,11,12,13,14,15,16,17,18,19,20,21,22,23,24,25,26,27,28},FALSE)),"****")</f>
        <v>****</v>
      </c>
      <c r="O5" s="23">
        <f t="array" ref="O5">IFERROR(SUM(VLOOKUP(J5,counts!$A:$AC, {6,7,8,9,10,11,12,13,14,15,16,17,18,19,20,21,22,23,24,25,26,27,28,29},FALSE)),"****")</f>
        <v>14209</v>
      </c>
      <c r="P5" s="23" t="e">
        <f t="shared" ref="P5" si="6">N5-O5</f>
        <v>#VALUE!</v>
      </c>
      <c r="Q5" s="24" t="e">
        <f t="shared" ref="Q5" si="7">P5/O5</f>
        <v>#VALUE!</v>
      </c>
      <c r="R5" s="49"/>
      <c r="S5" s="22" t="str">
        <f>IFERROR(VLOOKUP(I5,emme_volumes!$A:$AB, 4,FALSE)*24,"****")</f>
        <v>****</v>
      </c>
      <c r="T5" s="22" t="str">
        <f t="array" ref="T5">IFERROR(SUM(VLOOKUP(I5,emme_volumes!$A:$AB, {5,6,7,8,9,10,11,12,13,14,15,16,17,18,19,20,21,22,23,24,25,26,27,28},FALSE)),"****")</f>
        <v>****</v>
      </c>
      <c r="U5" s="23">
        <f t="array" ref="U5">IFERROR(SUM(VLOOKUP(K5,counts!$A:$AC, {6,7,8,9,10,11,12,13,14,15,16,17,18,19,20,21,22,23,24,25,26,27,28,29},FALSE)),"****")</f>
        <v>16428</v>
      </c>
      <c r="V5" s="23" t="e">
        <f t="shared" ref="V5:V23" si="8">T5-U5</f>
        <v>#VALUE!</v>
      </c>
      <c r="W5" s="24" t="e">
        <f t="shared" ref="W5" si="9">V5/U5</f>
        <v>#VALUE!</v>
      </c>
    </row>
    <row r="6" spans="1:24">
      <c r="B6" s="1" t="s">
        <v>89</v>
      </c>
      <c r="C6" s="2">
        <v>401</v>
      </c>
      <c r="D6" s="2">
        <v>56893</v>
      </c>
      <c r="E6" s="2">
        <v>59640</v>
      </c>
      <c r="F6" s="2">
        <f>E6</f>
        <v>59640</v>
      </c>
      <c r="G6" s="2">
        <f>D6</f>
        <v>56893</v>
      </c>
      <c r="H6" s="2" t="str">
        <f>CONCATENATE("L",D6,E6)</f>
        <v>L5689359640</v>
      </c>
      <c r="I6" s="2" t="str">
        <f>CONCATENATE("L",F6,G6)</f>
        <v>L5964056893</v>
      </c>
      <c r="J6" s="2" t="str">
        <f>CONCATENATE(C6,"NE")</f>
        <v>401NE</v>
      </c>
      <c r="K6" s="2" t="str">
        <f>CONCATENATE(C6,"SW")</f>
        <v>401SW</v>
      </c>
      <c r="L6" s="43"/>
      <c r="M6" s="22" t="str">
        <f>IFERROR(VLOOKUP(H6,emme_volumes!$A:$AB, 4,FALSE)*24,"****")</f>
        <v>****</v>
      </c>
      <c r="N6" s="22" t="str">
        <f t="array" ref="N6">IFERROR(SUM(VLOOKUP(H6,emme_volumes!$A:$AB, {5,6,7,8,9,10,11,12,13,14,15,16,17,18,19,20,21,22,23,24,25,26,27,28},FALSE)),"****")</f>
        <v>****</v>
      </c>
      <c r="O6" s="23">
        <f t="array" ref="O6">IFERROR(SUM(VLOOKUP(J6,counts!$A:$AC, {6,7,8,9,10,11,12,13,14,15,16,17,18,19,20,21,22,23,24,25,26,27,28,29},FALSE)),"****")</f>
        <v>2105</v>
      </c>
      <c r="P6" s="23" t="e">
        <f>N6-O6</f>
        <v>#VALUE!</v>
      </c>
      <c r="Q6" s="24" t="e">
        <f>P6/O6</f>
        <v>#VALUE!</v>
      </c>
      <c r="R6" s="49"/>
      <c r="S6" s="22" t="str">
        <f>IFERROR(VLOOKUP(I6,emme_volumes!$A:$AB, 4,FALSE)*24,"****")</f>
        <v>****</v>
      </c>
      <c r="T6" s="22" t="str">
        <f t="array" ref="T6">IFERROR(SUM(VLOOKUP(I6,emme_volumes!$A:$AB, {5,6,7,8,9,10,11,12,13,14,15,16,17,18,19,20,21,22,23,24,25,26,27,28},FALSE)),"****")</f>
        <v>****</v>
      </c>
      <c r="U6" s="23">
        <f t="array" ref="U6">IFERROR(SUM(VLOOKUP(K6,counts!$A:$AC, {6,7,8,9,10,11,12,13,14,15,16,17,18,19,20,21,22,23,24,25,26,27,28,29},FALSE)),"****")</f>
        <v>2813</v>
      </c>
      <c r="V6" s="23" t="e">
        <f t="shared" si="8"/>
        <v>#VALUE!</v>
      </c>
      <c r="W6" s="24" t="e">
        <f>V6/U6</f>
        <v>#VALUE!</v>
      </c>
      <c r="X6" s="1" t="s">
        <v>495</v>
      </c>
    </row>
    <row r="7" spans="1:24">
      <c r="B7" s="1" t="s">
        <v>549</v>
      </c>
      <c r="C7" s="2">
        <v>423</v>
      </c>
      <c r="D7" s="41">
        <v>55784</v>
      </c>
      <c r="E7" s="41">
        <v>60209</v>
      </c>
      <c r="F7" s="41">
        <f t="shared" si="0"/>
        <v>60209</v>
      </c>
      <c r="G7" s="41">
        <f t="shared" si="1"/>
        <v>55784</v>
      </c>
      <c r="H7" s="2" t="str">
        <f t="shared" si="2"/>
        <v>L5578460209</v>
      </c>
      <c r="I7" s="2" t="str">
        <f t="shared" si="3"/>
        <v>L6020955784</v>
      </c>
      <c r="J7" s="2" t="str">
        <f t="shared" si="4"/>
        <v>423NE</v>
      </c>
      <c r="K7" s="2" t="str">
        <f t="shared" si="5"/>
        <v>423SW</v>
      </c>
      <c r="L7" s="43"/>
      <c r="M7" s="22" t="str">
        <f>IFERROR(VLOOKUP(H7,emme_volumes!$A:$AB, 4,FALSE)*24,"****")</f>
        <v>****</v>
      </c>
      <c r="N7" s="22" t="str">
        <f t="array" ref="N7">IFERROR(SUM(VLOOKUP(H7,emme_volumes!$A:$AB, {5,6,7,8,9,10,11,12,13,14,15,16,17,18,19,20,21,22,23,24,25,26,27,28},FALSE)),"****")</f>
        <v>****</v>
      </c>
      <c r="O7" s="23">
        <f t="array" ref="O7">IFERROR(SUM(VLOOKUP(J7,counts!$A:$AC, {6,7,8,9,10,11,12,13,14,15,16,17,18,19,20,21,22,23,24,25,26,27,28,29},FALSE)),"****")</f>
        <v>10355</v>
      </c>
      <c r="P7" s="23" t="e">
        <f t="shared" ref="P7:P8" si="10">N7-O7</f>
        <v>#VALUE!</v>
      </c>
      <c r="Q7" s="24" t="e">
        <f t="shared" ref="Q7:Q8" si="11">P7/O7</f>
        <v>#VALUE!</v>
      </c>
      <c r="R7" s="49"/>
      <c r="S7" s="22" t="str">
        <f>IFERROR(VLOOKUP(I7,emme_volumes!$A:$AB, 4,FALSE)*24,"****")</f>
        <v>****</v>
      </c>
      <c r="T7" s="22" t="str">
        <f t="array" ref="T7">IFERROR(SUM(VLOOKUP(I7,emme_volumes!$A:$AB, {5,6,7,8,9,10,11,12,13,14,15,16,17,18,19,20,21,22,23,24,25,26,27,28},FALSE)),"****")</f>
        <v>****</v>
      </c>
      <c r="U7" s="23">
        <f t="array" ref="U7">IFERROR(SUM(VLOOKUP(K7,counts!$A:$AC, {6,7,8,9,10,11,12,13,14,15,16,17,18,19,20,21,22,23,24,25,26,27,28,29},FALSE)),"****")</f>
        <v>10830</v>
      </c>
      <c r="V7" s="23" t="e">
        <f t="shared" si="8"/>
        <v>#VALUE!</v>
      </c>
      <c r="W7" s="24" t="e">
        <f t="shared" ref="W7:W8" si="12">V7/U7</f>
        <v>#VALUE!</v>
      </c>
    </row>
    <row r="8" spans="1:24">
      <c r="B8" s="1" t="s">
        <v>66</v>
      </c>
      <c r="C8" s="2">
        <v>64</v>
      </c>
      <c r="D8" s="2">
        <v>58956</v>
      </c>
      <c r="E8" s="2">
        <v>57796</v>
      </c>
      <c r="F8" s="2">
        <f t="shared" si="0"/>
        <v>57796</v>
      </c>
      <c r="G8" s="2">
        <f t="shared" si="1"/>
        <v>58956</v>
      </c>
      <c r="H8" s="2" t="str">
        <f t="shared" si="2"/>
        <v>L5895657796</v>
      </c>
      <c r="I8" s="2" t="str">
        <f t="shared" si="3"/>
        <v>L5779658956</v>
      </c>
      <c r="J8" s="2" t="str">
        <f t="shared" si="4"/>
        <v>64NE</v>
      </c>
      <c r="K8" s="2" t="str">
        <f t="shared" si="5"/>
        <v>64SW</v>
      </c>
      <c r="L8" s="43"/>
      <c r="M8" s="22" t="str">
        <f>IFERROR(VLOOKUP(H8,emme_volumes!$A:$AB, 4,FALSE)*24,"****")</f>
        <v>****</v>
      </c>
      <c r="N8" s="22" t="str">
        <f t="array" ref="N8">IFERROR(SUM(VLOOKUP(H8,emme_volumes!$A:$AB, {5,6,7,8,9,10,11,12,13,14,15,16,17,18,19,20,21,22,23,24,25,26,27,28},FALSE)),"****")</f>
        <v>****</v>
      </c>
      <c r="O8" s="23">
        <f t="array" ref="O8">IFERROR(SUM(VLOOKUP(J8,counts!$A:$AC, {6,7,8,9,10,11,12,13,14,15,16,17,18,19,20,21,22,23,24,25,26,27,28,29},FALSE)),"****")</f>
        <v>1562</v>
      </c>
      <c r="P8" s="23" t="e">
        <f t="shared" si="10"/>
        <v>#VALUE!</v>
      </c>
      <c r="Q8" s="24" t="e">
        <f t="shared" si="11"/>
        <v>#VALUE!</v>
      </c>
      <c r="R8" s="49"/>
      <c r="S8" s="22" t="str">
        <f>IFERROR(VLOOKUP(I8,emme_volumes!$A:$AB, 4,FALSE)*24,"****")</f>
        <v>****</v>
      </c>
      <c r="T8" s="22" t="str">
        <f t="array" ref="T8">IFERROR(SUM(VLOOKUP(I8,emme_volumes!$A:$AB, {5,6,7,8,9,10,11,12,13,14,15,16,17,18,19,20,21,22,23,24,25,26,27,28},FALSE)),"****")</f>
        <v>****</v>
      </c>
      <c r="U8" s="23">
        <f t="array" ref="U8">IFERROR(SUM(VLOOKUP(K8,counts!$A:$AC, {6,7,8,9,10,11,12,13,14,15,16,17,18,19,20,21,22,23,24,25,26,27,28,29},FALSE)),"****")</f>
        <v>1677</v>
      </c>
      <c r="V8" s="23" t="e">
        <f t="shared" si="8"/>
        <v>#VALUE!</v>
      </c>
      <c r="W8" s="24" t="e">
        <f t="shared" si="12"/>
        <v>#VALUE!</v>
      </c>
    </row>
    <row r="9" spans="1:24">
      <c r="B9" s="1" t="s">
        <v>90</v>
      </c>
      <c r="C9" s="2">
        <v>402</v>
      </c>
      <c r="D9" s="2">
        <v>52676</v>
      </c>
      <c r="E9" s="2">
        <v>55562</v>
      </c>
      <c r="F9" s="2">
        <f>E9</f>
        <v>55562</v>
      </c>
      <c r="G9" s="2">
        <f>D9</f>
        <v>52676</v>
      </c>
      <c r="H9" s="2" t="str">
        <f>CONCATENATE("L",D9,E9)</f>
        <v>L5267655562</v>
      </c>
      <c r="I9" s="2" t="str">
        <f>CONCATENATE("L",F9,G9)</f>
        <v>L5556252676</v>
      </c>
      <c r="J9" s="2" t="str">
        <f>CONCATENATE(C9,"NE")</f>
        <v>402NE</v>
      </c>
      <c r="K9" s="2" t="str">
        <f>CONCATENATE(C9,"SW")</f>
        <v>402SW</v>
      </c>
      <c r="L9" s="45"/>
      <c r="M9" s="22" t="str">
        <f>IFERROR(VLOOKUP(H9,emme_volumes!$A:$AB, 4,FALSE)*24,"****")</f>
        <v>****</v>
      </c>
      <c r="N9" s="22" t="str">
        <f t="array" ref="N9">IFERROR(SUM(VLOOKUP(H9,emme_volumes!$A:$AB, {5,6,7,8,9,10,11,12,13,14,15,16,17,18,19,20,21,22,23,24,25,26,27,28},FALSE)),"****")</f>
        <v>****</v>
      </c>
      <c r="O9" s="23">
        <f t="array" ref="O9">IFERROR(SUM(VLOOKUP(J9,counts!$A:$AC, {6,7,8,9,10,11,12,13,14,15,16,17,18,19,20,21,22,23,24,25,26,27,28,29},FALSE)),"****")</f>
        <v>1506</v>
      </c>
      <c r="P9" s="23" t="e">
        <f>N9-O9</f>
        <v>#VALUE!</v>
      </c>
      <c r="Q9" s="24" t="e">
        <f>P9/O9</f>
        <v>#VALUE!</v>
      </c>
      <c r="R9" s="49"/>
      <c r="S9" s="22" t="str">
        <f>IFERROR(VLOOKUP(I9,emme_volumes!$A:$AB, 4,FALSE)*24,"****")</f>
        <v>****</v>
      </c>
      <c r="T9" s="22" t="str">
        <f t="array" ref="T9">IFERROR(SUM(VLOOKUP(I9,emme_volumes!$A:$AB, {5,6,7,8,9,10,11,12,13,14,15,16,17,18,19,20,21,22,23,24,25,26,27,28},FALSE)),"****")</f>
        <v>****</v>
      </c>
      <c r="U9" s="23">
        <f t="array" ref="U9">IFERROR(SUM(VLOOKUP(K9,counts!$A:$AC, {6,7,8,9,10,11,12,13,14,15,16,17,18,19,20,21,22,23,24,25,26,27,28,29},FALSE)),"****")</f>
        <v>1670</v>
      </c>
      <c r="V9" s="23" t="e">
        <f t="shared" si="8"/>
        <v>#VALUE!</v>
      </c>
      <c r="W9" s="24" t="e">
        <f>V9/U9</f>
        <v>#VALUE!</v>
      </c>
      <c r="X9" s="1" t="s">
        <v>495</v>
      </c>
    </row>
    <row r="10" spans="1:24">
      <c r="B10" s="1" t="s">
        <v>67</v>
      </c>
      <c r="C10" s="2">
        <v>65</v>
      </c>
      <c r="D10" s="2">
        <v>57208</v>
      </c>
      <c r="E10" s="2">
        <v>56562</v>
      </c>
      <c r="F10" s="2">
        <f t="shared" si="0"/>
        <v>56562</v>
      </c>
      <c r="G10" s="2">
        <f t="shared" si="1"/>
        <v>57208</v>
      </c>
      <c r="H10" s="2" t="str">
        <f t="shared" si="2"/>
        <v>L5720856562</v>
      </c>
      <c r="I10" s="2" t="str">
        <f t="shared" si="3"/>
        <v>L5656257208</v>
      </c>
      <c r="J10" s="2" t="str">
        <f t="shared" si="4"/>
        <v>65NE</v>
      </c>
      <c r="K10" s="2" t="str">
        <f t="shared" si="5"/>
        <v>65SW</v>
      </c>
      <c r="L10" s="43"/>
      <c r="M10" s="22" t="str">
        <f>IFERROR(VLOOKUP(H10,emme_volumes!$A:$AB, 4,FALSE)*24,"****")</f>
        <v>****</v>
      </c>
      <c r="N10" s="22" t="str">
        <f t="array" ref="N10">IFERROR(SUM(VLOOKUP(H10,emme_volumes!$A:$AB, {5,6,7,8,9,10,11,12,13,14,15,16,17,18,19,20,21,22,23,24,25,26,27,28},FALSE)),"****")</f>
        <v>****</v>
      </c>
      <c r="O10" s="23">
        <f t="array" ref="O10">IFERROR(SUM(VLOOKUP(J10,counts!$A:$AC, {6,7,8,9,10,11,12,13,14,15,16,17,18,19,20,21,22,23,24,25,26,27,28,29},FALSE)),"****")</f>
        <v>2389</v>
      </c>
      <c r="P10" s="23" t="e">
        <f t="shared" ref="P10:P22" si="13">N10-O10</f>
        <v>#VALUE!</v>
      </c>
      <c r="Q10" s="24" t="e">
        <f t="shared" ref="Q10:Q23" si="14">P10/O10</f>
        <v>#VALUE!</v>
      </c>
      <c r="R10" s="49"/>
      <c r="S10" s="22" t="str">
        <f>IFERROR(VLOOKUP(I10,emme_volumes!$A:$AB, 4,FALSE)*24,"****")</f>
        <v>****</v>
      </c>
      <c r="T10" s="22" t="str">
        <f t="array" ref="T10">IFERROR(SUM(VLOOKUP(I10,emme_volumes!$A:$AB, {5,6,7,8,9,10,11,12,13,14,15,16,17,18,19,20,21,22,23,24,25,26,27,28},FALSE)),"****")</f>
        <v>****</v>
      </c>
      <c r="U10" s="23">
        <f t="array" ref="U10">IFERROR(SUM(VLOOKUP(K10,counts!$A:$AC, {6,7,8,9,10,11,12,13,14,15,16,17,18,19,20,21,22,23,24,25,26,27,28,29},FALSE)),"****")</f>
        <v>5792</v>
      </c>
      <c r="V10" s="23" t="e">
        <f t="shared" si="8"/>
        <v>#VALUE!</v>
      </c>
      <c r="W10" s="24" t="e">
        <f t="shared" ref="W10:W23" si="15">V10/U10</f>
        <v>#VALUE!</v>
      </c>
    </row>
    <row r="11" spans="1:24">
      <c r="A11" s="1">
        <v>1</v>
      </c>
      <c r="B11" s="4" t="s">
        <v>582</v>
      </c>
      <c r="C11" s="9" t="s">
        <v>572</v>
      </c>
      <c r="D11" s="41">
        <v>55137</v>
      </c>
      <c r="E11" s="41">
        <v>58320</v>
      </c>
      <c r="F11" s="9">
        <v>59487</v>
      </c>
      <c r="G11" s="9">
        <v>80195</v>
      </c>
      <c r="H11" s="9" t="str">
        <f t="shared" si="2"/>
        <v>L5513758320</v>
      </c>
      <c r="I11" s="9" t="str">
        <f t="shared" si="3"/>
        <v>L5948780195</v>
      </c>
      <c r="J11" s="9" t="str">
        <f t="shared" si="4"/>
        <v>26-028NE</v>
      </c>
      <c r="K11" s="9" t="str">
        <f t="shared" si="5"/>
        <v>26-028SW</v>
      </c>
      <c r="L11" s="43"/>
      <c r="M11" s="26" t="str">
        <f>IFERROR(VLOOKUP(H11,emme_volumes!$A:$AB, 4,FALSE)*24,"****")</f>
        <v>****</v>
      </c>
      <c r="N11" s="26" t="str">
        <f t="array" ref="N11">IFERROR(SUM(VLOOKUP(H11,emme_volumes!$A:$AB, {5,6,7,8,9,10,11,12,13,14,15,16,17,18,19,20,21,22,23,24,25,26,27,28},FALSE)),"****")</f>
        <v>****</v>
      </c>
      <c r="O11" s="27">
        <f t="array" ref="O11">IFERROR(SUM(VLOOKUP(J11,counts!$A:$AC, {6,7,8,9,10,11,12,13,14,15,16,17,18,19,20,21,22,23,24,25,26,27,28,29},FALSE)),"****")</f>
        <v>58357.615384615317</v>
      </c>
      <c r="P11" s="27" t="e">
        <f t="shared" si="13"/>
        <v>#VALUE!</v>
      </c>
      <c r="Q11" s="28" t="e">
        <f t="shared" si="14"/>
        <v>#VALUE!</v>
      </c>
      <c r="R11" s="49"/>
      <c r="S11" s="26" t="str">
        <f>IFERROR(VLOOKUP(I11,emme_volumes!$A:$AB, 4,FALSE)*24,"****")</f>
        <v>****</v>
      </c>
      <c r="T11" s="26" t="str">
        <f t="array" ref="T11">IFERROR(SUM(VLOOKUP(I11,emme_volumes!$A:$AB, {5,6,7,8,9,10,11,12,13,14,15,16,17,18,19,20,21,22,23,24,25,26,27,28},FALSE)),"****")</f>
        <v>****</v>
      </c>
      <c r="U11" s="27">
        <f t="array" ref="U11">IFERROR(SUM(VLOOKUP(K11,counts!$A:$AC, {6,7,8,9,10,11,12,13,14,15,16,17,18,19,20,21,22,23,24,25,26,27,28,29},FALSE)),"****")</f>
        <v>52694.846153846032</v>
      </c>
      <c r="V11" s="27" t="e">
        <f t="shared" si="8"/>
        <v>#VALUE!</v>
      </c>
      <c r="W11" s="28" t="e">
        <f t="shared" si="15"/>
        <v>#VALUE!</v>
      </c>
      <c r="X11" s="1" t="s">
        <v>514</v>
      </c>
    </row>
    <row r="12" spans="1:24">
      <c r="B12" s="1" t="s">
        <v>68</v>
      </c>
      <c r="C12" s="2">
        <v>67</v>
      </c>
      <c r="D12" s="2">
        <v>54288</v>
      </c>
      <c r="E12" s="2">
        <v>52602</v>
      </c>
      <c r="F12" s="2">
        <f t="shared" si="0"/>
        <v>52602</v>
      </c>
      <c r="G12" s="2">
        <f t="shared" si="1"/>
        <v>54288</v>
      </c>
      <c r="H12" s="2" t="str">
        <f t="shared" si="2"/>
        <v>L5428852602</v>
      </c>
      <c r="I12" s="2" t="str">
        <f t="shared" si="3"/>
        <v>L5260254288</v>
      </c>
      <c r="J12" s="2" t="str">
        <f t="shared" si="4"/>
        <v>67NE</v>
      </c>
      <c r="K12" s="2" t="str">
        <f t="shared" si="5"/>
        <v>67SW</v>
      </c>
      <c r="L12" s="43"/>
      <c r="M12" s="22" t="str">
        <f>IFERROR(VLOOKUP(H12,emme_volumes!$A:$AB, 4,FALSE)*24,"****")</f>
        <v>****</v>
      </c>
      <c r="N12" s="22" t="str">
        <f t="array" ref="N12">IFERROR(SUM(VLOOKUP(H12,emme_volumes!$A:$AB, {5,6,7,8,9,10,11,12,13,14,15,16,17,18,19,20,21,22,23,24,25,26,27,28},FALSE)),"****")</f>
        <v>****</v>
      </c>
      <c r="O12" s="23">
        <f t="array" ref="O12">IFERROR(SUM(VLOOKUP(J12,counts!$A:$AC, {6,7,8,9,10,11,12,13,14,15,16,17,18,19,20,21,22,23,24,25,26,27,28,29},FALSE)),"****")</f>
        <v>986</v>
      </c>
      <c r="P12" s="23" t="e">
        <f t="shared" si="13"/>
        <v>#VALUE!</v>
      </c>
      <c r="Q12" s="24" t="e">
        <f t="shared" si="14"/>
        <v>#VALUE!</v>
      </c>
      <c r="R12" s="49"/>
      <c r="S12" s="22" t="str">
        <f>IFERROR(VLOOKUP(I12,emme_volumes!$A:$AB, 4,FALSE)*24,"****")</f>
        <v>****</v>
      </c>
      <c r="T12" s="22" t="str">
        <f t="array" ref="T12">IFERROR(SUM(VLOOKUP(I12,emme_volumes!$A:$AB, {5,6,7,8,9,10,11,12,13,14,15,16,17,18,19,20,21,22,23,24,25,26,27,28},FALSE)),"****")</f>
        <v>****</v>
      </c>
      <c r="U12" s="23">
        <f t="array" ref="U12">IFERROR(SUM(VLOOKUP(K12,counts!$A:$AC, {6,7,8,9,10,11,12,13,14,15,16,17,18,19,20,21,22,23,24,25,26,27,28,29},FALSE)),"****")</f>
        <v>1425</v>
      </c>
      <c r="V12" s="23" t="e">
        <f t="shared" si="8"/>
        <v>#VALUE!</v>
      </c>
      <c r="W12" s="24" t="e">
        <f t="shared" si="15"/>
        <v>#VALUE!</v>
      </c>
      <c r="X12" s="1" t="s">
        <v>515</v>
      </c>
    </row>
    <row r="13" spans="1:24">
      <c r="B13" s="1" t="s">
        <v>69</v>
      </c>
      <c r="C13" s="2">
        <v>68</v>
      </c>
      <c r="D13" s="2">
        <v>56877</v>
      </c>
      <c r="E13" s="2">
        <v>59305</v>
      </c>
      <c r="F13" s="2">
        <f t="shared" si="0"/>
        <v>59305</v>
      </c>
      <c r="G13" s="2">
        <f t="shared" si="1"/>
        <v>56877</v>
      </c>
      <c r="H13" s="2" t="str">
        <f t="shared" si="2"/>
        <v>L5687759305</v>
      </c>
      <c r="I13" s="2" t="str">
        <f t="shared" si="3"/>
        <v>L5930556877</v>
      </c>
      <c r="J13" s="2" t="str">
        <f t="shared" si="4"/>
        <v>68NE</v>
      </c>
      <c r="K13" s="2" t="str">
        <f t="shared" si="5"/>
        <v>68SW</v>
      </c>
      <c r="L13" s="43"/>
      <c r="M13" s="22" t="str">
        <f>IFERROR(VLOOKUP(H13,emme_volumes!$A:$AB, 4,FALSE)*24,"****")</f>
        <v>****</v>
      </c>
      <c r="N13" s="22" t="str">
        <f t="array" ref="N13">IFERROR(SUM(VLOOKUP(H13,emme_volumes!$A:$AB, {5,6,7,8,9,10,11,12,13,14,15,16,17,18,19,20,21,22,23,24,25,26,27,28},FALSE)),"****")</f>
        <v>****</v>
      </c>
      <c r="O13" s="23">
        <f t="array" ref="O13">IFERROR(SUM(VLOOKUP(J13,counts!$A:$AC, {6,7,8,9,10,11,12,13,14,15,16,17,18,19,20,21,22,23,24,25,26,27,28,29},FALSE)),"****")</f>
        <v>13990</v>
      </c>
      <c r="P13" s="23" t="e">
        <f t="shared" si="13"/>
        <v>#VALUE!</v>
      </c>
      <c r="Q13" s="24" t="e">
        <f t="shared" si="14"/>
        <v>#VALUE!</v>
      </c>
      <c r="R13" s="49"/>
      <c r="S13" s="22" t="str">
        <f>IFERROR(VLOOKUP(I13,emme_volumes!$A:$AB, 4,FALSE)*24,"****")</f>
        <v>****</v>
      </c>
      <c r="T13" s="22" t="str">
        <f t="array" ref="T13">IFERROR(SUM(VLOOKUP(I13,emme_volumes!$A:$AB, {5,6,7,8,9,10,11,12,13,14,15,16,17,18,19,20,21,22,23,24,25,26,27,28},FALSE)),"****")</f>
        <v>****</v>
      </c>
      <c r="U13" s="23">
        <f t="array" ref="U13">IFERROR(SUM(VLOOKUP(K13,counts!$A:$AC, {6,7,8,9,10,11,12,13,14,15,16,17,18,19,20,21,22,23,24,25,26,27,28,29},FALSE)),"****")</f>
        <v>13615</v>
      </c>
      <c r="V13" s="23" t="e">
        <f t="shared" si="8"/>
        <v>#VALUE!</v>
      </c>
      <c r="W13" s="24" t="e">
        <f t="shared" si="15"/>
        <v>#VALUE!</v>
      </c>
    </row>
    <row r="14" spans="1:24">
      <c r="B14" s="1" t="s">
        <v>70</v>
      </c>
      <c r="C14" s="2">
        <v>69</v>
      </c>
      <c r="D14" s="2">
        <v>52953</v>
      </c>
      <c r="E14" s="2">
        <v>55331</v>
      </c>
      <c r="F14" s="2">
        <f t="shared" si="0"/>
        <v>55331</v>
      </c>
      <c r="G14" s="2">
        <f t="shared" si="1"/>
        <v>52953</v>
      </c>
      <c r="H14" s="2" t="str">
        <f t="shared" si="2"/>
        <v>L5295355331</v>
      </c>
      <c r="I14" s="2" t="str">
        <f t="shared" si="3"/>
        <v>L5533152953</v>
      </c>
      <c r="J14" s="2" t="str">
        <f t="shared" si="4"/>
        <v>69NE</v>
      </c>
      <c r="K14" s="2" t="str">
        <f t="shared" si="5"/>
        <v>69SW</v>
      </c>
      <c r="L14" s="43"/>
      <c r="M14" s="22" t="str">
        <f>IFERROR(VLOOKUP(H14,emme_volumes!$A:$AB, 4,FALSE)*24,"****")</f>
        <v>****</v>
      </c>
      <c r="N14" s="22" t="str">
        <f t="array" ref="N14">IFERROR(SUM(VLOOKUP(H14,emme_volumes!$A:$AB, {5,6,7,8,9,10,11,12,13,14,15,16,17,18,19,20,21,22,23,24,25,26,27,28},FALSE)),"****")</f>
        <v>****</v>
      </c>
      <c r="O14" s="23">
        <f t="array" ref="O14">IFERROR(SUM(VLOOKUP(J14,counts!$A:$AC, {6,7,8,9,10,11,12,13,14,15,16,17,18,19,20,21,22,23,24,25,26,27,28,29},FALSE)),"****")</f>
        <v>11260</v>
      </c>
      <c r="P14" s="23" t="e">
        <f t="shared" si="13"/>
        <v>#VALUE!</v>
      </c>
      <c r="Q14" s="24" t="e">
        <f t="shared" si="14"/>
        <v>#VALUE!</v>
      </c>
      <c r="R14" s="49"/>
      <c r="S14" s="22" t="str">
        <f>IFERROR(VLOOKUP(I14,emme_volumes!$A:$AB, 4,FALSE)*24,"****")</f>
        <v>****</v>
      </c>
      <c r="T14" s="22" t="str">
        <f t="array" ref="T14">IFERROR(SUM(VLOOKUP(I14,emme_volumes!$A:$AB, {5,6,7,8,9,10,11,12,13,14,15,16,17,18,19,20,21,22,23,24,25,26,27,28},FALSE)),"****")</f>
        <v>****</v>
      </c>
      <c r="U14" s="23">
        <f t="array" ref="U14">IFERROR(SUM(VLOOKUP(K14,counts!$A:$AC, {6,7,8,9,10,11,12,13,14,15,16,17,18,19,20,21,22,23,24,25,26,27,28,29},FALSE)),"****")</f>
        <v>13323</v>
      </c>
      <c r="V14" s="23" t="e">
        <f t="shared" si="8"/>
        <v>#VALUE!</v>
      </c>
      <c r="W14" s="24" t="e">
        <f t="shared" si="15"/>
        <v>#VALUE!</v>
      </c>
    </row>
    <row r="15" spans="1:24">
      <c r="B15" s="1" t="s">
        <v>87</v>
      </c>
      <c r="C15" s="2">
        <v>70</v>
      </c>
      <c r="D15" s="2">
        <v>60640</v>
      </c>
      <c r="E15" s="2">
        <v>69938</v>
      </c>
      <c r="F15" s="2">
        <f t="shared" si="0"/>
        <v>69938</v>
      </c>
      <c r="G15" s="2">
        <f t="shared" si="1"/>
        <v>60640</v>
      </c>
      <c r="H15" s="2" t="str">
        <f t="shared" si="2"/>
        <v>L6064069938</v>
      </c>
      <c r="I15" s="2" t="str">
        <f t="shared" si="3"/>
        <v>L6993860640</v>
      </c>
      <c r="J15" s="2" t="str">
        <f t="shared" si="4"/>
        <v>70NE</v>
      </c>
      <c r="K15" s="2" t="str">
        <f t="shared" si="5"/>
        <v>70SW</v>
      </c>
      <c r="L15" s="43"/>
      <c r="M15" s="22" t="str">
        <f>IFERROR(VLOOKUP(H15,emme_volumes!$A:$AB, 4,FALSE)*24,"****")</f>
        <v>****</v>
      </c>
      <c r="N15" s="22" t="str">
        <f t="array" ref="N15">IFERROR(SUM(VLOOKUP(H15,emme_volumes!$A:$AB, {5,6,7,8,9,10,11,12,13,14,15,16,17,18,19,20,21,22,23,24,25,26,27,28},FALSE)),"****")</f>
        <v>****</v>
      </c>
      <c r="O15" s="23">
        <f t="array" ref="O15">IFERROR(SUM(VLOOKUP(J15,counts!$A:$AC, {6,7,8,9,10,11,12,13,14,15,16,17,18,19,20,21,22,23,24,25,26,27,28,29},FALSE)),"****")</f>
        <v>4216</v>
      </c>
      <c r="P15" s="23" t="e">
        <f t="shared" si="13"/>
        <v>#VALUE!</v>
      </c>
      <c r="Q15" s="24" t="e">
        <f t="shared" si="14"/>
        <v>#VALUE!</v>
      </c>
      <c r="R15" s="49"/>
      <c r="S15" s="22" t="str">
        <f>IFERROR(VLOOKUP(I15,emme_volumes!$A:$AB, 4,FALSE)*24,"****")</f>
        <v>****</v>
      </c>
      <c r="T15" s="22" t="str">
        <f t="array" ref="T15">IFERROR(SUM(VLOOKUP(I15,emme_volumes!$A:$AB, {5,6,7,8,9,10,11,12,13,14,15,16,17,18,19,20,21,22,23,24,25,26,27,28},FALSE)),"****")</f>
        <v>****</v>
      </c>
      <c r="U15" s="23">
        <f t="array" ref="U15">IFERROR(SUM(VLOOKUP(K15,counts!$A:$AC, {6,7,8,9,10,11,12,13,14,15,16,17,18,19,20,21,22,23,24,25,26,27,28,29},FALSE)),"****")</f>
        <v>3871</v>
      </c>
      <c r="V15" s="23" t="e">
        <f t="shared" si="8"/>
        <v>#VALUE!</v>
      </c>
      <c r="W15" s="24" t="e">
        <f t="shared" si="15"/>
        <v>#VALUE!</v>
      </c>
    </row>
    <row r="16" spans="1:24">
      <c r="B16" s="1" t="s">
        <v>71</v>
      </c>
      <c r="C16" s="2">
        <v>71</v>
      </c>
      <c r="D16" s="2">
        <v>56031</v>
      </c>
      <c r="E16" s="2">
        <v>53658</v>
      </c>
      <c r="F16" s="2">
        <f t="shared" si="0"/>
        <v>53658</v>
      </c>
      <c r="G16" s="2">
        <f t="shared" si="1"/>
        <v>56031</v>
      </c>
      <c r="H16" s="2" t="str">
        <f t="shared" si="2"/>
        <v>L5603153658</v>
      </c>
      <c r="I16" s="2" t="str">
        <f t="shared" si="3"/>
        <v>L5365856031</v>
      </c>
      <c r="J16" s="2" t="str">
        <f t="shared" si="4"/>
        <v>71NE</v>
      </c>
      <c r="K16" s="2" t="str">
        <f t="shared" si="5"/>
        <v>71SW</v>
      </c>
      <c r="L16" s="43"/>
      <c r="M16" s="22" t="str">
        <f>IFERROR(VLOOKUP(H16,emme_volumes!$A:$AB, 4,FALSE)*24,"****")</f>
        <v>****</v>
      </c>
      <c r="N16" s="22" t="str">
        <f t="array" ref="N16">IFERROR(SUM(VLOOKUP(H16,emme_volumes!$A:$AB, {5,6,7,8,9,10,11,12,13,14,15,16,17,18,19,20,21,22,23,24,25,26,27,28},FALSE)),"****")</f>
        <v>****</v>
      </c>
      <c r="O16" s="23">
        <f t="array" ref="O16">IFERROR(SUM(VLOOKUP(J16,counts!$A:$AC, {6,7,8,9,10,11,12,13,14,15,16,17,18,19,20,21,22,23,24,25,26,27,28,29},FALSE)),"****")</f>
        <v>12199</v>
      </c>
      <c r="P16" s="23" t="e">
        <f t="shared" si="13"/>
        <v>#VALUE!</v>
      </c>
      <c r="Q16" s="24" t="e">
        <f t="shared" si="14"/>
        <v>#VALUE!</v>
      </c>
      <c r="R16" s="49"/>
      <c r="S16" s="22" t="str">
        <f>IFERROR(VLOOKUP(I16,emme_volumes!$A:$AB, 4,FALSE)*24,"****")</f>
        <v>****</v>
      </c>
      <c r="T16" s="22" t="str">
        <f t="array" ref="T16">IFERROR(SUM(VLOOKUP(I16,emme_volumes!$A:$AB, {5,6,7,8,9,10,11,12,13,14,15,16,17,18,19,20,21,22,23,24,25,26,27,28},FALSE)),"****")</f>
        <v>****</v>
      </c>
      <c r="U16" s="23">
        <f t="array" ref="U16">IFERROR(SUM(VLOOKUP(K16,counts!$A:$AC, {6,7,8,9,10,11,12,13,14,15,16,17,18,19,20,21,22,23,24,25,26,27,28,29},FALSE)),"****")</f>
        <v>14121</v>
      </c>
      <c r="V16" s="23" t="e">
        <f t="shared" si="8"/>
        <v>#VALUE!</v>
      </c>
      <c r="W16" s="24" t="e">
        <f t="shared" si="15"/>
        <v>#VALUE!</v>
      </c>
    </row>
    <row r="17" spans="1:24">
      <c r="B17" s="1" t="s">
        <v>72</v>
      </c>
      <c r="C17" s="2">
        <v>72</v>
      </c>
      <c r="D17" s="2">
        <v>60630</v>
      </c>
      <c r="E17" s="2">
        <v>60983</v>
      </c>
      <c r="F17" s="2">
        <f t="shared" si="0"/>
        <v>60983</v>
      </c>
      <c r="G17" s="2">
        <f t="shared" si="1"/>
        <v>60630</v>
      </c>
      <c r="H17" s="2" t="str">
        <f t="shared" si="2"/>
        <v>L6063060983</v>
      </c>
      <c r="I17" s="2" t="str">
        <f t="shared" si="3"/>
        <v>L6098360630</v>
      </c>
      <c r="J17" s="2" t="str">
        <f t="shared" si="4"/>
        <v>72NE</v>
      </c>
      <c r="K17" s="2" t="str">
        <f t="shared" si="5"/>
        <v>72SW</v>
      </c>
      <c r="L17" s="43"/>
      <c r="M17" s="22" t="str">
        <f>IFERROR(VLOOKUP(H17,emme_volumes!$A:$AB, 4,FALSE)*24,"****")</f>
        <v>****</v>
      </c>
      <c r="N17" s="22" t="str">
        <f t="array" ref="N17">IFERROR(SUM(VLOOKUP(H17,emme_volumes!$A:$AB, {5,6,7,8,9,10,11,12,13,14,15,16,17,18,19,20,21,22,23,24,25,26,27,28},FALSE)),"****")</f>
        <v>****</v>
      </c>
      <c r="O17" s="23">
        <f t="array" ref="O17">IFERROR(SUM(VLOOKUP(J17,counts!$A:$AC, {6,7,8,9,10,11,12,13,14,15,16,17,18,19,20,21,22,23,24,25,26,27,28,29},FALSE)),"****")</f>
        <v>3360</v>
      </c>
      <c r="P17" s="23" t="e">
        <f t="shared" si="13"/>
        <v>#VALUE!</v>
      </c>
      <c r="Q17" s="24" t="e">
        <f t="shared" si="14"/>
        <v>#VALUE!</v>
      </c>
      <c r="R17" s="49"/>
      <c r="S17" s="22" t="str">
        <f>IFERROR(VLOOKUP(I17,emme_volumes!$A:$AB, 4,FALSE)*24,"****")</f>
        <v>****</v>
      </c>
      <c r="T17" s="22" t="str">
        <f t="array" ref="T17">IFERROR(SUM(VLOOKUP(I17,emme_volumes!$A:$AB, {5,6,7,8,9,10,11,12,13,14,15,16,17,18,19,20,21,22,23,24,25,26,27,28},FALSE)),"****")</f>
        <v>****</v>
      </c>
      <c r="U17" s="23">
        <f t="array" ref="U17">IFERROR(SUM(VLOOKUP(K17,counts!$A:$AC, {6,7,8,9,10,11,12,13,14,15,16,17,18,19,20,21,22,23,24,25,26,27,28,29},FALSE)),"****")</f>
        <v>2714</v>
      </c>
      <c r="V17" s="23" t="e">
        <f t="shared" si="8"/>
        <v>#VALUE!</v>
      </c>
      <c r="W17" s="24" t="e">
        <f t="shared" si="15"/>
        <v>#VALUE!</v>
      </c>
    </row>
    <row r="18" spans="1:24">
      <c r="B18" s="1" t="s">
        <v>73</v>
      </c>
      <c r="C18" s="2">
        <v>73</v>
      </c>
      <c r="D18" s="2">
        <v>78024</v>
      </c>
      <c r="E18" s="2">
        <v>56148</v>
      </c>
      <c r="F18" s="2">
        <f t="shared" si="0"/>
        <v>56148</v>
      </c>
      <c r="G18" s="2">
        <f t="shared" si="1"/>
        <v>78024</v>
      </c>
      <c r="H18" s="2" t="str">
        <f t="shared" si="2"/>
        <v>L7802456148</v>
      </c>
      <c r="I18" s="2" t="str">
        <f t="shared" si="3"/>
        <v>L5614878024</v>
      </c>
      <c r="J18" s="2" t="str">
        <f t="shared" si="4"/>
        <v>73NE</v>
      </c>
      <c r="K18" s="2" t="str">
        <f t="shared" si="5"/>
        <v>73SW</v>
      </c>
      <c r="L18" s="43"/>
      <c r="M18" s="22" t="str">
        <f>IFERROR(VLOOKUP(H18,emme_volumes!$A:$AB, 4,FALSE)*24,"****")</f>
        <v>****</v>
      </c>
      <c r="N18" s="22" t="str">
        <f t="array" ref="N18">IFERROR(SUM(VLOOKUP(H18,emme_volumes!$A:$AB, {5,6,7,8,9,10,11,12,13,14,15,16,17,18,19,20,21,22,23,24,25,26,27,28},FALSE)),"****")</f>
        <v>****</v>
      </c>
      <c r="O18" s="23">
        <f t="array" ref="O18">IFERROR(SUM(VLOOKUP(J18,counts!$A:$AC, {6,7,8,9,10,11,12,13,14,15,16,17,18,19,20,21,22,23,24,25,26,27,28,29},FALSE)),"****")</f>
        <v>14502</v>
      </c>
      <c r="P18" s="23" t="e">
        <f t="shared" si="13"/>
        <v>#VALUE!</v>
      </c>
      <c r="Q18" s="24" t="e">
        <f t="shared" si="14"/>
        <v>#VALUE!</v>
      </c>
      <c r="R18" s="49"/>
      <c r="S18" s="22" t="str">
        <f>IFERROR(VLOOKUP(I18,emme_volumes!$A:$AB, 4,FALSE)*24,"****")</f>
        <v>****</v>
      </c>
      <c r="T18" s="22" t="str">
        <f t="array" ref="T18">IFERROR(SUM(VLOOKUP(I18,emme_volumes!$A:$AB, {5,6,7,8,9,10,11,12,13,14,15,16,17,18,19,20,21,22,23,24,25,26,27,28},FALSE)),"****")</f>
        <v>****</v>
      </c>
      <c r="U18" s="23">
        <f t="array" ref="U18">IFERROR(SUM(VLOOKUP(K18,counts!$A:$AC, {6,7,8,9,10,11,12,13,14,15,16,17,18,19,20,21,22,23,24,25,26,27,28,29},FALSE)),"****")</f>
        <v>18478</v>
      </c>
      <c r="V18" s="23" t="e">
        <f t="shared" si="8"/>
        <v>#VALUE!</v>
      </c>
      <c r="W18" s="24" t="e">
        <f t="shared" si="15"/>
        <v>#VALUE!</v>
      </c>
    </row>
    <row r="19" spans="1:24">
      <c r="B19" s="1" t="s">
        <v>74</v>
      </c>
      <c r="C19" s="2">
        <v>74</v>
      </c>
      <c r="D19" s="2">
        <v>53745</v>
      </c>
      <c r="E19" s="2">
        <v>58978</v>
      </c>
      <c r="F19" s="2">
        <f t="shared" si="0"/>
        <v>58978</v>
      </c>
      <c r="G19" s="2">
        <f t="shared" si="1"/>
        <v>53745</v>
      </c>
      <c r="H19" s="2" t="str">
        <f t="shared" si="2"/>
        <v>L5374558978</v>
      </c>
      <c r="I19" s="2" t="str">
        <f t="shared" si="3"/>
        <v>L5897853745</v>
      </c>
      <c r="J19" s="2" t="str">
        <f t="shared" si="4"/>
        <v>74NE</v>
      </c>
      <c r="K19" s="2" t="str">
        <f t="shared" si="5"/>
        <v>74SW</v>
      </c>
      <c r="L19" s="43"/>
      <c r="M19" s="22" t="str">
        <f>IFERROR(VLOOKUP(H19,emme_volumes!$A:$AB, 4,FALSE)*24,"****")</f>
        <v>****</v>
      </c>
      <c r="N19" s="22" t="str">
        <f t="array" ref="N19">IFERROR(SUM(VLOOKUP(H19,emme_volumes!$A:$AB, {5,6,7,8,9,10,11,12,13,14,15,16,17,18,19,20,21,22,23,24,25,26,27,28},FALSE)),"****")</f>
        <v>****</v>
      </c>
      <c r="O19" s="23">
        <f t="array" ref="O19">IFERROR(SUM(VLOOKUP(J19,counts!$A:$AC, {6,7,8,9,10,11,12,13,14,15,16,17,18,19,20,21,22,23,24,25,26,27,28,29},FALSE)),"****")</f>
        <v>9345</v>
      </c>
      <c r="P19" s="23" t="e">
        <f t="shared" si="13"/>
        <v>#VALUE!</v>
      </c>
      <c r="Q19" s="24" t="e">
        <f t="shared" si="14"/>
        <v>#VALUE!</v>
      </c>
      <c r="R19" s="49"/>
      <c r="S19" s="22" t="str">
        <f>IFERROR(VLOOKUP(I19,emme_volumes!$A:$AB, 4,FALSE)*24,"****")</f>
        <v>****</v>
      </c>
      <c r="T19" s="22" t="str">
        <f t="array" ref="T19">IFERROR(SUM(VLOOKUP(I19,emme_volumes!$A:$AB, {5,6,7,8,9,10,11,12,13,14,15,16,17,18,19,20,21,22,23,24,25,26,27,28},FALSE)),"****")</f>
        <v>****</v>
      </c>
      <c r="U19" s="23">
        <f t="array" ref="U19">IFERROR(SUM(VLOOKUP(K19,counts!$A:$AC, {6,7,8,9,10,11,12,13,14,15,16,17,18,19,20,21,22,23,24,25,26,27,28,29},FALSE)),"****")</f>
        <v>10751</v>
      </c>
      <c r="V19" s="23" t="e">
        <f t="shared" si="8"/>
        <v>#VALUE!</v>
      </c>
      <c r="W19" s="24" t="e">
        <f t="shared" si="15"/>
        <v>#VALUE!</v>
      </c>
    </row>
    <row r="20" spans="1:24">
      <c r="B20" s="1" t="s">
        <v>75</v>
      </c>
      <c r="C20" s="2">
        <v>75</v>
      </c>
      <c r="D20" s="2">
        <v>59816</v>
      </c>
      <c r="E20" s="2">
        <v>53025</v>
      </c>
      <c r="F20" s="2">
        <f t="shared" si="0"/>
        <v>53025</v>
      </c>
      <c r="G20" s="2">
        <f t="shared" si="1"/>
        <v>59816</v>
      </c>
      <c r="H20" s="2" t="str">
        <f t="shared" si="2"/>
        <v>L5981653025</v>
      </c>
      <c r="I20" s="2" t="str">
        <f t="shared" si="3"/>
        <v>L5302559816</v>
      </c>
      <c r="J20" s="2" t="str">
        <f t="shared" si="4"/>
        <v>75NE</v>
      </c>
      <c r="K20" s="2" t="str">
        <f t="shared" si="5"/>
        <v>75SW</v>
      </c>
      <c r="L20" s="43"/>
      <c r="M20" s="22" t="str">
        <f>IFERROR(VLOOKUP(H20,emme_volumes!$A:$AB, 4,FALSE)*24,"****")</f>
        <v>****</v>
      </c>
      <c r="N20" s="22" t="str">
        <f t="array" ref="N20">IFERROR(SUM(VLOOKUP(H20,emme_volumes!$A:$AB, {5,6,7,8,9,10,11,12,13,14,15,16,17,18,19,20,21,22,23,24,25,26,27,28},FALSE)),"****")</f>
        <v>****</v>
      </c>
      <c r="O20" s="23">
        <f t="array" ref="O20">IFERROR(SUM(VLOOKUP(J20,counts!$A:$AC, {6,7,8,9,10,11,12,13,14,15,16,17,18,19,20,21,22,23,24,25,26,27,28,29},FALSE)),"****")</f>
        <v>6714</v>
      </c>
      <c r="P20" s="23" t="e">
        <f t="shared" si="13"/>
        <v>#VALUE!</v>
      </c>
      <c r="Q20" s="24" t="e">
        <f t="shared" si="14"/>
        <v>#VALUE!</v>
      </c>
      <c r="R20" s="49"/>
      <c r="S20" s="22" t="str">
        <f>IFERROR(VLOOKUP(I20,emme_volumes!$A:$AB, 4,FALSE)*24,"****")</f>
        <v>****</v>
      </c>
      <c r="T20" s="22" t="str">
        <f t="array" ref="T20">IFERROR(SUM(VLOOKUP(I20,emme_volumes!$A:$AB, {5,6,7,8,9,10,11,12,13,14,15,16,17,18,19,20,21,22,23,24,25,26,27,28},FALSE)),"****")</f>
        <v>****</v>
      </c>
      <c r="U20" s="23">
        <f t="array" ref="U20">IFERROR(SUM(VLOOKUP(K20,counts!$A:$AC, {6,7,8,9,10,11,12,13,14,15,16,17,18,19,20,21,22,23,24,25,26,27,28,29},FALSE)),"****")</f>
        <v>6072</v>
      </c>
      <c r="V20" s="23" t="e">
        <f t="shared" si="8"/>
        <v>#VALUE!</v>
      </c>
      <c r="W20" s="24" t="e">
        <f t="shared" si="15"/>
        <v>#VALUE!</v>
      </c>
    </row>
    <row r="21" spans="1:24">
      <c r="B21" s="1" t="s">
        <v>76</v>
      </c>
      <c r="C21" s="2">
        <v>76</v>
      </c>
      <c r="D21" s="2">
        <v>56152</v>
      </c>
      <c r="E21" s="2">
        <v>55536</v>
      </c>
      <c r="F21" s="2">
        <f t="shared" si="0"/>
        <v>55536</v>
      </c>
      <c r="G21" s="2">
        <f t="shared" si="1"/>
        <v>56152</v>
      </c>
      <c r="H21" s="2" t="str">
        <f t="shared" si="2"/>
        <v>L5615255536</v>
      </c>
      <c r="I21" s="2" t="str">
        <f t="shared" si="3"/>
        <v>L5553656152</v>
      </c>
      <c r="J21" s="2" t="str">
        <f t="shared" si="4"/>
        <v>76NE</v>
      </c>
      <c r="K21" s="2" t="str">
        <f t="shared" si="5"/>
        <v>76SW</v>
      </c>
      <c r="L21" s="43"/>
      <c r="M21" s="22" t="str">
        <f>IFERROR(VLOOKUP(H21,emme_volumes!$A:$AB, 4,FALSE)*24,"****")</f>
        <v>****</v>
      </c>
      <c r="N21" s="22" t="str">
        <f t="array" ref="N21">IFERROR(SUM(VLOOKUP(H21,emme_volumes!$A:$AB, {5,6,7,8,9,10,11,12,13,14,15,16,17,18,19,20,21,22,23,24,25,26,27,28},FALSE)),"****")</f>
        <v>****</v>
      </c>
      <c r="O21" s="23">
        <f t="array" ref="O21">IFERROR(SUM(VLOOKUP(J21,counts!$A:$AC, {6,7,8,9,10,11,12,13,14,15,16,17,18,19,20,21,22,23,24,25,26,27,28,29},FALSE)),"****")</f>
        <v>2077</v>
      </c>
      <c r="P21" s="23" t="e">
        <f t="shared" si="13"/>
        <v>#VALUE!</v>
      </c>
      <c r="Q21" s="24" t="e">
        <f t="shared" si="14"/>
        <v>#VALUE!</v>
      </c>
      <c r="R21" s="49"/>
      <c r="S21" s="22" t="str">
        <f>IFERROR(VLOOKUP(I21,emme_volumes!$A:$AB, 4,FALSE)*24,"****")</f>
        <v>****</v>
      </c>
      <c r="T21" s="22" t="str">
        <f t="array" ref="T21">IFERROR(SUM(VLOOKUP(I21,emme_volumes!$A:$AB, {5,6,7,8,9,10,11,12,13,14,15,16,17,18,19,20,21,22,23,24,25,26,27,28},FALSE)),"****")</f>
        <v>****</v>
      </c>
      <c r="U21" s="23">
        <f t="array" ref="U21">IFERROR(SUM(VLOOKUP(K21,counts!$A:$AC, {6,7,8,9,10,11,12,13,14,15,16,17,18,19,20,21,22,23,24,25,26,27,28,29},FALSE)),"****")</f>
        <v>1824</v>
      </c>
      <c r="V21" s="23" t="e">
        <f t="shared" si="8"/>
        <v>#VALUE!</v>
      </c>
      <c r="W21" s="24" t="e">
        <f t="shared" si="15"/>
        <v>#VALUE!</v>
      </c>
    </row>
    <row r="22" spans="1:24">
      <c r="B22" s="1" t="s">
        <v>77</v>
      </c>
      <c r="C22" s="2">
        <v>77</v>
      </c>
      <c r="D22" s="2">
        <v>80431</v>
      </c>
      <c r="E22" s="2">
        <v>55885</v>
      </c>
      <c r="F22" s="2">
        <f t="shared" si="0"/>
        <v>55885</v>
      </c>
      <c r="G22" s="2">
        <f t="shared" si="1"/>
        <v>80431</v>
      </c>
      <c r="H22" s="2" t="str">
        <f t="shared" si="2"/>
        <v>L8043155885</v>
      </c>
      <c r="I22" s="2" t="str">
        <f t="shared" si="3"/>
        <v>L5588580431</v>
      </c>
      <c r="J22" s="2" t="str">
        <f t="shared" si="4"/>
        <v>77NE</v>
      </c>
      <c r="K22" s="2" t="str">
        <f t="shared" si="5"/>
        <v>77SW</v>
      </c>
      <c r="L22" s="45"/>
      <c r="M22" s="22" t="str">
        <f>IFERROR(VLOOKUP(H22,emme_volumes!$A:$AB, 4,FALSE)*24,"****")</f>
        <v>****</v>
      </c>
      <c r="N22" s="22" t="str">
        <f t="array" ref="N22">IFERROR(SUM(VLOOKUP(H22,emme_volumes!$A:$AB, {5,6,7,8,9,10,11,12,13,14,15,16,17,18,19,20,21,22,23,24,25,26,27,28},FALSE)),"****")</f>
        <v>****</v>
      </c>
      <c r="O22" s="23">
        <f t="array" ref="O22">IFERROR(SUM(VLOOKUP(J22,counts!$A:$AC, {6,7,8,9,10,11,12,13,14,15,16,17,18,19,20,21,22,23,24,25,26,27,28,29},FALSE)),"****")</f>
        <v>13538</v>
      </c>
      <c r="P22" s="23" t="e">
        <f t="shared" si="13"/>
        <v>#VALUE!</v>
      </c>
      <c r="Q22" s="24" t="e">
        <f t="shared" si="14"/>
        <v>#VALUE!</v>
      </c>
      <c r="R22" s="50"/>
      <c r="S22" s="22" t="str">
        <f>IFERROR(VLOOKUP(I22,emme_volumes!$A:$AB, 4,FALSE)*24,"****")</f>
        <v>****</v>
      </c>
      <c r="T22" s="22" t="str">
        <f t="array" ref="T22">IFERROR(SUM(VLOOKUP(I22,emme_volumes!$A:$AB, {5,6,7,8,9,10,11,12,13,14,15,16,17,18,19,20,21,22,23,24,25,26,27,28},FALSE)),"****")</f>
        <v>****</v>
      </c>
      <c r="U22" s="23">
        <f t="array" ref="U22">IFERROR(SUM(VLOOKUP(K22,counts!$A:$AC, {6,7,8,9,10,11,12,13,14,15,16,17,18,19,20,21,22,23,24,25,26,27,28,29},FALSE)),"****")</f>
        <v>14400</v>
      </c>
      <c r="V22" s="23" t="e">
        <f t="shared" si="8"/>
        <v>#VALUE!</v>
      </c>
      <c r="W22" s="24" t="e">
        <f t="shared" si="15"/>
        <v>#VALUE!</v>
      </c>
    </row>
    <row r="23" spans="1:24" s="3" customFormat="1">
      <c r="B23" s="53" t="s">
        <v>4</v>
      </c>
      <c r="C23" s="54"/>
      <c r="D23" s="54"/>
      <c r="E23" s="54"/>
      <c r="F23" s="54"/>
      <c r="G23" s="54"/>
      <c r="H23" s="54"/>
      <c r="I23" s="54"/>
      <c r="J23" s="54"/>
      <c r="K23" s="54"/>
      <c r="L23" s="45"/>
      <c r="M23" s="55">
        <f>SUM(M4:M22)</f>
        <v>0</v>
      </c>
      <c r="N23" s="55">
        <f>SUM(N4:N22)</f>
        <v>0</v>
      </c>
      <c r="O23" s="56">
        <f>SUM(O4:O22)</f>
        <v>191820.61538461532</v>
      </c>
      <c r="P23" s="56" t="e">
        <f>SUM(P4:P22)</f>
        <v>#VALUE!</v>
      </c>
      <c r="Q23" s="57" t="e">
        <f t="shared" si="14"/>
        <v>#VALUE!</v>
      </c>
      <c r="R23" s="50"/>
      <c r="S23" s="55">
        <f>SUM(S4:S22)</f>
        <v>0</v>
      </c>
      <c r="T23" s="55">
        <f>SUM(T4:T22)</f>
        <v>0</v>
      </c>
      <c r="U23" s="56">
        <f>SUM(U4:U22)</f>
        <v>198592.84615384604</v>
      </c>
      <c r="V23" s="56">
        <f t="shared" si="8"/>
        <v>-198592.84615384604</v>
      </c>
      <c r="W23" s="57">
        <f t="shared" si="15"/>
        <v>-1</v>
      </c>
    </row>
    <row r="24" spans="1:24">
      <c r="L24" s="43"/>
      <c r="M24" s="22"/>
      <c r="N24" s="22"/>
      <c r="Q24" s="24"/>
      <c r="R24" s="49"/>
      <c r="S24" s="22"/>
      <c r="T24" s="22"/>
      <c r="W24" s="24"/>
    </row>
    <row r="25" spans="1:24">
      <c r="B25" s="53" t="s">
        <v>39</v>
      </c>
      <c r="C25" s="74"/>
      <c r="D25" s="74"/>
      <c r="E25" s="74"/>
      <c r="F25" s="74"/>
      <c r="G25" s="74"/>
      <c r="H25" s="74"/>
      <c r="I25" s="74"/>
      <c r="J25" s="74"/>
      <c r="K25" s="74"/>
      <c r="L25" s="43"/>
      <c r="M25" s="75"/>
      <c r="N25" s="75"/>
      <c r="O25" s="76"/>
      <c r="P25" s="76"/>
      <c r="Q25" s="77"/>
      <c r="R25" s="49"/>
      <c r="S25" s="75"/>
      <c r="T25" s="75"/>
      <c r="U25" s="76"/>
      <c r="V25" s="76"/>
      <c r="W25" s="77"/>
    </row>
    <row r="26" spans="1:24">
      <c r="B26" s="1" t="s">
        <v>0</v>
      </c>
      <c r="C26" s="2">
        <v>109</v>
      </c>
      <c r="D26" s="2">
        <v>57028</v>
      </c>
      <c r="E26" s="2">
        <v>57087</v>
      </c>
      <c r="F26" s="2">
        <f t="shared" si="0"/>
        <v>57087</v>
      </c>
      <c r="G26" s="2">
        <f t="shared" si="1"/>
        <v>57028</v>
      </c>
      <c r="H26" s="2" t="str">
        <f>CONCATENATE("L",D26,E26)</f>
        <v>L5702857087</v>
      </c>
      <c r="I26" s="2" t="str">
        <f>CONCATENATE("L",F26,G26)</f>
        <v>L5708757028</v>
      </c>
      <c r="J26" s="2" t="str">
        <f t="shared" ref="J26:J35" si="16">CONCATENATE(C26,"NE")</f>
        <v>109NE</v>
      </c>
      <c r="K26" s="2" t="str">
        <f t="shared" ref="K26:K35" si="17">CONCATENATE(C26,"SW")</f>
        <v>109SW</v>
      </c>
      <c r="L26" s="43"/>
      <c r="M26" s="22" t="str">
        <f>IFERROR(VLOOKUP(H26,emme_volumes!$A:$AB, 4,FALSE)*24,"****")</f>
        <v>****</v>
      </c>
      <c r="N26" s="22" t="str">
        <f t="array" ref="N26">IFERROR(SUM(VLOOKUP(H26,emme_volumes!$A:$AB, {5,6,7,8,9,10,11,12,13,14,15,16,17,18,19,20,21,22,23,24,25,26,27,28},FALSE)),"****")</f>
        <v>****</v>
      </c>
      <c r="O26" s="23">
        <f t="array" ref="O26">IFERROR(SUM(VLOOKUP(J26,counts!$A:$AC, {6,7,8,9,10,11,12,13,14,15,16,17,18,19,20,21,22,23,24,25,26,27,28,29},FALSE)),"****")</f>
        <v>9190</v>
      </c>
      <c r="P26" s="23" t="e">
        <f t="shared" ref="P26:P27" si="18">N26-O26</f>
        <v>#VALUE!</v>
      </c>
      <c r="Q26" s="24" t="e">
        <f t="shared" ref="Q26:Q27" si="19">P26/O26</f>
        <v>#VALUE!</v>
      </c>
      <c r="R26" s="51"/>
      <c r="S26" s="22" t="str">
        <f>IFERROR(VLOOKUP(I26,emme_volumes!$A:$AB, 4,FALSE)*24,"****")</f>
        <v>****</v>
      </c>
      <c r="T26" s="22" t="str">
        <f t="array" ref="T26">IFERROR(SUM(VLOOKUP(I26,emme_volumes!$A:$AB, {5,6,7,8,9,10,11,12,13,14,15,16,17,18,19,20,21,22,23,24,25,26,27,28},FALSE)),"****")</f>
        <v>****</v>
      </c>
      <c r="U26" s="23">
        <f t="array" ref="U26">IFERROR(SUM(VLOOKUP(K26,counts!$A:$AC, {6,7,8,9,10,11,12,13,14,15,16,17,18,19,20,21,22,23,24,25,26,27,28,29},FALSE)),"****")</f>
        <v>9739</v>
      </c>
      <c r="V26" s="23" t="e">
        <f t="shared" ref="V26:V29" si="20">T26-U26</f>
        <v>#VALUE!</v>
      </c>
      <c r="W26" s="24" t="e">
        <f t="shared" ref="W26:W27" si="21">V26/U26</f>
        <v>#VALUE!</v>
      </c>
    </row>
    <row r="27" spans="1:24">
      <c r="B27" s="1" t="s">
        <v>1</v>
      </c>
      <c r="C27" s="2">
        <v>110</v>
      </c>
      <c r="D27" s="41">
        <v>53672</v>
      </c>
      <c r="E27" s="41">
        <v>53673</v>
      </c>
      <c r="F27" s="41">
        <f t="shared" si="0"/>
        <v>53673</v>
      </c>
      <c r="G27" s="41">
        <f t="shared" si="1"/>
        <v>53672</v>
      </c>
      <c r="H27" s="2" t="str">
        <f t="shared" ref="H27:H30" si="22">CONCATENATE("L",D27,E27)</f>
        <v>L5367253673</v>
      </c>
      <c r="I27" s="2" t="str">
        <f t="shared" ref="I27:I29" si="23">CONCATENATE("L",F27,G27)</f>
        <v>L5367353672</v>
      </c>
      <c r="J27" s="2" t="str">
        <f t="shared" si="16"/>
        <v>110NE</v>
      </c>
      <c r="K27" s="2" t="str">
        <f t="shared" si="17"/>
        <v>110SW</v>
      </c>
      <c r="L27" s="43"/>
      <c r="M27" s="22" t="str">
        <f>IFERROR(VLOOKUP(H27,emme_volumes!$A:$AB, 4,FALSE)*24,"****")</f>
        <v>****</v>
      </c>
      <c r="N27" s="22" t="str">
        <f t="array" ref="N27">IFERROR(SUM(VLOOKUP(H27,emme_volumes!$A:$AB, {5,6,7,8,9,10,11,12,13,14,15,16,17,18,19,20,21,22,23,24,25,26,27,28},FALSE)),"****")</f>
        <v>****</v>
      </c>
      <c r="O27" s="23">
        <f t="array" ref="O27">IFERROR(SUM(VLOOKUP(J27,counts!$A:$AC, {6,7,8,9,10,11,12,13,14,15,16,17,18,19,20,21,22,23,24,25,26,27,28,29},FALSE)),"****")</f>
        <v>8933</v>
      </c>
      <c r="P27" s="23" t="e">
        <f t="shared" si="18"/>
        <v>#VALUE!</v>
      </c>
      <c r="Q27" s="24" t="e">
        <f t="shared" si="19"/>
        <v>#VALUE!</v>
      </c>
      <c r="R27" s="49"/>
      <c r="S27" s="22" t="str">
        <f>IFERROR(VLOOKUP(I27,emme_volumes!$A:$AB, 4,FALSE)*24,"****")</f>
        <v>****</v>
      </c>
      <c r="T27" s="22" t="str">
        <f t="array" ref="T27">IFERROR(SUM(VLOOKUP(I27,emme_volumes!$A:$AB, {5,6,7,8,9,10,11,12,13,14,15,16,17,18,19,20,21,22,23,24,25,26,27,28},FALSE)),"****")</f>
        <v>****</v>
      </c>
      <c r="U27" s="23">
        <f t="array" ref="U27">IFERROR(SUM(VLOOKUP(K27,counts!$A:$AC, {6,7,8,9,10,11,12,13,14,15,16,17,18,19,20,21,22,23,24,25,26,27,28,29},FALSE)),"****")</f>
        <v>6798</v>
      </c>
      <c r="V27" s="23" t="e">
        <f t="shared" si="20"/>
        <v>#VALUE!</v>
      </c>
      <c r="W27" s="24" t="e">
        <f t="shared" si="21"/>
        <v>#VALUE!</v>
      </c>
    </row>
    <row r="28" spans="1:24">
      <c r="B28" s="1" t="s">
        <v>91</v>
      </c>
      <c r="C28" s="2">
        <v>407</v>
      </c>
      <c r="F28" s="41">
        <v>59426</v>
      </c>
      <c r="G28" s="41">
        <v>52897</v>
      </c>
      <c r="I28" s="2" t="str">
        <f>CONCATENATE("L",F28,G28)</f>
        <v>L5942652897</v>
      </c>
      <c r="J28" s="2" t="str">
        <f>CONCATENATE(C28,"NE")</f>
        <v>407NE</v>
      </c>
      <c r="K28" s="2" t="str">
        <f>CONCATENATE(C28,"SW")</f>
        <v>407SW</v>
      </c>
      <c r="L28" s="43"/>
      <c r="M28" s="32"/>
      <c r="N28" s="32"/>
      <c r="O28" s="33"/>
      <c r="P28" s="33"/>
      <c r="Q28" s="34"/>
      <c r="R28" s="49"/>
      <c r="S28" s="22" t="str">
        <f>IFERROR(VLOOKUP(I28,emme_volumes!$A:$AB, 4,FALSE)*24,"****")</f>
        <v>****</v>
      </c>
      <c r="T28" s="22" t="str">
        <f t="array" ref="T28">IFERROR(SUM(VLOOKUP(I28,emme_volumes!$A:$AB, {5,6,7,8,9,10,11,12,13,14,15,16,17,18,19,20,21,22,23,24,25,26,27,28},FALSE)),"****")</f>
        <v>****</v>
      </c>
      <c r="U28" s="23">
        <f t="array" ref="U28">IFERROR(SUM(VLOOKUP(K28,counts!$A:$AC, {6,7,8,9,10,11,12,13,14,15,16,17,18,19,20,21,22,23,24,25,26,27,28,29},FALSE)),"****")</f>
        <v>15650</v>
      </c>
      <c r="V28" s="23" t="e">
        <f t="shared" si="20"/>
        <v>#VALUE!</v>
      </c>
      <c r="W28" s="24" t="e">
        <f>V28/U28</f>
        <v>#VALUE!</v>
      </c>
      <c r="X28" s="1" t="s">
        <v>495</v>
      </c>
    </row>
    <row r="29" spans="1:24">
      <c r="A29" s="1">
        <v>1</v>
      </c>
      <c r="B29" s="4" t="s">
        <v>581</v>
      </c>
      <c r="C29" s="2" t="s">
        <v>567</v>
      </c>
      <c r="D29" s="9">
        <v>57053</v>
      </c>
      <c r="E29" s="9">
        <v>54946</v>
      </c>
      <c r="F29" s="9">
        <v>55887</v>
      </c>
      <c r="G29" s="9">
        <v>53343</v>
      </c>
      <c r="H29" s="2" t="str">
        <f t="shared" si="22"/>
        <v>L5705354946</v>
      </c>
      <c r="I29" s="2" t="str">
        <f t="shared" si="23"/>
        <v>L5588753343</v>
      </c>
      <c r="J29" s="2" t="str">
        <f t="shared" si="16"/>
        <v>26-019NE</v>
      </c>
      <c r="K29" s="2" t="str">
        <f t="shared" si="17"/>
        <v>26-019SW</v>
      </c>
      <c r="L29" s="43"/>
      <c r="M29" s="26" t="str">
        <f>IFERROR(VLOOKUP(H29,emme_volumes!$A:$AB, 4,FALSE)*24,"****")</f>
        <v>****</v>
      </c>
      <c r="N29" s="26" t="str">
        <f t="array" ref="N29">IFERROR(SUM(VLOOKUP(H29,emme_volumes!$A:$AB, {5,6,7,8,9,10,11,12,13,14,15,16,17,18,19,20,21,22,23,24,25,26,27,28},FALSE)),"****")</f>
        <v>****</v>
      </c>
      <c r="O29" s="27">
        <f t="array" ref="O29">IFERROR(SUM(VLOOKUP(J29,counts!$A:$AC, {6,7,8,9,10,11,12,13,14,15,16,17,18,19,20,21,22,23,24,25,26,27,28,29},FALSE)),"****")</f>
        <v>66997.769230769147</v>
      </c>
      <c r="P29" s="27" t="e">
        <f>N29+N30-O29</f>
        <v>#VALUE!</v>
      </c>
      <c r="Q29" s="28" t="e">
        <f t="shared" ref="Q29" si="24">P29/O29</f>
        <v>#VALUE!</v>
      </c>
      <c r="R29" s="49"/>
      <c r="S29" s="26" t="str">
        <f>IFERROR(VLOOKUP(I29,emme_volumes!$A:$AB, 4,FALSE)*24,"****")</f>
        <v>****</v>
      </c>
      <c r="T29" s="26" t="str">
        <f t="array" ref="T29">IFERROR(SUM(VLOOKUP(I29,emme_volumes!$A:$AB, {5,6,7,8,9,10,11,12,13,14,15,16,17,18,19,20,21,22,23,24,25,26,27,28},FALSE)),"****")</f>
        <v>****</v>
      </c>
      <c r="U29" s="27">
        <f t="array" ref="U29">IFERROR(SUM(VLOOKUP(K29,counts!$A:$AC, {6,7,8,9,10,11,12,13,14,15,16,17,18,19,20,21,22,23,24,25,26,27,28,29},FALSE)),"****")</f>
        <v>70348.846153846069</v>
      </c>
      <c r="V29" s="27" t="e">
        <f t="shared" si="20"/>
        <v>#VALUE!</v>
      </c>
      <c r="W29" s="28" t="e">
        <f t="shared" ref="W29" si="25">V29/U29</f>
        <v>#VALUE!</v>
      </c>
      <c r="X29" s="1" t="s">
        <v>516</v>
      </c>
    </row>
    <row r="30" spans="1:24">
      <c r="A30" s="1">
        <v>1</v>
      </c>
      <c r="B30" s="4" t="s">
        <v>51</v>
      </c>
      <c r="C30" s="2" t="s">
        <v>488</v>
      </c>
      <c r="D30" s="9">
        <v>57052</v>
      </c>
      <c r="E30" s="9">
        <v>80762</v>
      </c>
      <c r="F30" s="9"/>
      <c r="G30" s="9"/>
      <c r="H30" s="2" t="str">
        <f t="shared" si="22"/>
        <v>L5705280762</v>
      </c>
      <c r="J30" s="2" t="str">
        <f t="shared" si="16"/>
        <v>111hNE</v>
      </c>
      <c r="K30" s="2" t="str">
        <f t="shared" si="17"/>
        <v>111hSW</v>
      </c>
      <c r="L30" s="43"/>
      <c r="M30" s="26" t="str">
        <f>IFERROR(VLOOKUP(H30,emme_volumes!$A:$AB, 4,FALSE)*24,"****")</f>
        <v>****</v>
      </c>
      <c r="N30" s="26" t="str">
        <f t="array" ref="N30">IFERROR(SUM(VLOOKUP(H30,emme_volumes!$A:$AB, {5,6,7,8,9,10,11,12,13,14,15,16,17,18,19,20,21,22,23,24,25,26,27,28},FALSE)),"****")</f>
        <v>****</v>
      </c>
      <c r="O30" s="27"/>
      <c r="P30" s="27"/>
      <c r="Q30" s="28"/>
      <c r="R30" s="49"/>
      <c r="S30" s="32"/>
      <c r="T30" s="32"/>
      <c r="U30" s="33"/>
      <c r="V30" s="33"/>
      <c r="W30" s="34"/>
      <c r="X30" s="1" t="s">
        <v>517</v>
      </c>
    </row>
    <row r="31" spans="1:24">
      <c r="B31" s="1" t="s">
        <v>450</v>
      </c>
      <c r="C31" s="2">
        <v>408</v>
      </c>
      <c r="D31" s="2">
        <v>60312</v>
      </c>
      <c r="E31" s="2">
        <v>57055</v>
      </c>
      <c r="H31" s="2" t="str">
        <f>CONCATENATE("L",D31,E31)</f>
        <v>L6031257055</v>
      </c>
      <c r="J31" s="2" t="str">
        <f>CONCATENATE(C31,"NE")</f>
        <v>408NE</v>
      </c>
      <c r="K31" s="2" t="str">
        <f>CONCATENATE(C31,"SW")</f>
        <v>408SW</v>
      </c>
      <c r="L31" s="43"/>
      <c r="M31" s="22" t="str">
        <f>IFERROR(VLOOKUP(H31,emme_volumes!$A:$AB, 4,FALSE)*24,"****")</f>
        <v>****</v>
      </c>
      <c r="N31" s="22" t="str">
        <f t="array" ref="N31">IFERROR(SUM(VLOOKUP(H31,emme_volumes!$A:$AB, {5,6,7,8,9,10,11,12,13,14,15,16,17,18,19,20,21,22,23,24,25,26,27,28},FALSE)),"****")</f>
        <v>****</v>
      </c>
      <c r="O31" s="23">
        <f t="array" ref="O31">IFERROR(SUM(VLOOKUP(J31,counts!$A:$AC, {6,7,8,9,10,11,12,13,14,15,16,17,18,19,20,21,22,23,24,25,26,27,28,29},FALSE)),"****")</f>
        <v>9592</v>
      </c>
      <c r="P31" s="23" t="e">
        <f>N31-O31</f>
        <v>#VALUE!</v>
      </c>
      <c r="Q31" s="24" t="e">
        <f>P31/O31</f>
        <v>#VALUE!</v>
      </c>
      <c r="R31" s="49"/>
      <c r="S31" s="32"/>
      <c r="T31" s="32"/>
      <c r="U31" s="33"/>
      <c r="V31" s="33"/>
      <c r="W31" s="34"/>
      <c r="X31" s="1" t="s">
        <v>495</v>
      </c>
    </row>
    <row r="32" spans="1:24">
      <c r="B32" s="1" t="s">
        <v>547</v>
      </c>
      <c r="C32" s="2">
        <v>431</v>
      </c>
      <c r="D32" s="41">
        <v>59401</v>
      </c>
      <c r="E32" s="41">
        <v>59807</v>
      </c>
      <c r="F32" s="41">
        <f t="shared" si="0"/>
        <v>59807</v>
      </c>
      <c r="G32" s="41">
        <f t="shared" si="1"/>
        <v>59401</v>
      </c>
      <c r="H32" s="2" t="str">
        <f t="shared" ref="H32:H35" si="26">CONCATENATE("L",D32,E32)</f>
        <v>L5940159807</v>
      </c>
      <c r="I32" s="2" t="str">
        <f t="shared" ref="I32:I35" si="27">CONCATENATE("L",F32,G32)</f>
        <v>L5980759401</v>
      </c>
      <c r="J32" s="2" t="str">
        <f t="shared" si="16"/>
        <v>431NE</v>
      </c>
      <c r="K32" s="2" t="str">
        <f t="shared" si="17"/>
        <v>431SW</v>
      </c>
      <c r="L32" s="43"/>
      <c r="M32" s="22" t="str">
        <f>IFERROR(VLOOKUP(H32,emme_volumes!$A:$AB, 4,FALSE)*24,"****")</f>
        <v>****</v>
      </c>
      <c r="N32" s="22" t="str">
        <f t="array" ref="N32">IFERROR(SUM(VLOOKUP(H32,emme_volumes!$A:$AB, {5,6,7,8,9,10,11,12,13,14,15,16,17,18,19,20,21,22,23,24,25,26,27,28},FALSE)),"****")</f>
        <v>****</v>
      </c>
      <c r="O32" s="23">
        <f t="array" ref="O32">IFERROR(SUM(VLOOKUP(J32,counts!$A:$AC, {6,7,8,9,10,11,12,13,14,15,16,17,18,19,20,21,22,23,24,25,26,27,28,29},FALSE)),"****")</f>
        <v>3299</v>
      </c>
      <c r="P32" s="23" t="e">
        <f t="shared" ref="P32" si="28">N32-O32</f>
        <v>#VALUE!</v>
      </c>
      <c r="Q32" s="24" t="e">
        <f t="shared" ref="Q32" si="29">P32/O32</f>
        <v>#VALUE!</v>
      </c>
      <c r="R32" s="49"/>
      <c r="S32" s="22" t="str">
        <f>IFERROR(VLOOKUP(I32,emme_volumes!$A:$AB, 4,FALSE)*24,"****")</f>
        <v>****</v>
      </c>
      <c r="T32" s="22" t="str">
        <f t="array" ref="T32">IFERROR(SUM(VLOOKUP(I32,emme_volumes!$A:$AB, {5,6,7,8,9,10,11,12,13,14,15,16,17,18,19,20,21,22,23,24,25,26,27,28},FALSE)),"****")</f>
        <v>****</v>
      </c>
      <c r="U32" s="23">
        <f t="array" ref="U32">IFERROR(SUM(VLOOKUP(K32,counts!$A:$AC, {6,7,8,9,10,11,12,13,14,15,16,17,18,19,20,21,22,23,24,25,26,27,28,29},FALSE)),"****")</f>
        <v>3010</v>
      </c>
      <c r="V32" s="23" t="e">
        <f t="shared" ref="V32:V33" si="30">T32-U32</f>
        <v>#VALUE!</v>
      </c>
      <c r="W32" s="24" t="e">
        <f t="shared" ref="W32:W33" si="31">V32/U32</f>
        <v>#VALUE!</v>
      </c>
    </row>
    <row r="33" spans="1:24">
      <c r="B33" s="1" t="s">
        <v>2</v>
      </c>
      <c r="C33" s="2">
        <v>113</v>
      </c>
      <c r="F33" s="2">
        <v>55859</v>
      </c>
      <c r="G33" s="2">
        <v>55567</v>
      </c>
      <c r="I33" s="2" t="str">
        <f t="shared" si="27"/>
        <v>L5585955567</v>
      </c>
      <c r="J33" s="2" t="str">
        <f t="shared" si="16"/>
        <v>113NE</v>
      </c>
      <c r="K33" s="2" t="str">
        <f t="shared" si="17"/>
        <v>113SW</v>
      </c>
      <c r="L33" s="45"/>
      <c r="M33" s="32"/>
      <c r="N33" s="32"/>
      <c r="O33" s="33"/>
      <c r="P33" s="33"/>
      <c r="Q33" s="34"/>
      <c r="R33" s="50"/>
      <c r="S33" s="22" t="str">
        <f>IFERROR(VLOOKUP(I33,emme_volumes!$A:$AB, 4,FALSE)*24,"****")</f>
        <v>****</v>
      </c>
      <c r="T33" s="22" t="str">
        <f t="array" ref="T33">IFERROR(SUM(VLOOKUP(I33,emme_volumes!$A:$AB, {5,6,7,8,9,10,11,12,13,14,15,16,17,18,19,20,21,22,23,24,25,26,27,28},FALSE)),"****")</f>
        <v>****</v>
      </c>
      <c r="U33" s="23">
        <f t="array" ref="U33">IFERROR(SUM(VLOOKUP(K33,counts!$A:$AC, {6,7,8,9,10,11,12,13,14,15,16,17,18,19,20,21,22,23,24,25,26,27,28,29},FALSE)),"****")</f>
        <v>6650</v>
      </c>
      <c r="V33" s="23" t="e">
        <f t="shared" si="30"/>
        <v>#VALUE!</v>
      </c>
      <c r="W33" s="24" t="e">
        <f t="shared" si="31"/>
        <v>#VALUE!</v>
      </c>
    </row>
    <row r="34" spans="1:24">
      <c r="B34" s="1" t="s">
        <v>3</v>
      </c>
      <c r="C34" s="2">
        <v>114</v>
      </c>
      <c r="D34" s="2">
        <v>58180</v>
      </c>
      <c r="E34" s="2">
        <v>55849</v>
      </c>
      <c r="H34" s="2" t="str">
        <f t="shared" si="26"/>
        <v>L5818055849</v>
      </c>
      <c r="J34" s="2" t="str">
        <f t="shared" si="16"/>
        <v>114NE</v>
      </c>
      <c r="K34" s="2" t="str">
        <f t="shared" si="17"/>
        <v>114SW</v>
      </c>
      <c r="L34" s="43"/>
      <c r="M34" s="22" t="str">
        <f>IFERROR(VLOOKUP(H34,emme_volumes!$A:$AB, 4,FALSE)*24,"****")</f>
        <v>****</v>
      </c>
      <c r="N34" s="22" t="str">
        <f t="array" ref="N34">IFERROR(SUM(VLOOKUP(H34,emme_volumes!$A:$AB, {5,6,7,8,9,10,11,12,13,14,15,16,17,18,19,20,21,22,23,24,25,26,27,28},FALSE)),"****")</f>
        <v>****</v>
      </c>
      <c r="O34" s="23">
        <f t="array" ref="O34">IFERROR(SUM(VLOOKUP(J34,counts!$A:$AC, {6,7,8,9,10,11,12,13,14,15,16,17,18,19,20,21,22,23,24,25,26,27,28,29},FALSE)),"****")</f>
        <v>6093</v>
      </c>
      <c r="P34" s="23" t="e">
        <f t="shared" ref="P34:P35" si="32">N34-O34</f>
        <v>#VALUE!</v>
      </c>
      <c r="Q34" s="24" t="e">
        <f t="shared" ref="Q34:Q36" si="33">P34/O34</f>
        <v>#VALUE!</v>
      </c>
      <c r="R34" s="49"/>
      <c r="S34" s="32"/>
      <c r="T34" s="32"/>
      <c r="U34" s="33"/>
      <c r="V34" s="33"/>
      <c r="W34" s="34"/>
    </row>
    <row r="35" spans="1:24">
      <c r="B35" s="1" t="s">
        <v>88</v>
      </c>
      <c r="C35" s="2">
        <v>115</v>
      </c>
      <c r="D35" s="2">
        <v>54458</v>
      </c>
      <c r="E35" s="2">
        <v>58207</v>
      </c>
      <c r="F35" s="2">
        <f t="shared" ref="F35" si="34">E35</f>
        <v>58207</v>
      </c>
      <c r="G35" s="2">
        <f t="shared" ref="G35" si="35">D35</f>
        <v>54458</v>
      </c>
      <c r="H35" s="2" t="str">
        <f t="shared" si="26"/>
        <v>L5445858207</v>
      </c>
      <c r="I35" s="2" t="str">
        <f t="shared" si="27"/>
        <v>L5820754458</v>
      </c>
      <c r="J35" s="2" t="str">
        <f t="shared" si="16"/>
        <v>115NE</v>
      </c>
      <c r="K35" s="2" t="str">
        <f t="shared" si="17"/>
        <v>115SW</v>
      </c>
      <c r="L35" s="45"/>
      <c r="M35" s="22" t="str">
        <f>IFERROR(VLOOKUP(H35,emme_volumes!$A:$AB, 4,FALSE)*24,"****")</f>
        <v>****</v>
      </c>
      <c r="N35" s="22" t="str">
        <f t="array" ref="N35">IFERROR(SUM(VLOOKUP(H35,emme_volumes!$A:$AB, {5,6,7,8,9,10,11,12,13,14,15,16,17,18,19,20,21,22,23,24,25,26,27,28},FALSE)),"****")</f>
        <v>****</v>
      </c>
      <c r="O35" s="23">
        <f t="array" ref="O35">IFERROR(SUM(VLOOKUP(J35,counts!$A:$AC, {6,7,8,9,10,11,12,13,14,15,16,17,18,19,20,21,22,23,24,25,26,27,28,29},FALSE)),"****")</f>
        <v>13853</v>
      </c>
      <c r="P35" s="23" t="e">
        <f t="shared" si="32"/>
        <v>#VALUE!</v>
      </c>
      <c r="Q35" s="24" t="e">
        <f t="shared" si="33"/>
        <v>#VALUE!</v>
      </c>
      <c r="R35" s="49"/>
      <c r="S35" s="22" t="str">
        <f>IFERROR(VLOOKUP(I35,emme_volumes!$A:$AB, 4,FALSE)*24,"****")</f>
        <v>****</v>
      </c>
      <c r="T35" s="22" t="str">
        <f t="array" ref="T35">IFERROR(SUM(VLOOKUP(I35,emme_volumes!$A:$AB, {5,6,7,8,9,10,11,12,13,14,15,16,17,18,19,20,21,22,23,24,25,26,27,28},FALSE)),"****")</f>
        <v>****</v>
      </c>
      <c r="U35" s="23">
        <f t="array" ref="U35">IFERROR(SUM(VLOOKUP(K35,counts!$A:$AC, {6,7,8,9,10,11,12,13,14,15,16,17,18,19,20,21,22,23,24,25,26,27,28,29},FALSE)),"****")</f>
        <v>14777</v>
      </c>
      <c r="V35" s="23" t="e">
        <f t="shared" ref="V35:V36" si="36">T35-U35</f>
        <v>#VALUE!</v>
      </c>
      <c r="W35" s="24" t="e">
        <f t="shared" ref="W35:W36" si="37">V35/U35</f>
        <v>#VALUE!</v>
      </c>
    </row>
    <row r="36" spans="1:24" s="3" customFormat="1">
      <c r="B36" s="53" t="s">
        <v>4</v>
      </c>
      <c r="C36" s="54"/>
      <c r="D36" s="54"/>
      <c r="E36" s="54"/>
      <c r="F36" s="54"/>
      <c r="G36" s="54"/>
      <c r="H36" s="54"/>
      <c r="I36" s="54"/>
      <c r="J36" s="54"/>
      <c r="K36" s="54"/>
      <c r="L36" s="45"/>
      <c r="M36" s="55">
        <f>SUM(M26:M35)</f>
        <v>0</v>
      </c>
      <c r="N36" s="55">
        <f>SUM(N26:N35)</f>
        <v>0</v>
      </c>
      <c r="O36" s="56">
        <f>SUM(O26:O35)</f>
        <v>117957.76923076915</v>
      </c>
      <c r="P36" s="56" t="e">
        <f>SUM(P26:P35)</f>
        <v>#VALUE!</v>
      </c>
      <c r="Q36" s="57" t="e">
        <f t="shared" si="33"/>
        <v>#VALUE!</v>
      </c>
      <c r="R36" s="50"/>
      <c r="S36" s="55">
        <f>SUM(S26:S35)</f>
        <v>0</v>
      </c>
      <c r="T36" s="55">
        <f>SUM(T26:T35)</f>
        <v>0</v>
      </c>
      <c r="U36" s="56">
        <f>SUM(U26:U35)</f>
        <v>126972.84615384607</v>
      </c>
      <c r="V36" s="56">
        <f t="shared" si="36"/>
        <v>-126972.84615384607</v>
      </c>
      <c r="W36" s="57">
        <f t="shared" si="37"/>
        <v>-1</v>
      </c>
    </row>
    <row r="37" spans="1:24">
      <c r="L37" s="43"/>
      <c r="M37" s="22"/>
      <c r="N37" s="22"/>
      <c r="Q37" s="24"/>
      <c r="R37" s="49"/>
      <c r="S37" s="22"/>
      <c r="T37" s="22"/>
      <c r="W37" s="24"/>
    </row>
    <row r="38" spans="1:24">
      <c r="B38" s="53" t="s">
        <v>40</v>
      </c>
      <c r="C38" s="74"/>
      <c r="D38" s="74"/>
      <c r="E38" s="74"/>
      <c r="F38" s="74"/>
      <c r="G38" s="74"/>
      <c r="H38" s="74"/>
      <c r="I38" s="74"/>
      <c r="J38" s="74"/>
      <c r="K38" s="74"/>
      <c r="L38" s="43"/>
      <c r="M38" s="75"/>
      <c r="N38" s="75"/>
      <c r="O38" s="76"/>
      <c r="P38" s="76"/>
      <c r="Q38" s="77"/>
      <c r="R38" s="49"/>
      <c r="S38" s="75"/>
      <c r="T38" s="75"/>
      <c r="U38" s="76"/>
      <c r="V38" s="76"/>
      <c r="W38" s="77"/>
    </row>
    <row r="39" spans="1:24">
      <c r="B39" s="1" t="s">
        <v>550</v>
      </c>
      <c r="C39" s="2">
        <v>429</v>
      </c>
      <c r="D39" s="2">
        <v>56619</v>
      </c>
      <c r="E39" s="2">
        <v>58811</v>
      </c>
      <c r="F39" s="2">
        <f t="shared" ref="F39:F100" si="38">E39</f>
        <v>58811</v>
      </c>
      <c r="G39" s="2">
        <f t="shared" ref="G39:G100" si="39">D39</f>
        <v>56619</v>
      </c>
      <c r="H39" s="2" t="str">
        <f t="shared" ref="H39:H47" si="40">CONCATENATE("L",D39,E39)</f>
        <v>L5661958811</v>
      </c>
      <c r="I39" s="2" t="str">
        <f t="shared" ref="I39:I47" si="41">CONCATENATE("L",F39,G39)</f>
        <v>L5881156619</v>
      </c>
      <c r="J39" s="2" t="str">
        <f t="shared" ref="J39:J47" si="42">CONCATENATE(C39,"NE")</f>
        <v>429NE</v>
      </c>
      <c r="K39" s="2" t="str">
        <f t="shared" ref="K39:K47" si="43">CONCATENATE(C39,"SW")</f>
        <v>429SW</v>
      </c>
      <c r="L39" s="43"/>
      <c r="M39" s="22" t="str">
        <f>IFERROR(VLOOKUP(H39,emme_volumes!$A:$AB, 4,FALSE)*24,"****")</f>
        <v>****</v>
      </c>
      <c r="N39" s="22" t="str">
        <f t="array" ref="N39">IFERROR(SUM(VLOOKUP(H39,emme_volumes!$A:$AB, {5,6,7,8,9,10,11,12,13,14,15,16,17,18,19,20,21,22,23,24,25,26,27,28},FALSE)),"****")</f>
        <v>****</v>
      </c>
      <c r="O39" s="23">
        <f t="array" ref="O39">IFERROR(SUM(VLOOKUP(J39,counts!$A:$AC, {6,7,8,9,10,11,12,13,14,15,16,17,18,19,20,21,22,23,24,25,26,27,28,29},FALSE)),"****")</f>
        <v>4558</v>
      </c>
      <c r="P39" s="23" t="e">
        <f t="shared" ref="P39:P47" si="44">N39-O39</f>
        <v>#VALUE!</v>
      </c>
      <c r="Q39" s="24" t="e">
        <f t="shared" ref="Q39:Q48" si="45">P39/O39</f>
        <v>#VALUE!</v>
      </c>
      <c r="R39" s="49"/>
      <c r="S39" s="22" t="str">
        <f>IFERROR(VLOOKUP(I39,emme_volumes!$A:$AB, 4,FALSE)*24,"****")</f>
        <v>****</v>
      </c>
      <c r="T39" s="22" t="str">
        <f t="array" ref="T39">IFERROR(SUM(VLOOKUP(I39,emme_volumes!$A:$AB, {5,6,7,8,9,10,11,12,13,14,15,16,17,18,19,20,21,22,23,24,25,26,27,28},FALSE)),"****")</f>
        <v>****</v>
      </c>
      <c r="U39" s="23">
        <f t="array" ref="U39">IFERROR(SUM(VLOOKUP(K39,counts!$A:$AC, {6,7,8,9,10,11,12,13,14,15,16,17,18,19,20,21,22,23,24,25,26,27,28,29},FALSE)),"****")</f>
        <v>4822</v>
      </c>
      <c r="V39" s="23" t="e">
        <f t="shared" ref="V39:V48" si="46">T39-U39</f>
        <v>#VALUE!</v>
      </c>
      <c r="W39" s="24" t="e">
        <f t="shared" ref="W39:W48" si="47">V39/U39</f>
        <v>#VALUE!</v>
      </c>
    </row>
    <row r="40" spans="1:24">
      <c r="B40" s="1" t="s">
        <v>536</v>
      </c>
      <c r="C40" s="2">
        <v>430</v>
      </c>
      <c r="D40" s="41">
        <v>54154</v>
      </c>
      <c r="E40" s="41">
        <v>67171</v>
      </c>
      <c r="F40" s="41">
        <f t="shared" si="38"/>
        <v>67171</v>
      </c>
      <c r="G40" s="41">
        <f t="shared" si="39"/>
        <v>54154</v>
      </c>
      <c r="H40" s="2" t="str">
        <f t="shared" si="40"/>
        <v>L5415467171</v>
      </c>
      <c r="I40" s="2" t="str">
        <f t="shared" si="41"/>
        <v>L6717154154</v>
      </c>
      <c r="J40" s="2" t="str">
        <f t="shared" si="42"/>
        <v>430NE</v>
      </c>
      <c r="K40" s="2" t="str">
        <f t="shared" si="43"/>
        <v>430SW</v>
      </c>
      <c r="L40" s="43"/>
      <c r="M40" s="22" t="str">
        <f>IFERROR(VLOOKUP(H40,emme_volumes!$A:$AB, 4,FALSE)*24,"****")</f>
        <v>****</v>
      </c>
      <c r="N40" s="22" t="str">
        <f t="array" ref="N40">IFERROR(SUM(VLOOKUP(H40,emme_volumes!$A:$AB, {5,6,7,8,9,10,11,12,13,14,15,16,17,18,19,20,21,22,23,24,25,26,27,28},FALSE)),"****")</f>
        <v>****</v>
      </c>
      <c r="O40" s="23">
        <f t="array" ref="O40">IFERROR(SUM(VLOOKUP(J40,counts!$A:$AC, {6,7,8,9,10,11,12,13,14,15,16,17,18,19,20,21,22,23,24,25,26,27,28,29},FALSE)),"****")</f>
        <v>4518</v>
      </c>
      <c r="P40" s="23" t="e">
        <f t="shared" si="44"/>
        <v>#VALUE!</v>
      </c>
      <c r="Q40" s="24" t="e">
        <f t="shared" si="45"/>
        <v>#VALUE!</v>
      </c>
      <c r="R40" s="49"/>
      <c r="S40" s="22" t="str">
        <f>IFERROR(VLOOKUP(I40,emme_volumes!$A:$AB, 4,FALSE)*24,"****")</f>
        <v>****</v>
      </c>
      <c r="T40" s="22" t="str">
        <f t="array" ref="T40">IFERROR(SUM(VLOOKUP(I40,emme_volumes!$A:$AB, {5,6,7,8,9,10,11,12,13,14,15,16,17,18,19,20,21,22,23,24,25,26,27,28},FALSE)),"****")</f>
        <v>****</v>
      </c>
      <c r="U40" s="23">
        <f t="array" ref="U40">IFERROR(SUM(VLOOKUP(K40,counts!$A:$AC, {6,7,8,9,10,11,12,13,14,15,16,17,18,19,20,21,22,23,24,25,26,27,28,29},FALSE)),"****")</f>
        <v>6561</v>
      </c>
      <c r="V40" s="23" t="e">
        <f t="shared" si="46"/>
        <v>#VALUE!</v>
      </c>
      <c r="W40" s="24" t="e">
        <f t="shared" si="47"/>
        <v>#VALUE!</v>
      </c>
    </row>
    <row r="41" spans="1:24">
      <c r="B41" s="1" t="s">
        <v>78</v>
      </c>
      <c r="C41" s="2">
        <v>152</v>
      </c>
      <c r="D41" s="2">
        <v>56589</v>
      </c>
      <c r="E41" s="2">
        <v>60242</v>
      </c>
      <c r="F41" s="2">
        <f t="shared" si="38"/>
        <v>60242</v>
      </c>
      <c r="G41" s="2">
        <f t="shared" si="39"/>
        <v>56589</v>
      </c>
      <c r="H41" s="2" t="str">
        <f t="shared" si="40"/>
        <v>L5658960242</v>
      </c>
      <c r="I41" s="2" t="str">
        <f t="shared" si="41"/>
        <v>L6024256589</v>
      </c>
      <c r="J41" s="2" t="str">
        <f t="shared" si="42"/>
        <v>152NE</v>
      </c>
      <c r="K41" s="2" t="str">
        <f t="shared" si="43"/>
        <v>152SW</v>
      </c>
      <c r="L41" s="43"/>
      <c r="M41" s="22" t="str">
        <f>IFERROR(VLOOKUP(H41,emme_volumes!$A:$AB, 4,FALSE)*24,"****")</f>
        <v>****</v>
      </c>
      <c r="N41" s="22" t="str">
        <f t="array" ref="N41">IFERROR(SUM(VLOOKUP(H41,emme_volumes!$A:$AB, {5,6,7,8,9,10,11,12,13,14,15,16,17,18,19,20,21,22,23,24,25,26,27,28},FALSE)),"****")</f>
        <v>****</v>
      </c>
      <c r="O41" s="23">
        <f t="array" ref="O41">IFERROR(SUM(VLOOKUP(J41,counts!$A:$AC, {6,7,8,9,10,11,12,13,14,15,16,17,18,19,20,21,22,23,24,25,26,27,28,29},FALSE)),"****")</f>
        <v>27048</v>
      </c>
      <c r="P41" s="23" t="e">
        <f t="shared" si="44"/>
        <v>#VALUE!</v>
      </c>
      <c r="Q41" s="24" t="e">
        <f t="shared" si="45"/>
        <v>#VALUE!</v>
      </c>
      <c r="R41" s="49"/>
      <c r="S41" s="22" t="str">
        <f>IFERROR(VLOOKUP(I41,emme_volumes!$A:$AB, 4,FALSE)*24,"****")</f>
        <v>****</v>
      </c>
      <c r="T41" s="22" t="str">
        <f t="array" ref="T41">IFERROR(SUM(VLOOKUP(I41,emme_volumes!$A:$AB, {5,6,7,8,9,10,11,12,13,14,15,16,17,18,19,20,21,22,23,24,25,26,27,28},FALSE)),"****")</f>
        <v>****</v>
      </c>
      <c r="U41" s="23">
        <f t="array" ref="U41">IFERROR(SUM(VLOOKUP(K41,counts!$A:$AC, {6,7,8,9,10,11,12,13,14,15,16,17,18,19,20,21,22,23,24,25,26,27,28,29},FALSE)),"****")</f>
        <v>28582</v>
      </c>
      <c r="V41" s="23" t="e">
        <f t="shared" si="46"/>
        <v>#VALUE!</v>
      </c>
      <c r="W41" s="24" t="e">
        <f t="shared" si="47"/>
        <v>#VALUE!</v>
      </c>
    </row>
    <row r="42" spans="1:24">
      <c r="B42" s="1" t="s">
        <v>79</v>
      </c>
      <c r="C42" s="2">
        <v>153</v>
      </c>
      <c r="D42" s="2">
        <v>55366</v>
      </c>
      <c r="E42" s="2">
        <v>59920</v>
      </c>
      <c r="F42" s="2">
        <f t="shared" si="38"/>
        <v>59920</v>
      </c>
      <c r="G42" s="2">
        <f t="shared" si="39"/>
        <v>55366</v>
      </c>
      <c r="H42" s="2" t="str">
        <f t="shared" si="40"/>
        <v>L5536659920</v>
      </c>
      <c r="I42" s="2" t="str">
        <f t="shared" si="41"/>
        <v>L5992055366</v>
      </c>
      <c r="J42" s="2" t="str">
        <f t="shared" si="42"/>
        <v>153NE</v>
      </c>
      <c r="K42" s="2" t="str">
        <f t="shared" si="43"/>
        <v>153SW</v>
      </c>
      <c r="L42" s="43"/>
      <c r="M42" s="22" t="str">
        <f>IFERROR(VLOOKUP(H42,emme_volumes!$A:$AB, 4,FALSE)*24,"****")</f>
        <v>****</v>
      </c>
      <c r="N42" s="22" t="str">
        <f t="array" ref="N42">IFERROR(SUM(VLOOKUP(H42,emme_volumes!$A:$AB, {5,6,7,8,9,10,11,12,13,14,15,16,17,18,19,20,21,22,23,24,25,26,27,28},FALSE)),"****")</f>
        <v>****</v>
      </c>
      <c r="O42" s="23">
        <f t="array" ref="O42">IFERROR(SUM(VLOOKUP(J42,counts!$A:$AC, {6,7,8,9,10,11,12,13,14,15,16,17,18,19,20,21,22,23,24,25,26,27,28,29},FALSE)),"****")</f>
        <v>6338</v>
      </c>
      <c r="P42" s="23" t="e">
        <f t="shared" si="44"/>
        <v>#VALUE!</v>
      </c>
      <c r="Q42" s="24" t="e">
        <f t="shared" si="45"/>
        <v>#VALUE!</v>
      </c>
      <c r="R42" s="49"/>
      <c r="S42" s="22" t="str">
        <f>IFERROR(VLOOKUP(I42,emme_volumes!$A:$AB, 4,FALSE)*24,"****")</f>
        <v>****</v>
      </c>
      <c r="T42" s="22" t="str">
        <f t="array" ref="T42">IFERROR(SUM(VLOOKUP(I42,emme_volumes!$A:$AB, {5,6,7,8,9,10,11,12,13,14,15,16,17,18,19,20,21,22,23,24,25,26,27,28},FALSE)),"****")</f>
        <v>****</v>
      </c>
      <c r="U42" s="23">
        <f t="array" ref="U42">IFERROR(SUM(VLOOKUP(K42,counts!$A:$AC, {6,7,8,9,10,11,12,13,14,15,16,17,18,19,20,21,22,23,24,25,26,27,28,29},FALSE)),"****")</f>
        <v>6122</v>
      </c>
      <c r="V42" s="23" t="e">
        <f t="shared" si="46"/>
        <v>#VALUE!</v>
      </c>
      <c r="W42" s="24" t="e">
        <f t="shared" si="47"/>
        <v>#VALUE!</v>
      </c>
    </row>
    <row r="43" spans="1:24">
      <c r="B43" s="1" t="s">
        <v>80</v>
      </c>
      <c r="C43" s="2">
        <v>154</v>
      </c>
      <c r="D43" s="2">
        <v>56507</v>
      </c>
      <c r="E43" s="2">
        <v>55683</v>
      </c>
      <c r="F43" s="2">
        <f t="shared" si="38"/>
        <v>55683</v>
      </c>
      <c r="G43" s="2">
        <f t="shared" si="39"/>
        <v>56507</v>
      </c>
      <c r="H43" s="2" t="str">
        <f t="shared" si="40"/>
        <v>L5650755683</v>
      </c>
      <c r="I43" s="2" t="str">
        <f t="shared" si="41"/>
        <v>L5568356507</v>
      </c>
      <c r="J43" s="2" t="str">
        <f t="shared" si="42"/>
        <v>154NE</v>
      </c>
      <c r="K43" s="2" t="str">
        <f t="shared" si="43"/>
        <v>154SW</v>
      </c>
      <c r="L43" s="45"/>
      <c r="M43" s="22" t="str">
        <f>IFERROR(VLOOKUP(H43,emme_volumes!$A:$AB, 4,FALSE)*24,"****")</f>
        <v>****</v>
      </c>
      <c r="N43" s="22" t="str">
        <f t="array" ref="N43">IFERROR(SUM(VLOOKUP(H43,emme_volumes!$A:$AB, {5,6,7,8,9,10,11,12,13,14,15,16,17,18,19,20,21,22,23,24,25,26,27,28},FALSE)),"****")</f>
        <v>****</v>
      </c>
      <c r="O43" s="23">
        <f t="array" ref="O43">IFERROR(SUM(VLOOKUP(J43,counts!$A:$AC, {6,7,8,9,10,11,12,13,14,15,16,17,18,19,20,21,22,23,24,25,26,27,28,29},FALSE)),"****")</f>
        <v>3065</v>
      </c>
      <c r="P43" s="23" t="e">
        <f t="shared" si="44"/>
        <v>#VALUE!</v>
      </c>
      <c r="Q43" s="24" t="e">
        <f t="shared" si="45"/>
        <v>#VALUE!</v>
      </c>
      <c r="R43" s="50"/>
      <c r="S43" s="22" t="str">
        <f>IFERROR(VLOOKUP(I43,emme_volumes!$A:$AB, 4,FALSE)*24,"****")</f>
        <v>****</v>
      </c>
      <c r="T43" s="22" t="str">
        <f t="array" ref="T43">IFERROR(SUM(VLOOKUP(I43,emme_volumes!$A:$AB, {5,6,7,8,9,10,11,12,13,14,15,16,17,18,19,20,21,22,23,24,25,26,27,28},FALSE)),"****")</f>
        <v>****</v>
      </c>
      <c r="U43" s="23">
        <f t="array" ref="U43">IFERROR(SUM(VLOOKUP(K43,counts!$A:$AC, {6,7,8,9,10,11,12,13,14,15,16,17,18,19,20,21,22,23,24,25,26,27,28,29},FALSE)),"****")</f>
        <v>2748</v>
      </c>
      <c r="V43" s="23" t="e">
        <f t="shared" si="46"/>
        <v>#VALUE!</v>
      </c>
      <c r="W43" s="24" t="e">
        <f t="shared" si="47"/>
        <v>#VALUE!</v>
      </c>
    </row>
    <row r="44" spans="1:24">
      <c r="B44" s="1" t="s">
        <v>81</v>
      </c>
      <c r="C44" s="2">
        <v>155</v>
      </c>
      <c r="D44" s="2">
        <v>60579</v>
      </c>
      <c r="E44" s="2">
        <v>61136</v>
      </c>
      <c r="F44" s="2">
        <f t="shared" si="38"/>
        <v>61136</v>
      </c>
      <c r="G44" s="2">
        <f t="shared" si="39"/>
        <v>60579</v>
      </c>
      <c r="H44" s="2" t="str">
        <f t="shared" si="40"/>
        <v>L6057961136</v>
      </c>
      <c r="I44" s="2" t="str">
        <f t="shared" si="41"/>
        <v>L6113660579</v>
      </c>
      <c r="J44" s="2" t="str">
        <f t="shared" si="42"/>
        <v>155NE</v>
      </c>
      <c r="K44" s="2" t="str">
        <f t="shared" si="43"/>
        <v>155SW</v>
      </c>
      <c r="L44" s="43"/>
      <c r="M44" s="22" t="str">
        <f>IFERROR(VLOOKUP(H44,emme_volumes!$A:$AB, 4,FALSE)*24,"****")</f>
        <v>****</v>
      </c>
      <c r="N44" s="22" t="str">
        <f t="array" ref="N44">IFERROR(SUM(VLOOKUP(H44,emme_volumes!$A:$AB, {5,6,7,8,9,10,11,12,13,14,15,16,17,18,19,20,21,22,23,24,25,26,27,28},FALSE)),"****")</f>
        <v>****</v>
      </c>
      <c r="O44" s="23">
        <f t="array" ref="O44">IFERROR(SUM(VLOOKUP(J44,counts!$A:$AC, {6,7,8,9,10,11,12,13,14,15,16,17,18,19,20,21,22,23,24,25,26,27,28,29},FALSE)),"****")</f>
        <v>2420</v>
      </c>
      <c r="P44" s="23" t="e">
        <f t="shared" si="44"/>
        <v>#VALUE!</v>
      </c>
      <c r="Q44" s="24" t="e">
        <f t="shared" si="45"/>
        <v>#VALUE!</v>
      </c>
      <c r="R44" s="49"/>
      <c r="S44" s="22" t="str">
        <f>IFERROR(VLOOKUP(I44,emme_volumes!$A:$AB, 4,FALSE)*24,"****")</f>
        <v>****</v>
      </c>
      <c r="T44" s="22" t="str">
        <f t="array" ref="T44">IFERROR(SUM(VLOOKUP(I44,emme_volumes!$A:$AB, {5,6,7,8,9,10,11,12,13,14,15,16,17,18,19,20,21,22,23,24,25,26,27,28},FALSE)),"****")</f>
        <v>****</v>
      </c>
      <c r="U44" s="23">
        <f t="array" ref="U44">IFERROR(SUM(VLOOKUP(K44,counts!$A:$AC, {6,7,8,9,10,11,12,13,14,15,16,17,18,19,20,21,22,23,24,25,26,27,28,29},FALSE)),"****")</f>
        <v>2052</v>
      </c>
      <c r="V44" s="23" t="e">
        <f t="shared" si="46"/>
        <v>#VALUE!</v>
      </c>
      <c r="W44" s="24" t="e">
        <f t="shared" si="47"/>
        <v>#VALUE!</v>
      </c>
    </row>
    <row r="45" spans="1:24">
      <c r="B45" s="1" t="s">
        <v>82</v>
      </c>
      <c r="C45" s="2">
        <v>156</v>
      </c>
      <c r="D45" s="2">
        <v>53593</v>
      </c>
      <c r="E45" s="2">
        <v>59980</v>
      </c>
      <c r="F45" s="2">
        <f t="shared" si="38"/>
        <v>59980</v>
      </c>
      <c r="G45" s="2">
        <f t="shared" si="39"/>
        <v>53593</v>
      </c>
      <c r="H45" s="2" t="str">
        <f t="shared" si="40"/>
        <v>L5359359980</v>
      </c>
      <c r="I45" s="2" t="str">
        <f t="shared" si="41"/>
        <v>L5998053593</v>
      </c>
      <c r="J45" s="2" t="str">
        <f t="shared" si="42"/>
        <v>156NE</v>
      </c>
      <c r="K45" s="2" t="str">
        <f t="shared" si="43"/>
        <v>156SW</v>
      </c>
      <c r="L45" s="45"/>
      <c r="M45" s="22" t="str">
        <f>IFERROR(VLOOKUP(H45,emme_volumes!$A:$AB, 4,FALSE)*24,"****")</f>
        <v>****</v>
      </c>
      <c r="N45" s="22" t="str">
        <f t="array" ref="N45">IFERROR(SUM(VLOOKUP(H45,emme_volumes!$A:$AB, {5,6,7,8,9,10,11,12,13,14,15,16,17,18,19,20,21,22,23,24,25,26,27,28},FALSE)),"****")</f>
        <v>****</v>
      </c>
      <c r="O45" s="23">
        <f t="array" ref="O45">IFERROR(SUM(VLOOKUP(J45,counts!$A:$AC, {6,7,8,9,10,11,12,13,14,15,16,17,18,19,20,21,22,23,24,25,26,27,28,29},FALSE)),"****")</f>
        <v>12691</v>
      </c>
      <c r="P45" s="23" t="e">
        <f t="shared" si="44"/>
        <v>#VALUE!</v>
      </c>
      <c r="Q45" s="24" t="e">
        <f t="shared" si="45"/>
        <v>#VALUE!</v>
      </c>
      <c r="R45" s="49"/>
      <c r="S45" s="22" t="str">
        <f>IFERROR(VLOOKUP(I45,emme_volumes!$A:$AB, 4,FALSE)*24,"****")</f>
        <v>****</v>
      </c>
      <c r="T45" s="22" t="str">
        <f t="array" ref="T45">IFERROR(SUM(VLOOKUP(I45,emme_volumes!$A:$AB, {5,6,7,8,9,10,11,12,13,14,15,16,17,18,19,20,21,22,23,24,25,26,27,28},FALSE)),"****")</f>
        <v>****</v>
      </c>
      <c r="U45" s="23">
        <f t="array" ref="U45">IFERROR(SUM(VLOOKUP(K45,counts!$A:$AC, {6,7,8,9,10,11,12,13,14,15,16,17,18,19,20,21,22,23,24,25,26,27,28,29},FALSE)),"****")</f>
        <v>11784</v>
      </c>
      <c r="V45" s="23" t="e">
        <f t="shared" si="46"/>
        <v>#VALUE!</v>
      </c>
      <c r="W45" s="24" t="e">
        <f t="shared" si="47"/>
        <v>#VALUE!</v>
      </c>
    </row>
    <row r="46" spans="1:24">
      <c r="A46" s="1">
        <v>1</v>
      </c>
      <c r="B46" s="4" t="s">
        <v>580</v>
      </c>
      <c r="C46" s="2" t="s">
        <v>568</v>
      </c>
      <c r="D46" s="9">
        <v>60092</v>
      </c>
      <c r="E46" s="9">
        <v>54307</v>
      </c>
      <c r="F46" s="9">
        <v>56022</v>
      </c>
      <c r="G46" s="9">
        <v>80032</v>
      </c>
      <c r="H46" s="2" t="str">
        <f t="shared" si="40"/>
        <v>L6009254307</v>
      </c>
      <c r="I46" s="2" t="str">
        <f t="shared" si="41"/>
        <v>L5602280032</v>
      </c>
      <c r="J46" s="2" t="str">
        <f t="shared" si="42"/>
        <v>26-022NE</v>
      </c>
      <c r="K46" s="2" t="str">
        <f t="shared" si="43"/>
        <v>26-022SW</v>
      </c>
      <c r="L46" s="43"/>
      <c r="M46" s="26" t="str">
        <f>IFERROR(VLOOKUP(H46,emme_volumes!$A:$AB, 4,FALSE)*24,"****")</f>
        <v>****</v>
      </c>
      <c r="N46" s="26" t="str">
        <f t="array" ref="N46">IFERROR(SUM(VLOOKUP(H46,emme_volumes!$A:$AB, {5,6,7,8,9,10,11,12,13,14,15,16,17,18,19,20,21,22,23,24,25,26,27,28},FALSE)),"****")</f>
        <v>****</v>
      </c>
      <c r="O46" s="27">
        <f t="array" ref="O46">IFERROR(SUM(VLOOKUP(J46,counts!$A:$AC, {6,7,8,9,10,11,12,13,14,15,16,17,18,19,20,21,22,23,24,25,26,27,28,29},FALSE)),"****")</f>
        <v>81771.846153846054</v>
      </c>
      <c r="P46" s="27" t="e">
        <f t="shared" si="44"/>
        <v>#VALUE!</v>
      </c>
      <c r="Q46" s="28" t="e">
        <f t="shared" si="45"/>
        <v>#VALUE!</v>
      </c>
      <c r="R46" s="49"/>
      <c r="S46" s="26" t="str">
        <f>IFERROR(VLOOKUP(I46,emme_volumes!$A:$AB, 4,FALSE)*24,"****")</f>
        <v>****</v>
      </c>
      <c r="T46" s="26" t="str">
        <f t="array" ref="T46">IFERROR(SUM(VLOOKUP(I46,emme_volumes!$A:$AB, {5,6,7,8,9,10,11,12,13,14,15,16,17,18,19,20,21,22,23,24,25,26,27,28},FALSE)),"****")</f>
        <v>****</v>
      </c>
      <c r="U46" s="27">
        <f t="array" ref="U46">IFERROR(SUM(VLOOKUP(K46,counts!$A:$AC, {6,7,8,9,10,11,12,13,14,15,16,17,18,19,20,21,22,23,24,25,26,27,28,29},FALSE)),"****")</f>
        <v>83986.307692307586</v>
      </c>
      <c r="V46" s="27" t="e">
        <f t="shared" si="46"/>
        <v>#VALUE!</v>
      </c>
      <c r="W46" s="28" t="e">
        <f t="shared" si="47"/>
        <v>#VALUE!</v>
      </c>
      <c r="X46" s="1" t="s">
        <v>518</v>
      </c>
    </row>
    <row r="47" spans="1:24">
      <c r="B47" s="1" t="s">
        <v>83</v>
      </c>
      <c r="C47" s="2">
        <v>158</v>
      </c>
      <c r="D47" s="41">
        <v>58559</v>
      </c>
      <c r="E47" s="41">
        <v>58185</v>
      </c>
      <c r="F47" s="41">
        <f t="shared" si="38"/>
        <v>58185</v>
      </c>
      <c r="G47" s="41">
        <f t="shared" si="39"/>
        <v>58559</v>
      </c>
      <c r="H47" s="2" t="str">
        <f t="shared" si="40"/>
        <v>L5855958185</v>
      </c>
      <c r="I47" s="2" t="str">
        <f t="shared" si="41"/>
        <v>L5818558559</v>
      </c>
      <c r="J47" s="2" t="str">
        <f t="shared" si="42"/>
        <v>158NE</v>
      </c>
      <c r="K47" s="2" t="str">
        <f t="shared" si="43"/>
        <v>158SW</v>
      </c>
      <c r="L47" s="43"/>
      <c r="M47" s="22" t="str">
        <f>IFERROR(VLOOKUP(H47,emme_volumes!$A:$AB, 4,FALSE)*24,"****")</f>
        <v>****</v>
      </c>
      <c r="N47" s="22" t="str">
        <f t="array" ref="N47">IFERROR(SUM(VLOOKUP(H47,emme_volumes!$A:$AB, {5,6,7,8,9,10,11,12,13,14,15,16,17,18,19,20,21,22,23,24,25,26,27,28},FALSE)),"****")</f>
        <v>****</v>
      </c>
      <c r="O47" s="23">
        <f t="array" ref="O47">IFERROR(SUM(VLOOKUP(J47,counts!$A:$AC, {6,7,8,9,10,11,12,13,14,15,16,17,18,19,20,21,22,23,24,25,26,27,28,29},FALSE)),"****")</f>
        <v>6387</v>
      </c>
      <c r="P47" s="23" t="e">
        <f t="shared" si="44"/>
        <v>#VALUE!</v>
      </c>
      <c r="Q47" s="24" t="e">
        <f t="shared" si="45"/>
        <v>#VALUE!</v>
      </c>
      <c r="R47" s="49"/>
      <c r="S47" s="22" t="str">
        <f>IFERROR(VLOOKUP(I47,emme_volumes!$A:$AB, 4,FALSE)*24,"****")</f>
        <v>****</v>
      </c>
      <c r="T47" s="22" t="str">
        <f t="array" ref="T47">IFERROR(SUM(VLOOKUP(I47,emme_volumes!$A:$AB, {5,6,7,8,9,10,11,12,13,14,15,16,17,18,19,20,21,22,23,24,25,26,27,28},FALSE)),"****")</f>
        <v>****</v>
      </c>
      <c r="U47" s="23">
        <f t="array" ref="U47">IFERROR(SUM(VLOOKUP(K47,counts!$A:$AC, {6,7,8,9,10,11,12,13,14,15,16,17,18,19,20,21,22,23,24,25,26,27,28,29},FALSE)),"****")</f>
        <v>5359</v>
      </c>
      <c r="V47" s="23" t="e">
        <f t="shared" si="46"/>
        <v>#VALUE!</v>
      </c>
      <c r="W47" s="24" t="e">
        <f t="shared" si="47"/>
        <v>#VALUE!</v>
      </c>
      <c r="X47" s="1" t="s">
        <v>519</v>
      </c>
    </row>
    <row r="48" spans="1:24" s="3" customFormat="1">
      <c r="B48" s="53" t="s">
        <v>4</v>
      </c>
      <c r="C48" s="54"/>
      <c r="D48" s="54"/>
      <c r="E48" s="54"/>
      <c r="F48" s="54"/>
      <c r="G48" s="54"/>
      <c r="H48" s="54"/>
      <c r="I48" s="54"/>
      <c r="J48" s="54"/>
      <c r="K48" s="54"/>
      <c r="L48" s="45"/>
      <c r="M48" s="55">
        <f>SUM(M39:M47)</f>
        <v>0</v>
      </c>
      <c r="N48" s="55">
        <f>SUM(N39:N47)</f>
        <v>0</v>
      </c>
      <c r="O48" s="56">
        <f t="shared" ref="O48:P48" si="48">SUM(O39:O47)</f>
        <v>148796.84615384607</v>
      </c>
      <c r="P48" s="56" t="e">
        <f t="shared" si="48"/>
        <v>#VALUE!</v>
      </c>
      <c r="Q48" s="57" t="e">
        <f t="shared" si="45"/>
        <v>#VALUE!</v>
      </c>
      <c r="R48" s="50"/>
      <c r="S48" s="55">
        <f>SUM(S39:S47)</f>
        <v>0</v>
      </c>
      <c r="T48" s="55">
        <f>SUM(T39:T47)</f>
        <v>0</v>
      </c>
      <c r="U48" s="56">
        <f t="shared" ref="U48" si="49">SUM(U39:U47)</f>
        <v>152016.30769230757</v>
      </c>
      <c r="V48" s="56">
        <f t="shared" si="46"/>
        <v>-152016.30769230757</v>
      </c>
      <c r="W48" s="57">
        <f t="shared" si="47"/>
        <v>-1</v>
      </c>
    </row>
    <row r="49" spans="1:141">
      <c r="L49" s="43"/>
      <c r="M49" s="22"/>
      <c r="N49" s="22"/>
      <c r="Q49" s="24"/>
      <c r="R49" s="49"/>
      <c r="S49" s="22"/>
      <c r="T49" s="22"/>
      <c r="W49" s="24"/>
    </row>
    <row r="50" spans="1:141">
      <c r="B50" s="53" t="s">
        <v>41</v>
      </c>
      <c r="C50" s="74"/>
      <c r="D50" s="74"/>
      <c r="E50" s="74"/>
      <c r="F50" s="74"/>
      <c r="G50" s="74"/>
      <c r="H50" s="74"/>
      <c r="I50" s="74"/>
      <c r="J50" s="74"/>
      <c r="K50" s="74"/>
      <c r="L50" s="45"/>
      <c r="M50" s="75"/>
      <c r="N50" s="75"/>
      <c r="O50" s="76"/>
      <c r="P50" s="76"/>
      <c r="Q50" s="77"/>
      <c r="R50" s="49"/>
      <c r="S50" s="75"/>
      <c r="T50" s="75"/>
      <c r="U50" s="76"/>
      <c r="V50" s="76"/>
      <c r="W50" s="77"/>
    </row>
    <row r="51" spans="1:141">
      <c r="B51" s="1" t="s">
        <v>5</v>
      </c>
      <c r="C51" s="2">
        <v>174</v>
      </c>
      <c r="D51" s="2">
        <v>59681</v>
      </c>
      <c r="E51" s="2">
        <v>55403</v>
      </c>
      <c r="F51" s="2">
        <f t="shared" si="38"/>
        <v>55403</v>
      </c>
      <c r="G51" s="2">
        <f t="shared" si="39"/>
        <v>59681</v>
      </c>
      <c r="H51" s="2" t="str">
        <f t="shared" ref="H51:H52" si="50">CONCATENATE("L",D51,E51)</f>
        <v>L5968155403</v>
      </c>
      <c r="I51" s="2" t="str">
        <f t="shared" ref="I51:I52" si="51">CONCATENATE("L",F51,G51)</f>
        <v>L5540359681</v>
      </c>
      <c r="J51" s="2" t="str">
        <f t="shared" ref="J51:J52" si="52">CONCATENATE(C51,"NE")</f>
        <v>174NE</v>
      </c>
      <c r="K51" s="2" t="str">
        <f t="shared" ref="K51:K52" si="53">CONCATENATE(C51,"SW")</f>
        <v>174SW</v>
      </c>
      <c r="L51" s="43"/>
      <c r="M51" s="22" t="str">
        <f>IFERROR(VLOOKUP(H51,emme_volumes!$A:$AB, 4,FALSE)*24,"****")</f>
        <v>****</v>
      </c>
      <c r="N51" s="22" t="str">
        <f t="array" ref="N51">IFERROR(SUM(VLOOKUP(H51,emme_volumes!$A:$AB, {5,6,7,8,9,10,11,12,13,14,15,16,17,18,19,20,21,22,23,24,25,26,27,28},FALSE)),"****")</f>
        <v>****</v>
      </c>
      <c r="O51" s="23">
        <f t="array" ref="O51">IFERROR(SUM(VLOOKUP(J51,counts!$A:$AC, {6,7,8,9,10,11,12,13,14,15,16,17,18,19,20,21,22,23,24,25,26,27,28,29},FALSE)),"****")</f>
        <v>16687</v>
      </c>
      <c r="P51" s="23" t="e">
        <f t="shared" ref="P51:P52" si="54">N51-O51</f>
        <v>#VALUE!</v>
      </c>
      <c r="Q51" s="24" t="e">
        <f t="shared" ref="Q51:Q53" si="55">P51/O51</f>
        <v>#VALUE!</v>
      </c>
      <c r="R51" s="49"/>
      <c r="S51" s="22" t="str">
        <f>IFERROR(VLOOKUP(I51,emme_volumes!$A:$AB, 4,FALSE)*24,"****")</f>
        <v>****</v>
      </c>
      <c r="T51" s="22" t="str">
        <f t="array" ref="T51">IFERROR(SUM(VLOOKUP(I51,emme_volumes!$A:$AB, {5,6,7,8,9,10,11,12,13,14,15,16,17,18,19,20,21,22,23,24,25,26,27,28},FALSE)),"****")</f>
        <v>****</v>
      </c>
      <c r="U51" s="23">
        <f t="array" ref="U51">IFERROR(SUM(VLOOKUP(K51,counts!$A:$AC, {6,7,8,9,10,11,12,13,14,15,16,17,18,19,20,21,22,23,24,25,26,27,28,29},FALSE)),"****")</f>
        <v>18652</v>
      </c>
      <c r="V51" s="23" t="e">
        <f t="shared" ref="V51:V53" si="56">T51-U51</f>
        <v>#VALUE!</v>
      </c>
      <c r="W51" s="24" t="e">
        <f t="shared" ref="W51:W53" si="57">V51/U51</f>
        <v>#VALUE!</v>
      </c>
    </row>
    <row r="52" spans="1:141">
      <c r="A52" s="1">
        <v>1</v>
      </c>
      <c r="B52" s="4" t="s">
        <v>6</v>
      </c>
      <c r="C52" s="2">
        <v>175</v>
      </c>
      <c r="D52" s="9">
        <v>57741</v>
      </c>
      <c r="E52" s="9">
        <v>56941</v>
      </c>
      <c r="F52" s="9">
        <v>56606</v>
      </c>
      <c r="G52" s="9">
        <v>55259</v>
      </c>
      <c r="H52" s="2" t="str">
        <f t="shared" si="50"/>
        <v>L5774156941</v>
      </c>
      <c r="I52" s="2" t="str">
        <f t="shared" si="51"/>
        <v>L5660655259</v>
      </c>
      <c r="J52" s="2" t="str">
        <f t="shared" si="52"/>
        <v>175NE</v>
      </c>
      <c r="K52" s="2" t="str">
        <f t="shared" si="53"/>
        <v>175SW</v>
      </c>
      <c r="L52" s="45"/>
      <c r="M52" s="26" t="str">
        <f>IFERROR(VLOOKUP(H52,emme_volumes!$A:$AB, 4,FALSE)*24,"****")</f>
        <v>****</v>
      </c>
      <c r="N52" s="26" t="str">
        <f t="array" ref="N52">IFERROR(SUM(VLOOKUP(H52,emme_volumes!$A:$AB, {5,6,7,8,9,10,11,12,13,14,15,16,17,18,19,20,21,22,23,24,25,26,27,28},FALSE)),"****")</f>
        <v>****</v>
      </c>
      <c r="O52" s="27">
        <f t="array" ref="O52">IFERROR(SUM(VLOOKUP(J52,counts!$A:$AC, {6,7,8,9,10,11,12,13,14,15,16,17,18,19,20,21,22,23,24,25,26,27,28,29},FALSE)),"****")</f>
        <v>76099</v>
      </c>
      <c r="P52" s="27" t="e">
        <f t="shared" si="54"/>
        <v>#VALUE!</v>
      </c>
      <c r="Q52" s="28" t="e">
        <f t="shared" si="55"/>
        <v>#VALUE!</v>
      </c>
      <c r="R52" s="50"/>
      <c r="S52" s="26" t="str">
        <f>IFERROR(VLOOKUP(I52,emme_volumes!$A:$AB, 4,FALSE)*24,"****")</f>
        <v>****</v>
      </c>
      <c r="T52" s="26" t="str">
        <f t="array" ref="T52">IFERROR(SUM(VLOOKUP(I52,emme_volumes!$A:$AB, {5,6,7,8,9,10,11,12,13,14,15,16,17,18,19,20,21,22,23,24,25,26,27,28},FALSE)),"****")</f>
        <v>****</v>
      </c>
      <c r="U52" s="27">
        <f t="array" ref="U52">IFERROR(SUM(VLOOKUP(K52,counts!$A:$AC, {6,7,8,9,10,11,12,13,14,15,16,17,18,19,20,21,22,23,24,25,26,27,28,29},FALSE)),"****")</f>
        <v>72515</v>
      </c>
      <c r="V52" s="27" t="e">
        <f t="shared" si="56"/>
        <v>#VALUE!</v>
      </c>
      <c r="W52" s="28" t="e">
        <f t="shared" si="57"/>
        <v>#VALUE!</v>
      </c>
    </row>
    <row r="53" spans="1:141" s="3" customFormat="1">
      <c r="B53" s="53" t="s">
        <v>4</v>
      </c>
      <c r="C53" s="54"/>
      <c r="D53" s="54"/>
      <c r="E53" s="54"/>
      <c r="F53" s="54"/>
      <c r="G53" s="54"/>
      <c r="H53" s="54"/>
      <c r="I53" s="54"/>
      <c r="J53" s="54"/>
      <c r="K53" s="54"/>
      <c r="L53" s="45"/>
      <c r="M53" s="55">
        <f>SUM(M51:M52)</f>
        <v>0</v>
      </c>
      <c r="N53" s="55">
        <f>SUM(N51:N52)</f>
        <v>0</v>
      </c>
      <c r="O53" s="56">
        <f t="shared" ref="O53:P53" si="58">SUM(O51:O52)</f>
        <v>92786</v>
      </c>
      <c r="P53" s="56" t="e">
        <f t="shared" si="58"/>
        <v>#VALUE!</v>
      </c>
      <c r="Q53" s="57" t="e">
        <f t="shared" si="55"/>
        <v>#VALUE!</v>
      </c>
      <c r="R53" s="50"/>
      <c r="S53" s="55">
        <f>SUM(S51:S52)</f>
        <v>0</v>
      </c>
      <c r="T53" s="55">
        <f>SUM(T51:T52)</f>
        <v>0</v>
      </c>
      <c r="U53" s="56">
        <f t="shared" ref="U53" si="59">SUM(U51:U52)</f>
        <v>91167</v>
      </c>
      <c r="V53" s="56">
        <f t="shared" si="56"/>
        <v>-91167</v>
      </c>
      <c r="W53" s="57">
        <f t="shared" si="57"/>
        <v>-1</v>
      </c>
    </row>
    <row r="54" spans="1:141">
      <c r="L54" s="45"/>
      <c r="M54" s="22"/>
      <c r="N54" s="22"/>
      <c r="Q54" s="24"/>
      <c r="R54" s="49"/>
      <c r="S54" s="22"/>
      <c r="T54" s="22"/>
      <c r="W54" s="24"/>
    </row>
    <row r="55" spans="1:141">
      <c r="B55" s="53" t="s">
        <v>42</v>
      </c>
      <c r="C55" s="74"/>
      <c r="D55" s="74"/>
      <c r="E55" s="74"/>
      <c r="F55" s="74"/>
      <c r="G55" s="74"/>
      <c r="H55" s="74"/>
      <c r="I55" s="74"/>
      <c r="J55" s="74"/>
      <c r="K55" s="74"/>
      <c r="L55" s="43"/>
      <c r="M55" s="75"/>
      <c r="N55" s="75"/>
      <c r="O55" s="76"/>
      <c r="P55" s="76"/>
      <c r="Q55" s="77"/>
      <c r="R55" s="49"/>
      <c r="S55" s="75"/>
      <c r="T55" s="75"/>
      <c r="U55" s="76"/>
      <c r="V55" s="76"/>
      <c r="W55" s="77"/>
    </row>
    <row r="56" spans="1:141">
      <c r="B56" s="1" t="s">
        <v>52</v>
      </c>
      <c r="C56" s="2">
        <v>206</v>
      </c>
      <c r="D56" s="11">
        <v>58498</v>
      </c>
      <c r="E56" s="11">
        <v>56553</v>
      </c>
      <c r="F56" s="11">
        <f t="shared" si="38"/>
        <v>56553</v>
      </c>
      <c r="G56" s="11">
        <f t="shared" si="39"/>
        <v>58498</v>
      </c>
      <c r="H56" s="2" t="str">
        <f t="shared" ref="H56" si="60">CONCATENATE("L",D56,E56)</f>
        <v>L5849856553</v>
      </c>
      <c r="I56" s="2" t="str">
        <f t="shared" ref="I56" si="61">CONCATENATE("L",F56,G56)</f>
        <v>L5655358498</v>
      </c>
      <c r="J56" s="2" t="str">
        <f t="shared" ref="J56" si="62">CONCATENATE(C56,"NE")</f>
        <v>206NE</v>
      </c>
      <c r="K56" s="2" t="str">
        <f t="shared" ref="K56" si="63">CONCATENATE(C56,"SW")</f>
        <v>206SW</v>
      </c>
      <c r="L56" s="43"/>
      <c r="M56" s="22" t="str">
        <f>IFERROR(VLOOKUP(H56,emme_volumes!$A:$AB, 4,FALSE)*24,"****")</f>
        <v>****</v>
      </c>
      <c r="N56" s="22" t="str">
        <f t="array" ref="N56">IFERROR(SUM(VLOOKUP(H56,emme_volumes!$A:$AB, {5,6,7,8,9,10,11,12,13,14,15,16,17,18,19,20,21,22,23,24,25,26,27,28},FALSE)),"****")</f>
        <v>****</v>
      </c>
      <c r="O56" s="23">
        <f t="array" ref="O56">IFERROR(SUM(VLOOKUP(J56,counts!$A:$AC, {6,7,8,9,10,11,12,13,14,15,16,17,18,19,20,21,22,23,24,25,26,27,28,29},FALSE)),"****")</f>
        <v>14458</v>
      </c>
      <c r="P56" s="23" t="e">
        <f>N56-O56</f>
        <v>#VALUE!</v>
      </c>
      <c r="Q56" s="24" t="e">
        <f>P56/O56</f>
        <v>#VALUE!</v>
      </c>
      <c r="R56" s="49"/>
      <c r="S56" s="22" t="str">
        <f>IFERROR(VLOOKUP(I56,emme_volumes!$A:$AB, 4,FALSE)*24,"****")</f>
        <v>****</v>
      </c>
      <c r="T56" s="22" t="str">
        <f t="array" ref="T56">IFERROR(SUM(VLOOKUP(I56,emme_volumes!$A:$AB, {5,6,7,8,9,10,11,12,13,14,15,16,17,18,19,20,21,22,23,24,25,26,27,28},FALSE)),"****")</f>
        <v>****</v>
      </c>
      <c r="U56" s="23">
        <f t="array" ref="U56">IFERROR(SUM(VLOOKUP(K56,counts!$A:$AC, {6,7,8,9,10,11,12,13,14,15,16,17,18,19,20,21,22,23,24,25,26,27,28,29},FALSE)),"****")</f>
        <v>13418</v>
      </c>
      <c r="V56" s="23" t="e">
        <f t="shared" ref="V56:V57" si="64">T56-U56</f>
        <v>#VALUE!</v>
      </c>
      <c r="W56" s="24" t="e">
        <f>V56/U56</f>
        <v>#VALUE!</v>
      </c>
    </row>
    <row r="57" spans="1:141" s="3" customFormat="1">
      <c r="B57" s="53" t="s">
        <v>4</v>
      </c>
      <c r="C57" s="54"/>
      <c r="D57" s="54"/>
      <c r="E57" s="54"/>
      <c r="F57" s="54"/>
      <c r="G57" s="54"/>
      <c r="H57" s="54"/>
      <c r="I57" s="54"/>
      <c r="J57" s="54"/>
      <c r="K57" s="54"/>
      <c r="L57" s="45"/>
      <c r="M57" s="55">
        <f>SUM(M56)</f>
        <v>0</v>
      </c>
      <c r="N57" s="55">
        <f>SUM(N56)</f>
        <v>0</v>
      </c>
      <c r="O57" s="56">
        <f t="shared" ref="O57:P57" si="65">SUM(O56)</f>
        <v>14458</v>
      </c>
      <c r="P57" s="56" t="e">
        <f t="shared" si="65"/>
        <v>#VALUE!</v>
      </c>
      <c r="Q57" s="57" t="e">
        <f t="shared" ref="Q57" si="66">P57/O57</f>
        <v>#VALUE!</v>
      </c>
      <c r="R57" s="50"/>
      <c r="S57" s="55">
        <f>SUM(S56)</f>
        <v>0</v>
      </c>
      <c r="T57" s="55">
        <f>SUM(T56)</f>
        <v>0</v>
      </c>
      <c r="U57" s="56">
        <f t="shared" ref="U57" si="67">SUM(U56)</f>
        <v>13418</v>
      </c>
      <c r="V57" s="56">
        <f t="shared" si="64"/>
        <v>-13418</v>
      </c>
      <c r="W57" s="57">
        <f t="shared" ref="W57" si="68">V57/U57</f>
        <v>-1</v>
      </c>
      <c r="EK57" s="3" t="s">
        <v>592</v>
      </c>
    </row>
    <row r="58" spans="1:141" ht="13.5" thickBot="1">
      <c r="L58" s="43"/>
      <c r="M58" s="22"/>
      <c r="N58" s="22"/>
      <c r="Q58" s="24"/>
      <c r="R58" s="49"/>
      <c r="S58" s="22"/>
      <c r="T58" s="22"/>
      <c r="W58" s="24"/>
    </row>
    <row r="59" spans="1:141">
      <c r="B59" s="78" t="s">
        <v>553</v>
      </c>
      <c r="C59" s="79"/>
      <c r="D59" s="79"/>
      <c r="E59" s="79"/>
      <c r="F59" s="79"/>
      <c r="G59" s="79"/>
      <c r="H59" s="79"/>
      <c r="I59" s="79"/>
      <c r="J59" s="79"/>
      <c r="K59" s="79"/>
      <c r="L59" s="70"/>
      <c r="M59" s="80"/>
      <c r="N59" s="80"/>
      <c r="O59" s="81"/>
      <c r="P59" s="81"/>
      <c r="Q59" s="82"/>
      <c r="R59" s="72"/>
      <c r="S59" s="80"/>
      <c r="T59" s="80"/>
      <c r="U59" s="81"/>
      <c r="V59" s="81"/>
      <c r="W59" s="83"/>
    </row>
    <row r="60" spans="1:141">
      <c r="A60" s="1">
        <v>1</v>
      </c>
      <c r="B60" s="6" t="s">
        <v>576</v>
      </c>
      <c r="C60" s="2" t="s">
        <v>571</v>
      </c>
      <c r="D60" s="9">
        <v>60081</v>
      </c>
      <c r="E60" s="9">
        <v>54021</v>
      </c>
      <c r="F60" s="41">
        <v>61026</v>
      </c>
      <c r="G60" s="9">
        <v>53656</v>
      </c>
      <c r="H60" s="2" t="str">
        <f t="shared" ref="H60:H67" si="69">CONCATENATE("L",D60,E60)</f>
        <v>L6008154021</v>
      </c>
      <c r="I60" s="2" t="str">
        <f t="shared" ref="I60:I67" si="70">CONCATENATE("L",F60,G60)</f>
        <v>L6102653656</v>
      </c>
      <c r="J60" s="2" t="str">
        <f t="shared" ref="J60:J67" si="71">CONCATENATE(C60,"NE")</f>
        <v>26-027NE</v>
      </c>
      <c r="K60" s="2" t="str">
        <f t="shared" ref="K60:K67" si="72">CONCATENATE(C60,"SW")</f>
        <v>26-027SW</v>
      </c>
      <c r="L60" s="43"/>
      <c r="M60" s="26" t="str">
        <f>IFERROR(VLOOKUP(H60,emme_volumes!$A:$AB, 4,FALSE)*24,"****")</f>
        <v>****</v>
      </c>
      <c r="N60" s="26" t="str">
        <f t="array" ref="N60">IFERROR(SUM(VLOOKUP(H60,emme_volumes!$A:$AB, {5,6,7,8,9,10,11,12,13,14,15,16,17,18,19,20,21,22,23,24,25,26,27,28},FALSE)),"****")</f>
        <v>****</v>
      </c>
      <c r="O60" s="27">
        <f t="array" ref="O60">IFERROR(SUM(VLOOKUP(J60,counts!$A:$AC, {6,7,8,9,10,11,12,13,14,15,16,17,18,19,20,21,22,23,24,25,26,27,28,29},FALSE)),"****")</f>
        <v>71264.333333333241</v>
      </c>
      <c r="P60" s="27" t="e">
        <f t="shared" ref="P60:P67" si="73">N60-O60</f>
        <v>#VALUE!</v>
      </c>
      <c r="Q60" s="28" t="e">
        <f t="shared" ref="Q60:Q68" si="74">P60/O60</f>
        <v>#VALUE!</v>
      </c>
      <c r="R60" s="49"/>
      <c r="S60" s="26" t="str">
        <f>IFERROR(VLOOKUP(I60,emme_volumes!$A:$AB, 4,FALSE)*24,"****")</f>
        <v>****</v>
      </c>
      <c r="T60" s="26" t="str">
        <f t="array" ref="T60">IFERROR(SUM(VLOOKUP(I60,emme_volumes!$A:$AB, {5,6,7,8,9,10,11,12,13,14,15,16,17,18,19,20,21,22,23,24,25,26,27,28},FALSE)),"****")</f>
        <v>****</v>
      </c>
      <c r="U60" s="27">
        <f t="array" ref="U60">IFERROR(SUM(VLOOKUP(K60,counts!$A:$AC, {6,7,8,9,10,11,12,13,14,15,16,17,18,19,20,21,22,23,24,25,26,27,28,29},FALSE)),"****")</f>
        <v>80029.222222222117</v>
      </c>
      <c r="V60" s="27" t="e">
        <f t="shared" ref="V60:V68" si="75">T60-U60</f>
        <v>#VALUE!</v>
      </c>
      <c r="W60" s="35" t="e">
        <f t="shared" ref="W60:W68" si="76">V60/U60</f>
        <v>#VALUE!</v>
      </c>
      <c r="X60" s="1" t="s">
        <v>496</v>
      </c>
    </row>
    <row r="61" spans="1:141">
      <c r="B61" s="7" t="s">
        <v>7</v>
      </c>
      <c r="C61" s="2">
        <v>208</v>
      </c>
      <c r="D61" s="2">
        <v>56402</v>
      </c>
      <c r="E61" s="2">
        <v>80117</v>
      </c>
      <c r="F61" s="2">
        <f t="shared" si="38"/>
        <v>80117</v>
      </c>
      <c r="G61" s="2">
        <f t="shared" si="39"/>
        <v>56402</v>
      </c>
      <c r="H61" s="2" t="str">
        <f t="shared" si="69"/>
        <v>L5640280117</v>
      </c>
      <c r="I61" s="2" t="str">
        <f t="shared" si="70"/>
        <v>L8011756402</v>
      </c>
      <c r="J61" s="2" t="str">
        <f t="shared" si="71"/>
        <v>208NE</v>
      </c>
      <c r="K61" s="2" t="str">
        <f t="shared" si="72"/>
        <v>208SW</v>
      </c>
      <c r="L61" s="43"/>
      <c r="M61" s="22" t="str">
        <f>IFERROR(VLOOKUP(H61,emme_volumes!$A:$AB, 4,FALSE)*24,"****")</f>
        <v>****</v>
      </c>
      <c r="N61" s="22" t="s">
        <v>554</v>
      </c>
      <c r="O61" s="23" t="str">
        <f t="array" ref="O61">IFERROR(SUM(VLOOKUP(J61,counts!$A:$AC, {22,23},FALSE)),"****")</f>
        <v>****</v>
      </c>
      <c r="P61" s="23" t="s">
        <v>554</v>
      </c>
      <c r="Q61" s="101" t="s">
        <v>554</v>
      </c>
      <c r="R61" s="49"/>
      <c r="S61" s="22" t="str">
        <f>IFERROR(VLOOKUP(I61,emme_volumes!$A:$AB, 4,FALSE)*24,"****")</f>
        <v>****</v>
      </c>
      <c r="T61" s="22" t="s">
        <v>554</v>
      </c>
      <c r="U61" s="23" t="s">
        <v>554</v>
      </c>
      <c r="V61" s="23" t="s">
        <v>554</v>
      </c>
      <c r="W61" s="36" t="s">
        <v>554</v>
      </c>
    </row>
    <row r="62" spans="1:141">
      <c r="B62" s="7" t="s">
        <v>8</v>
      </c>
      <c r="C62" s="2">
        <v>209</v>
      </c>
      <c r="D62" s="2">
        <v>58706</v>
      </c>
      <c r="E62" s="2">
        <v>57467</v>
      </c>
      <c r="F62" s="41">
        <v>52879</v>
      </c>
      <c r="G62" s="41">
        <v>55274</v>
      </c>
      <c r="H62" s="2" t="str">
        <f t="shared" si="69"/>
        <v>L5870657467</v>
      </c>
      <c r="I62" s="2" t="str">
        <f t="shared" si="70"/>
        <v>L5287955274</v>
      </c>
      <c r="J62" s="2" t="str">
        <f t="shared" si="71"/>
        <v>209NE</v>
      </c>
      <c r="K62" s="2" t="str">
        <f t="shared" si="72"/>
        <v>209SW</v>
      </c>
      <c r="L62" s="43"/>
      <c r="M62" s="22" t="str">
        <f>IFERROR(VLOOKUP(H62,emme_volumes!$A:$AB, 4,FALSE)*24,"****")</f>
        <v>****</v>
      </c>
      <c r="N62" s="22" t="str">
        <f t="array" ref="N62">IFERROR(SUM(VLOOKUP(H62,emme_volumes!$A:$AB, {5,6,7,8,9,10,11,12,13,14,15,16,17,18,19,20,21,22,23,24,25,26,27,28},FALSE)),"****")</f>
        <v>****</v>
      </c>
      <c r="O62" s="23">
        <f t="array" ref="O62">IFERROR(SUM(VLOOKUP(J62,counts!$A:$AC, {6,7,8,9,10,11,12,13,14,15,16,17,18,19,20,21,22,23,24,25,26,27,28,29},FALSE)),"****")</f>
        <v>7724</v>
      </c>
      <c r="P62" s="23" t="e">
        <f t="shared" si="73"/>
        <v>#VALUE!</v>
      </c>
      <c r="Q62" s="24" t="e">
        <f t="shared" si="74"/>
        <v>#VALUE!</v>
      </c>
      <c r="R62" s="49"/>
      <c r="S62" s="22" t="str">
        <f>IFERROR(VLOOKUP(I62,emme_volumes!$A:$AB, 4,FALSE)*24,"****")</f>
        <v>****</v>
      </c>
      <c r="T62" s="22" t="str">
        <f t="array" ref="T62">IFERROR(SUM(VLOOKUP(I62,emme_volumes!$A:$AB, {5,6,7,8,9,10,11,12,13,14,15,16,17,18,19,20,21,22,23,24,25,26,27,28},FALSE)),"****")</f>
        <v>****</v>
      </c>
      <c r="U62" s="23">
        <f t="array" ref="U62">IFERROR(SUM(VLOOKUP(K62,counts!$A:$AC, {6,7,8,9,10,11,12,13,14,15,16,17,18,19,20,21,22,23,24,25,26,27,28,29},FALSE)),"****")</f>
        <v>9560</v>
      </c>
      <c r="V62" s="23" t="e">
        <f t="shared" si="75"/>
        <v>#VALUE!</v>
      </c>
      <c r="W62" s="36" t="e">
        <f t="shared" si="76"/>
        <v>#VALUE!</v>
      </c>
    </row>
    <row r="63" spans="1:141">
      <c r="B63" s="7" t="s">
        <v>9</v>
      </c>
      <c r="C63" s="2">
        <v>210</v>
      </c>
      <c r="D63" s="2">
        <v>82236</v>
      </c>
      <c r="E63" s="2">
        <v>55005</v>
      </c>
      <c r="F63" s="2">
        <f t="shared" si="38"/>
        <v>55005</v>
      </c>
      <c r="G63" s="2">
        <f t="shared" si="39"/>
        <v>82236</v>
      </c>
      <c r="H63" s="2" t="str">
        <f t="shared" si="69"/>
        <v>L8223655005</v>
      </c>
      <c r="I63" s="2" t="str">
        <f t="shared" si="70"/>
        <v>L5500582236</v>
      </c>
      <c r="J63" s="2" t="str">
        <f t="shared" si="71"/>
        <v>210NE</v>
      </c>
      <c r="K63" s="2" t="str">
        <f t="shared" si="72"/>
        <v>210SW</v>
      </c>
      <c r="L63" s="45"/>
      <c r="M63" s="22" t="str">
        <f>IFERROR(VLOOKUP(H63,emme_volumes!$A:$AB, 4,FALSE)*24,"****")</f>
        <v>****</v>
      </c>
      <c r="N63" s="22" t="str">
        <f t="array" ref="N63">IFERROR(SUM(VLOOKUP(H63,emme_volumes!$A:$AB, {5,6,7,8,9,10,11,12,13,14,15,16,17,18,19,20,21,22,23,24,25,26,27,28},FALSE)),"****")</f>
        <v>****</v>
      </c>
      <c r="O63" s="23">
        <f t="array" ref="O63">IFERROR(SUM(VLOOKUP(J63,counts!$A:$AC, {6,7,8,9,10,11,12,13,14,15,16,17,18,19,20,21,22,23,24,25,26,27,28,29},FALSE)),"****")</f>
        <v>18924</v>
      </c>
      <c r="P63" s="23" t="e">
        <f t="shared" si="73"/>
        <v>#VALUE!</v>
      </c>
      <c r="Q63" s="24" t="e">
        <f t="shared" si="74"/>
        <v>#VALUE!</v>
      </c>
      <c r="R63" s="50"/>
      <c r="S63" s="22" t="str">
        <f>IFERROR(VLOOKUP(I63,emme_volumes!$A:$AB, 4,FALSE)*24,"****")</f>
        <v>****</v>
      </c>
      <c r="T63" s="22" t="str">
        <f t="array" ref="T63">IFERROR(SUM(VLOOKUP(I63,emme_volumes!$A:$AB, {5,6,7,8,9,10,11,12,13,14,15,16,17,18,19,20,21,22,23,24,25,26,27,28},FALSE)),"****")</f>
        <v>****</v>
      </c>
      <c r="U63" s="23">
        <f t="array" ref="U63">IFERROR(SUM(VLOOKUP(K63,counts!$A:$AC, {6,7,8,9,10,11,12,13,14,15,16,17,18,19,20,21,22,23,24,25,26,27,28,29},FALSE)),"****")</f>
        <v>15557</v>
      </c>
      <c r="V63" s="23" t="e">
        <f t="shared" si="75"/>
        <v>#VALUE!</v>
      </c>
      <c r="W63" s="36" t="e">
        <f t="shared" si="76"/>
        <v>#VALUE!</v>
      </c>
    </row>
    <row r="64" spans="1:141">
      <c r="B64" s="7" t="s">
        <v>10</v>
      </c>
      <c r="C64" s="2">
        <v>211</v>
      </c>
      <c r="D64" s="2">
        <v>60853</v>
      </c>
      <c r="E64" s="2">
        <v>54392</v>
      </c>
      <c r="F64" s="2">
        <f t="shared" si="38"/>
        <v>54392</v>
      </c>
      <c r="G64" s="2">
        <f t="shared" si="39"/>
        <v>60853</v>
      </c>
      <c r="H64" s="2" t="str">
        <f t="shared" si="69"/>
        <v>L6085354392</v>
      </c>
      <c r="I64" s="2" t="str">
        <f t="shared" si="70"/>
        <v>L5439260853</v>
      </c>
      <c r="J64" s="2" t="str">
        <f t="shared" si="71"/>
        <v>211NE</v>
      </c>
      <c r="K64" s="2" t="str">
        <f t="shared" si="72"/>
        <v>211SW</v>
      </c>
      <c r="L64" s="43"/>
      <c r="M64" s="22" t="str">
        <f>IFERROR(VLOOKUP(H64,emme_volumes!$A:$AB, 4,FALSE)*24,"****")</f>
        <v>****</v>
      </c>
      <c r="N64" s="22" t="str">
        <f t="array" ref="N64">IFERROR(SUM(VLOOKUP(H64,emme_volumes!$A:$AB, {5,6,7,8,9,10,11,12,13,14,15,16,17,18,19,20,21,22,23,24,25,26,27,28},FALSE)),"****")</f>
        <v>****</v>
      </c>
      <c r="O64" s="23">
        <f t="array" ref="O64">IFERROR(SUM(VLOOKUP(J64,counts!$A:$AC, {6,7,8,9,10,11,12,13,14,15,16,17,18,19,20,21,22,23,24,25,26,27,28,29},FALSE)),"****")</f>
        <v>23661</v>
      </c>
      <c r="P64" s="23" t="e">
        <f t="shared" si="73"/>
        <v>#VALUE!</v>
      </c>
      <c r="Q64" s="24" t="e">
        <f t="shared" si="74"/>
        <v>#VALUE!</v>
      </c>
      <c r="R64" s="49"/>
      <c r="S64" s="22" t="str">
        <f>IFERROR(VLOOKUP(I64,emme_volumes!$A:$AB, 4,FALSE)*24,"****")</f>
        <v>****</v>
      </c>
      <c r="T64" s="22" t="str">
        <f t="array" ref="T64">IFERROR(SUM(VLOOKUP(I64,emme_volumes!$A:$AB, {5,6,7,8,9,10,11,12,13,14,15,16,17,18,19,20,21,22,23,24,25,26,27,28},FALSE)),"****")</f>
        <v>****</v>
      </c>
      <c r="U64" s="23">
        <f t="array" ref="U64">IFERROR(SUM(VLOOKUP(K64,counts!$A:$AC, {6,7,8,9,10,11,12,13,14,15,16,17,18,19,20,21,22,23,24,25,26,27,28,29},FALSE)),"****")</f>
        <v>28927</v>
      </c>
      <c r="V64" s="23" t="e">
        <f t="shared" si="75"/>
        <v>#VALUE!</v>
      </c>
      <c r="W64" s="36" t="e">
        <f t="shared" si="76"/>
        <v>#VALUE!</v>
      </c>
    </row>
    <row r="65" spans="1:24">
      <c r="B65" s="7" t="s">
        <v>11</v>
      </c>
      <c r="C65" s="2">
        <v>212</v>
      </c>
      <c r="D65" s="2">
        <v>59768</v>
      </c>
      <c r="E65" s="2">
        <v>57514</v>
      </c>
      <c r="F65" s="2">
        <f t="shared" si="38"/>
        <v>57514</v>
      </c>
      <c r="G65" s="2">
        <f t="shared" si="39"/>
        <v>59768</v>
      </c>
      <c r="H65" s="2" t="str">
        <f t="shared" si="69"/>
        <v>L5976857514</v>
      </c>
      <c r="I65" s="2" t="str">
        <f t="shared" si="70"/>
        <v>L5751459768</v>
      </c>
      <c r="J65" s="2" t="str">
        <f t="shared" si="71"/>
        <v>212NE</v>
      </c>
      <c r="K65" s="2" t="str">
        <f t="shared" si="72"/>
        <v>212SW</v>
      </c>
      <c r="L65" s="45"/>
      <c r="M65" s="22" t="str">
        <f>IFERROR(VLOOKUP(H65,emme_volumes!$A:$AB, 4,FALSE)*24,"****")</f>
        <v>****</v>
      </c>
      <c r="N65" s="22" t="str">
        <f t="array" ref="N65">IFERROR(SUM(VLOOKUP(H65,emme_volumes!$A:$AB, {5,6,7,8,9,10,11,12,13,14,15,16,17,18,19,20,21,22,23,24,25,26,27,28},FALSE)),"****")</f>
        <v>****</v>
      </c>
      <c r="O65" s="23">
        <f t="array" ref="O65">IFERROR(SUM(VLOOKUP(J65,counts!$A:$AC, {6,7,8,9,10,11,12,13,14,15,16,17,18,19,20,21,22,23,24,25,26,27,28,29},FALSE)),"****")</f>
        <v>17986</v>
      </c>
      <c r="P65" s="23" t="e">
        <f t="shared" si="73"/>
        <v>#VALUE!</v>
      </c>
      <c r="Q65" s="24" t="e">
        <f t="shared" si="74"/>
        <v>#VALUE!</v>
      </c>
      <c r="R65" s="49"/>
      <c r="S65" s="22" t="str">
        <f>IFERROR(VLOOKUP(I65,emme_volumes!$A:$AB, 4,FALSE)*24,"****")</f>
        <v>****</v>
      </c>
      <c r="T65" s="22" t="str">
        <f t="array" ref="T65">IFERROR(SUM(VLOOKUP(I65,emme_volumes!$A:$AB, {5,6,7,8,9,10,11,12,13,14,15,16,17,18,19,20,21,22,23,24,25,26,27,28},FALSE)),"****")</f>
        <v>****</v>
      </c>
      <c r="U65" s="23">
        <f t="array" ref="U65">IFERROR(SUM(VLOOKUP(K65,counts!$A:$AC, {6,7,8,9,10,11,12,13,14,15,16,17,18,19,20,21,22,23,24,25,26,27,28,29},FALSE)),"****")</f>
        <v>15032</v>
      </c>
      <c r="V65" s="23" t="e">
        <f t="shared" si="75"/>
        <v>#VALUE!</v>
      </c>
      <c r="W65" s="36" t="e">
        <f t="shared" si="76"/>
        <v>#VALUE!</v>
      </c>
    </row>
    <row r="66" spans="1:24">
      <c r="A66" s="1">
        <v>1</v>
      </c>
      <c r="B66" s="6" t="s">
        <v>577</v>
      </c>
      <c r="C66" s="2" t="s">
        <v>570</v>
      </c>
      <c r="D66" s="9">
        <v>54321</v>
      </c>
      <c r="E66" s="9">
        <v>54308</v>
      </c>
      <c r="F66" s="9">
        <v>57020</v>
      </c>
      <c r="G66" s="9">
        <v>57656</v>
      </c>
      <c r="H66" s="2" t="str">
        <f t="shared" si="69"/>
        <v>L5432154308</v>
      </c>
      <c r="I66" s="2" t="str">
        <f t="shared" si="70"/>
        <v>L5702057656</v>
      </c>
      <c r="J66" s="2" t="str">
        <f t="shared" si="71"/>
        <v>26-026NE</v>
      </c>
      <c r="K66" s="2" t="str">
        <f t="shared" si="72"/>
        <v>26-026SW</v>
      </c>
      <c r="L66" s="43"/>
      <c r="M66" s="26" t="str">
        <f>IFERROR(VLOOKUP(H66,emme_volumes!$A:$AB, 4,FALSE)*24,"****")</f>
        <v>****</v>
      </c>
      <c r="N66" s="26" t="str">
        <f t="array" ref="N66">IFERROR(SUM(VLOOKUP(H66,emme_volumes!$A:$AB, {5,6,7,8,9,10,11,12,13,14,15,16,17,18,19,20,21,22,23,24,25,26,27,28},FALSE)),"****")</f>
        <v>****</v>
      </c>
      <c r="O66" s="27">
        <f t="array" ref="O66">IFERROR(SUM(VLOOKUP(J66,counts!$A:$AC, {6,7,8,9,10,11,12,13,14,15,16,17,18,19,20,21,22,23,24,25,26,27,28,29},FALSE)),"****")</f>
        <v>78348.076923076806</v>
      </c>
      <c r="P66" s="27" t="e">
        <f t="shared" si="73"/>
        <v>#VALUE!</v>
      </c>
      <c r="Q66" s="28" t="e">
        <f t="shared" si="74"/>
        <v>#VALUE!</v>
      </c>
      <c r="R66" s="49"/>
      <c r="S66" s="26" t="str">
        <f>IFERROR(VLOOKUP(I66,emme_volumes!$A:$AB, 4,FALSE)*24,"****")</f>
        <v>****</v>
      </c>
      <c r="T66" s="26" t="str">
        <f t="array" ref="T66">IFERROR(SUM(VLOOKUP(I66,emme_volumes!$A:$AB, {5,6,7,8,9,10,11,12,13,14,15,16,17,18,19,20,21,22,23,24,25,26,27,28},FALSE)),"****")</f>
        <v>****</v>
      </c>
      <c r="U66" s="27">
        <f t="array" ref="U66">IFERROR(SUM(VLOOKUP(K66,counts!$A:$AC, {6,7,8,9,10,11,12,13,14,15,16,17,18,19,20,21,22,23,24,25,26,27,28,29},FALSE)),"****")</f>
        <v>64249.307692307615</v>
      </c>
      <c r="V66" s="27" t="e">
        <f t="shared" si="75"/>
        <v>#VALUE!</v>
      </c>
      <c r="W66" s="35" t="e">
        <f t="shared" si="76"/>
        <v>#VALUE!</v>
      </c>
      <c r="X66" s="1" t="s">
        <v>497</v>
      </c>
    </row>
    <row r="67" spans="1:24">
      <c r="B67" s="7" t="s">
        <v>12</v>
      </c>
      <c r="C67" s="2">
        <v>214</v>
      </c>
      <c r="D67" s="2">
        <v>55412</v>
      </c>
      <c r="E67" s="2">
        <v>54899</v>
      </c>
      <c r="F67" s="2">
        <f t="shared" si="38"/>
        <v>54899</v>
      </c>
      <c r="G67" s="2">
        <f t="shared" si="39"/>
        <v>55412</v>
      </c>
      <c r="H67" s="2" t="str">
        <f t="shared" si="69"/>
        <v>L5541254899</v>
      </c>
      <c r="I67" s="2" t="str">
        <f t="shared" si="70"/>
        <v>L5489955412</v>
      </c>
      <c r="J67" s="2" t="str">
        <f t="shared" si="71"/>
        <v>214NE</v>
      </c>
      <c r="K67" s="2" t="str">
        <f t="shared" si="72"/>
        <v>214SW</v>
      </c>
      <c r="L67" s="45"/>
      <c r="M67" s="22" t="str">
        <f>IFERROR(VLOOKUP(H67,emme_volumes!$A:$AB, 4,FALSE)*24,"****")</f>
        <v>****</v>
      </c>
      <c r="N67" s="22" t="str">
        <f t="array" ref="N67">IFERROR(SUM(VLOOKUP(H67,emme_volumes!$A:$AB, {5,6,7,8,9,10,11,12,13,14,15,16,17,18,19,20,21,22,23,24,25,26,27,28},FALSE)),"****")</f>
        <v>****</v>
      </c>
      <c r="O67" s="23">
        <f t="array" ref="O67">IFERROR(SUM(VLOOKUP(J67,counts!$A:$AC, {6,7,8,9,10,11,12,13,14,15,16,17,18,19,20,21,22,23,24,25,26,27,28,29},FALSE)),"****")</f>
        <v>32680</v>
      </c>
      <c r="P67" s="23" t="e">
        <f t="shared" si="73"/>
        <v>#VALUE!</v>
      </c>
      <c r="Q67" s="24" t="e">
        <f t="shared" si="74"/>
        <v>#VALUE!</v>
      </c>
      <c r="R67" s="50"/>
      <c r="S67" s="22" t="str">
        <f>IFERROR(VLOOKUP(I67,emme_volumes!$A:$AB, 4,FALSE)*24,"****")</f>
        <v>****</v>
      </c>
      <c r="T67" s="22" t="str">
        <f t="array" ref="T67">IFERROR(SUM(VLOOKUP(I67,emme_volumes!$A:$AB, {5,6,7,8,9,10,11,12,13,14,15,16,17,18,19,20,21,22,23,24,25,26,27,28},FALSE)),"****")</f>
        <v>****</v>
      </c>
      <c r="U67" s="23">
        <f t="array" ref="U67">IFERROR(SUM(VLOOKUP(K67,counts!$A:$AC, {6,7,8,9,10,11,12,13,14,15,16,17,18,19,20,21,22,23,24,25,26,27,28,29},FALSE)),"****")</f>
        <v>35777</v>
      </c>
      <c r="V67" s="23" t="e">
        <f t="shared" si="75"/>
        <v>#VALUE!</v>
      </c>
      <c r="W67" s="36" t="e">
        <f t="shared" si="76"/>
        <v>#VALUE!</v>
      </c>
    </row>
    <row r="68" spans="1:24" s="3" customFormat="1" ht="13.5" thickBot="1">
      <c r="B68" s="58" t="s">
        <v>4</v>
      </c>
      <c r="C68" s="59"/>
      <c r="D68" s="59"/>
      <c r="E68" s="59"/>
      <c r="F68" s="59"/>
      <c r="G68" s="59"/>
      <c r="H68" s="59"/>
      <c r="I68" s="59"/>
      <c r="J68" s="59"/>
      <c r="K68" s="59"/>
      <c r="L68" s="71"/>
      <c r="M68" s="60">
        <f>SUM(M60:M67)</f>
        <v>0</v>
      </c>
      <c r="N68" s="60">
        <f>SUM(N60:N67)</f>
        <v>0</v>
      </c>
      <c r="O68" s="61">
        <f>SUM(O60:O67)</f>
        <v>250587.41025641008</v>
      </c>
      <c r="P68" s="61" t="e">
        <f>SUM(P60:P67)</f>
        <v>#VALUE!</v>
      </c>
      <c r="Q68" s="62" t="e">
        <f t="shared" si="74"/>
        <v>#VALUE!</v>
      </c>
      <c r="R68" s="73"/>
      <c r="S68" s="60">
        <f>SUM(S60:S67)</f>
        <v>0</v>
      </c>
      <c r="T68" s="60">
        <f>SUM(T60:T67)</f>
        <v>0</v>
      </c>
      <c r="U68" s="61">
        <f>SUM(U60:U67)</f>
        <v>249131.52991452976</v>
      </c>
      <c r="V68" s="61">
        <f t="shared" si="75"/>
        <v>-249131.52991452976</v>
      </c>
      <c r="W68" s="63">
        <f t="shared" si="76"/>
        <v>-1</v>
      </c>
    </row>
    <row r="69" spans="1:24">
      <c r="L69" s="45"/>
      <c r="M69" s="22"/>
      <c r="N69" s="22"/>
      <c r="Q69" s="24"/>
      <c r="R69" s="49"/>
      <c r="S69" s="22"/>
      <c r="T69" s="22"/>
      <c r="W69" s="24"/>
    </row>
    <row r="70" spans="1:24">
      <c r="B70" s="53" t="s">
        <v>43</v>
      </c>
      <c r="C70" s="74"/>
      <c r="D70" s="74"/>
      <c r="E70" s="74"/>
      <c r="F70" s="74"/>
      <c r="G70" s="74"/>
      <c r="H70" s="74"/>
      <c r="I70" s="74"/>
      <c r="J70" s="74"/>
      <c r="K70" s="74"/>
      <c r="L70" s="43"/>
      <c r="M70" s="75"/>
      <c r="N70" s="75"/>
      <c r="O70" s="76"/>
      <c r="P70" s="76"/>
      <c r="Q70" s="77"/>
      <c r="R70" s="49"/>
      <c r="S70" s="75"/>
      <c r="T70" s="75"/>
      <c r="U70" s="76"/>
      <c r="V70" s="76"/>
      <c r="W70" s="77"/>
    </row>
    <row r="71" spans="1:24">
      <c r="B71" s="1" t="s">
        <v>13</v>
      </c>
      <c r="C71" s="2">
        <v>215</v>
      </c>
      <c r="D71" s="11">
        <v>40010</v>
      </c>
      <c r="E71" s="11">
        <v>65884</v>
      </c>
      <c r="F71" s="11">
        <f t="shared" si="38"/>
        <v>65884</v>
      </c>
      <c r="G71" s="11">
        <f t="shared" si="39"/>
        <v>40010</v>
      </c>
      <c r="H71" s="2" t="str">
        <f t="shared" ref="H71" si="77">CONCATENATE("L",D71,E71)</f>
        <v>L4001065884</v>
      </c>
      <c r="I71" s="2" t="str">
        <f t="shared" ref="I71" si="78">CONCATENATE("L",F71,G71)</f>
        <v>L6588440010</v>
      </c>
      <c r="J71" s="2" t="str">
        <f t="shared" ref="J71" si="79">CONCATENATE(C71,"NE")</f>
        <v>215NE</v>
      </c>
      <c r="K71" s="2" t="str">
        <f t="shared" ref="K71" si="80">CONCATENATE(C71,"SW")</f>
        <v>215SW</v>
      </c>
      <c r="L71" s="43"/>
      <c r="M71" s="22" t="str">
        <f>IFERROR(VLOOKUP(H71,emme_volumes!$A:$AB, 4,FALSE)*24,"****")</f>
        <v>****</v>
      </c>
      <c r="N71" s="22" t="str">
        <f t="array" ref="N71">IFERROR(SUM(VLOOKUP(H71,emme_volumes!$A:$AB, {5,6,7,8,9,10,11,12,13,14,15,16,17,18,19,20,21,22,23,24,25,26,27,28},FALSE)),"****")</f>
        <v>****</v>
      </c>
      <c r="O71" s="23" t="str">
        <f t="array" ref="O71">IFERROR(SUM(VLOOKUP(J71,counts!$A:$AC, {6,7,8,9,10,11,12,13,14,15,16,17,18,19,20,21,22,23,24,25,26,27,28,29},FALSE)),"****")</f>
        <v>****</v>
      </c>
      <c r="P71" s="23" t="e">
        <f>N71-O71</f>
        <v>#VALUE!</v>
      </c>
      <c r="Q71" s="24" t="e">
        <f>P71/O71</f>
        <v>#VALUE!</v>
      </c>
      <c r="R71" s="49"/>
      <c r="S71" s="22" t="str">
        <f>IFERROR(VLOOKUP(I71,emme_volumes!$A:$AB, 4,FALSE)*24,"****")</f>
        <v>****</v>
      </c>
      <c r="T71" s="22" t="str">
        <f t="array" ref="T71">IFERROR(SUM(VLOOKUP(I71,emme_volumes!$A:$AB, {5,6,7,8,9,10,11,12,13,14,15,16,17,18,19,20,21,22,23,24,25,26,27,28},FALSE)),"****")</f>
        <v>****</v>
      </c>
      <c r="U71" s="23" t="str">
        <f t="array" ref="U71">IFERROR(SUM(VLOOKUP(K71,counts!$A:$AC, {6,7,8,9,10,11,12,13,14,15,16,17,18,19,20,21,22,23,24,25,26,27,28,29},FALSE)),"****")</f>
        <v>****</v>
      </c>
      <c r="V71" s="23" t="e">
        <f t="shared" ref="V71:V72" si="81">T71-U71</f>
        <v>#VALUE!</v>
      </c>
      <c r="W71" s="24" t="e">
        <f>V71/U71</f>
        <v>#VALUE!</v>
      </c>
    </row>
    <row r="72" spans="1:24" s="3" customFormat="1">
      <c r="B72" s="53" t="s">
        <v>4</v>
      </c>
      <c r="C72" s="54"/>
      <c r="D72" s="54"/>
      <c r="E72" s="54"/>
      <c r="F72" s="54"/>
      <c r="G72" s="54"/>
      <c r="H72" s="54"/>
      <c r="I72" s="54"/>
      <c r="J72" s="54"/>
      <c r="K72" s="54"/>
      <c r="L72" s="45"/>
      <c r="M72" s="55">
        <f>SUM(M71)</f>
        <v>0</v>
      </c>
      <c r="N72" s="55">
        <f>SUM(N71)</f>
        <v>0</v>
      </c>
      <c r="O72" s="56">
        <f t="shared" ref="O72:P72" si="82">SUM(O71)</f>
        <v>0</v>
      </c>
      <c r="P72" s="56" t="e">
        <f t="shared" si="82"/>
        <v>#VALUE!</v>
      </c>
      <c r="Q72" s="57" t="e">
        <f t="shared" ref="Q72" si="83">P72/O72</f>
        <v>#VALUE!</v>
      </c>
      <c r="R72" s="50"/>
      <c r="S72" s="55">
        <f>SUM(S71)</f>
        <v>0</v>
      </c>
      <c r="T72" s="55">
        <f>SUM(T71)</f>
        <v>0</v>
      </c>
      <c r="U72" s="56">
        <f t="shared" ref="U72" si="84">SUM(U71)</f>
        <v>0</v>
      </c>
      <c r="V72" s="56">
        <f t="shared" si="81"/>
        <v>0</v>
      </c>
      <c r="W72" s="57" t="e">
        <f t="shared" ref="W72" si="85">V72/U72</f>
        <v>#DIV/0!</v>
      </c>
    </row>
    <row r="73" spans="1:24">
      <c r="L73" s="43"/>
      <c r="M73" s="22"/>
      <c r="N73" s="22"/>
      <c r="Q73" s="24"/>
      <c r="R73" s="49"/>
      <c r="S73" s="22"/>
      <c r="T73" s="22"/>
      <c r="W73" s="24"/>
    </row>
    <row r="74" spans="1:24">
      <c r="B74" s="53" t="s">
        <v>44</v>
      </c>
      <c r="C74" s="74"/>
      <c r="D74" s="74"/>
      <c r="E74" s="74"/>
      <c r="F74" s="74"/>
      <c r="G74" s="74"/>
      <c r="H74" s="74"/>
      <c r="I74" s="74"/>
      <c r="J74" s="74"/>
      <c r="K74" s="74"/>
      <c r="L74" s="45"/>
      <c r="M74" s="75"/>
      <c r="N74" s="75"/>
      <c r="O74" s="76"/>
      <c r="P74" s="76"/>
      <c r="Q74" s="77"/>
      <c r="R74" s="49"/>
      <c r="S74" s="75"/>
      <c r="T74" s="75"/>
      <c r="U74" s="76"/>
      <c r="V74" s="76"/>
      <c r="W74" s="77"/>
    </row>
    <row r="75" spans="1:24">
      <c r="A75" s="1">
        <v>1</v>
      </c>
      <c r="B75" s="4" t="s">
        <v>53</v>
      </c>
      <c r="C75" s="2">
        <v>216</v>
      </c>
      <c r="D75" s="9">
        <v>53874</v>
      </c>
      <c r="E75" s="9">
        <v>80144</v>
      </c>
      <c r="F75" s="9">
        <v>54706</v>
      </c>
      <c r="G75" s="9">
        <v>54637</v>
      </c>
      <c r="H75" s="2" t="str">
        <f t="shared" ref="H75:H76" si="86">CONCATENATE("L",D75,E75)</f>
        <v>L5387480144</v>
      </c>
      <c r="I75" s="2" t="str">
        <f t="shared" ref="I75:I76" si="87">CONCATENATE("L",F75,G75)</f>
        <v>L5470654637</v>
      </c>
      <c r="J75" s="2" t="str">
        <f t="shared" ref="J75:J76" si="88">CONCATENATE(C75,"NE")</f>
        <v>216NE</v>
      </c>
      <c r="K75" s="2" t="str">
        <f t="shared" ref="K75:K76" si="89">CONCATENATE(C75,"SW")</f>
        <v>216SW</v>
      </c>
      <c r="L75" s="43"/>
      <c r="M75" s="26" t="str">
        <f>IFERROR(VLOOKUP(H75,emme_volumes!$A:$AB, 4,FALSE)*24,"****")</f>
        <v>****</v>
      </c>
      <c r="N75" s="26" t="str">
        <f t="array" ref="N75">IFERROR(SUM(VLOOKUP(H75,emme_volumes!$A:$AB, {5,6,7,8,9,10,11,12,13,14,15,16,17,18,19,20,21,22,23,24,25,26,27,28},FALSE)),"****")</f>
        <v>****</v>
      </c>
      <c r="O75" s="27">
        <f t="array" ref="O75">IFERROR(SUM(VLOOKUP(J75,counts!$A:$AC, {6,7,8,9,10,11,12,13,14,15,16,17,18,19,20,21,22,23,24,25,26,27,28,29},FALSE)),"****")</f>
        <v>54321</v>
      </c>
      <c r="P75" s="27" t="e">
        <f t="shared" ref="P75:P76" si="90">N75-O75</f>
        <v>#VALUE!</v>
      </c>
      <c r="Q75" s="28" t="e">
        <f t="shared" ref="Q75:Q77" si="91">P75/O75</f>
        <v>#VALUE!</v>
      </c>
      <c r="R75" s="49"/>
      <c r="S75" s="26" t="str">
        <f>IFERROR(VLOOKUP(I75,emme_volumes!$A:$AB, 4,FALSE)*24,"****")</f>
        <v>****</v>
      </c>
      <c r="T75" s="26" t="str">
        <f t="array" ref="T75">IFERROR(SUM(VLOOKUP(I75,emme_volumes!$A:$AB, {5,6,7,8,9,10,11,12,13,14,15,16,17,18,19,20,21,22,23,24,25,26,27,28},FALSE)),"****")</f>
        <v>****</v>
      </c>
      <c r="U75" s="27">
        <f t="array" ref="U75">IFERROR(SUM(VLOOKUP(K75,counts!$A:$AC, {6,7,8,9,10,11,12,13,14,15,16,17,18,19,20,21,22,23,24,25,26,27,28,29},FALSE)),"****")</f>
        <v>54712</v>
      </c>
      <c r="V75" s="27" t="e">
        <f t="shared" ref="V75:V77" si="92">T75-U75</f>
        <v>#VALUE!</v>
      </c>
      <c r="W75" s="28" t="e">
        <f t="shared" ref="W75:W77" si="93">V75/U75</f>
        <v>#VALUE!</v>
      </c>
      <c r="X75" s="1" t="s">
        <v>498</v>
      </c>
    </row>
    <row r="76" spans="1:24">
      <c r="B76" s="1" t="s">
        <v>37</v>
      </c>
      <c r="C76" s="2">
        <v>217</v>
      </c>
      <c r="D76" s="2">
        <v>54328</v>
      </c>
      <c r="E76" s="2">
        <v>69869</v>
      </c>
      <c r="F76" s="2">
        <f t="shared" si="38"/>
        <v>69869</v>
      </c>
      <c r="G76" s="2">
        <f t="shared" si="39"/>
        <v>54328</v>
      </c>
      <c r="H76" s="2" t="str">
        <f t="shared" si="86"/>
        <v>L5432869869</v>
      </c>
      <c r="I76" s="2" t="str">
        <f t="shared" si="87"/>
        <v>L6986954328</v>
      </c>
      <c r="J76" s="2" t="str">
        <f t="shared" si="88"/>
        <v>217NE</v>
      </c>
      <c r="K76" s="2" t="str">
        <f t="shared" si="89"/>
        <v>217SW</v>
      </c>
      <c r="L76" s="45"/>
      <c r="M76" s="22" t="str">
        <f>IFERROR(VLOOKUP(H76,emme_volumes!$A:$AB, 4,FALSE)*24,"****")</f>
        <v>****</v>
      </c>
      <c r="N76" s="22" t="str">
        <f t="array" ref="N76">IFERROR(SUM(VLOOKUP(H76,emme_volumes!$A:$AB, {5,6,7,8,9,10,11,12,13,14,15,16,17,18,19,20,21,22,23,24,25,26,27,28},FALSE)),"****")</f>
        <v>****</v>
      </c>
      <c r="O76" s="23">
        <f t="array" ref="O76">IFERROR(SUM(VLOOKUP(J76,counts!$A:$AC, {6,7,8,9,10,11,12,13,14,15,16,17,18,19,20,21,22,23,24,25,26,27,28,29},FALSE)),"****")</f>
        <v>6999</v>
      </c>
      <c r="P76" s="23" t="e">
        <f t="shared" si="90"/>
        <v>#VALUE!</v>
      </c>
      <c r="Q76" s="24" t="e">
        <f t="shared" si="91"/>
        <v>#VALUE!</v>
      </c>
      <c r="R76" s="50"/>
      <c r="S76" s="22" t="str">
        <f>IFERROR(VLOOKUP(I76,emme_volumes!$A:$AB, 4,FALSE)*24,"****")</f>
        <v>****</v>
      </c>
      <c r="T76" s="22" t="str">
        <f t="array" ref="T76">IFERROR(SUM(VLOOKUP(I76,emme_volumes!$A:$AB, {5,6,7,8,9,10,11,12,13,14,15,16,17,18,19,20,21,22,23,24,25,26,27,28},FALSE)),"****")</f>
        <v>****</v>
      </c>
      <c r="U76" s="23">
        <f t="array" ref="U76">IFERROR(SUM(VLOOKUP(K76,counts!$A:$AC, {6,7,8,9,10,11,12,13,14,15,16,17,18,19,20,21,22,23,24,25,26,27,28,29},FALSE)),"****")</f>
        <v>7701</v>
      </c>
      <c r="V76" s="23" t="e">
        <f t="shared" si="92"/>
        <v>#VALUE!</v>
      </c>
      <c r="W76" s="24" t="e">
        <f t="shared" si="93"/>
        <v>#VALUE!</v>
      </c>
      <c r="X76" s="1" t="s">
        <v>499</v>
      </c>
    </row>
    <row r="77" spans="1:24" s="3" customFormat="1">
      <c r="B77" s="53" t="s">
        <v>4</v>
      </c>
      <c r="C77" s="54"/>
      <c r="D77" s="54"/>
      <c r="E77" s="54"/>
      <c r="F77" s="54"/>
      <c r="G77" s="54"/>
      <c r="H77" s="54"/>
      <c r="I77" s="54"/>
      <c r="J77" s="54"/>
      <c r="K77" s="54"/>
      <c r="L77" s="45"/>
      <c r="M77" s="55">
        <f>SUM(M75:M76)</f>
        <v>0</v>
      </c>
      <c r="N77" s="55">
        <f>SUM(N75:N76)</f>
        <v>0</v>
      </c>
      <c r="O77" s="56">
        <f t="shared" ref="O77:P77" si="94">SUM(O75:O76)</f>
        <v>61320</v>
      </c>
      <c r="P77" s="56" t="e">
        <f t="shared" si="94"/>
        <v>#VALUE!</v>
      </c>
      <c r="Q77" s="57" t="e">
        <f t="shared" si="91"/>
        <v>#VALUE!</v>
      </c>
      <c r="R77" s="50"/>
      <c r="S77" s="55">
        <f>SUM(S75:S76)</f>
        <v>0</v>
      </c>
      <c r="T77" s="55">
        <f>SUM(T75:T76)</f>
        <v>0</v>
      </c>
      <c r="U77" s="56">
        <f t="shared" ref="U77" si="95">SUM(U75:U76)</f>
        <v>62413</v>
      </c>
      <c r="V77" s="56">
        <f t="shared" si="92"/>
        <v>-62413</v>
      </c>
      <c r="W77" s="57">
        <f t="shared" si="93"/>
        <v>-1</v>
      </c>
    </row>
    <row r="78" spans="1:24" ht="13.5" thickBot="1">
      <c r="L78" s="45"/>
      <c r="M78" s="22"/>
      <c r="N78" s="22"/>
      <c r="Q78" s="24"/>
      <c r="R78" s="49"/>
      <c r="S78" s="22"/>
      <c r="T78" s="22"/>
      <c r="W78" s="24"/>
    </row>
    <row r="79" spans="1:24">
      <c r="B79" s="78" t="s">
        <v>56</v>
      </c>
      <c r="C79" s="79"/>
      <c r="D79" s="79"/>
      <c r="E79" s="79"/>
      <c r="F79" s="79"/>
      <c r="G79" s="79"/>
      <c r="H79" s="79"/>
      <c r="I79" s="79"/>
      <c r="J79" s="79"/>
      <c r="K79" s="79"/>
      <c r="L79" s="70"/>
      <c r="M79" s="80"/>
      <c r="N79" s="80"/>
      <c r="O79" s="81"/>
      <c r="P79" s="81"/>
      <c r="Q79" s="82"/>
      <c r="R79" s="72"/>
      <c r="S79" s="80"/>
      <c r="T79" s="80"/>
      <c r="U79" s="81"/>
      <c r="V79" s="81"/>
      <c r="W79" s="83"/>
    </row>
    <row r="80" spans="1:24">
      <c r="A80" s="1">
        <v>1</v>
      </c>
      <c r="B80" s="6" t="s">
        <v>578</v>
      </c>
      <c r="C80" s="2">
        <v>218</v>
      </c>
      <c r="D80" s="9">
        <v>59550</v>
      </c>
      <c r="E80" s="9">
        <v>52457</v>
      </c>
      <c r="F80" s="9">
        <v>52456</v>
      </c>
      <c r="G80" s="9">
        <v>60705</v>
      </c>
      <c r="H80" s="2" t="str">
        <f t="shared" ref="H80" si="96">CONCATENATE("L",D80,E80)</f>
        <v>L5955052457</v>
      </c>
      <c r="I80" s="2" t="str">
        <f t="shared" ref="I80" si="97">CONCATENATE("L",F80,G80)</f>
        <v>L5245660705</v>
      </c>
      <c r="J80" s="2" t="str">
        <f t="shared" ref="J80" si="98">CONCATENATE(C80,"NE")</f>
        <v>218NE</v>
      </c>
      <c r="K80" s="2" t="str">
        <f t="shared" ref="K80" si="99">CONCATENATE(C80,"SW")</f>
        <v>218SW</v>
      </c>
      <c r="L80" s="45"/>
      <c r="M80" s="26" t="str">
        <f>IFERROR(VLOOKUP(H80,emme_volumes!$A:$AB, 4,FALSE)*24,"****")</f>
        <v>****</v>
      </c>
      <c r="N80" s="26" t="str">
        <f t="array" ref="N80">IFERROR(SUM(VLOOKUP(H80,emme_volumes!$A:$AB, {5,6,7,8,9,10,11,12,13,14,15,16,17,18,19,20,21,22,23,24,25,26,27,28},FALSE)),"****")</f>
        <v>****</v>
      </c>
      <c r="O80" s="27">
        <f t="array" ref="O80">IFERROR(SUM(VLOOKUP(J80,counts!$A:$AC, {6,7,8,9,10,11,12,13,14,15,16,17,18,19,20,21,22,23,24,25,26,27,28,29},FALSE)),"****")</f>
        <v>68188</v>
      </c>
      <c r="P80" s="27" t="e">
        <f>N80-O80</f>
        <v>#VALUE!</v>
      </c>
      <c r="Q80" s="28" t="e">
        <f>P80/O80</f>
        <v>#VALUE!</v>
      </c>
      <c r="R80" s="50"/>
      <c r="S80" s="26" t="str">
        <f>IFERROR(VLOOKUP(I80,emme_volumes!$A:$AB, 4,FALSE)*24,"****")</f>
        <v>****</v>
      </c>
      <c r="T80" s="26" t="str">
        <f t="array" ref="T80">IFERROR(SUM(VLOOKUP(I80,emme_volumes!$A:$AB, {5,6,7,8,9,10,11,12,13,14,15,16,17,18,19,20,21,22,23,24,25,26,27,28},FALSE)),"****")</f>
        <v>****</v>
      </c>
      <c r="U80" s="27">
        <f t="array" ref="U80">IFERROR(SUM(VLOOKUP(K80,counts!$A:$AC, {6,7,8,9,10,11,12,13,14,15,16,17,18,19,20,21,22,23,24,25,26,27,28,29},FALSE)),"****")</f>
        <v>69275</v>
      </c>
      <c r="V80" s="27" t="e">
        <f t="shared" ref="V80:V81" si="100">T80-U80</f>
        <v>#VALUE!</v>
      </c>
      <c r="W80" s="35" t="e">
        <f>V80/U80</f>
        <v>#VALUE!</v>
      </c>
      <c r="X80" s="1" t="s">
        <v>500</v>
      </c>
    </row>
    <row r="81" spans="1:24" s="3" customFormat="1">
      <c r="B81" s="64" t="s">
        <v>4</v>
      </c>
      <c r="C81" s="54"/>
      <c r="D81" s="54"/>
      <c r="E81" s="54"/>
      <c r="F81" s="54"/>
      <c r="G81" s="54"/>
      <c r="H81" s="54"/>
      <c r="I81" s="54"/>
      <c r="J81" s="54"/>
      <c r="K81" s="54"/>
      <c r="L81" s="45"/>
      <c r="M81" s="55">
        <f>SUM(M80)</f>
        <v>0</v>
      </c>
      <c r="N81" s="55">
        <f>SUM(N80)</f>
        <v>0</v>
      </c>
      <c r="O81" s="56">
        <f t="shared" ref="O81:P81" si="101">SUM(O80)</f>
        <v>68188</v>
      </c>
      <c r="P81" s="56" t="e">
        <f t="shared" si="101"/>
        <v>#VALUE!</v>
      </c>
      <c r="Q81" s="57" t="e">
        <f t="shared" ref="Q81" si="102">P81/O81</f>
        <v>#VALUE!</v>
      </c>
      <c r="R81" s="50"/>
      <c r="S81" s="55">
        <f>SUM(S80)</f>
        <v>0</v>
      </c>
      <c r="T81" s="55">
        <f>SUM(T80)</f>
        <v>0</v>
      </c>
      <c r="U81" s="56">
        <f t="shared" ref="U81" si="103">SUM(U80)</f>
        <v>69275</v>
      </c>
      <c r="V81" s="56">
        <f t="shared" si="100"/>
        <v>-69275</v>
      </c>
      <c r="W81" s="65">
        <f t="shared" ref="W81" si="104">V81/U81</f>
        <v>-1</v>
      </c>
    </row>
    <row r="82" spans="1:24">
      <c r="B82" s="7"/>
      <c r="L82" s="45"/>
      <c r="M82" s="22"/>
      <c r="N82" s="22"/>
      <c r="Q82" s="24"/>
      <c r="R82" s="50"/>
      <c r="S82" s="22"/>
      <c r="T82" s="22"/>
      <c r="W82" s="36"/>
    </row>
    <row r="83" spans="1:24">
      <c r="B83" s="64" t="s">
        <v>45</v>
      </c>
      <c r="C83" s="74"/>
      <c r="D83" s="74"/>
      <c r="E83" s="74"/>
      <c r="F83" s="74"/>
      <c r="G83" s="74"/>
      <c r="H83" s="74"/>
      <c r="I83" s="74"/>
      <c r="J83" s="74"/>
      <c r="K83" s="74"/>
      <c r="L83" s="45"/>
      <c r="M83" s="75"/>
      <c r="N83" s="75"/>
      <c r="O83" s="76"/>
      <c r="P83" s="76"/>
      <c r="Q83" s="77"/>
      <c r="R83" s="50"/>
      <c r="S83" s="75"/>
      <c r="T83" s="75"/>
      <c r="U83" s="76"/>
      <c r="V83" s="76"/>
      <c r="W83" s="84"/>
    </row>
    <row r="84" spans="1:24">
      <c r="A84" s="1">
        <v>1</v>
      </c>
      <c r="B84" s="6" t="s">
        <v>579</v>
      </c>
      <c r="C84" s="2" t="s">
        <v>569</v>
      </c>
      <c r="D84" s="9">
        <v>58015</v>
      </c>
      <c r="E84" s="9">
        <v>52450</v>
      </c>
      <c r="F84" s="9">
        <v>51782</v>
      </c>
      <c r="G84" s="9">
        <v>58063</v>
      </c>
      <c r="H84" s="2" t="str">
        <f t="shared" ref="H84" si="105">CONCATENATE("L",D84,E84)</f>
        <v>L5801552450</v>
      </c>
      <c r="I84" s="2" t="str">
        <f t="shared" ref="I84" si="106">CONCATENATE("L",F84,G84)</f>
        <v>L5178258063</v>
      </c>
      <c r="J84" s="2" t="str">
        <f t="shared" ref="J84" si="107">CONCATENATE(C84,"NE")</f>
        <v>26-024NE</v>
      </c>
      <c r="K84" s="2" t="str">
        <f t="shared" ref="K84" si="108">CONCATENATE(C84,"SW")</f>
        <v>26-024SW</v>
      </c>
      <c r="L84" s="45"/>
      <c r="M84" s="26" t="str">
        <f>IFERROR(VLOOKUP(H84,emme_volumes!$A:$AB, 4,FALSE)*24,"****")</f>
        <v>****</v>
      </c>
      <c r="N84" s="26" t="str">
        <f t="array" ref="N84">IFERROR(SUM(VLOOKUP(H84,emme_volumes!$A:$AB, {5,6,7,8,9,10,11,12,13,14,15,16,17,18,19,20,21,22,23,24,25,26,27,28},FALSE)),"****")</f>
        <v>****</v>
      </c>
      <c r="O84" s="27">
        <f t="array" ref="O84">IFERROR(SUM(VLOOKUP(J84,counts!$A:$AC, {6,7,8,9,10,11,12,13,14,15,16,17,18,19,20,21,22,23,24,25,26,27,28,29},FALSE)),"****")</f>
        <v>81370.923076923005</v>
      </c>
      <c r="P84" s="27" t="e">
        <f>N84-O84</f>
        <v>#VALUE!</v>
      </c>
      <c r="Q84" s="28" t="e">
        <f>P84/O84</f>
        <v>#VALUE!</v>
      </c>
      <c r="R84" s="49"/>
      <c r="S84" s="26" t="str">
        <f>IFERROR(VLOOKUP(I84,emme_volumes!$A:$AB, 4,FALSE)*24,"****")</f>
        <v>****</v>
      </c>
      <c r="T84" s="26" t="str">
        <f t="array" ref="T84">IFERROR(SUM(VLOOKUP(I84,emme_volumes!$A:$AB, {5,6,7,8,9,10,11,12,13,14,15,16,17,18,19,20,21,22,23,24,25,26,27,28},FALSE)),"****")</f>
        <v>****</v>
      </c>
      <c r="U84" s="27">
        <f t="array" ref="U84">IFERROR(SUM(VLOOKUP(K84,counts!$A:$AC, {6,7,8,9,10,11,12,13,14,15,16,17,18,19,20,21,22,23,24,25,26,27,28,29},FALSE)),"****")</f>
        <v>80366.923076922991</v>
      </c>
      <c r="V84" s="27" t="e">
        <f t="shared" ref="V84:V85" si="109">T84-U84</f>
        <v>#VALUE!</v>
      </c>
      <c r="W84" s="35" t="e">
        <f>V84/U84</f>
        <v>#VALUE!</v>
      </c>
      <c r="X84" s="1" t="s">
        <v>501</v>
      </c>
    </row>
    <row r="85" spans="1:24" s="3" customFormat="1">
      <c r="B85" s="64" t="s">
        <v>4</v>
      </c>
      <c r="C85" s="54"/>
      <c r="D85" s="54"/>
      <c r="E85" s="54"/>
      <c r="F85" s="54"/>
      <c r="G85" s="54"/>
      <c r="H85" s="54"/>
      <c r="I85" s="54"/>
      <c r="J85" s="54"/>
      <c r="K85" s="54"/>
      <c r="L85" s="45"/>
      <c r="M85" s="55">
        <f>SUM(M84)</f>
        <v>0</v>
      </c>
      <c r="N85" s="55">
        <f>SUM(N84)</f>
        <v>0</v>
      </c>
      <c r="O85" s="56">
        <f t="shared" ref="O85:P85" si="110">SUM(O84)</f>
        <v>81370.923076923005</v>
      </c>
      <c r="P85" s="56" t="e">
        <f t="shared" si="110"/>
        <v>#VALUE!</v>
      </c>
      <c r="Q85" s="57" t="e">
        <f t="shared" ref="Q85:Q87" si="111">P85/O85</f>
        <v>#VALUE!</v>
      </c>
      <c r="R85" s="50"/>
      <c r="S85" s="55">
        <f>SUM(S84)</f>
        <v>0</v>
      </c>
      <c r="T85" s="55">
        <f>SUM(T84)</f>
        <v>0</v>
      </c>
      <c r="U85" s="56">
        <f t="shared" ref="U85" si="112">SUM(U84)</f>
        <v>80366.923076922991</v>
      </c>
      <c r="V85" s="56">
        <f t="shared" si="109"/>
        <v>-80366.923076922991</v>
      </c>
      <c r="W85" s="65">
        <f t="shared" ref="W85" si="113">V85/U85</f>
        <v>-1</v>
      </c>
    </row>
    <row r="86" spans="1:24" s="3" customFormat="1">
      <c r="B86" s="8"/>
      <c r="C86" s="18"/>
      <c r="D86" s="2"/>
      <c r="E86" s="2"/>
      <c r="F86" s="2"/>
      <c r="G86" s="2"/>
      <c r="H86" s="18"/>
      <c r="I86" s="18"/>
      <c r="J86" s="18"/>
      <c r="K86" s="18"/>
      <c r="L86" s="43"/>
      <c r="M86" s="29"/>
      <c r="N86" s="29"/>
      <c r="O86" s="30"/>
      <c r="P86" s="30"/>
      <c r="Q86" s="31"/>
      <c r="R86" s="49"/>
      <c r="S86" s="29"/>
      <c r="T86" s="29"/>
      <c r="U86" s="30"/>
      <c r="V86" s="30"/>
      <c r="W86" s="37"/>
    </row>
    <row r="87" spans="1:24" s="3" customFormat="1" ht="13.5" thickBot="1">
      <c r="B87" s="58" t="s">
        <v>55</v>
      </c>
      <c r="C87" s="59"/>
      <c r="D87" s="59"/>
      <c r="E87" s="59"/>
      <c r="F87" s="59"/>
      <c r="G87" s="59"/>
      <c r="H87" s="59"/>
      <c r="I87" s="59"/>
      <c r="J87" s="59"/>
      <c r="K87" s="59"/>
      <c r="L87" s="71"/>
      <c r="M87" s="60">
        <f>SUM(M81,M85)</f>
        <v>0</v>
      </c>
      <c r="N87" s="60">
        <f>SUM(N81,N85)</f>
        <v>0</v>
      </c>
      <c r="O87" s="61">
        <f>SUM(O81,O85)</f>
        <v>149558.92307692301</v>
      </c>
      <c r="P87" s="61" t="e">
        <f>SUM(P81,P85)</f>
        <v>#VALUE!</v>
      </c>
      <c r="Q87" s="62" t="e">
        <f t="shared" si="111"/>
        <v>#VALUE!</v>
      </c>
      <c r="R87" s="73"/>
      <c r="S87" s="60">
        <f>SUM(S81,S85)</f>
        <v>0</v>
      </c>
      <c r="T87" s="60">
        <f>SUM(T81,T85)</f>
        <v>0</v>
      </c>
      <c r="U87" s="61">
        <f t="shared" ref="U87" si="114">SUM(U81,U85)</f>
        <v>149641.92307692301</v>
      </c>
      <c r="V87" s="61">
        <f>T87-U87</f>
        <v>-149641.92307692301</v>
      </c>
      <c r="W87" s="63">
        <f t="shared" ref="W87" si="115">V87/U87</f>
        <v>-1</v>
      </c>
    </row>
    <row r="88" spans="1:24" s="3" customFormat="1">
      <c r="C88" s="18"/>
      <c r="D88" s="2"/>
      <c r="E88" s="2"/>
      <c r="F88" s="2"/>
      <c r="G88" s="2"/>
      <c r="H88" s="18"/>
      <c r="I88" s="18"/>
      <c r="J88" s="18"/>
      <c r="K88" s="18"/>
      <c r="L88" s="43"/>
      <c r="M88" s="29"/>
      <c r="N88" s="29"/>
      <c r="O88" s="30"/>
      <c r="P88" s="30"/>
      <c r="Q88" s="31"/>
      <c r="R88" s="49"/>
      <c r="S88" s="29"/>
      <c r="T88" s="29"/>
      <c r="U88" s="30"/>
      <c r="V88" s="30"/>
      <c r="W88" s="31"/>
    </row>
    <row r="89" spans="1:24">
      <c r="B89" s="53" t="s">
        <v>529</v>
      </c>
      <c r="C89" s="74"/>
      <c r="D89" s="74"/>
      <c r="E89" s="74"/>
      <c r="F89" s="74"/>
      <c r="G89" s="74"/>
      <c r="H89" s="74"/>
      <c r="I89" s="74"/>
      <c r="J89" s="74"/>
      <c r="K89" s="74"/>
      <c r="L89" s="43"/>
      <c r="M89" s="75"/>
      <c r="N89" s="75"/>
      <c r="O89" s="76"/>
      <c r="P89" s="76"/>
      <c r="Q89" s="77"/>
      <c r="R89" s="49"/>
      <c r="S89" s="75"/>
      <c r="T89" s="75"/>
      <c r="U89" s="76"/>
      <c r="V89" s="76"/>
      <c r="W89" s="77"/>
    </row>
    <row r="90" spans="1:24">
      <c r="B90" s="1" t="s">
        <v>14</v>
      </c>
      <c r="C90" s="2">
        <v>232</v>
      </c>
      <c r="D90" s="40">
        <v>58642</v>
      </c>
      <c r="E90" s="40">
        <v>60703</v>
      </c>
      <c r="F90" s="40">
        <f t="shared" si="38"/>
        <v>60703</v>
      </c>
      <c r="G90" s="40">
        <f t="shared" si="39"/>
        <v>58642</v>
      </c>
      <c r="H90" s="2" t="str">
        <f t="shared" ref="H90:H107" si="116">CONCATENATE("L",D90,E90)</f>
        <v>L5864260703</v>
      </c>
      <c r="I90" s="2" t="str">
        <f t="shared" ref="I90:I107" si="117">CONCATENATE("L",F90,G90)</f>
        <v>L6070358642</v>
      </c>
      <c r="J90" s="2" t="str">
        <f t="shared" ref="J90:J107" si="118">CONCATENATE(C90,"NE")</f>
        <v>232NE</v>
      </c>
      <c r="K90" s="2" t="str">
        <f t="shared" ref="K90:K107" si="119">CONCATENATE(C90,"SW")</f>
        <v>232SW</v>
      </c>
      <c r="L90" s="43"/>
      <c r="M90" s="22" t="str">
        <f>IFERROR(VLOOKUP(H90,emme_volumes!$A:$AB, 4,FALSE)*24,"****")</f>
        <v>****</v>
      </c>
      <c r="N90" s="22" t="str">
        <f t="array" ref="N90">IFERROR(SUM(VLOOKUP(H90,emme_volumes!$A:$AB, {5,6,7,8,9,10,11,12,13,14,15,16,17,18,19,20,21,22,23,24,25,26,27,28},FALSE)),"****")</f>
        <v>****</v>
      </c>
      <c r="O90" s="23">
        <f t="array" ref="O90">IFERROR(SUM(VLOOKUP(J90,counts!$A:$AC, {6,7,8,9,10,11,12,13,14,15,16,17,18,19,20,21,22,23,24,25,26,27,28,29},FALSE)),"****")</f>
        <v>8580</v>
      </c>
      <c r="P90" s="23" t="e">
        <f t="shared" ref="P90" si="120">N90-O90</f>
        <v>#VALUE!</v>
      </c>
      <c r="Q90" s="24" t="e">
        <f t="shared" ref="Q90" si="121">P90/O90</f>
        <v>#VALUE!</v>
      </c>
      <c r="R90" s="49"/>
      <c r="S90" s="22" t="str">
        <f>IFERROR(VLOOKUP(I90,emme_volumes!$A:$AB, 4,FALSE)*24,"****")</f>
        <v>****</v>
      </c>
      <c r="T90" s="22" t="str">
        <f t="array" ref="T90">IFERROR(SUM(VLOOKUP(I90,emme_volumes!$A:$AB, {5,6,7,8,9,10,11,12,13,14,15,16,17,18,19,20,21,22,23,24,25,26,27,28},FALSE)),"****")</f>
        <v>****</v>
      </c>
      <c r="U90" s="23">
        <f t="array" ref="U90">IFERROR(SUM(VLOOKUP(K90,counts!$A:$AC, {6,7,8,9,10,11,12,13,14,15,16,17,18,19,20,21,22,23,24,25,26,27,28,29},FALSE)),"****")</f>
        <v>10304</v>
      </c>
      <c r="V90" s="23" t="e">
        <f t="shared" ref="V90:V108" si="122">T90-U90</f>
        <v>#VALUE!</v>
      </c>
      <c r="W90" s="24" t="e">
        <f t="shared" ref="W90" si="123">V90/U90</f>
        <v>#VALUE!</v>
      </c>
    </row>
    <row r="91" spans="1:24">
      <c r="B91" s="42" t="s">
        <v>92</v>
      </c>
      <c r="C91" s="2">
        <v>403</v>
      </c>
      <c r="D91" s="40">
        <v>54661</v>
      </c>
      <c r="E91" s="40">
        <v>58258</v>
      </c>
      <c r="F91" s="40">
        <f>E91</f>
        <v>58258</v>
      </c>
      <c r="G91" s="40">
        <f>D91</f>
        <v>54661</v>
      </c>
      <c r="H91" s="2" t="str">
        <f>CONCATENATE("L",D91,E91)</f>
        <v>L5466158258</v>
      </c>
      <c r="I91" s="2" t="str">
        <f>CONCATENATE("L",F91,G91)</f>
        <v>L5825854661</v>
      </c>
      <c r="J91" s="2" t="str">
        <f>CONCATENATE(C91,"NE")</f>
        <v>403NE</v>
      </c>
      <c r="K91" s="2" t="str">
        <f>CONCATENATE(C91,"SW")</f>
        <v>403SW</v>
      </c>
      <c r="L91" s="43"/>
      <c r="M91" s="22" t="str">
        <f>IFERROR(VLOOKUP(H91,emme_volumes!$A:$AB, 4,FALSE)*24,"****")</f>
        <v>****</v>
      </c>
      <c r="N91" s="22" t="str">
        <f t="array" ref="N91">IFERROR(SUM(VLOOKUP(H91,emme_volumes!$A:$AB, {5,6,7,8,9,10,11,12,13,14,15,16,17,18,19,20,21,22,23,24,25,26,27,28},FALSE)),"****")</f>
        <v>****</v>
      </c>
      <c r="O91" s="23">
        <f t="array" ref="O91">IFERROR(SUM(VLOOKUP(J91,counts!$A:$AC, {6,7,8,9,10,11,12,13,14,15,16,17,18,19,20,21,22,23,24,25,26,27,28,29},FALSE)),"****")</f>
        <v>4565</v>
      </c>
      <c r="P91" s="23" t="e">
        <f>N91-O91</f>
        <v>#VALUE!</v>
      </c>
      <c r="Q91" s="24" t="e">
        <f>P91/O91</f>
        <v>#VALUE!</v>
      </c>
      <c r="R91" s="49"/>
      <c r="S91" s="22" t="str">
        <f>IFERROR(VLOOKUP(I91,emme_volumes!$A:$AB, 4,FALSE)*24,"****")</f>
        <v>****</v>
      </c>
      <c r="T91" s="22" t="str">
        <f t="array" ref="T91">IFERROR(SUM(VLOOKUP(I91,emme_volumes!$A:$AB, {5,6,7,8,9,10,11,12,13,14,15,16,17,18,19,20,21,22,23,24,25,26,27,28},FALSE)),"****")</f>
        <v>****</v>
      </c>
      <c r="U91" s="23">
        <f t="array" ref="U91">IFERROR(SUM(VLOOKUP(K91,counts!$A:$AC, {6,7,8,9,10,11,12,13,14,15,16,17,18,19,20,21,22,23,24,25,26,27,28,29},FALSE)),"****")</f>
        <v>3644</v>
      </c>
      <c r="V91" s="23" t="e">
        <f t="shared" si="122"/>
        <v>#VALUE!</v>
      </c>
      <c r="W91" s="24" t="e">
        <f>V91/U91</f>
        <v>#VALUE!</v>
      </c>
      <c r="X91" s="1" t="s">
        <v>495</v>
      </c>
    </row>
    <row r="92" spans="1:24">
      <c r="A92" s="1">
        <v>1</v>
      </c>
      <c r="B92" s="4" t="s">
        <v>15</v>
      </c>
      <c r="C92" s="2">
        <v>233</v>
      </c>
      <c r="D92" s="40">
        <v>59246</v>
      </c>
      <c r="E92" s="40">
        <v>52925</v>
      </c>
      <c r="F92" s="40">
        <v>52992</v>
      </c>
      <c r="G92" s="40">
        <v>54578</v>
      </c>
      <c r="H92" s="2" t="str">
        <f t="shared" si="116"/>
        <v>L5924652925</v>
      </c>
      <c r="I92" s="2" t="str">
        <f t="shared" si="117"/>
        <v>L5299254578</v>
      </c>
      <c r="J92" s="2" t="str">
        <f t="shared" si="118"/>
        <v>233NE</v>
      </c>
      <c r="K92" s="2" t="str">
        <f t="shared" si="119"/>
        <v>233SW</v>
      </c>
      <c r="L92" s="43"/>
      <c r="M92" s="26" t="str">
        <f>IFERROR(VLOOKUP(H92,emme_volumes!$A:$AB, 4,FALSE)*24,"****")</f>
        <v>****</v>
      </c>
      <c r="N92" s="26" t="str">
        <f t="array" ref="N92">IFERROR(SUM(VLOOKUP(H92,emme_volumes!$A:$AB, {5,6,7,8,9,10,11,12,13,14,15,16,17,18,19,20,21,22,23,24,25,26,27,28},FALSE)),"****")</f>
        <v>****</v>
      </c>
      <c r="O92" s="27">
        <f t="array" ref="O92">IFERROR(SUM(VLOOKUP(J92,counts!$A:$AC, {6,7,8,9,10,11,12,13,14,15,16,17,18,19,20,21,22,23,24,25,26,27,28,29},FALSE)),"****")</f>
        <v>66475</v>
      </c>
      <c r="P92" s="27" t="e">
        <f t="shared" ref="P92:P100" si="124">N92-O92</f>
        <v>#VALUE!</v>
      </c>
      <c r="Q92" s="28" t="e">
        <f t="shared" ref="Q92:Q100" si="125">P92/O92</f>
        <v>#VALUE!</v>
      </c>
      <c r="R92" s="49"/>
      <c r="S92" s="26" t="str">
        <f>IFERROR(VLOOKUP(I92,emme_volumes!$A:$AB, 4,FALSE)*24,"****")</f>
        <v>****</v>
      </c>
      <c r="T92" s="26" t="str">
        <f t="array" ref="T92">IFERROR(SUM(VLOOKUP(I92,emme_volumes!$A:$AB, {5,6,7,8,9,10,11,12,13,14,15,16,17,18,19,20,21,22,23,24,25,26,27,28},FALSE)),"****")</f>
        <v>****</v>
      </c>
      <c r="U92" s="27">
        <f t="array" ref="U92">IFERROR(SUM(VLOOKUP(K92,counts!$A:$AC, {6,7,8,9,10,11,12,13,14,15,16,17,18,19,20,21,22,23,24,25,26,27,28,29},FALSE)),"****")</f>
        <v>74984</v>
      </c>
      <c r="V92" s="27" t="e">
        <f t="shared" si="122"/>
        <v>#VALUE!</v>
      </c>
      <c r="W92" s="28" t="e">
        <f t="shared" ref="W92:W100" si="126">V92/U92</f>
        <v>#VALUE!</v>
      </c>
    </row>
    <row r="93" spans="1:24">
      <c r="B93" s="1" t="s">
        <v>16</v>
      </c>
      <c r="C93" s="2">
        <v>234</v>
      </c>
      <c r="D93" s="40">
        <v>54099</v>
      </c>
      <c r="E93" s="40">
        <v>54098</v>
      </c>
      <c r="F93" s="40">
        <f t="shared" si="38"/>
        <v>54098</v>
      </c>
      <c r="G93" s="40">
        <f t="shared" si="39"/>
        <v>54099</v>
      </c>
      <c r="H93" s="2" t="str">
        <f t="shared" si="116"/>
        <v>L5409954098</v>
      </c>
      <c r="I93" s="2" t="str">
        <f t="shared" si="117"/>
        <v>L5409854099</v>
      </c>
      <c r="J93" s="2" t="str">
        <f t="shared" si="118"/>
        <v>234NE</v>
      </c>
      <c r="K93" s="2" t="str">
        <f t="shared" si="119"/>
        <v>234SW</v>
      </c>
      <c r="L93" s="43"/>
      <c r="M93" s="22" t="str">
        <f>IFERROR(VLOOKUP(H93,emme_volumes!$A:$AB, 4,FALSE)*24,"****")</f>
        <v>****</v>
      </c>
      <c r="N93" s="22" t="str">
        <f t="array" ref="N93">IFERROR(SUM(VLOOKUP(H93,emme_volumes!$A:$AB, {5,6,7,8,9,10,11,12,13,14,15,16,17,18,19,20,21,22,23,24,25,26,27,28},FALSE)),"****")</f>
        <v>****</v>
      </c>
      <c r="O93" s="23">
        <f t="array" ref="O93">IFERROR(SUM(VLOOKUP(J93,counts!$A:$AC, {6,7,8,9,10,11,12,13,14,15,16,17,18,19,20,21,22,23,24,25,26,27,28,29},FALSE)),"****")</f>
        <v>14565</v>
      </c>
      <c r="P93" s="23" t="e">
        <f t="shared" si="124"/>
        <v>#VALUE!</v>
      </c>
      <c r="Q93" s="24" t="e">
        <f t="shared" si="125"/>
        <v>#VALUE!</v>
      </c>
      <c r="R93" s="49"/>
      <c r="S93" s="22" t="str">
        <f>IFERROR(VLOOKUP(I93,emme_volumes!$A:$AB, 4,FALSE)*24,"****")</f>
        <v>****</v>
      </c>
      <c r="T93" s="22" t="str">
        <f t="array" ref="T93">IFERROR(SUM(VLOOKUP(I93,emme_volumes!$A:$AB, {5,6,7,8,9,10,11,12,13,14,15,16,17,18,19,20,21,22,23,24,25,26,27,28},FALSE)),"****")</f>
        <v>****</v>
      </c>
      <c r="U93" s="23">
        <f t="array" ref="U93">IFERROR(SUM(VLOOKUP(K93,counts!$A:$AC, {6,7,8,9,10,11,12,13,14,15,16,17,18,19,20,21,22,23,24,25,26,27,28,29},FALSE)),"****")</f>
        <v>8732</v>
      </c>
      <c r="V93" s="23" t="e">
        <f t="shared" si="122"/>
        <v>#VALUE!</v>
      </c>
      <c r="W93" s="24" t="e">
        <f t="shared" si="126"/>
        <v>#VALUE!</v>
      </c>
    </row>
    <row r="94" spans="1:24">
      <c r="B94" s="1" t="s">
        <v>17</v>
      </c>
      <c r="C94" s="2">
        <v>235</v>
      </c>
      <c r="D94" s="40">
        <v>60313</v>
      </c>
      <c r="E94" s="40">
        <v>54712</v>
      </c>
      <c r="F94" s="40">
        <f t="shared" si="38"/>
        <v>54712</v>
      </c>
      <c r="G94" s="40">
        <f t="shared" si="39"/>
        <v>60313</v>
      </c>
      <c r="H94" s="2" t="str">
        <f t="shared" si="116"/>
        <v>L6031354712</v>
      </c>
      <c r="I94" s="2" t="str">
        <f t="shared" si="117"/>
        <v>L5471260313</v>
      </c>
      <c r="J94" s="2" t="str">
        <f t="shared" si="118"/>
        <v>235NE</v>
      </c>
      <c r="K94" s="2" t="str">
        <f t="shared" si="119"/>
        <v>235SW</v>
      </c>
      <c r="L94" s="43"/>
      <c r="M94" s="22" t="str">
        <f>IFERROR(VLOOKUP(H94,emme_volumes!$A:$AB, 4,FALSE)*24,"****")</f>
        <v>****</v>
      </c>
      <c r="N94" s="22" t="str">
        <f t="array" ref="N94">IFERROR(SUM(VLOOKUP(H94,emme_volumes!$A:$AB, {5,6,7,8,9,10,11,12,13,14,15,16,17,18,19,20,21,22,23,24,25,26,27,28},FALSE)),"****")</f>
        <v>****</v>
      </c>
      <c r="O94" s="23">
        <f t="array" ref="O94">IFERROR(SUM(VLOOKUP(J94,counts!$A:$AC, {6,7,8,9,10,11,12,13,14,15,16,17,18,19,20,21,22,23,24,25,26,27,28,29},FALSE)),"****")</f>
        <v>13591</v>
      </c>
      <c r="P94" s="23" t="e">
        <f t="shared" si="124"/>
        <v>#VALUE!</v>
      </c>
      <c r="Q94" s="24" t="e">
        <f t="shared" si="125"/>
        <v>#VALUE!</v>
      </c>
      <c r="R94" s="49"/>
      <c r="S94" s="22" t="str">
        <f>IFERROR(VLOOKUP(I94,emme_volumes!$A:$AB, 4,FALSE)*24,"****")</f>
        <v>****</v>
      </c>
      <c r="T94" s="22" t="str">
        <f t="array" ref="T94">IFERROR(SUM(VLOOKUP(I94,emme_volumes!$A:$AB, {5,6,7,8,9,10,11,12,13,14,15,16,17,18,19,20,21,22,23,24,25,26,27,28},FALSE)),"****")</f>
        <v>****</v>
      </c>
      <c r="U94" s="23">
        <f t="array" ref="U94">IFERROR(SUM(VLOOKUP(K94,counts!$A:$AC, {6,7,8,9,10,11,12,13,14,15,16,17,18,19,20,21,22,23,24,25,26,27,28,29},FALSE)),"****")</f>
        <v>13500</v>
      </c>
      <c r="V94" s="23" t="e">
        <f t="shared" si="122"/>
        <v>#VALUE!</v>
      </c>
      <c r="W94" s="24" t="e">
        <f t="shared" si="126"/>
        <v>#VALUE!</v>
      </c>
    </row>
    <row r="95" spans="1:24">
      <c r="B95" s="1" t="s">
        <v>61</v>
      </c>
      <c r="C95" s="2">
        <v>236</v>
      </c>
      <c r="D95" s="11">
        <v>53396</v>
      </c>
      <c r="E95" s="11">
        <v>53005</v>
      </c>
      <c r="F95" s="11">
        <f t="shared" si="38"/>
        <v>53005</v>
      </c>
      <c r="G95" s="11">
        <f t="shared" si="39"/>
        <v>53396</v>
      </c>
      <c r="H95" s="2" t="str">
        <f t="shared" si="116"/>
        <v>L5339653005</v>
      </c>
      <c r="I95" s="2" t="str">
        <f t="shared" si="117"/>
        <v>L5300553396</v>
      </c>
      <c r="J95" s="2" t="str">
        <f t="shared" si="118"/>
        <v>236NE</v>
      </c>
      <c r="K95" s="2" t="str">
        <f t="shared" si="119"/>
        <v>236SW</v>
      </c>
      <c r="L95" s="43"/>
      <c r="M95" s="22" t="str">
        <f>IFERROR(VLOOKUP(H95,emme_volumes!$A:$AB, 4,FALSE)*24,"****")</f>
        <v>****</v>
      </c>
      <c r="N95" s="22" t="str">
        <f t="array" ref="N95">IFERROR(SUM(VLOOKUP(H95,emme_volumes!$A:$AB, {5,6,7,8,9,10,11,12,13,14,15,16,17,18,19,20,21,22,23,24,25,26,27,28},FALSE)),"****")</f>
        <v>****</v>
      </c>
      <c r="O95" s="23">
        <f t="array" ref="O95">IFERROR(SUM(VLOOKUP(J95,counts!$A:$AC, {6,7,8,9,10,11,12,13,14,15,16,17,18,19,20,21,22,23,24,25,26,27,28,29},FALSE)),"****")</f>
        <v>7064</v>
      </c>
      <c r="P95" s="23" t="e">
        <f t="shared" si="124"/>
        <v>#VALUE!</v>
      </c>
      <c r="Q95" s="24" t="e">
        <f t="shared" si="125"/>
        <v>#VALUE!</v>
      </c>
      <c r="R95" s="49"/>
      <c r="S95" s="22" t="str">
        <f>IFERROR(VLOOKUP(I95,emme_volumes!$A:$AB, 4,FALSE)*24,"****")</f>
        <v>****</v>
      </c>
      <c r="T95" s="22" t="str">
        <f t="array" ref="T95">IFERROR(SUM(VLOOKUP(I95,emme_volumes!$A:$AB, {5,6,7,8,9,10,11,12,13,14,15,16,17,18,19,20,21,22,23,24,25,26,27,28},FALSE)),"****")</f>
        <v>****</v>
      </c>
      <c r="U95" s="23">
        <f t="array" ref="U95">IFERROR(SUM(VLOOKUP(K95,counts!$A:$AC, {6,7,8,9,10,11,12,13,14,15,16,17,18,19,20,21,22,23,24,25,26,27,28,29},FALSE)),"****")</f>
        <v>7397</v>
      </c>
      <c r="V95" s="23" t="e">
        <f t="shared" si="122"/>
        <v>#VALUE!</v>
      </c>
      <c r="W95" s="24" t="e">
        <f t="shared" si="126"/>
        <v>#VALUE!</v>
      </c>
    </row>
    <row r="96" spans="1:24">
      <c r="B96" s="1" t="s">
        <v>18</v>
      </c>
      <c r="C96" s="2">
        <v>237</v>
      </c>
      <c r="D96" s="11">
        <v>80013</v>
      </c>
      <c r="E96" s="11">
        <v>55209</v>
      </c>
      <c r="F96" s="11">
        <f t="shared" si="38"/>
        <v>55209</v>
      </c>
      <c r="G96" s="11">
        <f t="shared" si="39"/>
        <v>80013</v>
      </c>
      <c r="H96" s="2" t="str">
        <f t="shared" si="116"/>
        <v>L8001355209</v>
      </c>
      <c r="I96" s="2" t="str">
        <f t="shared" si="117"/>
        <v>L5520980013</v>
      </c>
      <c r="J96" s="2" t="str">
        <f t="shared" si="118"/>
        <v>237NE</v>
      </c>
      <c r="K96" s="2" t="str">
        <f t="shared" si="119"/>
        <v>237SW</v>
      </c>
      <c r="L96" s="43"/>
      <c r="M96" s="22" t="str">
        <f>IFERROR(VLOOKUP(H96,emme_volumes!$A:$AB, 4,FALSE)*24,"****")</f>
        <v>****</v>
      </c>
      <c r="N96" s="22" t="str">
        <f t="array" ref="N96">IFERROR(SUM(VLOOKUP(H96,emme_volumes!$A:$AB, {5,6,7,8,9,10,11,12,13,14,15,16,17,18,19,20,21,22,23,24,25,26,27,28},FALSE)),"****")</f>
        <v>****</v>
      </c>
      <c r="O96" s="23">
        <f t="array" ref="O96">IFERROR(SUM(VLOOKUP(J96,counts!$A:$AC, {6,7,8,9,10,11,12,13,14,15,16,17,18,19,20,21,22,23,24,25,26,27,28,29},FALSE)),"****")</f>
        <v>18539</v>
      </c>
      <c r="P96" s="23" t="e">
        <f t="shared" si="124"/>
        <v>#VALUE!</v>
      </c>
      <c r="Q96" s="24" t="e">
        <f t="shared" si="125"/>
        <v>#VALUE!</v>
      </c>
      <c r="R96" s="49"/>
      <c r="S96" s="22" t="str">
        <f>IFERROR(VLOOKUP(I96,emme_volumes!$A:$AB, 4,FALSE)*24,"****")</f>
        <v>****</v>
      </c>
      <c r="T96" s="22" t="str">
        <f t="array" ref="T96">IFERROR(SUM(VLOOKUP(I96,emme_volumes!$A:$AB, {5,6,7,8,9,10,11,12,13,14,15,16,17,18,19,20,21,22,23,24,25,26,27,28},FALSE)),"****")</f>
        <v>****</v>
      </c>
      <c r="U96" s="23">
        <f t="array" ref="U96">IFERROR(SUM(VLOOKUP(K96,counts!$A:$AC, {6,7,8,9,10,11,12,13,14,15,16,17,18,19,20,21,22,23,24,25,26,27,28,29},FALSE)),"****")</f>
        <v>17352</v>
      </c>
      <c r="V96" s="23" t="e">
        <f t="shared" si="122"/>
        <v>#VALUE!</v>
      </c>
      <c r="W96" s="24" t="e">
        <f t="shared" si="126"/>
        <v>#VALUE!</v>
      </c>
    </row>
    <row r="97" spans="2:24">
      <c r="B97" s="1" t="s">
        <v>19</v>
      </c>
      <c r="C97" s="2">
        <v>238</v>
      </c>
      <c r="D97" s="11">
        <v>52499</v>
      </c>
      <c r="E97" s="11">
        <v>54185</v>
      </c>
      <c r="F97" s="11">
        <f t="shared" si="38"/>
        <v>54185</v>
      </c>
      <c r="G97" s="11">
        <f t="shared" si="39"/>
        <v>52499</v>
      </c>
      <c r="H97" s="2" t="str">
        <f t="shared" si="116"/>
        <v>L5249954185</v>
      </c>
      <c r="I97" s="2" t="str">
        <f t="shared" si="117"/>
        <v>L5418552499</v>
      </c>
      <c r="J97" s="2" t="str">
        <f t="shared" si="118"/>
        <v>238NE</v>
      </c>
      <c r="K97" s="2" t="str">
        <f t="shared" si="119"/>
        <v>238SW</v>
      </c>
      <c r="L97" s="43"/>
      <c r="M97" s="22" t="str">
        <f>IFERROR(VLOOKUP(H97,emme_volumes!$A:$AB, 4,FALSE)*24,"****")</f>
        <v>****</v>
      </c>
      <c r="N97" s="22" t="str">
        <f t="array" ref="N97">IFERROR(SUM(VLOOKUP(H97,emme_volumes!$A:$AB, {5,6,7,8,9,10,11,12,13,14,15,16,17,18,19,20,21,22,23,24,25,26,27,28},FALSE)),"****")</f>
        <v>****</v>
      </c>
      <c r="O97" s="23">
        <f t="array" ref="O97">IFERROR(SUM(VLOOKUP(J97,counts!$A:$AC, {6,7,8,9,10,11,12,13,14,15,16,17,18,19,20,21,22,23,24,25,26,27,28,29},FALSE)),"****")</f>
        <v>11721</v>
      </c>
      <c r="P97" s="23" t="e">
        <f t="shared" si="124"/>
        <v>#VALUE!</v>
      </c>
      <c r="Q97" s="24" t="e">
        <f t="shared" si="125"/>
        <v>#VALUE!</v>
      </c>
      <c r="R97" s="49"/>
      <c r="S97" s="22" t="str">
        <f>IFERROR(VLOOKUP(I97,emme_volumes!$A:$AB, 4,FALSE)*24,"****")</f>
        <v>****</v>
      </c>
      <c r="T97" s="22" t="str">
        <f t="array" ref="T97">IFERROR(SUM(VLOOKUP(I97,emme_volumes!$A:$AB, {5,6,7,8,9,10,11,12,13,14,15,16,17,18,19,20,21,22,23,24,25,26,27,28},FALSE)),"****")</f>
        <v>****</v>
      </c>
      <c r="U97" s="23">
        <f t="array" ref="U97">IFERROR(SUM(VLOOKUP(K97,counts!$A:$AC, {6,7,8,9,10,11,12,13,14,15,16,17,18,19,20,21,22,23,24,25,26,27,28,29},FALSE)),"****")</f>
        <v>11058</v>
      </c>
      <c r="V97" s="23" t="e">
        <f t="shared" si="122"/>
        <v>#VALUE!</v>
      </c>
      <c r="W97" s="24" t="e">
        <f t="shared" si="126"/>
        <v>#VALUE!</v>
      </c>
    </row>
    <row r="98" spans="2:24">
      <c r="B98" s="1" t="s">
        <v>535</v>
      </c>
      <c r="C98" s="2">
        <v>424</v>
      </c>
      <c r="D98" s="40">
        <v>59806</v>
      </c>
      <c r="E98" s="40">
        <v>53453</v>
      </c>
      <c r="F98" s="40">
        <f t="shared" si="38"/>
        <v>53453</v>
      </c>
      <c r="G98" s="40">
        <f t="shared" si="39"/>
        <v>59806</v>
      </c>
      <c r="H98" s="2" t="str">
        <f t="shared" si="116"/>
        <v>L5980653453</v>
      </c>
      <c r="I98" s="2" t="str">
        <f t="shared" si="117"/>
        <v>L5345359806</v>
      </c>
      <c r="J98" s="2" t="str">
        <f t="shared" si="118"/>
        <v>424NE</v>
      </c>
      <c r="K98" s="2" t="str">
        <f t="shared" si="119"/>
        <v>424SW</v>
      </c>
      <c r="L98" s="43"/>
      <c r="M98" s="22" t="str">
        <f>IFERROR(VLOOKUP(H98,emme_volumes!$A:$AB, 4,FALSE)*24,"****")</f>
        <v>****</v>
      </c>
      <c r="N98" s="22" t="str">
        <f t="array" ref="N98">IFERROR(SUM(VLOOKUP(H98,emme_volumes!$A:$AB, {5,6,7,8,9,10,11,12,13,14,15,16,17,18,19,20,21,22,23,24,25,26,27,28},FALSE)),"****")</f>
        <v>****</v>
      </c>
      <c r="O98" s="23">
        <f t="array" ref="O98">IFERROR(SUM(VLOOKUP(J98,counts!$A:$AC, {6,7,8,9,10,11,12,13,14,15,16,17,18,19,20,21,22,23,24,25,26,27,28,29},FALSE)),"****")</f>
        <v>851</v>
      </c>
      <c r="P98" s="23" t="e">
        <f t="shared" si="124"/>
        <v>#VALUE!</v>
      </c>
      <c r="Q98" s="24" t="e">
        <f t="shared" si="125"/>
        <v>#VALUE!</v>
      </c>
      <c r="R98" s="49"/>
      <c r="S98" s="22" t="str">
        <f>IFERROR(VLOOKUP(I98,emme_volumes!$A:$AB, 4,FALSE)*24,"****")</f>
        <v>****</v>
      </c>
      <c r="T98" s="22" t="str">
        <f t="array" ref="T98">IFERROR(SUM(VLOOKUP(I98,emme_volumes!$A:$AB, {5,6,7,8,9,10,11,12,13,14,15,16,17,18,19,20,21,22,23,24,25,26,27,28},FALSE)),"****")</f>
        <v>****</v>
      </c>
      <c r="U98" s="23">
        <f t="array" ref="U98">IFERROR(SUM(VLOOKUP(K98,counts!$A:$AC, {6,7,8,9,10,11,12,13,14,15,16,17,18,19,20,21,22,23,24,25,26,27,28,29},FALSE)),"****")</f>
        <v>726</v>
      </c>
      <c r="V98" s="23" t="e">
        <f t="shared" si="122"/>
        <v>#VALUE!</v>
      </c>
      <c r="W98" s="24" t="e">
        <f t="shared" si="126"/>
        <v>#VALUE!</v>
      </c>
    </row>
    <row r="99" spans="2:24">
      <c r="B99" s="1" t="s">
        <v>20</v>
      </c>
      <c r="C99" s="2">
        <v>240</v>
      </c>
      <c r="D99" s="11">
        <v>57830</v>
      </c>
      <c r="E99" s="11">
        <v>59078</v>
      </c>
      <c r="F99" s="11">
        <f t="shared" si="38"/>
        <v>59078</v>
      </c>
      <c r="G99" s="11">
        <f t="shared" si="39"/>
        <v>57830</v>
      </c>
      <c r="H99" s="2" t="str">
        <f t="shared" si="116"/>
        <v>L5783059078</v>
      </c>
      <c r="I99" s="2" t="str">
        <f t="shared" si="117"/>
        <v>L5907857830</v>
      </c>
      <c r="J99" s="2" t="str">
        <f t="shared" si="118"/>
        <v>240NE</v>
      </c>
      <c r="K99" s="2" t="str">
        <f t="shared" si="119"/>
        <v>240SW</v>
      </c>
      <c r="L99" s="43"/>
      <c r="M99" s="22" t="str">
        <f>IFERROR(VLOOKUP(H99,emme_volumes!$A:$AB, 4,FALSE)*24,"****")</f>
        <v>****</v>
      </c>
      <c r="N99" s="22" t="str">
        <f t="array" ref="N99">IFERROR(SUM(VLOOKUP(H99,emme_volumes!$A:$AB, {5,6,7,8,9,10,11,12,13,14,15,16,17,18,19,20,21,22,23,24,25,26,27,28},FALSE)),"****")</f>
        <v>****</v>
      </c>
      <c r="O99" s="23">
        <f t="array" ref="O99">IFERROR(SUM(VLOOKUP(J99,counts!$A:$AC, {6,7,8,9,10,11,12,13,14,15,16,17,18,19,20,21,22,23,24,25,26,27,28,29},FALSE)),"****")</f>
        <v>7416</v>
      </c>
      <c r="P99" s="23" t="e">
        <f t="shared" si="124"/>
        <v>#VALUE!</v>
      </c>
      <c r="Q99" s="24" t="e">
        <f t="shared" si="125"/>
        <v>#VALUE!</v>
      </c>
      <c r="R99" s="49"/>
      <c r="S99" s="22" t="str">
        <f>IFERROR(VLOOKUP(I99,emme_volumes!$A:$AB, 4,FALSE)*24,"****")</f>
        <v>****</v>
      </c>
      <c r="T99" s="22" t="str">
        <f t="array" ref="T99">IFERROR(SUM(VLOOKUP(I99,emme_volumes!$A:$AB, {5,6,7,8,9,10,11,12,13,14,15,16,17,18,19,20,21,22,23,24,25,26,27,28},FALSE)),"****")</f>
        <v>****</v>
      </c>
      <c r="U99" s="23">
        <f t="array" ref="U99">IFERROR(SUM(VLOOKUP(K99,counts!$A:$AC, {6,7,8,9,10,11,12,13,14,15,16,17,18,19,20,21,22,23,24,25,26,27,28,29},FALSE)),"****")</f>
        <v>6560</v>
      </c>
      <c r="V99" s="23" t="e">
        <f t="shared" si="122"/>
        <v>#VALUE!</v>
      </c>
      <c r="W99" s="24" t="e">
        <f t="shared" si="126"/>
        <v>#VALUE!</v>
      </c>
    </row>
    <row r="100" spans="2:24">
      <c r="B100" s="1" t="s">
        <v>551</v>
      </c>
      <c r="C100" s="2">
        <v>404</v>
      </c>
      <c r="D100" s="11">
        <v>60137</v>
      </c>
      <c r="E100" s="11">
        <v>55184</v>
      </c>
      <c r="F100" s="11">
        <f t="shared" si="38"/>
        <v>55184</v>
      </c>
      <c r="G100" s="11">
        <f t="shared" si="39"/>
        <v>60137</v>
      </c>
      <c r="H100" s="2" t="str">
        <f t="shared" si="116"/>
        <v>L6013755184</v>
      </c>
      <c r="I100" s="2" t="str">
        <f t="shared" si="117"/>
        <v>L5518460137</v>
      </c>
      <c r="J100" s="2" t="str">
        <f t="shared" si="118"/>
        <v>404NE</v>
      </c>
      <c r="K100" s="2" t="str">
        <f t="shared" si="119"/>
        <v>404SW</v>
      </c>
      <c r="L100" s="43"/>
      <c r="M100" s="22" t="str">
        <f>IFERROR(VLOOKUP(H100,emme_volumes!$A:$AB, 4,FALSE)*24,"****")</f>
        <v>****</v>
      </c>
      <c r="N100" s="22" t="str">
        <f t="array" ref="N100">IFERROR(SUM(VLOOKUP(H100,emme_volumes!$A:$AB, {5,6,7,8,9,10,11,12,13,14,15,16,17,18,19,20,21,22,23,24,25,26,27,28},FALSE)),"****")</f>
        <v>****</v>
      </c>
      <c r="O100" s="23">
        <f t="array" ref="O100">IFERROR(SUM(VLOOKUP(J100,counts!$A:$AC, {6,7,8,9,10,11,12,13,14,15,16,17,18,19,20,21,22,23,24,25,26,27,28,29},FALSE)),"****")</f>
        <v>1010</v>
      </c>
      <c r="P100" s="23" t="e">
        <f t="shared" si="124"/>
        <v>#VALUE!</v>
      </c>
      <c r="Q100" s="24" t="e">
        <f t="shared" si="125"/>
        <v>#VALUE!</v>
      </c>
      <c r="R100" s="49"/>
      <c r="S100" s="22" t="str">
        <f>IFERROR(VLOOKUP(I100,emme_volumes!$A:$AB, 4,FALSE)*24,"****")</f>
        <v>****</v>
      </c>
      <c r="T100" s="22" t="str">
        <f t="array" ref="T100">IFERROR(SUM(VLOOKUP(I100,emme_volumes!$A:$AB, {5,6,7,8,9,10,11,12,13,14,15,16,17,18,19,20,21,22,23,24,25,26,27,28},FALSE)),"****")</f>
        <v>****</v>
      </c>
      <c r="U100" s="23">
        <f t="array" ref="U100">IFERROR(SUM(VLOOKUP(K100,counts!$A:$AC, {6,7,8,9,10,11,12,13,14,15,16,17,18,19,20,21,22,23,24,25,26,27,28,29},FALSE)),"****")</f>
        <v>1068</v>
      </c>
      <c r="V100" s="23" t="e">
        <f t="shared" si="122"/>
        <v>#VALUE!</v>
      </c>
      <c r="W100" s="24" t="e">
        <f t="shared" si="126"/>
        <v>#VALUE!</v>
      </c>
    </row>
    <row r="101" spans="2:24">
      <c r="B101" s="1" t="s">
        <v>93</v>
      </c>
      <c r="C101" s="2">
        <v>405</v>
      </c>
      <c r="D101" s="13">
        <v>59563</v>
      </c>
      <c r="E101" s="13">
        <v>52816</v>
      </c>
      <c r="F101" s="13">
        <f>E101</f>
        <v>52816</v>
      </c>
      <c r="G101" s="13">
        <f>D101</f>
        <v>59563</v>
      </c>
      <c r="H101" s="2" t="str">
        <f>CONCATENATE("L",D101,E101)</f>
        <v>L5956352816</v>
      </c>
      <c r="I101" s="2" t="str">
        <f>CONCATENATE("L",F101,G101)</f>
        <v>L5281659563</v>
      </c>
      <c r="J101" s="2" t="str">
        <f>CONCATENATE(C101,"NE")</f>
        <v>405NE</v>
      </c>
      <c r="K101" s="2" t="str">
        <f>CONCATENATE(C101,"SW")</f>
        <v>405SW</v>
      </c>
      <c r="L101" s="43"/>
      <c r="M101" s="22" t="str">
        <f>IFERROR(VLOOKUP(H101,emme_volumes!$A:$AB, 4,FALSE)*24,"****")</f>
        <v>****</v>
      </c>
      <c r="N101" s="22" t="str">
        <f t="array" ref="N101">IFERROR(SUM(VLOOKUP(H101,emme_volumes!$A:$AB, {5,6,7,8,9,10,11,12,13,14,15,16,17,18,19,20,21,22,23,24,25,26,27,28},FALSE)),"****")</f>
        <v>****</v>
      </c>
      <c r="O101" s="23">
        <f t="array" ref="O101">IFERROR(SUM(VLOOKUP(J101,counts!$A:$AC, {6,7,8,9,10,11,12,13,14,15,16,17,18,19,20,21,22,23,24,25,26,27,28,29},FALSE)),"****")</f>
        <v>3935</v>
      </c>
      <c r="P101" s="23" t="e">
        <f>N101-O101</f>
        <v>#VALUE!</v>
      </c>
      <c r="Q101" s="24" t="e">
        <f>P101/O101</f>
        <v>#VALUE!</v>
      </c>
      <c r="R101" s="49"/>
      <c r="S101" s="22" t="str">
        <f>IFERROR(VLOOKUP(I101,emme_volumes!$A:$AB, 4,FALSE)*24,"****")</f>
        <v>****</v>
      </c>
      <c r="T101" s="22" t="str">
        <f t="array" ref="T101">IFERROR(SUM(VLOOKUP(I101,emme_volumes!$A:$AB, {5,6,7,8,9,10,11,12,13,14,15,16,17,18,19,20,21,22,23,24,25,26,27,28},FALSE)),"****")</f>
        <v>****</v>
      </c>
      <c r="U101" s="23">
        <f t="array" ref="U101">IFERROR(SUM(VLOOKUP(K101,counts!$A:$AC, {6,7,8,9,10,11,12,13,14,15,16,17,18,19,20,21,22,23,24,25,26,27,28,29},FALSE)),"****")</f>
        <v>3749</v>
      </c>
      <c r="V101" s="23" t="e">
        <f t="shared" si="122"/>
        <v>#VALUE!</v>
      </c>
      <c r="W101" s="24" t="e">
        <f>V101/U101</f>
        <v>#VALUE!</v>
      </c>
      <c r="X101" s="1" t="s">
        <v>495</v>
      </c>
    </row>
    <row r="102" spans="2:24">
      <c r="B102" s="1" t="s">
        <v>21</v>
      </c>
      <c r="C102" s="2">
        <v>241</v>
      </c>
      <c r="D102" s="11">
        <v>78157</v>
      </c>
      <c r="E102" s="11">
        <v>56415</v>
      </c>
      <c r="F102" s="11">
        <f t="shared" ref="F102:F151" si="127">E102</f>
        <v>56415</v>
      </c>
      <c r="G102" s="11">
        <f t="shared" ref="G102:G151" si="128">D102</f>
        <v>78157</v>
      </c>
      <c r="H102" s="2" t="str">
        <f t="shared" si="116"/>
        <v>L7815756415</v>
      </c>
      <c r="I102" s="2" t="str">
        <f t="shared" si="117"/>
        <v>L5641578157</v>
      </c>
      <c r="J102" s="2" t="str">
        <f t="shared" si="118"/>
        <v>241NE</v>
      </c>
      <c r="K102" s="2" t="str">
        <f t="shared" si="119"/>
        <v>241SW</v>
      </c>
      <c r="L102" s="43"/>
      <c r="M102" s="22" t="str">
        <f>IFERROR(VLOOKUP(H102,emme_volumes!$A:$AB, 4,FALSE)*24,"****")</f>
        <v>****</v>
      </c>
      <c r="N102" s="22" t="str">
        <f t="array" ref="N102">IFERROR(SUM(VLOOKUP(H102,emme_volumes!$A:$AB, {5,6,7,8,9,10,11,12,13,14,15,16,17,18,19,20,21,22,23,24,25,26,27,28},FALSE)),"****")</f>
        <v>****</v>
      </c>
      <c r="O102" s="23">
        <f t="array" ref="O102">IFERROR(SUM(VLOOKUP(J102,counts!$A:$AC, {6,7,8,9,10,11,12,13,14,15,16,17,18,19,20,21,22,23,24,25,26,27,28,29},FALSE)),"****")</f>
        <v>2939</v>
      </c>
      <c r="P102" s="23" t="e">
        <f t="shared" ref="P102:P107" si="129">N102-O102</f>
        <v>#VALUE!</v>
      </c>
      <c r="Q102" s="24" t="e">
        <f t="shared" ref="Q102" si="130">P102/O102</f>
        <v>#VALUE!</v>
      </c>
      <c r="R102" s="49"/>
      <c r="S102" s="22" t="str">
        <f>IFERROR(VLOOKUP(I102,emme_volumes!$A:$AB, 4,FALSE)*24,"****")</f>
        <v>****</v>
      </c>
      <c r="T102" s="22" t="str">
        <f t="array" ref="T102">IFERROR(SUM(VLOOKUP(I102,emme_volumes!$A:$AB, {5,6,7,8,9,10,11,12,13,14,15,16,17,18,19,20,21,22,23,24,25,26,27,28},FALSE)),"****")</f>
        <v>****</v>
      </c>
      <c r="U102" s="23">
        <f t="array" ref="U102">IFERROR(SUM(VLOOKUP(K102,counts!$A:$AC, {6,7,8,9,10,11,12,13,14,15,16,17,18,19,20,21,22,23,24,25,26,27,28,29},FALSE)),"****")</f>
        <v>2577</v>
      </c>
      <c r="V102" s="23" t="e">
        <f t="shared" si="122"/>
        <v>#VALUE!</v>
      </c>
      <c r="W102" s="24" t="e">
        <f t="shared" ref="W102" si="131">V102/U102</f>
        <v>#VALUE!</v>
      </c>
    </row>
    <row r="103" spans="2:24">
      <c r="B103" s="1" t="s">
        <v>94</v>
      </c>
      <c r="C103" s="2">
        <v>406</v>
      </c>
      <c r="D103" s="11">
        <v>69089</v>
      </c>
      <c r="E103" s="11">
        <v>54383</v>
      </c>
      <c r="F103" s="11">
        <f>E103</f>
        <v>54383</v>
      </c>
      <c r="G103" s="11">
        <f>D103</f>
        <v>69089</v>
      </c>
      <c r="H103" s="2" t="str">
        <f t="shared" si="116"/>
        <v>L6908954383</v>
      </c>
      <c r="I103" s="2" t="str">
        <f t="shared" si="117"/>
        <v>L5438369089</v>
      </c>
      <c r="J103" s="2" t="str">
        <f t="shared" si="118"/>
        <v>406NE</v>
      </c>
      <c r="K103" s="2" t="str">
        <f t="shared" si="119"/>
        <v>406SW</v>
      </c>
      <c r="L103" s="43"/>
      <c r="M103" s="22" t="str">
        <f>IFERROR(VLOOKUP(H103,emme_volumes!$A:$AB, 4,FALSE)*24,"****")</f>
        <v>****</v>
      </c>
      <c r="N103" s="22" t="str">
        <f t="array" ref="N103">IFERROR(SUM(VLOOKUP(H103,emme_volumes!$A:$AB, {5,6,7,8,9,10,11,12,13,14,15,16,17,18,19,20,21,22,23,24,25,26,27,28},FALSE)),"****")</f>
        <v>****</v>
      </c>
      <c r="O103" s="23">
        <f t="array" ref="O103">IFERROR(SUM(VLOOKUP(J103,counts!$A:$AC, {6,7,8,9,10,11,12,13,14,15,16,17,18,19,20,21,22,23,24,25,26,27,28,29},FALSE)),"****")</f>
        <v>5921</v>
      </c>
      <c r="P103" s="23" t="e">
        <f t="shared" si="129"/>
        <v>#VALUE!</v>
      </c>
      <c r="Q103" s="24" t="e">
        <f>P103/O103</f>
        <v>#VALUE!</v>
      </c>
      <c r="R103" s="49"/>
      <c r="S103" s="22" t="str">
        <f>IFERROR(VLOOKUP(I103,emme_volumes!$A:$AB, 4,FALSE)*24,"****")</f>
        <v>****</v>
      </c>
      <c r="T103" s="22" t="str">
        <f t="array" ref="T103">IFERROR(SUM(VLOOKUP(I103,emme_volumes!$A:$AB, {5,6,7,8,9,10,11,12,13,14,15,16,17,18,19,20,21,22,23,24,25,26,27,28},FALSE)),"****")</f>
        <v>****</v>
      </c>
      <c r="U103" s="23">
        <f t="array" ref="U103">IFERROR(SUM(VLOOKUP(K103,counts!$A:$AC, {6,7,8,9,10,11,12,13,14,15,16,17,18,19,20,21,22,23,24,25,26,27,28,29},FALSE)),"****")</f>
        <v>4689</v>
      </c>
      <c r="V103" s="23" t="e">
        <f t="shared" si="122"/>
        <v>#VALUE!</v>
      </c>
      <c r="W103" s="24" t="e">
        <f>V103/U103</f>
        <v>#VALUE!</v>
      </c>
      <c r="X103" s="1" t="s">
        <v>495</v>
      </c>
    </row>
    <row r="104" spans="2:24">
      <c r="B104" s="1" t="s">
        <v>22</v>
      </c>
      <c r="C104" s="2">
        <v>242</v>
      </c>
      <c r="D104" s="11">
        <v>53700</v>
      </c>
      <c r="E104" s="11">
        <v>58725</v>
      </c>
      <c r="F104" s="11">
        <f t="shared" si="127"/>
        <v>58725</v>
      </c>
      <c r="G104" s="11">
        <f t="shared" si="128"/>
        <v>53700</v>
      </c>
      <c r="H104" s="2" t="str">
        <f t="shared" si="116"/>
        <v>L5370058725</v>
      </c>
      <c r="I104" s="2" t="str">
        <f t="shared" si="117"/>
        <v>L5872553700</v>
      </c>
      <c r="J104" s="2" t="str">
        <f t="shared" si="118"/>
        <v>242NE</v>
      </c>
      <c r="K104" s="2" t="str">
        <f t="shared" si="119"/>
        <v>242SW</v>
      </c>
      <c r="L104" s="43"/>
      <c r="M104" s="22" t="str">
        <f>IFERROR(VLOOKUP(H104,emme_volumes!$A:$AB, 4,FALSE)*24,"****")</f>
        <v>****</v>
      </c>
      <c r="N104" s="22" t="str">
        <f t="array" ref="N104">IFERROR(SUM(VLOOKUP(H104,emme_volumes!$A:$AB, {5,6,7,8,9,10,11,12,13,14,15,16,17,18,19,20,21,22,23,24,25,26,27,28},FALSE)),"****")</f>
        <v>****</v>
      </c>
      <c r="O104" s="23">
        <f t="array" ref="O104">IFERROR(SUM(VLOOKUP(J104,counts!$A:$AC, {6,7,8,9,10,11,12,13,14,15,16,17,18,19,20,21,22,23,24,25,26,27,28,29},FALSE)),"****")</f>
        <v>12549</v>
      </c>
      <c r="P104" s="23" t="e">
        <f t="shared" si="129"/>
        <v>#VALUE!</v>
      </c>
      <c r="Q104" s="24" t="e">
        <f t="shared" ref="Q104:Q108" si="132">P104/O104</f>
        <v>#VALUE!</v>
      </c>
      <c r="R104" s="49"/>
      <c r="S104" s="22" t="str">
        <f>IFERROR(VLOOKUP(I104,emme_volumes!$A:$AB, 4,FALSE)*24,"****")</f>
        <v>****</v>
      </c>
      <c r="T104" s="22" t="str">
        <f t="array" ref="T104">IFERROR(SUM(VLOOKUP(I104,emme_volumes!$A:$AB, {5,6,7,8,9,10,11,12,13,14,15,16,17,18,19,20,21,22,23,24,25,26,27,28},FALSE)),"****")</f>
        <v>****</v>
      </c>
      <c r="U104" s="23">
        <f t="array" ref="U104">IFERROR(SUM(VLOOKUP(K104,counts!$A:$AC, {6,7,8,9,10,11,12,13,14,15,16,17,18,19,20,21,22,23,24,25,26,27,28,29},FALSE)),"****")</f>
        <v>12768</v>
      </c>
      <c r="V104" s="23" t="e">
        <f t="shared" si="122"/>
        <v>#VALUE!</v>
      </c>
      <c r="W104" s="24" t="e">
        <f t="shared" ref="W104:W108" si="133">V104/U104</f>
        <v>#VALUE!</v>
      </c>
    </row>
    <row r="105" spans="2:24">
      <c r="B105" s="1" t="s">
        <v>23</v>
      </c>
      <c r="C105" s="2">
        <v>243</v>
      </c>
      <c r="D105" s="11">
        <v>54617</v>
      </c>
      <c r="E105" s="11">
        <v>55995</v>
      </c>
      <c r="F105" s="11">
        <f t="shared" si="127"/>
        <v>55995</v>
      </c>
      <c r="G105" s="11">
        <f t="shared" si="128"/>
        <v>54617</v>
      </c>
      <c r="H105" s="2" t="str">
        <f t="shared" si="116"/>
        <v>L5461755995</v>
      </c>
      <c r="I105" s="2" t="str">
        <f t="shared" si="117"/>
        <v>L5599554617</v>
      </c>
      <c r="J105" s="2" t="str">
        <f t="shared" si="118"/>
        <v>243NE</v>
      </c>
      <c r="K105" s="2" t="str">
        <f t="shared" si="119"/>
        <v>243SW</v>
      </c>
      <c r="L105" s="43"/>
      <c r="M105" s="22" t="str">
        <f>IFERROR(VLOOKUP(H105,emme_volumes!$A:$AB, 4,FALSE)*24,"****")</f>
        <v>****</v>
      </c>
      <c r="N105" s="22" t="str">
        <f t="array" ref="N105">IFERROR(SUM(VLOOKUP(H105,emme_volumes!$A:$AB, {5,6,7,8,9,10,11,12,13,14,15,16,17,18,19,20,21,22,23,24,25,26,27,28},FALSE)),"****")</f>
        <v>****</v>
      </c>
      <c r="O105" s="23">
        <f t="array" ref="O105">IFERROR(SUM(VLOOKUP(J105,counts!$A:$AC, {6,7,8,9,10,11,12,13,14,15,16,17,18,19,20,21,22,23,24,25,26,27,28,29},FALSE)),"****")</f>
        <v>7090</v>
      </c>
      <c r="P105" s="23" t="e">
        <f t="shared" si="129"/>
        <v>#VALUE!</v>
      </c>
      <c r="Q105" s="24" t="e">
        <f t="shared" si="132"/>
        <v>#VALUE!</v>
      </c>
      <c r="R105" s="49"/>
      <c r="S105" s="22" t="str">
        <f>IFERROR(VLOOKUP(I105,emme_volumes!$A:$AB, 4,FALSE)*24,"****")</f>
        <v>****</v>
      </c>
      <c r="T105" s="22" t="str">
        <f t="array" ref="T105">IFERROR(SUM(VLOOKUP(I105,emme_volumes!$A:$AB, {5,6,7,8,9,10,11,12,13,14,15,16,17,18,19,20,21,22,23,24,25,26,27,28},FALSE)),"****")</f>
        <v>****</v>
      </c>
      <c r="U105" s="23">
        <f t="array" ref="U105">IFERROR(SUM(VLOOKUP(K105,counts!$A:$AC, {6,7,8,9,10,11,12,13,14,15,16,17,18,19,20,21,22,23,24,25,26,27,28,29},FALSE)),"****")</f>
        <v>5740</v>
      </c>
      <c r="V105" s="23" t="e">
        <f t="shared" si="122"/>
        <v>#VALUE!</v>
      </c>
      <c r="W105" s="24" t="e">
        <f t="shared" si="133"/>
        <v>#VALUE!</v>
      </c>
    </row>
    <row r="106" spans="2:24">
      <c r="B106" s="1" t="s">
        <v>534</v>
      </c>
      <c r="C106" s="2">
        <v>425</v>
      </c>
      <c r="D106" s="40">
        <v>53905</v>
      </c>
      <c r="E106" s="40">
        <v>53744</v>
      </c>
      <c r="F106" s="40">
        <f t="shared" si="127"/>
        <v>53744</v>
      </c>
      <c r="G106" s="40">
        <f t="shared" si="128"/>
        <v>53905</v>
      </c>
      <c r="H106" s="2" t="str">
        <f t="shared" si="116"/>
        <v>L5390553744</v>
      </c>
      <c r="I106" s="2" t="str">
        <f t="shared" si="117"/>
        <v>L5374453905</v>
      </c>
      <c r="J106" s="2" t="str">
        <f t="shared" si="118"/>
        <v>425NE</v>
      </c>
      <c r="K106" s="2" t="str">
        <f t="shared" si="119"/>
        <v>425SW</v>
      </c>
      <c r="L106" s="43"/>
      <c r="M106" s="22" t="str">
        <f>IFERROR(VLOOKUP(H106,emme_volumes!$A:$AB, 4,FALSE)*24,"****")</f>
        <v>****</v>
      </c>
      <c r="N106" s="22" t="str">
        <f t="array" ref="N106">IFERROR(SUM(VLOOKUP(H106,emme_volumes!$A:$AB, {5,6,7,8,9,10,11,12,13,14,15,16,17,18,19,20,21,22,23,24,25,26,27,28},FALSE)),"****")</f>
        <v>****</v>
      </c>
      <c r="O106" s="23">
        <f t="array" ref="O106">IFERROR(SUM(VLOOKUP(J106,counts!$A:$AC, {6,7,8,9,10,11,12,13,14,15,16,17,18,19,20,21,22,23,24,25,26,27,28,29},FALSE)),"****")</f>
        <v>2895</v>
      </c>
      <c r="P106" s="23" t="e">
        <f t="shared" si="129"/>
        <v>#VALUE!</v>
      </c>
      <c r="Q106" s="24" t="e">
        <f t="shared" si="132"/>
        <v>#VALUE!</v>
      </c>
      <c r="R106" s="49"/>
      <c r="S106" s="22" t="str">
        <f>IFERROR(VLOOKUP(I106,emme_volumes!$A:$AB, 4,FALSE)*24,"****")</f>
        <v>****</v>
      </c>
      <c r="T106" s="22" t="str">
        <f t="array" ref="T106">IFERROR(SUM(VLOOKUP(I106,emme_volumes!$A:$AB, {5,6,7,8,9,10,11,12,13,14,15,16,17,18,19,20,21,22,23,24,25,26,27,28},FALSE)),"****")</f>
        <v>****</v>
      </c>
      <c r="U106" s="23">
        <f t="array" ref="U106">IFERROR(SUM(VLOOKUP(K106,counts!$A:$AC, {6,7,8,9,10,11,12,13,14,15,16,17,18,19,20,21,22,23,24,25,26,27,28,29},FALSE)),"****")</f>
        <v>2811</v>
      </c>
      <c r="V106" s="23" t="e">
        <f t="shared" si="122"/>
        <v>#VALUE!</v>
      </c>
      <c r="W106" s="24" t="e">
        <f t="shared" si="133"/>
        <v>#VALUE!</v>
      </c>
    </row>
    <row r="107" spans="2:24">
      <c r="B107" s="1" t="s">
        <v>24</v>
      </c>
      <c r="C107" s="2">
        <v>245</v>
      </c>
      <c r="D107" s="40">
        <v>60654</v>
      </c>
      <c r="E107" s="40">
        <v>59791</v>
      </c>
      <c r="F107" s="40">
        <f t="shared" si="127"/>
        <v>59791</v>
      </c>
      <c r="G107" s="40">
        <f t="shared" si="128"/>
        <v>60654</v>
      </c>
      <c r="H107" s="2" t="str">
        <f t="shared" si="116"/>
        <v>L6065459791</v>
      </c>
      <c r="I107" s="2" t="str">
        <f t="shared" si="117"/>
        <v>L5979160654</v>
      </c>
      <c r="J107" s="2" t="str">
        <f t="shared" si="118"/>
        <v>245NE</v>
      </c>
      <c r="K107" s="2" t="str">
        <f t="shared" si="119"/>
        <v>245SW</v>
      </c>
      <c r="L107" s="45"/>
      <c r="M107" s="22" t="str">
        <f>IFERROR(VLOOKUP(H107,emme_volumes!$A:$AB, 4,FALSE)*24,"****")</f>
        <v>****</v>
      </c>
      <c r="N107" s="22" t="str">
        <f t="array" ref="N107">IFERROR(SUM(VLOOKUP(H107,emme_volumes!$A:$AB, {5,6,7,8,9,10,11,12,13,14,15,16,17,18,19,20,21,22,23,24,25,26,27,28},FALSE)),"****")</f>
        <v>****</v>
      </c>
      <c r="O107" s="23">
        <f t="array" ref="O107">IFERROR(SUM(VLOOKUP(J107,counts!$A:$AC, {6,7,8,9,10,11,12,13,14,15,16,17,18,19,20,21,22,23,24,25,26,27,28,29},FALSE)),"****")</f>
        <v>833</v>
      </c>
      <c r="P107" s="23" t="e">
        <f t="shared" si="129"/>
        <v>#VALUE!</v>
      </c>
      <c r="Q107" s="24" t="e">
        <f t="shared" si="132"/>
        <v>#VALUE!</v>
      </c>
      <c r="R107" s="50"/>
      <c r="S107" s="22" t="str">
        <f>IFERROR(VLOOKUP(I107,emme_volumes!$A:$AB, 4,FALSE)*24,"****")</f>
        <v>****</v>
      </c>
      <c r="T107" s="22" t="str">
        <f t="array" ref="T107">IFERROR(SUM(VLOOKUP(I107,emme_volumes!$A:$AB, {5,6,7,8,9,10,11,12,13,14,15,16,17,18,19,20,21,22,23,24,25,26,27,28},FALSE)),"****")</f>
        <v>****</v>
      </c>
      <c r="U107" s="23">
        <f t="array" ref="U107">IFERROR(SUM(VLOOKUP(K107,counts!$A:$AC, {6,7,8,9,10,11,12,13,14,15,16,17,18,19,20,21,22,23,24,25,26,27,28,29},FALSE)),"****")</f>
        <v>4744</v>
      </c>
      <c r="V107" s="23" t="e">
        <f t="shared" si="122"/>
        <v>#VALUE!</v>
      </c>
      <c r="W107" s="24" t="e">
        <f t="shared" si="133"/>
        <v>#VALUE!</v>
      </c>
    </row>
    <row r="108" spans="2:24" s="3" customFormat="1">
      <c r="B108" s="53" t="s">
        <v>4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45"/>
      <c r="M108" s="55">
        <f>SUM(M90:M107)</f>
        <v>0</v>
      </c>
      <c r="N108" s="55">
        <f>SUM(N90:N107)</f>
        <v>0</v>
      </c>
      <c r="O108" s="56">
        <f>SUM(O90:O107)</f>
        <v>190539</v>
      </c>
      <c r="P108" s="56" t="e">
        <f>SUM(P90:P107)</f>
        <v>#VALUE!</v>
      </c>
      <c r="Q108" s="57" t="e">
        <f t="shared" si="132"/>
        <v>#VALUE!</v>
      </c>
      <c r="R108" s="50"/>
      <c r="S108" s="55">
        <f>SUM(S90:S107)</f>
        <v>0</v>
      </c>
      <c r="T108" s="55">
        <f>SUM(T90:T107)</f>
        <v>0</v>
      </c>
      <c r="U108" s="56">
        <f>SUM(U90:U107)</f>
        <v>192403</v>
      </c>
      <c r="V108" s="56">
        <f t="shared" si="122"/>
        <v>-192403</v>
      </c>
      <c r="W108" s="57">
        <f t="shared" si="133"/>
        <v>-1</v>
      </c>
    </row>
    <row r="109" spans="2:24" s="3" customFormat="1">
      <c r="C109" s="18"/>
      <c r="D109" s="2"/>
      <c r="E109" s="2"/>
      <c r="F109" s="2"/>
      <c r="G109" s="2"/>
      <c r="H109" s="18"/>
      <c r="I109" s="18"/>
      <c r="J109" s="18"/>
      <c r="K109" s="18"/>
      <c r="L109" s="45"/>
      <c r="M109" s="29"/>
      <c r="N109" s="29"/>
      <c r="O109" s="30"/>
      <c r="P109" s="30"/>
      <c r="Q109" s="31"/>
      <c r="R109" s="50"/>
      <c r="S109" s="29"/>
      <c r="T109" s="29"/>
      <c r="U109" s="30"/>
      <c r="V109" s="30"/>
      <c r="W109" s="31"/>
    </row>
    <row r="110" spans="2:24">
      <c r="B110" s="53" t="s">
        <v>530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43"/>
      <c r="M110" s="75"/>
      <c r="N110" s="75"/>
      <c r="O110" s="76"/>
      <c r="P110" s="76"/>
      <c r="Q110" s="77"/>
      <c r="R110" s="49"/>
      <c r="S110" s="75"/>
      <c r="T110" s="75"/>
      <c r="U110" s="76"/>
      <c r="V110" s="76"/>
      <c r="W110" s="77"/>
    </row>
    <row r="111" spans="2:24">
      <c r="B111" s="1" t="s">
        <v>545</v>
      </c>
      <c r="C111" s="2">
        <v>427</v>
      </c>
      <c r="D111" s="40">
        <v>57297</v>
      </c>
      <c r="E111" s="40">
        <v>52670</v>
      </c>
      <c r="F111" s="40">
        <f>E111</f>
        <v>52670</v>
      </c>
      <c r="G111" s="40">
        <f>D111</f>
        <v>57297</v>
      </c>
      <c r="H111" s="2" t="str">
        <f>CONCATENATE("L",D111,E111)</f>
        <v>L5729752670</v>
      </c>
      <c r="I111" s="2" t="str">
        <f>CONCATENATE("L",F111,G111)</f>
        <v>L5267057297</v>
      </c>
      <c r="J111" s="2" t="str">
        <f>CONCATENATE(C111,"NE")</f>
        <v>427NE</v>
      </c>
      <c r="K111" s="2" t="str">
        <f>CONCATENATE(C111,"SW")</f>
        <v>427SW</v>
      </c>
      <c r="L111" s="43"/>
      <c r="M111" s="22" t="str">
        <f>IFERROR(VLOOKUP(H111,emme_volumes!$A:$AB, 4,FALSE)*24,"****")</f>
        <v>****</v>
      </c>
      <c r="N111" s="22" t="str">
        <f t="array" ref="N111">IFERROR(SUM(VLOOKUP(H111,emme_volumes!$A:$AB, {5,6,7,8,9,10,11,12,13,14,15,16,17,18,19,20,21,22,23,24,25,26,27,28},FALSE)),"****")</f>
        <v>****</v>
      </c>
      <c r="O111" s="23">
        <f t="array" ref="O111">IFERROR(SUM(VLOOKUP(J111,counts!$A:$AC, {6,7,8,9,10,11,12,13,14,15,16,17,18,19,20,21,22,23,24,25,26,27,28,29},FALSE)),"****")</f>
        <v>19022</v>
      </c>
      <c r="P111" s="23" t="e">
        <f>N111-O111</f>
        <v>#VALUE!</v>
      </c>
      <c r="Q111" s="24" t="e">
        <f>P111/O111</f>
        <v>#VALUE!</v>
      </c>
      <c r="R111" s="49"/>
      <c r="S111" s="22" t="str">
        <f>IFERROR(VLOOKUP(I111,emme_volumes!$A:$AB, 4,FALSE)*24,"****")</f>
        <v>****</v>
      </c>
      <c r="T111" s="22" t="str">
        <f t="array" ref="T111">IFERROR(SUM(VLOOKUP(I111,emme_volumes!$A:$AB, {5,6,7,8,9,10,11,12,13,14,15,16,17,18,19,20,21,22,23,24,25,26,27,28},FALSE)),"****")</f>
        <v>****</v>
      </c>
      <c r="U111" s="23">
        <f t="array" ref="U111">IFERROR(SUM(VLOOKUP(K111,counts!$A:$AC, {6,7,8,9,10,11,12,13,14,15,16,17,18,19,20,21,22,23,24,25,26,27,28,29},FALSE)),"****")</f>
        <v>17892</v>
      </c>
      <c r="V111" s="23" t="e">
        <f t="shared" ref="V111:V114" si="134">T111-U111</f>
        <v>#VALUE!</v>
      </c>
      <c r="W111" s="24" t="e">
        <f>V111/U111</f>
        <v>#VALUE!</v>
      </c>
    </row>
    <row r="112" spans="2:24">
      <c r="B112" s="1" t="s">
        <v>546</v>
      </c>
      <c r="C112" s="2">
        <v>428</v>
      </c>
      <c r="D112" s="40">
        <v>52832</v>
      </c>
      <c r="E112" s="40">
        <v>55791</v>
      </c>
      <c r="F112" s="40">
        <f>E112</f>
        <v>55791</v>
      </c>
      <c r="G112" s="40">
        <f>D112</f>
        <v>52832</v>
      </c>
      <c r="H112" s="2" t="str">
        <f>CONCATENATE("L",D112,E112)</f>
        <v>L5283255791</v>
      </c>
      <c r="I112" s="2" t="str">
        <f>CONCATENATE("L",F112,G112)</f>
        <v>L5579152832</v>
      </c>
      <c r="J112" s="2" t="str">
        <f>CONCATENATE(C112,"NE")</f>
        <v>428NE</v>
      </c>
      <c r="K112" s="2" t="str">
        <f>CONCATENATE(C112,"SW")</f>
        <v>428SW</v>
      </c>
      <c r="L112" s="43"/>
      <c r="M112" s="22" t="str">
        <f>IFERROR(VLOOKUP(H112,emme_volumes!$A:$AB, 4,FALSE)*24,"****")</f>
        <v>****</v>
      </c>
      <c r="N112" s="22" t="str">
        <f t="array" ref="N112">IFERROR(SUM(VLOOKUP(H112,emme_volumes!$A:$AB, {5,6,7,8,9,10,11,12,13,14,15,16,17,18,19,20,21,22,23,24,25,26,27,28},FALSE)),"****")</f>
        <v>****</v>
      </c>
      <c r="O112" s="23">
        <f t="array" ref="O112">IFERROR(SUM(VLOOKUP(J112,counts!$A:$AC, {6,7,8,9,10,11,12,13,14,15,16,17,18,19,20,21,22,23,24,25,26,27,28,29},FALSE)),"****")</f>
        <v>11112</v>
      </c>
      <c r="P112" s="23" t="e">
        <f>N112-O112</f>
        <v>#VALUE!</v>
      </c>
      <c r="Q112" s="24" t="e">
        <f>P112/O112</f>
        <v>#VALUE!</v>
      </c>
      <c r="R112" s="49"/>
      <c r="S112" s="22" t="str">
        <f>IFERROR(VLOOKUP(I112,emme_volumes!$A:$AB, 4,FALSE)*24,"****")</f>
        <v>****</v>
      </c>
      <c r="T112" s="22" t="str">
        <f t="array" ref="T112">IFERROR(SUM(VLOOKUP(I112,emme_volumes!$A:$AB, {5,6,7,8,9,10,11,12,13,14,15,16,17,18,19,20,21,22,23,24,25,26,27,28},FALSE)),"****")</f>
        <v>****</v>
      </c>
      <c r="U112" s="23">
        <f t="array" ref="U112">IFERROR(SUM(VLOOKUP(K112,counts!$A:$AC, {6,7,8,9,10,11,12,13,14,15,16,17,18,19,20,21,22,23,24,25,26,27,28,29},FALSE)),"****")</f>
        <v>11003</v>
      </c>
      <c r="V112" s="23" t="e">
        <f t="shared" si="134"/>
        <v>#VALUE!</v>
      </c>
      <c r="W112" s="24" t="e">
        <f>V112/U112</f>
        <v>#VALUE!</v>
      </c>
    </row>
    <row r="113" spans="1:26">
      <c r="A113" s="1">
        <v>1</v>
      </c>
      <c r="B113" s="4" t="s">
        <v>583</v>
      </c>
      <c r="C113" s="2" t="s">
        <v>575</v>
      </c>
      <c r="D113" s="40">
        <v>58921</v>
      </c>
      <c r="E113" s="40">
        <v>59929</v>
      </c>
      <c r="F113" s="40">
        <v>61017</v>
      </c>
      <c r="G113" s="40">
        <v>80083</v>
      </c>
      <c r="H113" s="2" t="str">
        <f>CONCATENATE("L",D113,E113)</f>
        <v>L5892159929</v>
      </c>
      <c r="I113" s="2" t="str">
        <f>CONCATENATE("L",F113,G113)</f>
        <v>L6101780083</v>
      </c>
      <c r="J113" s="2" t="str">
        <f>CONCATENATE(C113,"NE")</f>
        <v>34-008NE</v>
      </c>
      <c r="K113" s="2" t="str">
        <f>CONCATENATE(C113,"SW")</f>
        <v>34-008SW</v>
      </c>
      <c r="L113" s="43"/>
      <c r="M113" s="26" t="str">
        <f>IFERROR(VLOOKUP(H113,emme_volumes!$A:$AB, 4,FALSE)*24,"****")</f>
        <v>****</v>
      </c>
      <c r="N113" s="26" t="str">
        <f t="array" ref="N113">IFERROR(SUM(VLOOKUP(H113,emme_volumes!$A:$AB, {5,6,7,8,9,10,11,12,13,14,15,16,17,18,19,20,21,22,23,24,25,26,27,28},FALSE)),"****")</f>
        <v>****</v>
      </c>
      <c r="O113" s="27">
        <f t="array" ref="O113">IFERROR(SUM(VLOOKUP(J113,counts!$A:$AC, {6,7,8,9,10,11,12,13,14,15,16,17,18,19,20,21,22,23,24,25,26,27,28,29},FALSE)),"****")</f>
        <v>87017.923076922976</v>
      </c>
      <c r="P113" s="27" t="e">
        <f>N113-O113</f>
        <v>#VALUE!</v>
      </c>
      <c r="Q113" s="28" t="e">
        <f>P113/O113</f>
        <v>#VALUE!</v>
      </c>
      <c r="R113" s="49"/>
      <c r="S113" s="26" t="str">
        <f>IFERROR(VLOOKUP(I113,emme_volumes!$A:$AB, 4,FALSE)*24,"****")</f>
        <v>****</v>
      </c>
      <c r="T113" s="26" t="str">
        <f t="array" ref="T113">IFERROR(SUM(VLOOKUP(I113,emme_volumes!$A:$AB, {5,6,7,8,9,10,11,12,13,14,15,16,17,18,19,20,21,22,23,24,25,26,27,28},FALSE)),"****")</f>
        <v>****</v>
      </c>
      <c r="U113" s="27">
        <f t="array" ref="U113">IFERROR(SUM(VLOOKUP(K113,counts!$A:$AC, {6,7,8,9,10,11,12,13,14,15,16,17,18,19,20,21,22,23,24,25,26,27,28,29},FALSE)),"****")</f>
        <v>87853.923076922991</v>
      </c>
      <c r="V113" s="27" t="e">
        <f t="shared" si="134"/>
        <v>#VALUE!</v>
      </c>
      <c r="W113" s="28" t="e">
        <f>V113/U113</f>
        <v>#VALUE!</v>
      </c>
      <c r="X113" s="1" t="s">
        <v>502</v>
      </c>
    </row>
    <row r="114" spans="1:26" s="3" customFormat="1">
      <c r="B114" s="53" t="s">
        <v>4</v>
      </c>
      <c r="C114" s="54"/>
      <c r="D114" s="66"/>
      <c r="E114" s="66"/>
      <c r="F114" s="66"/>
      <c r="G114" s="66"/>
      <c r="H114" s="54"/>
      <c r="I114" s="54"/>
      <c r="J114" s="54"/>
      <c r="K114" s="54"/>
      <c r="L114" s="45"/>
      <c r="M114" s="55">
        <f>SUM(M111:M113)</f>
        <v>0</v>
      </c>
      <c r="N114" s="55">
        <f>SUM(N111:N113)</f>
        <v>0</v>
      </c>
      <c r="O114" s="56">
        <f>SUM(O111:O113)</f>
        <v>117151.92307692298</v>
      </c>
      <c r="P114" s="56" t="e">
        <f>SUM(P111:P113)</f>
        <v>#VALUE!</v>
      </c>
      <c r="Q114" s="57" t="e">
        <f t="shared" ref="Q114" si="135">P114/O114</f>
        <v>#VALUE!</v>
      </c>
      <c r="R114" s="50"/>
      <c r="S114" s="55">
        <f>SUM(S111:S113)</f>
        <v>0</v>
      </c>
      <c r="T114" s="55">
        <f>SUM(T111:T113)</f>
        <v>0</v>
      </c>
      <c r="U114" s="56">
        <f>SUM(U111:U113)</f>
        <v>116748.92307692299</v>
      </c>
      <c r="V114" s="56">
        <f t="shared" si="134"/>
        <v>-116748.92307692299</v>
      </c>
      <c r="W114" s="57">
        <f t="shared" ref="W114" si="136">V114/U114</f>
        <v>-1</v>
      </c>
    </row>
    <row r="115" spans="1:26" ht="13.5" thickBot="1">
      <c r="L115" s="45"/>
      <c r="M115" s="22"/>
      <c r="N115" s="22"/>
      <c r="Q115" s="24"/>
      <c r="R115" s="50"/>
      <c r="S115" s="22"/>
      <c r="T115" s="22"/>
      <c r="W115" s="24"/>
    </row>
    <row r="116" spans="1:26">
      <c r="B116" s="85" t="s">
        <v>531</v>
      </c>
      <c r="C116" s="79"/>
      <c r="D116" s="79"/>
      <c r="E116" s="79"/>
      <c r="F116" s="79"/>
      <c r="G116" s="79"/>
      <c r="H116" s="79"/>
      <c r="I116" s="79"/>
      <c r="J116" s="79"/>
      <c r="K116" s="79"/>
      <c r="L116" s="70"/>
      <c r="M116" s="80"/>
      <c r="N116" s="80"/>
      <c r="O116" s="81"/>
      <c r="P116" s="81"/>
      <c r="Q116" s="82"/>
      <c r="R116" s="72"/>
      <c r="S116" s="80"/>
      <c r="T116" s="80"/>
      <c r="U116" s="81"/>
      <c r="V116" s="81"/>
      <c r="W116" s="83"/>
    </row>
    <row r="117" spans="1:26">
      <c r="B117" s="7" t="s">
        <v>25</v>
      </c>
      <c r="C117" s="2">
        <v>285</v>
      </c>
      <c r="D117" s="38">
        <v>60815</v>
      </c>
      <c r="E117" s="38">
        <v>80112</v>
      </c>
      <c r="F117" s="38">
        <f t="shared" si="127"/>
        <v>80112</v>
      </c>
      <c r="G117" s="38">
        <f t="shared" si="128"/>
        <v>60815</v>
      </c>
      <c r="H117" s="2" t="str">
        <f t="shared" ref="H117:H121" si="137">CONCATENATE("L",D117,E117)</f>
        <v>L6081580112</v>
      </c>
      <c r="I117" s="2" t="str">
        <f t="shared" ref="I117:I121" si="138">CONCATENATE("L",F117,G117)</f>
        <v>L8011260815</v>
      </c>
      <c r="J117" s="2" t="str">
        <f t="shared" ref="J117:J121" si="139">CONCATENATE(C117,"NE")</f>
        <v>285NE</v>
      </c>
      <c r="K117" s="2" t="str">
        <f t="shared" ref="K117:K121" si="140">CONCATENATE(C117,"SW")</f>
        <v>285SW</v>
      </c>
      <c r="L117" s="45"/>
      <c r="M117" s="22" t="str">
        <f>IFERROR(VLOOKUP(H117,emme_volumes!$A:$AB, 4,FALSE)*24,"****")</f>
        <v>****</v>
      </c>
      <c r="N117" s="22" t="str">
        <f t="array" ref="N117">IFERROR(SUM(VLOOKUP(H117,emme_volumes!$A:$AB, {5,6,7,8,9,10,11,12,13,14,15,16,17,18,19,20,21,22,23,24,25,26,27,28},FALSE)),"****")</f>
        <v>****</v>
      </c>
      <c r="O117" s="23">
        <f t="array" ref="O117">IFERROR(SUM(VLOOKUP(J117,counts!$A:$AC, {6,7,8,9,10,11,12,13,14,15,16,17,18,19,20,21,22,23,24,25,26,27,28,29},FALSE)),"****")</f>
        <v>4567</v>
      </c>
      <c r="P117" s="23" t="e">
        <f t="shared" ref="P117:P121" si="141">N117-O117</f>
        <v>#VALUE!</v>
      </c>
      <c r="Q117" s="24" t="e">
        <f t="shared" ref="Q117:Q122" si="142">P117/O117</f>
        <v>#VALUE!</v>
      </c>
      <c r="R117" s="49"/>
      <c r="S117" s="22" t="str">
        <f>IFERROR(VLOOKUP(I117,emme_volumes!$A:$AB, 4,FALSE)*24,"****")</f>
        <v>****</v>
      </c>
      <c r="T117" s="22" t="str">
        <f t="array" ref="T117">IFERROR(SUM(VLOOKUP(I117,emme_volumes!$A:$AB, {5,6,7,8,9,10,11,12,13,14,15,16,17,18,19,20,21,22,23,24,25,26,27,28},FALSE)),"****")</f>
        <v>****</v>
      </c>
      <c r="U117" s="23">
        <f t="array" ref="U117">IFERROR(SUM(VLOOKUP(K117,counts!$A:$AC, {6,7,8,9,10,11,12,13,14,15,16,17,18,19,20,21,22,23,24,25,26,27,28,29},FALSE)),"****")</f>
        <v>3120</v>
      </c>
      <c r="V117" s="23" t="e">
        <f t="shared" ref="V117:V122" si="143">T117-U117</f>
        <v>#VALUE!</v>
      </c>
      <c r="W117" s="36" t="e">
        <f t="shared" ref="W117:W122" si="144">V117/U117</f>
        <v>#VALUE!</v>
      </c>
    </row>
    <row r="118" spans="1:26">
      <c r="B118" s="7" t="s">
        <v>84</v>
      </c>
      <c r="C118" s="2">
        <v>286</v>
      </c>
      <c r="D118" s="41">
        <v>54989</v>
      </c>
      <c r="E118" s="41">
        <v>67349</v>
      </c>
      <c r="F118" s="41">
        <f t="shared" si="127"/>
        <v>67349</v>
      </c>
      <c r="G118" s="41">
        <f t="shared" si="128"/>
        <v>54989</v>
      </c>
      <c r="H118" s="2" t="str">
        <f t="shared" si="137"/>
        <v>L5498967349</v>
      </c>
      <c r="I118" s="2" t="str">
        <f t="shared" si="138"/>
        <v>L6734954989</v>
      </c>
      <c r="J118" s="2" t="str">
        <f t="shared" si="139"/>
        <v>286NE</v>
      </c>
      <c r="K118" s="2" t="str">
        <f t="shared" si="140"/>
        <v>286SW</v>
      </c>
      <c r="L118" s="43"/>
      <c r="M118" s="22" t="str">
        <f>IFERROR(VLOOKUP(H118,emme_volumes!$A:$AB, 4,FALSE)*24,"****")</f>
        <v>****</v>
      </c>
      <c r="N118" s="22" t="str">
        <f t="array" ref="N118">IFERROR(SUM(VLOOKUP(H118,emme_volumes!$A:$AB, {5,6,7,8,9,10,11,12,13,14,15,16,17,18,19,20,21,22,23,24,25,26,27,28},FALSE)),"****")</f>
        <v>****</v>
      </c>
      <c r="O118" s="23">
        <f t="array" ref="O118">IFERROR(SUM(VLOOKUP(J118,counts!$A:$AC, {6,7,8,9,10,11,12,13,14,15,16,17,18,19,20,21,22,23,24,25,26,27,28,29},FALSE)),"****")</f>
        <v>9560</v>
      </c>
      <c r="P118" s="23" t="e">
        <f t="shared" si="141"/>
        <v>#VALUE!</v>
      </c>
      <c r="Q118" s="24" t="e">
        <f t="shared" si="142"/>
        <v>#VALUE!</v>
      </c>
      <c r="R118" s="49"/>
      <c r="S118" s="22" t="str">
        <f>IFERROR(VLOOKUP(I118,emme_volumes!$A:$AB, 4,FALSE)*24,"****")</f>
        <v>****</v>
      </c>
      <c r="T118" s="22" t="str">
        <f t="array" ref="T118">IFERROR(SUM(VLOOKUP(I118,emme_volumes!$A:$AB, {5,6,7,8,9,10,11,12,13,14,15,16,17,18,19,20,21,22,23,24,25,26,27,28},FALSE)),"****")</f>
        <v>****</v>
      </c>
      <c r="U118" s="23">
        <f t="array" ref="U118">IFERROR(SUM(VLOOKUP(K118,counts!$A:$AC, {6,7,8,9,10,11,12,13,14,15,16,17,18,19,20,21,22,23,24,25,26,27,28,29},FALSE)),"****")</f>
        <v>9698</v>
      </c>
      <c r="V118" s="23" t="e">
        <f t="shared" si="143"/>
        <v>#VALUE!</v>
      </c>
      <c r="W118" s="36" t="e">
        <f t="shared" si="144"/>
        <v>#VALUE!</v>
      </c>
    </row>
    <row r="119" spans="1:26">
      <c r="A119" s="1">
        <v>1</v>
      </c>
      <c r="B119" s="6" t="s">
        <v>584</v>
      </c>
      <c r="C119" s="2">
        <v>288</v>
      </c>
      <c r="D119" s="41">
        <v>59659</v>
      </c>
      <c r="E119" s="41">
        <v>54046</v>
      </c>
      <c r="F119" s="41">
        <v>53265</v>
      </c>
      <c r="G119" s="41">
        <v>59498</v>
      </c>
      <c r="H119" s="2" t="str">
        <f t="shared" si="137"/>
        <v>L5965954046</v>
      </c>
      <c r="I119" s="2" t="str">
        <f t="shared" si="138"/>
        <v>L5326559498</v>
      </c>
      <c r="J119" s="2" t="str">
        <f t="shared" si="139"/>
        <v>288NE</v>
      </c>
      <c r="K119" s="2" t="str">
        <f t="shared" si="140"/>
        <v>288SW</v>
      </c>
      <c r="L119" s="45"/>
      <c r="M119" s="26" t="str">
        <f>IFERROR(VLOOKUP(H119,emme_volumes!$A:$AB, 4,FALSE)*24,"****")</f>
        <v>****</v>
      </c>
      <c r="N119" s="26" t="str">
        <f t="array" ref="N119">IFERROR(SUM(VLOOKUP(H119,emme_volumes!$A:$AB, {5,6,7,8,9,10,11,12,13,14,15,16,17,18,19,20,21,22,23,24,25,26,27,28},FALSE)),"****")</f>
        <v>****</v>
      </c>
      <c r="O119" s="27">
        <f t="array" ref="O119">IFERROR(SUM(VLOOKUP(J119,counts!$A:$AC, {6,7,8,9,10,11,12,13,14,15,16,17,18,19,20,21,22,23,24,25,26,27,28,29},FALSE)),"****")</f>
        <v>82350</v>
      </c>
      <c r="P119" s="27" t="e">
        <f t="shared" si="141"/>
        <v>#VALUE!</v>
      </c>
      <c r="Q119" s="28" t="e">
        <f t="shared" si="142"/>
        <v>#VALUE!</v>
      </c>
      <c r="R119" s="50"/>
      <c r="S119" s="26" t="str">
        <f>IFERROR(VLOOKUP(I119,emme_volumes!$A:$AB, 4,FALSE)*24,"****")</f>
        <v>****</v>
      </c>
      <c r="T119" s="26" t="str">
        <f t="array" ref="T119">IFERROR(SUM(VLOOKUP(I119,emme_volumes!$A:$AB, {5,6,7,8,9,10,11,12,13,14,15,16,17,18,19,20,21,22,23,24,25,26,27,28},FALSE)),"****")</f>
        <v>****</v>
      </c>
      <c r="U119" s="27">
        <f t="array" ref="U119">IFERROR(SUM(VLOOKUP(K119,counts!$A:$AC, {6,7,8,9,10,11,12,13,14,15,16,17,18,19,20,21,22,23,24,25,26,27,28,29},FALSE)),"****")</f>
        <v>86736</v>
      </c>
      <c r="V119" s="27" t="e">
        <f t="shared" si="143"/>
        <v>#VALUE!</v>
      </c>
      <c r="W119" s="35" t="e">
        <f t="shared" si="144"/>
        <v>#VALUE!</v>
      </c>
      <c r="X119" s="1" t="s">
        <v>520</v>
      </c>
    </row>
    <row r="120" spans="1:26">
      <c r="B120" s="7" t="s">
        <v>26</v>
      </c>
      <c r="C120" s="2">
        <v>289</v>
      </c>
      <c r="D120" s="38">
        <v>57775</v>
      </c>
      <c r="E120" s="38">
        <v>54942</v>
      </c>
      <c r="F120" s="38">
        <f t="shared" si="127"/>
        <v>54942</v>
      </c>
      <c r="G120" s="38">
        <f t="shared" si="128"/>
        <v>57775</v>
      </c>
      <c r="H120" s="2" t="str">
        <f t="shared" si="137"/>
        <v>L5777554942</v>
      </c>
      <c r="I120" s="2" t="str">
        <f t="shared" si="138"/>
        <v>L5494257775</v>
      </c>
      <c r="J120" s="2" t="str">
        <f t="shared" si="139"/>
        <v>289NE</v>
      </c>
      <c r="K120" s="2" t="str">
        <f t="shared" si="140"/>
        <v>289SW</v>
      </c>
      <c r="L120" s="43"/>
      <c r="M120" s="22" t="str">
        <f>IFERROR(VLOOKUP(H120,emme_volumes!$A:$AB, 4,FALSE)*24,"****")</f>
        <v>****</v>
      </c>
      <c r="N120" s="22" t="str">
        <f t="array" ref="N120">IFERROR(SUM(VLOOKUP(H120,emme_volumes!$A:$AB, {5,6,7,8,9,10,11,12,13,14,15,16,17,18,19,20,21,22,23,24,25,26,27,28},FALSE)),"****")</f>
        <v>****</v>
      </c>
      <c r="O120" s="23">
        <f t="array" ref="O120">IFERROR(SUM(VLOOKUP(J120,counts!$A:$AC, {6,7,8,9,10,11,12,13,14,15,16,17,18,19,20,21,22,23,24,25,26,27,28,29},FALSE)),"****")</f>
        <v>4646</v>
      </c>
      <c r="P120" s="23" t="e">
        <f t="shared" si="141"/>
        <v>#VALUE!</v>
      </c>
      <c r="Q120" s="24" t="e">
        <f t="shared" si="142"/>
        <v>#VALUE!</v>
      </c>
      <c r="R120" s="49"/>
      <c r="S120" s="22" t="str">
        <f>IFERROR(VLOOKUP(I120,emme_volumes!$A:$AB, 4,FALSE)*24,"****")</f>
        <v>****</v>
      </c>
      <c r="T120" s="22" t="str">
        <f t="array" ref="T120">IFERROR(SUM(VLOOKUP(I120,emme_volumes!$A:$AB, {5,6,7,8,9,10,11,12,13,14,15,16,17,18,19,20,21,22,23,24,25,26,27,28},FALSE)),"****")</f>
        <v>****</v>
      </c>
      <c r="U120" s="23">
        <f t="array" ref="U120">IFERROR(SUM(VLOOKUP(K120,counts!$A:$AC, {6,7,8,9,10,11,12,13,14,15,16,17,18,19,20,21,22,23,24,25,26,27,28,29},FALSE)),"****")</f>
        <v>3723</v>
      </c>
      <c r="V120" s="23" t="e">
        <f t="shared" si="143"/>
        <v>#VALUE!</v>
      </c>
      <c r="W120" s="36" t="e">
        <f t="shared" si="144"/>
        <v>#VALUE!</v>
      </c>
      <c r="Z120" s="1" t="s">
        <v>521</v>
      </c>
    </row>
    <row r="121" spans="1:26">
      <c r="B121" s="7" t="s">
        <v>27</v>
      </c>
      <c r="C121" s="2">
        <v>290</v>
      </c>
      <c r="D121" s="38">
        <v>57775</v>
      </c>
      <c r="E121" s="38">
        <v>56047</v>
      </c>
      <c r="F121" s="38">
        <f t="shared" si="127"/>
        <v>56047</v>
      </c>
      <c r="G121" s="38">
        <f t="shared" si="128"/>
        <v>57775</v>
      </c>
      <c r="H121" s="2" t="str">
        <f t="shared" si="137"/>
        <v>L5777556047</v>
      </c>
      <c r="I121" s="2" t="str">
        <f t="shared" si="138"/>
        <v>L5604757775</v>
      </c>
      <c r="J121" s="2" t="str">
        <f t="shared" si="139"/>
        <v>290NE</v>
      </c>
      <c r="K121" s="2" t="str">
        <f t="shared" si="140"/>
        <v>290SW</v>
      </c>
      <c r="L121" s="45"/>
      <c r="M121" s="22" t="str">
        <f>IFERROR(VLOOKUP(H121,emme_volumes!$A:$AB, 4,FALSE)*24,"****")</f>
        <v>****</v>
      </c>
      <c r="N121" s="22" t="str">
        <f t="array" ref="N121">IFERROR(SUM(VLOOKUP(H121,emme_volumes!$A:$AB, {5,6,7,8,9,10,11,12,13,14,15,16,17,18,19,20,21,22,23,24,25,26,27,28},FALSE)),"****")</f>
        <v>****</v>
      </c>
      <c r="O121" s="23">
        <f t="array" ref="O121">IFERROR(SUM(VLOOKUP(J121,counts!$A:$AC, {6,7,8,9,10,11,12,13,14,15,16,17,18,19,20,21,22,23,24,25,26,27,28,29},FALSE)),"****")</f>
        <v>1850</v>
      </c>
      <c r="P121" s="23" t="e">
        <f t="shared" si="141"/>
        <v>#VALUE!</v>
      </c>
      <c r="Q121" s="24" t="e">
        <f t="shared" si="142"/>
        <v>#VALUE!</v>
      </c>
      <c r="R121" s="49"/>
      <c r="S121" s="22" t="str">
        <f>IFERROR(VLOOKUP(I121,emme_volumes!$A:$AB, 4,FALSE)*24,"****")</f>
        <v>****</v>
      </c>
      <c r="T121" s="22" t="str">
        <f t="array" ref="T121">IFERROR(SUM(VLOOKUP(I121,emme_volumes!$A:$AB, {5,6,7,8,9,10,11,12,13,14,15,16,17,18,19,20,21,22,23,24,25,26,27,28},FALSE)),"****")</f>
        <v>****</v>
      </c>
      <c r="U121" s="23">
        <f t="array" ref="U121">IFERROR(SUM(VLOOKUP(K121,counts!$A:$AC, {6,7,8,9,10,11,12,13,14,15,16,17,18,19,20,21,22,23,24,25,26,27,28,29},FALSE)),"****")</f>
        <v>2242</v>
      </c>
      <c r="V121" s="23" t="e">
        <f t="shared" si="143"/>
        <v>#VALUE!</v>
      </c>
      <c r="W121" s="36" t="e">
        <f t="shared" si="144"/>
        <v>#VALUE!</v>
      </c>
    </row>
    <row r="122" spans="1:26" s="3" customFormat="1" ht="13.5" thickBot="1">
      <c r="B122" s="58" t="s">
        <v>4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71"/>
      <c r="M122" s="60">
        <f>SUM(M117:M121)</f>
        <v>0</v>
      </c>
      <c r="N122" s="60">
        <f>SUM(N117:N121)</f>
        <v>0</v>
      </c>
      <c r="O122" s="61">
        <f t="shared" ref="O122:P122" si="145">SUM(O117:O121)</f>
        <v>102973</v>
      </c>
      <c r="P122" s="61" t="e">
        <f t="shared" si="145"/>
        <v>#VALUE!</v>
      </c>
      <c r="Q122" s="62" t="e">
        <f t="shared" si="142"/>
        <v>#VALUE!</v>
      </c>
      <c r="R122" s="73"/>
      <c r="S122" s="60">
        <f>SUM(S117:S121)</f>
        <v>0</v>
      </c>
      <c r="T122" s="60">
        <f>SUM(T117:T121)</f>
        <v>0</v>
      </c>
      <c r="U122" s="61">
        <f t="shared" ref="U122" si="146">SUM(U117:U121)</f>
        <v>105519</v>
      </c>
      <c r="V122" s="61">
        <f t="shared" si="143"/>
        <v>-105519</v>
      </c>
      <c r="W122" s="63">
        <f t="shared" si="144"/>
        <v>-1</v>
      </c>
    </row>
    <row r="123" spans="1:26">
      <c r="L123" s="43"/>
      <c r="M123" s="22"/>
      <c r="N123" s="22"/>
      <c r="Q123" s="24"/>
      <c r="R123" s="49"/>
      <c r="S123" s="22"/>
      <c r="T123" s="22"/>
      <c r="W123" s="24"/>
    </row>
    <row r="124" spans="1:26">
      <c r="B124" s="53" t="s">
        <v>46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43"/>
      <c r="M124" s="75"/>
      <c r="N124" s="75"/>
      <c r="O124" s="76"/>
      <c r="P124" s="76"/>
      <c r="Q124" s="77"/>
      <c r="R124" s="49"/>
      <c r="S124" s="75"/>
      <c r="T124" s="75"/>
      <c r="U124" s="76"/>
      <c r="V124" s="76"/>
      <c r="W124" s="77"/>
    </row>
    <row r="125" spans="1:26">
      <c r="A125" s="1">
        <v>1</v>
      </c>
      <c r="B125" s="4" t="s">
        <v>28</v>
      </c>
      <c r="C125" s="2">
        <v>300</v>
      </c>
      <c r="D125" s="12">
        <v>57066</v>
      </c>
      <c r="E125" s="12">
        <v>56028</v>
      </c>
      <c r="F125" s="12">
        <v>54634</v>
      </c>
      <c r="G125" s="12">
        <v>54236</v>
      </c>
      <c r="H125" s="2" t="str">
        <f t="shared" ref="H125:H127" si="147">CONCATENATE("L",D125,E125)</f>
        <v>L5706656028</v>
      </c>
      <c r="I125" s="2" t="str">
        <f t="shared" ref="I125:I127" si="148">CONCATENATE("L",F125,G125)</f>
        <v>L5463454236</v>
      </c>
      <c r="J125" s="2" t="str">
        <f t="shared" ref="J125:J127" si="149">CONCATENATE(C125,"NE")</f>
        <v>300NE</v>
      </c>
      <c r="K125" s="2" t="str">
        <f t="shared" ref="K125:K127" si="150">CONCATENATE(C125,"SW")</f>
        <v>300SW</v>
      </c>
      <c r="L125" s="43"/>
      <c r="M125" s="26" t="str">
        <f>IFERROR(VLOOKUP(H125,emme_volumes!$A:$AB, 4,FALSE)*24,"****")</f>
        <v>****</v>
      </c>
      <c r="N125" s="26" t="str">
        <f t="array" ref="N125">IFERROR(SUM(VLOOKUP(H125,emme_volumes!$A:$AB, {5,6,7,8,9,10,11,12,13,14,15,16,17,18,19,20,21,22,23,24,25,26,27,28},FALSE)),"****")</f>
        <v>****</v>
      </c>
      <c r="O125" s="27">
        <f t="array" ref="O125">IFERROR(SUM(VLOOKUP(J125,counts!$A:$AC, {6,7,8,9,10,11,12,13,14,15,16,17,18,19,20,21,22,23,24,25,26,27,28,29},FALSE)),"****")</f>
        <v>58746</v>
      </c>
      <c r="P125" s="27" t="e">
        <f t="shared" ref="P125:P127" si="151">N125-O125</f>
        <v>#VALUE!</v>
      </c>
      <c r="Q125" s="28" t="e">
        <f t="shared" ref="Q125:Q128" si="152">P125/O125</f>
        <v>#VALUE!</v>
      </c>
      <c r="R125" s="49"/>
      <c r="S125" s="26" t="str">
        <f>IFERROR(VLOOKUP(I125,emme_volumes!$A:$AB, 4,FALSE)*24,"****")</f>
        <v>****</v>
      </c>
      <c r="T125" s="26" t="str">
        <f t="array" ref="T125">IFERROR(SUM(VLOOKUP(I125,emme_volumes!$A:$AB, {5,6,7,8,9,10,11,12,13,14,15,16,17,18,19,20,21,22,23,24,25,26,27,28},FALSE)),"****")</f>
        <v>****</v>
      </c>
      <c r="U125" s="27">
        <f t="array" ref="U125">IFERROR(SUM(VLOOKUP(K125,counts!$A:$AC, {6,7,8,9,10,11,12,13,14,15,16,17,18,19,20,21,22,23,24,25,26,27,28,29},FALSE)),"****")</f>
        <v>70711</v>
      </c>
      <c r="V125" s="27" t="e">
        <f t="shared" ref="V125:V128" si="153">T125-U125</f>
        <v>#VALUE!</v>
      </c>
      <c r="W125" s="28" t="e">
        <f t="shared" ref="W125:W128" si="154">V125/U125</f>
        <v>#VALUE!</v>
      </c>
      <c r="X125" s="1" t="s">
        <v>503</v>
      </c>
    </row>
    <row r="126" spans="1:26">
      <c r="B126" s="1" t="s">
        <v>85</v>
      </c>
      <c r="C126" s="2">
        <v>301</v>
      </c>
      <c r="D126" s="11">
        <v>54930</v>
      </c>
      <c r="E126" s="11">
        <v>59253</v>
      </c>
      <c r="F126" s="11">
        <f t="shared" si="127"/>
        <v>59253</v>
      </c>
      <c r="G126" s="11">
        <f t="shared" si="128"/>
        <v>54930</v>
      </c>
      <c r="H126" s="2" t="str">
        <f t="shared" si="147"/>
        <v>L5493059253</v>
      </c>
      <c r="I126" s="2" t="str">
        <f t="shared" si="148"/>
        <v>L5925354930</v>
      </c>
      <c r="J126" s="2" t="str">
        <f t="shared" si="149"/>
        <v>301NE</v>
      </c>
      <c r="K126" s="2" t="str">
        <f t="shared" si="150"/>
        <v>301SW</v>
      </c>
      <c r="L126" s="43"/>
      <c r="M126" s="22" t="str">
        <f>IFERROR(VLOOKUP(H126,emme_volumes!$A:$AB, 4,FALSE)*24,"****")</f>
        <v>****</v>
      </c>
      <c r="N126" s="22" t="str">
        <f t="array" ref="N126">IFERROR(SUM(VLOOKUP(H126,emme_volumes!$A:$AB, {5,6,7,8,9,10,11,12,13,14,15,16,17,18,19,20,21,22,23,24,25,26,27,28},FALSE)),"****")</f>
        <v>****</v>
      </c>
      <c r="O126" s="23">
        <f t="array" ref="O126">IFERROR(SUM(VLOOKUP(J126,counts!$A:$AC, {6,7,8,9,10,11,12,13,14,15,16,17,18,19,20,21,22,23,24,25,26,27,28,29},FALSE)),"****")</f>
        <v>15129</v>
      </c>
      <c r="P126" s="23" t="e">
        <f t="shared" si="151"/>
        <v>#VALUE!</v>
      </c>
      <c r="Q126" s="24" t="e">
        <f t="shared" si="152"/>
        <v>#VALUE!</v>
      </c>
      <c r="R126" s="49"/>
      <c r="S126" s="22" t="str">
        <f>IFERROR(VLOOKUP(I126,emme_volumes!$A:$AB, 4,FALSE)*24,"****")</f>
        <v>****</v>
      </c>
      <c r="T126" s="22" t="str">
        <f t="array" ref="T126">IFERROR(SUM(VLOOKUP(I126,emme_volumes!$A:$AB, {5,6,7,8,9,10,11,12,13,14,15,16,17,18,19,20,21,22,23,24,25,26,27,28},FALSE)),"****")</f>
        <v>****</v>
      </c>
      <c r="U126" s="23">
        <f t="array" ref="U126">IFERROR(SUM(VLOOKUP(K126,counts!$A:$AC, {6,7,8,9,10,11,12,13,14,15,16,17,18,19,20,21,22,23,24,25,26,27,28,29},FALSE)),"****")</f>
        <v>8272</v>
      </c>
      <c r="V126" s="23" t="e">
        <f t="shared" si="153"/>
        <v>#VALUE!</v>
      </c>
      <c r="W126" s="24" t="e">
        <f t="shared" si="154"/>
        <v>#VALUE!</v>
      </c>
    </row>
    <row r="127" spans="1:26">
      <c r="B127" s="1" t="s">
        <v>544</v>
      </c>
      <c r="C127" s="2">
        <v>426</v>
      </c>
      <c r="D127" s="40">
        <v>55056</v>
      </c>
      <c r="E127" s="40">
        <v>60972</v>
      </c>
      <c r="F127" s="40">
        <f t="shared" si="127"/>
        <v>60972</v>
      </c>
      <c r="G127" s="40">
        <f t="shared" si="128"/>
        <v>55056</v>
      </c>
      <c r="H127" s="2" t="str">
        <f t="shared" si="147"/>
        <v>L5505660972</v>
      </c>
      <c r="I127" s="2" t="str">
        <f t="shared" si="148"/>
        <v>L6097255056</v>
      </c>
      <c r="J127" s="2" t="str">
        <f t="shared" si="149"/>
        <v>426NE</v>
      </c>
      <c r="K127" s="2" t="str">
        <f t="shared" si="150"/>
        <v>426SW</v>
      </c>
      <c r="L127" s="45"/>
      <c r="M127" s="22" t="str">
        <f>IFERROR(VLOOKUP(H127,emme_volumes!$A:$AB, 4,FALSE)*24,"****")</f>
        <v>****</v>
      </c>
      <c r="N127" s="22" t="str">
        <f t="array" ref="N127">IFERROR(SUM(VLOOKUP(H127,emme_volumes!$A:$AB, {5,6,7,8,9,10,11,12,13,14,15,16,17,18,19,20,21,22,23,24,25,26,27,28},FALSE)),"****")</f>
        <v>****</v>
      </c>
      <c r="O127" s="23">
        <f t="array" ref="O127">IFERROR(SUM(VLOOKUP(J127,counts!$A:$AC, {6,7,8,9,10,11,12,13,14,15,16,17,18,19,20,21,22,23,24,25,26,27,28,29},FALSE)),"****")</f>
        <v>8017</v>
      </c>
      <c r="P127" s="23" t="e">
        <f t="shared" si="151"/>
        <v>#VALUE!</v>
      </c>
      <c r="Q127" s="24" t="e">
        <f t="shared" si="152"/>
        <v>#VALUE!</v>
      </c>
      <c r="R127" s="50"/>
      <c r="S127" s="22" t="str">
        <f>IFERROR(VLOOKUP(I127,emme_volumes!$A:$AB, 4,FALSE)*24,"****")</f>
        <v>****</v>
      </c>
      <c r="T127" s="22" t="str">
        <f t="array" ref="T127">IFERROR(SUM(VLOOKUP(I127,emme_volumes!$A:$AB, {5,6,7,8,9,10,11,12,13,14,15,16,17,18,19,20,21,22,23,24,25,26,27,28},FALSE)),"****")</f>
        <v>****</v>
      </c>
      <c r="U127" s="23">
        <f t="array" ref="U127">IFERROR(SUM(VLOOKUP(K127,counts!$A:$AC, {6,7,8,9,10,11,12,13,14,15,16,17,18,19,20,21,22,23,24,25,26,27,28,29},FALSE)),"****")</f>
        <v>7763</v>
      </c>
      <c r="V127" s="23" t="e">
        <f t="shared" si="153"/>
        <v>#VALUE!</v>
      </c>
      <c r="W127" s="24" t="e">
        <f t="shared" si="154"/>
        <v>#VALUE!</v>
      </c>
    </row>
    <row r="128" spans="1:26" s="3" customFormat="1">
      <c r="B128" s="53" t="s">
        <v>4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45"/>
      <c r="M128" s="55">
        <f>SUM(M125:M127)</f>
        <v>0</v>
      </c>
      <c r="N128" s="55">
        <f>SUM(N125:N127)</f>
        <v>0</v>
      </c>
      <c r="O128" s="56">
        <f t="shared" ref="O128:P128" si="155">SUM(O125:O127)</f>
        <v>81892</v>
      </c>
      <c r="P128" s="56" t="e">
        <f t="shared" si="155"/>
        <v>#VALUE!</v>
      </c>
      <c r="Q128" s="57" t="e">
        <f t="shared" si="152"/>
        <v>#VALUE!</v>
      </c>
      <c r="R128" s="50"/>
      <c r="S128" s="55">
        <f>SUM(S125:S127)</f>
        <v>0</v>
      </c>
      <c r="T128" s="55">
        <f>SUM(T125:T127)</f>
        <v>0</v>
      </c>
      <c r="U128" s="56">
        <f t="shared" ref="U128" si="156">SUM(U125:U127)</f>
        <v>86746</v>
      </c>
      <c r="V128" s="56">
        <f t="shared" si="153"/>
        <v>-86746</v>
      </c>
      <c r="W128" s="57">
        <f t="shared" si="154"/>
        <v>-1</v>
      </c>
    </row>
    <row r="129" spans="1:24">
      <c r="L129" s="45"/>
      <c r="M129" s="22"/>
      <c r="N129" s="22"/>
      <c r="Q129" s="24"/>
      <c r="R129" s="49"/>
      <c r="S129" s="22"/>
      <c r="T129" s="22"/>
      <c r="W129" s="24"/>
    </row>
    <row r="130" spans="1:24">
      <c r="B130" s="53" t="s">
        <v>47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43"/>
      <c r="M130" s="75"/>
      <c r="N130" s="75"/>
      <c r="O130" s="76"/>
      <c r="P130" s="76"/>
      <c r="Q130" s="77"/>
      <c r="R130" s="49"/>
      <c r="S130" s="75"/>
      <c r="T130" s="75"/>
      <c r="U130" s="76"/>
      <c r="V130" s="76"/>
      <c r="W130" s="77"/>
    </row>
    <row r="131" spans="1:24">
      <c r="B131" s="1" t="s">
        <v>29</v>
      </c>
      <c r="C131" s="2">
        <v>313</v>
      </c>
      <c r="D131" s="40">
        <v>53488</v>
      </c>
      <c r="E131" s="40">
        <v>59010</v>
      </c>
      <c r="F131" s="40">
        <f t="shared" si="127"/>
        <v>59010</v>
      </c>
      <c r="G131" s="40">
        <f t="shared" si="128"/>
        <v>53488</v>
      </c>
      <c r="H131" s="2" t="str">
        <f t="shared" ref="H131:H132" si="157">CONCATENATE("L",D131,E131)</f>
        <v>L5348859010</v>
      </c>
      <c r="I131" s="2" t="str">
        <f t="shared" ref="I131:I132" si="158">CONCATENATE("L",F131,G131)</f>
        <v>L5901053488</v>
      </c>
      <c r="J131" s="2" t="str">
        <f t="shared" ref="J131:J132" si="159">CONCATENATE(C131,"NE")</f>
        <v>313NE</v>
      </c>
      <c r="K131" s="2" t="str">
        <f t="shared" ref="K131:K132" si="160">CONCATENATE(C131,"SW")</f>
        <v>313SW</v>
      </c>
      <c r="L131" s="43"/>
      <c r="M131" s="22" t="str">
        <f>IFERROR(VLOOKUP(H131,emme_volumes!$A:$AB, 4,FALSE)*24,"****")</f>
        <v>****</v>
      </c>
      <c r="N131" s="22" t="str">
        <f t="array" ref="N131">IFERROR(SUM(VLOOKUP(H131,emme_volumes!$A:$AB, {5,6,7,8,9,10,11,12,13,14,15,16,17,18,19,20,21,22,23,24,25,26,27,28},FALSE)),"****")</f>
        <v>****</v>
      </c>
      <c r="O131" s="23">
        <f t="array" ref="O131">IFERROR(SUM(VLOOKUP(J131,counts!$A:$AC, {6,7,8,9,10,11,12,13,14,15,16,17,18,19,20,21,22,23,24,25,26,27,28,29},FALSE)),"****")</f>
        <v>5344</v>
      </c>
      <c r="P131" s="23" t="e">
        <f t="shared" ref="P131:P132" si="161">N131-O131</f>
        <v>#VALUE!</v>
      </c>
      <c r="Q131" s="24" t="e">
        <f t="shared" ref="Q131:Q133" si="162">P131/O131</f>
        <v>#VALUE!</v>
      </c>
      <c r="R131" s="49"/>
      <c r="S131" s="22" t="str">
        <f>IFERROR(VLOOKUP(I131,emme_volumes!$A:$AB, 4,FALSE)*24,"****")</f>
        <v>****</v>
      </c>
      <c r="T131" s="22" t="str">
        <f t="array" ref="T131">IFERROR(SUM(VLOOKUP(I131,emme_volumes!$A:$AB, {5,6,7,8,9,10,11,12,13,14,15,16,17,18,19,20,21,22,23,24,25,26,27,28},FALSE)),"****")</f>
        <v>****</v>
      </c>
      <c r="U131" s="23">
        <f t="array" ref="U131">IFERROR(SUM(VLOOKUP(K131,counts!$A:$AC, {6,7,8,9,10,11,12,13,14,15,16,17,18,19,20,21,22,23,24,25,26,27,28,29},FALSE)),"****")</f>
        <v>5495</v>
      </c>
      <c r="V131" s="23" t="e">
        <f t="shared" ref="V131:V133" si="163">T131-U131</f>
        <v>#VALUE!</v>
      </c>
      <c r="W131" s="24" t="e">
        <f t="shared" ref="W131:W133" si="164">V131/U131</f>
        <v>#VALUE!</v>
      </c>
    </row>
    <row r="132" spans="1:24">
      <c r="A132" s="1">
        <v>1</v>
      </c>
      <c r="B132" s="4" t="s">
        <v>585</v>
      </c>
      <c r="C132" s="2" t="s">
        <v>556</v>
      </c>
      <c r="D132" s="12">
        <v>60085</v>
      </c>
      <c r="E132" s="12">
        <v>54754</v>
      </c>
      <c r="F132" s="12">
        <v>58004</v>
      </c>
      <c r="G132" s="12">
        <v>57302</v>
      </c>
      <c r="H132" s="2" t="str">
        <f t="shared" si="157"/>
        <v>L6008554754</v>
      </c>
      <c r="I132" s="2" t="str">
        <f t="shared" si="158"/>
        <v>L5800457302</v>
      </c>
      <c r="J132" s="2" t="str">
        <f t="shared" si="159"/>
        <v>03-016NE</v>
      </c>
      <c r="K132" s="2" t="str">
        <f t="shared" si="160"/>
        <v>03-016SW</v>
      </c>
      <c r="L132" s="43"/>
      <c r="M132" s="26" t="str">
        <f>IFERROR(VLOOKUP(H132,emme_volumes!$A:$AB, 4,FALSE)*24,"****")</f>
        <v>****</v>
      </c>
      <c r="N132" s="26" t="str">
        <f t="array" ref="N132">IFERROR(SUM(VLOOKUP(H132,emme_volumes!$A:$AB, {5,6,7,8,9,10,11,12,13,14,15,16,17,18,19,20,21,22,23,24,25,26,27,28},FALSE)),"****")</f>
        <v>****</v>
      </c>
      <c r="O132" s="27">
        <f t="array" ref="O132">IFERROR(SUM(VLOOKUP(J132,counts!$A:$AC, {6,7,8,9,10,11,12,13,14,15,16,17,18,19,20,21,22,23,24,25,26,27,28,29},FALSE)),"****")</f>
        <v>46095.999999999942</v>
      </c>
      <c r="P132" s="27" t="e">
        <f t="shared" si="161"/>
        <v>#VALUE!</v>
      </c>
      <c r="Q132" s="28" t="e">
        <f t="shared" si="162"/>
        <v>#VALUE!</v>
      </c>
      <c r="R132" s="49"/>
      <c r="S132" s="26" t="str">
        <f>IFERROR(VLOOKUP(I132,emme_volumes!$A:$AB, 4,FALSE)*24,"****")</f>
        <v>****</v>
      </c>
      <c r="T132" s="26" t="str">
        <f t="array" ref="T132">IFERROR(SUM(VLOOKUP(I132,emme_volumes!$A:$AB, {5,6,7,8,9,10,11,12,13,14,15,16,17,18,19,20,21,22,23,24,25,26,27,28},FALSE)),"****")</f>
        <v>****</v>
      </c>
      <c r="U132" s="27">
        <f t="array" ref="U132">IFERROR(SUM(VLOOKUP(K132,counts!$A:$AC, {6,7,8,9,10,11,12,13,14,15,16,17,18,19,20,21,22,23,24,25,26,27,28,29},FALSE)),"****")</f>
        <v>48122.692307692225</v>
      </c>
      <c r="V132" s="27" t="e">
        <f t="shared" si="163"/>
        <v>#VALUE!</v>
      </c>
      <c r="W132" s="28" t="e">
        <f t="shared" si="164"/>
        <v>#VALUE!</v>
      </c>
      <c r="X132" s="1" t="s">
        <v>504</v>
      </c>
    </row>
    <row r="133" spans="1:24" s="3" customFormat="1">
      <c r="B133" s="53" t="s">
        <v>4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45"/>
      <c r="M133" s="55">
        <f>SUM(M131:M132)</f>
        <v>0</v>
      </c>
      <c r="N133" s="55">
        <f>SUM(N131:N132)</f>
        <v>0</v>
      </c>
      <c r="O133" s="56">
        <f t="shared" ref="O133:P133" si="165">SUM(O131:O132)</f>
        <v>51439.999999999942</v>
      </c>
      <c r="P133" s="56" t="e">
        <f t="shared" si="165"/>
        <v>#VALUE!</v>
      </c>
      <c r="Q133" s="57" t="e">
        <f t="shared" si="162"/>
        <v>#VALUE!</v>
      </c>
      <c r="R133" s="50"/>
      <c r="S133" s="55">
        <f>SUM(S131:S132)</f>
        <v>0</v>
      </c>
      <c r="T133" s="55">
        <f>SUM(T131:T132)</f>
        <v>0</v>
      </c>
      <c r="U133" s="56">
        <f t="shared" ref="U133" si="166">SUM(U131:U132)</f>
        <v>53617.692307692225</v>
      </c>
      <c r="V133" s="56">
        <f t="shared" si="163"/>
        <v>-53617.692307692225</v>
      </c>
      <c r="W133" s="57">
        <f t="shared" si="164"/>
        <v>-1</v>
      </c>
    </row>
    <row r="134" spans="1:24">
      <c r="L134" s="43"/>
      <c r="M134" s="22"/>
      <c r="N134" s="22"/>
      <c r="Q134" s="24"/>
      <c r="R134" s="49"/>
      <c r="S134" s="22"/>
      <c r="T134" s="22"/>
      <c r="W134" s="24"/>
    </row>
    <row r="135" spans="1:24">
      <c r="B135" s="53" t="s">
        <v>48</v>
      </c>
      <c r="C135" s="74"/>
      <c r="D135" s="74"/>
      <c r="E135" s="74"/>
      <c r="F135" s="74"/>
      <c r="G135" s="74"/>
      <c r="H135" s="74"/>
      <c r="I135" s="74"/>
      <c r="J135" s="74"/>
      <c r="K135" s="74"/>
      <c r="L135" s="45"/>
      <c r="M135" s="75"/>
      <c r="N135" s="75"/>
      <c r="O135" s="76"/>
      <c r="P135" s="76"/>
      <c r="Q135" s="77"/>
      <c r="R135" s="50"/>
      <c r="S135" s="75"/>
      <c r="T135" s="75"/>
      <c r="U135" s="76"/>
      <c r="V135" s="76"/>
      <c r="W135" s="77"/>
    </row>
    <row r="136" spans="1:24">
      <c r="B136" s="1" t="s">
        <v>505</v>
      </c>
      <c r="C136" s="2">
        <v>318</v>
      </c>
      <c r="D136" s="40">
        <v>60836</v>
      </c>
      <c r="E136" s="40">
        <v>60900</v>
      </c>
      <c r="F136" s="40">
        <f t="shared" si="127"/>
        <v>60900</v>
      </c>
      <c r="G136" s="40">
        <f t="shared" si="128"/>
        <v>60836</v>
      </c>
      <c r="H136" s="2" t="str">
        <f t="shared" ref="H136:H143" si="167">CONCATENATE("L",D136,E136)</f>
        <v>L6083660900</v>
      </c>
      <c r="I136" s="2" t="str">
        <f t="shared" ref="I136:I143" si="168">CONCATENATE("L",F136,G136)</f>
        <v>L6090060836</v>
      </c>
      <c r="J136" s="2" t="str">
        <f t="shared" ref="J136:J143" si="169">CONCATENATE(C136,"NE")</f>
        <v>318NE</v>
      </c>
      <c r="K136" s="2" t="str">
        <f t="shared" ref="K136:K143" si="170">CONCATENATE(C136,"SW")</f>
        <v>318SW</v>
      </c>
      <c r="L136" s="45"/>
      <c r="M136" s="22" t="str">
        <f>IFERROR(VLOOKUP(H136,emme_volumes!$A:$AB, 4,FALSE)*24,"****")</f>
        <v>****</v>
      </c>
      <c r="N136" s="22" t="str">
        <f t="array" ref="N136">IFERROR(SUM(VLOOKUP(H136,emme_volumes!$A:$AB, {5,6,7,8,9,10,11,12,13,14,15,16,17,18,19,20,21,22,23,24,25,26,27,28},FALSE)),"****")</f>
        <v>****</v>
      </c>
      <c r="O136" s="23">
        <f t="array" ref="O136">IFERROR(SUM(VLOOKUP(J136,counts!$A:$AC, {6,7,8,9,10,11,12,13,14,15,16,17,18,19,20,21,22,23,24,25,26,27,28,29},FALSE)),"****")</f>
        <v>11576</v>
      </c>
      <c r="P136" s="23" t="e">
        <f t="shared" ref="P136" si="171">N136-O136</f>
        <v>#VALUE!</v>
      </c>
      <c r="Q136" s="24" t="e">
        <f t="shared" ref="Q136" si="172">P136/O136</f>
        <v>#VALUE!</v>
      </c>
      <c r="R136" s="50"/>
      <c r="S136" s="22" t="str">
        <f>IFERROR(VLOOKUP(I136,emme_volumes!$A:$AB, 4,FALSE)*24,"****")</f>
        <v>****</v>
      </c>
      <c r="T136" s="22" t="str">
        <f t="array" ref="T136">IFERROR(SUM(VLOOKUP(I136,emme_volumes!$A:$AB, {5,6,7,8,9,10,11,12,13,14,15,16,17,18,19,20,21,22,23,24,25,26,27,28},FALSE)),"****")</f>
        <v>****</v>
      </c>
      <c r="U136" s="23">
        <f t="array" ref="U136">IFERROR(SUM(VLOOKUP(K136,counts!$A:$AC, {6,7,8,9,10,11,12,13,14,15,16,17,18,19,20,21,22,23,24,25,26,27,28,29},FALSE)),"****")</f>
        <v>11606</v>
      </c>
      <c r="V136" s="23" t="e">
        <f t="shared" ref="V136:V144" si="173">T136-U136</f>
        <v>#VALUE!</v>
      </c>
      <c r="W136" s="24" t="e">
        <f t="shared" ref="W136" si="174">V136/U136</f>
        <v>#VALUE!</v>
      </c>
    </row>
    <row r="137" spans="1:24">
      <c r="B137" s="1" t="s">
        <v>95</v>
      </c>
      <c r="C137" s="2">
        <v>400</v>
      </c>
      <c r="D137" s="11">
        <v>54738</v>
      </c>
      <c r="E137" s="11">
        <v>56515</v>
      </c>
      <c r="F137" s="11">
        <f>E137</f>
        <v>56515</v>
      </c>
      <c r="G137" s="11">
        <f>D137</f>
        <v>54738</v>
      </c>
      <c r="H137" s="2" t="str">
        <f>CONCATENATE("L",D137,E137)</f>
        <v>L5473856515</v>
      </c>
      <c r="I137" s="2" t="str">
        <f>CONCATENATE("L",F137,G137)</f>
        <v>L5651554738</v>
      </c>
      <c r="J137" s="2" t="str">
        <f>CONCATENATE(C137,"NE")</f>
        <v>400NE</v>
      </c>
      <c r="K137" s="2" t="str">
        <f>CONCATENATE(C137,"SW")</f>
        <v>400SW</v>
      </c>
      <c r="L137" s="43"/>
      <c r="M137" s="22" t="str">
        <f>IFERROR(VLOOKUP(H137,emme_volumes!$A:$AB, 4,FALSE)*24,"****")</f>
        <v>****</v>
      </c>
      <c r="N137" s="22" t="str">
        <f t="array" ref="N137">IFERROR(SUM(VLOOKUP(H137,emme_volumes!$A:$AB, {5,6,7,8,9,10,11,12,13,14,15,16,17,18,19,20,21,22,23,24,25,26,27,28},FALSE)),"****")</f>
        <v>****</v>
      </c>
      <c r="O137" s="23">
        <f t="array" ref="O137">IFERROR(SUM(VLOOKUP(J137,counts!$A:$AC, {6,7,8,9,10,11,12,13,14,15,16,17,18,19,20,21,22,23,24,25,26,27,28,29},FALSE)),"****")</f>
        <v>4754</v>
      </c>
      <c r="P137" s="23" t="e">
        <f>N137-O137</f>
        <v>#VALUE!</v>
      </c>
      <c r="Q137" s="24" t="e">
        <f>P137/O137</f>
        <v>#VALUE!</v>
      </c>
      <c r="R137" s="50"/>
      <c r="S137" s="22" t="str">
        <f>IFERROR(VLOOKUP(I137,emme_volumes!$A:$AB, 4,FALSE)*24,"****")</f>
        <v>****</v>
      </c>
      <c r="T137" s="22" t="str">
        <f t="array" ref="T137">IFERROR(SUM(VLOOKUP(I137,emme_volumes!$A:$AB, {5,6,7,8,9,10,11,12,13,14,15,16,17,18,19,20,21,22,23,24,25,26,27,28},FALSE)),"****")</f>
        <v>****</v>
      </c>
      <c r="U137" s="23">
        <f t="array" ref="U137">IFERROR(SUM(VLOOKUP(K137,counts!$A:$AC, {6,7,8,9,10,11,12,13,14,15,16,17,18,19,20,21,22,23,24,25,26,27,28,29},FALSE)),"****")</f>
        <v>4836</v>
      </c>
      <c r="V137" s="23" t="e">
        <f t="shared" si="173"/>
        <v>#VALUE!</v>
      </c>
      <c r="W137" s="24" t="e">
        <f>V137/U137</f>
        <v>#VALUE!</v>
      </c>
      <c r="X137" s="1" t="s">
        <v>495</v>
      </c>
    </row>
    <row r="138" spans="1:24">
      <c r="B138" s="1" t="s">
        <v>62</v>
      </c>
      <c r="C138" s="2">
        <v>319</v>
      </c>
      <c r="D138" s="40">
        <v>77633</v>
      </c>
      <c r="E138" s="40">
        <v>56146</v>
      </c>
      <c r="F138" s="40">
        <f t="shared" si="127"/>
        <v>56146</v>
      </c>
      <c r="G138" s="40">
        <f t="shared" si="128"/>
        <v>77633</v>
      </c>
      <c r="H138" s="2" t="str">
        <f t="shared" si="167"/>
        <v>L7763356146</v>
      </c>
      <c r="I138" s="2" t="str">
        <f t="shared" si="168"/>
        <v>L5614677633</v>
      </c>
      <c r="J138" s="2" t="str">
        <f t="shared" si="169"/>
        <v>319NE</v>
      </c>
      <c r="K138" s="2" t="str">
        <f t="shared" si="170"/>
        <v>319SW</v>
      </c>
      <c r="L138" s="45"/>
      <c r="M138" s="22" t="str">
        <f>IFERROR(VLOOKUP(H138,emme_volumes!$A:$AB, 4,FALSE)*24,"****")</f>
        <v>****</v>
      </c>
      <c r="N138" s="22" t="str">
        <f t="array" ref="N138">IFERROR(SUM(VLOOKUP(H138,emme_volumes!$A:$AB, {5,6,7,8,9,10,11,12,13,14,15,16,17,18,19,20,21,22,23,24,25,26,27,28},FALSE)),"****")</f>
        <v>****</v>
      </c>
      <c r="O138" s="23">
        <f t="array" ref="O138">IFERROR(SUM(VLOOKUP(J138,counts!$A:$AC, {6,7,8,9,10,11,12,13,14,15,16,17,18,19,20,21,22,23,24,25,26,27,28,29},FALSE)),"****")</f>
        <v>2954</v>
      </c>
      <c r="P138" s="23" t="e">
        <f t="shared" ref="P138:P143" si="175">N138-O138</f>
        <v>#VALUE!</v>
      </c>
      <c r="Q138" s="24" t="e">
        <f t="shared" ref="Q138:Q144" si="176">P138/O138</f>
        <v>#VALUE!</v>
      </c>
      <c r="R138" s="48"/>
      <c r="S138" s="22" t="str">
        <f>IFERROR(VLOOKUP(I138,emme_volumes!$A:$AB, 4,FALSE)*24,"****")</f>
        <v>****</v>
      </c>
      <c r="T138" s="22" t="str">
        <f t="array" ref="T138">IFERROR(SUM(VLOOKUP(I138,emme_volumes!$A:$AB, {5,6,7,8,9,10,11,12,13,14,15,16,17,18,19,20,21,22,23,24,25,26,27,28},FALSE)),"****")</f>
        <v>****</v>
      </c>
      <c r="U138" s="23">
        <f t="array" ref="U138">IFERROR(SUM(VLOOKUP(K138,counts!$A:$AC, {6,7,8,9,10,11,12,13,14,15,16,17,18,19,20,21,22,23,24,25,26,27,28,29},FALSE)),"****")</f>
        <v>3031</v>
      </c>
      <c r="V138" s="23" t="e">
        <f t="shared" si="173"/>
        <v>#VALUE!</v>
      </c>
      <c r="W138" s="24" t="e">
        <f t="shared" ref="W138:W144" si="177">V138/U138</f>
        <v>#VALUE!</v>
      </c>
    </row>
    <row r="139" spans="1:24">
      <c r="B139" s="1" t="s">
        <v>30</v>
      </c>
      <c r="C139" s="2">
        <v>320</v>
      </c>
      <c r="D139" s="11">
        <v>56968</v>
      </c>
      <c r="E139" s="11">
        <v>56548</v>
      </c>
      <c r="F139" s="11">
        <f t="shared" si="127"/>
        <v>56548</v>
      </c>
      <c r="G139" s="11">
        <f t="shared" si="128"/>
        <v>56968</v>
      </c>
      <c r="H139" s="2" t="str">
        <f t="shared" si="167"/>
        <v>L5696856548</v>
      </c>
      <c r="I139" s="2" t="str">
        <f t="shared" si="168"/>
        <v>L5654856968</v>
      </c>
      <c r="J139" s="2" t="str">
        <f t="shared" si="169"/>
        <v>320NE</v>
      </c>
      <c r="K139" s="2" t="str">
        <f t="shared" si="170"/>
        <v>320SW</v>
      </c>
      <c r="L139" s="46"/>
      <c r="M139" s="22" t="str">
        <f>IFERROR(VLOOKUP(H139,emme_volumes!$A:$AB, 4,FALSE)*24,"****")</f>
        <v>****</v>
      </c>
      <c r="N139" s="22" t="str">
        <f t="array" ref="N139">IFERROR(SUM(VLOOKUP(H139,emme_volumes!$A:$AB, {5,6,7,8,9,10,11,12,13,14,15,16,17,18,19,20,21,22,23,24,25,26,27,28},FALSE)),"****")</f>
        <v>****</v>
      </c>
      <c r="O139" s="23">
        <f t="array" ref="O139">IFERROR(SUM(VLOOKUP(J139,counts!$A:$AC, {6,7,8,9,10,11,12,13,14,15,16,17,18,19,20,21,22,23,24,25,26,27,28,29},FALSE)),"****")</f>
        <v>5156</v>
      </c>
      <c r="P139" s="23" t="e">
        <f t="shared" si="175"/>
        <v>#VALUE!</v>
      </c>
      <c r="Q139" s="24" t="e">
        <f t="shared" si="176"/>
        <v>#VALUE!</v>
      </c>
      <c r="R139" s="50"/>
      <c r="S139" s="22" t="str">
        <f>IFERROR(VLOOKUP(I139,emme_volumes!$A:$AB, 4,FALSE)*24,"****")</f>
        <v>****</v>
      </c>
      <c r="T139" s="22" t="str">
        <f t="array" ref="T139">IFERROR(SUM(VLOOKUP(I139,emme_volumes!$A:$AB, {5,6,7,8,9,10,11,12,13,14,15,16,17,18,19,20,21,22,23,24,25,26,27,28},FALSE)),"****")</f>
        <v>****</v>
      </c>
      <c r="U139" s="23">
        <f t="array" ref="U139">IFERROR(SUM(VLOOKUP(K139,counts!$A:$AC, {6,7,8,9,10,11,12,13,14,15,16,17,18,19,20,21,22,23,24,25,26,27,28,29},FALSE)),"****")</f>
        <v>5048</v>
      </c>
      <c r="V139" s="23" t="e">
        <f t="shared" si="173"/>
        <v>#VALUE!</v>
      </c>
      <c r="W139" s="24" t="e">
        <f t="shared" si="177"/>
        <v>#VALUE!</v>
      </c>
    </row>
    <row r="140" spans="1:24">
      <c r="B140" s="1" t="s">
        <v>63</v>
      </c>
      <c r="C140" s="2">
        <v>321</v>
      </c>
      <c r="D140" s="11">
        <v>58580</v>
      </c>
      <c r="E140" s="11">
        <v>53064</v>
      </c>
      <c r="F140" s="11">
        <f t="shared" si="127"/>
        <v>53064</v>
      </c>
      <c r="G140" s="11">
        <f t="shared" si="128"/>
        <v>58580</v>
      </c>
      <c r="H140" s="2" t="str">
        <f t="shared" si="167"/>
        <v>L5858053064</v>
      </c>
      <c r="I140" s="2" t="str">
        <f t="shared" si="168"/>
        <v>L5306458580</v>
      </c>
      <c r="J140" s="2" t="str">
        <f t="shared" si="169"/>
        <v>321NE</v>
      </c>
      <c r="K140" s="2" t="str">
        <f t="shared" si="170"/>
        <v>321SW</v>
      </c>
      <c r="L140" s="46"/>
      <c r="M140" s="22" t="str">
        <f>IFERROR(VLOOKUP(H140,emme_volumes!$A:$AB, 4,FALSE)*24,"****")</f>
        <v>****</v>
      </c>
      <c r="N140" s="22" t="str">
        <f t="array" ref="N140">IFERROR(SUM(VLOOKUP(H140,emme_volumes!$A:$AB, {5,6,7,8,9,10,11,12,13,14,15,16,17,18,19,20,21,22,23,24,25,26,27,28},FALSE)),"****")</f>
        <v>****</v>
      </c>
      <c r="O140" s="23">
        <f t="array" ref="O140">IFERROR(SUM(VLOOKUP(J140,counts!$A:$AC, {6,7,8,9,10,11,12,13,14,15,16,17,18,19,20,21,22,23,24,25,26,27,28,29},FALSE)),"****")</f>
        <v>2566</v>
      </c>
      <c r="P140" s="23" t="e">
        <f t="shared" si="175"/>
        <v>#VALUE!</v>
      </c>
      <c r="Q140" s="24" t="e">
        <f t="shared" si="176"/>
        <v>#VALUE!</v>
      </c>
      <c r="R140" s="50"/>
      <c r="S140" s="22" t="str">
        <f>IFERROR(VLOOKUP(I140,emme_volumes!$A:$AB, 4,FALSE)*24,"****")</f>
        <v>****</v>
      </c>
      <c r="T140" s="22" t="str">
        <f t="array" ref="T140">IFERROR(SUM(VLOOKUP(I140,emme_volumes!$A:$AB, {5,6,7,8,9,10,11,12,13,14,15,16,17,18,19,20,21,22,23,24,25,26,27,28},FALSE)),"****")</f>
        <v>****</v>
      </c>
      <c r="U140" s="23">
        <f t="array" ref="U140">IFERROR(SUM(VLOOKUP(K140,counts!$A:$AC, {6,7,8,9,10,11,12,13,14,15,16,17,18,19,20,21,22,23,24,25,26,27,28,29},FALSE)),"****")</f>
        <v>2054</v>
      </c>
      <c r="V140" s="23" t="e">
        <f t="shared" si="173"/>
        <v>#VALUE!</v>
      </c>
      <c r="W140" s="24" t="e">
        <f t="shared" si="177"/>
        <v>#VALUE!</v>
      </c>
    </row>
    <row r="141" spans="1:24">
      <c r="B141" s="1" t="s">
        <v>31</v>
      </c>
      <c r="C141" s="2">
        <v>322</v>
      </c>
      <c r="D141" s="11">
        <v>68897</v>
      </c>
      <c r="E141" s="11">
        <v>75223</v>
      </c>
      <c r="F141" s="11">
        <f t="shared" si="127"/>
        <v>75223</v>
      </c>
      <c r="G141" s="11">
        <f t="shared" si="128"/>
        <v>68897</v>
      </c>
      <c r="H141" s="2" t="str">
        <f t="shared" si="167"/>
        <v>L6889775223</v>
      </c>
      <c r="I141" s="2" t="str">
        <f t="shared" si="168"/>
        <v>L7522368897</v>
      </c>
      <c r="J141" s="2" t="str">
        <f t="shared" si="169"/>
        <v>322NE</v>
      </c>
      <c r="K141" s="2" t="str">
        <f t="shared" si="170"/>
        <v>322SW</v>
      </c>
      <c r="L141" s="46"/>
      <c r="M141" s="22" t="str">
        <f>IFERROR(VLOOKUP(H141,emme_volumes!$A:$AB, 4,FALSE)*24,"****")</f>
        <v>****</v>
      </c>
      <c r="N141" s="22" t="str">
        <f t="array" ref="N141">IFERROR(SUM(VLOOKUP(H141,emme_volumes!$A:$AB, {5,6,7,8,9,10,11,12,13,14,15,16,17,18,19,20,21,22,23,24,25,26,27,28},FALSE)),"****")</f>
        <v>****</v>
      </c>
      <c r="O141" s="23">
        <f t="array" ref="O141">IFERROR(SUM(VLOOKUP(J141,counts!$A:$AC, {6,7,8,9,10,11,12,13,14,15,16,17,18,19,20,21,22,23,24,25,26,27,28,29},FALSE)),"****")</f>
        <v>5382</v>
      </c>
      <c r="P141" s="23" t="e">
        <f t="shared" si="175"/>
        <v>#VALUE!</v>
      </c>
      <c r="Q141" s="24" t="e">
        <f t="shared" si="176"/>
        <v>#VALUE!</v>
      </c>
      <c r="R141" s="50"/>
      <c r="S141" s="22" t="str">
        <f>IFERROR(VLOOKUP(I141,emme_volumes!$A:$AB, 4,FALSE)*24,"****")</f>
        <v>****</v>
      </c>
      <c r="T141" s="22" t="str">
        <f t="array" ref="T141">IFERROR(SUM(VLOOKUP(I141,emme_volumes!$A:$AB, {5,6,7,8,9,10,11,12,13,14,15,16,17,18,19,20,21,22,23,24,25,26,27,28},FALSE)),"****")</f>
        <v>****</v>
      </c>
      <c r="U141" s="23">
        <f t="array" ref="U141">IFERROR(SUM(VLOOKUP(K141,counts!$A:$AC, {6,7,8,9,10,11,12,13,14,15,16,17,18,19,20,21,22,23,24,25,26,27,28,29},FALSE)),"****")</f>
        <v>5480</v>
      </c>
      <c r="V141" s="23" t="e">
        <f t="shared" si="173"/>
        <v>#VALUE!</v>
      </c>
      <c r="W141" s="24" t="e">
        <f t="shared" si="177"/>
        <v>#VALUE!</v>
      </c>
    </row>
    <row r="142" spans="1:24">
      <c r="A142" s="1">
        <v>1</v>
      </c>
      <c r="B142" s="4" t="s">
        <v>32</v>
      </c>
      <c r="C142" s="2">
        <v>323</v>
      </c>
      <c r="D142" s="12">
        <v>60565</v>
      </c>
      <c r="E142" s="12">
        <v>59677</v>
      </c>
      <c r="F142" s="12">
        <v>53738</v>
      </c>
      <c r="G142" s="12">
        <v>57354</v>
      </c>
      <c r="H142" s="2" t="str">
        <f t="shared" si="167"/>
        <v>L6056559677</v>
      </c>
      <c r="I142" s="2" t="str">
        <f t="shared" si="168"/>
        <v>L5373857354</v>
      </c>
      <c r="J142" s="2" t="str">
        <f t="shared" si="169"/>
        <v>323NE</v>
      </c>
      <c r="K142" s="2" t="str">
        <f t="shared" si="170"/>
        <v>323SW</v>
      </c>
      <c r="L142" s="46"/>
      <c r="M142" s="26" t="str">
        <f>IFERROR(VLOOKUP(H142,emme_volumes!$A:$AB, 4,FALSE)*24,"****")</f>
        <v>****</v>
      </c>
      <c r="N142" s="26" t="str">
        <f t="array" ref="N142">IFERROR(SUM(VLOOKUP(H142,emme_volumes!$A:$AB, {5,6,7,8,9,10,11,12,13,14,15,16,17,18,19,20,21,22,23,24,25,26,27,28},FALSE)),"****")</f>
        <v>****</v>
      </c>
      <c r="O142" s="27">
        <f t="array" ref="O142">IFERROR(SUM(VLOOKUP(J142,counts!$A:$AC, {6,7,8,9,10,11,12,13,14,15,16,17,18,19,20,21,22,23,24,25,26,27,28,29},FALSE)),"****")</f>
        <v>61262</v>
      </c>
      <c r="P142" s="27" t="e">
        <f t="shared" si="175"/>
        <v>#VALUE!</v>
      </c>
      <c r="Q142" s="28" t="e">
        <f t="shared" si="176"/>
        <v>#VALUE!</v>
      </c>
      <c r="R142" s="50"/>
      <c r="S142" s="26" t="str">
        <f>IFERROR(VLOOKUP(I142,emme_volumes!$A:$AB, 4,FALSE)*24,"****")</f>
        <v>****</v>
      </c>
      <c r="T142" s="26" t="str">
        <f t="array" ref="T142">IFERROR(SUM(VLOOKUP(I142,emme_volumes!$A:$AB, {5,6,7,8,9,10,11,12,13,14,15,16,17,18,19,20,21,22,23,24,25,26,27,28},FALSE)),"****")</f>
        <v>****</v>
      </c>
      <c r="U142" s="27">
        <f t="array" ref="U142">IFERROR(SUM(VLOOKUP(K142,counts!$A:$AC, {6,7,8,9,10,11,12,13,14,15,16,17,18,19,20,21,22,23,24,25,26,27,28,29},FALSE)),"****")</f>
        <v>60562</v>
      </c>
      <c r="V142" s="27" t="e">
        <f t="shared" si="173"/>
        <v>#VALUE!</v>
      </c>
      <c r="W142" s="28" t="e">
        <f t="shared" si="177"/>
        <v>#VALUE!</v>
      </c>
      <c r="X142" s="1" t="s">
        <v>503</v>
      </c>
    </row>
    <row r="143" spans="1:24">
      <c r="B143" s="1" t="s">
        <v>33</v>
      </c>
      <c r="C143" s="2">
        <v>324</v>
      </c>
      <c r="D143" s="11">
        <v>59043</v>
      </c>
      <c r="E143" s="11">
        <v>52543</v>
      </c>
      <c r="F143" s="11">
        <f t="shared" si="127"/>
        <v>52543</v>
      </c>
      <c r="G143" s="11">
        <f t="shared" si="128"/>
        <v>59043</v>
      </c>
      <c r="H143" s="2" t="str">
        <f t="shared" si="167"/>
        <v>L5904352543</v>
      </c>
      <c r="I143" s="2" t="str">
        <f t="shared" si="168"/>
        <v>L5254359043</v>
      </c>
      <c r="J143" s="2" t="str">
        <f t="shared" si="169"/>
        <v>324NE</v>
      </c>
      <c r="K143" s="2" t="str">
        <f t="shared" si="170"/>
        <v>324SW</v>
      </c>
      <c r="L143" s="43"/>
      <c r="M143" s="22" t="str">
        <f>IFERROR(VLOOKUP(H143,emme_volumes!$A:$AB, 4,FALSE)*24,"****")</f>
        <v>****</v>
      </c>
      <c r="N143" s="22" t="str">
        <f t="array" ref="N143">IFERROR(SUM(VLOOKUP(H143,emme_volumes!$A:$AB, {5,6,7,8,9,10,11,12,13,14,15,16,17,18,19,20,21,22,23,24,25,26,27,28},FALSE)),"****")</f>
        <v>****</v>
      </c>
      <c r="O143" s="23">
        <f t="array" ref="O143">IFERROR(SUM(VLOOKUP(J143,counts!$A:$AC, {6,7,8,9,10,11,12,13,14,15,16,17,18,19,20,21,22,23,24,25,26,27,28,29},FALSE)),"****")</f>
        <v>7557</v>
      </c>
      <c r="P143" s="23" t="e">
        <f t="shared" si="175"/>
        <v>#VALUE!</v>
      </c>
      <c r="Q143" s="24" t="e">
        <f t="shared" si="176"/>
        <v>#VALUE!</v>
      </c>
      <c r="R143" s="50"/>
      <c r="S143" s="22" t="str">
        <f>IFERROR(VLOOKUP(I143,emme_volumes!$A:$AB, 4,FALSE)*24,"****")</f>
        <v>****</v>
      </c>
      <c r="T143" s="22" t="str">
        <f t="array" ref="T143">IFERROR(SUM(VLOOKUP(I143,emme_volumes!$A:$AB, {5,6,7,8,9,10,11,12,13,14,15,16,17,18,19,20,21,22,23,24,25,26,27,28},FALSE)),"****")</f>
        <v>****</v>
      </c>
      <c r="U143" s="23">
        <f t="array" ref="U143">IFERROR(SUM(VLOOKUP(K143,counts!$A:$AC, {6,7,8,9,10,11,12,13,14,15,16,17,18,19,20,21,22,23,24,25,26,27,28,29},FALSE)),"****")</f>
        <v>7037</v>
      </c>
      <c r="V143" s="23" t="e">
        <f t="shared" si="173"/>
        <v>#VALUE!</v>
      </c>
      <c r="W143" s="24" t="e">
        <f t="shared" si="177"/>
        <v>#VALUE!</v>
      </c>
    </row>
    <row r="144" spans="1:24" s="3" customFormat="1">
      <c r="B144" s="53" t="s">
        <v>4</v>
      </c>
      <c r="C144" s="54"/>
      <c r="D144" s="54"/>
      <c r="E144" s="54"/>
      <c r="F144" s="54"/>
      <c r="G144" s="54"/>
      <c r="H144" s="54"/>
      <c r="I144" s="54"/>
      <c r="J144" s="54"/>
      <c r="K144" s="54"/>
      <c r="L144" s="45"/>
      <c r="M144" s="55">
        <f>SUM(M136:M143)</f>
        <v>0</v>
      </c>
      <c r="N144" s="55">
        <f>SUM(N136:N143)</f>
        <v>0</v>
      </c>
      <c r="O144" s="56">
        <f>SUM(O136:O143)</f>
        <v>101207</v>
      </c>
      <c r="P144" s="56" t="e">
        <f>SUM(P136:P143)</f>
        <v>#VALUE!</v>
      </c>
      <c r="Q144" s="57" t="e">
        <f t="shared" si="176"/>
        <v>#VALUE!</v>
      </c>
      <c r="R144" s="50"/>
      <c r="S144" s="55">
        <f>SUM(S136:S143)</f>
        <v>0</v>
      </c>
      <c r="T144" s="55">
        <f>SUM(T136:T143)</f>
        <v>0</v>
      </c>
      <c r="U144" s="56">
        <f>SUM(U136:U143)</f>
        <v>99654</v>
      </c>
      <c r="V144" s="56">
        <f t="shared" si="173"/>
        <v>-99654</v>
      </c>
      <c r="W144" s="57">
        <f t="shared" si="177"/>
        <v>-1</v>
      </c>
    </row>
    <row r="145" spans="1:24">
      <c r="L145" s="43"/>
      <c r="M145" s="22"/>
      <c r="N145" s="22"/>
      <c r="Q145" s="24"/>
      <c r="R145" s="50"/>
      <c r="S145" s="22"/>
      <c r="T145" s="22"/>
      <c r="W145" s="24"/>
    </row>
    <row r="146" spans="1:24">
      <c r="B146" s="53" t="s">
        <v>49</v>
      </c>
      <c r="C146" s="74"/>
      <c r="D146" s="74"/>
      <c r="E146" s="74"/>
      <c r="F146" s="74"/>
      <c r="G146" s="74"/>
      <c r="H146" s="74"/>
      <c r="I146" s="74"/>
      <c r="J146" s="74"/>
      <c r="K146" s="74"/>
      <c r="L146" s="43"/>
      <c r="M146" s="75"/>
      <c r="N146" s="75"/>
      <c r="O146" s="76"/>
      <c r="P146" s="76"/>
      <c r="Q146" s="77"/>
      <c r="R146" s="50"/>
      <c r="S146" s="75"/>
      <c r="T146" s="75"/>
      <c r="U146" s="76"/>
      <c r="V146" s="76"/>
      <c r="W146" s="77"/>
    </row>
    <row r="147" spans="1:24">
      <c r="B147" s="1" t="s">
        <v>34</v>
      </c>
      <c r="C147" s="2">
        <v>329</v>
      </c>
      <c r="D147" s="11">
        <v>58846</v>
      </c>
      <c r="E147" s="11">
        <v>60376</v>
      </c>
      <c r="F147" s="11">
        <f t="shared" si="127"/>
        <v>60376</v>
      </c>
      <c r="G147" s="11">
        <f t="shared" si="128"/>
        <v>58846</v>
      </c>
      <c r="H147" s="2" t="str">
        <f t="shared" ref="H147:H151" si="178">CONCATENATE("L",D147,E147)</f>
        <v>L5884660376</v>
      </c>
      <c r="I147" s="2" t="str">
        <f t="shared" ref="I147:I151" si="179">CONCATENATE("L",F147,G147)</f>
        <v>L6037658846</v>
      </c>
      <c r="J147" s="2" t="str">
        <f t="shared" ref="J147:J151" si="180">CONCATENATE(C147,"NE")</f>
        <v>329NE</v>
      </c>
      <c r="K147" s="2" t="str">
        <f t="shared" ref="K147:K151" si="181">CONCATENATE(C147,"SW")</f>
        <v>329SW</v>
      </c>
      <c r="L147" s="43"/>
      <c r="M147" s="22" t="str">
        <f>IFERROR(VLOOKUP(H147,emme_volumes!$A:$AB, 4,FALSE)*24,"****")</f>
        <v>****</v>
      </c>
      <c r="N147" s="22" t="str">
        <f t="array" ref="N147">IFERROR(SUM(VLOOKUP(H147,emme_volumes!$A:$AB, {5,6,7,8,9,10,11,12,13,14,15,16,17,18,19,20,21,22,23,24,25,26,27,28},FALSE)),"****")</f>
        <v>****</v>
      </c>
      <c r="O147" s="23">
        <f t="array" ref="O147">IFERROR(SUM(VLOOKUP(J147,counts!$A:$AC, {6,7,8,9,10,11,12,13,14,15,16,17,18,19,20,21,22,23,24,25,26,27,28,29},FALSE)),"****")</f>
        <v>3471</v>
      </c>
      <c r="P147" s="23" t="e">
        <f t="shared" ref="P147:P151" si="182">N147-O147</f>
        <v>#VALUE!</v>
      </c>
      <c r="Q147" s="24" t="e">
        <f t="shared" ref="Q147:Q152" si="183">P147/O147</f>
        <v>#VALUE!</v>
      </c>
      <c r="R147" s="50"/>
      <c r="S147" s="22" t="str">
        <f>IFERROR(VLOOKUP(I147,emme_volumes!$A:$AB, 4,FALSE)*24,"****")</f>
        <v>****</v>
      </c>
      <c r="T147" s="22" t="str">
        <f t="array" ref="T147">IFERROR(SUM(VLOOKUP(I147,emme_volumes!$A:$AB, {5,6,7,8,9,10,11,12,13,14,15,16,17,18,19,20,21,22,23,24,25,26,27,28},FALSE)),"****")</f>
        <v>****</v>
      </c>
      <c r="U147" s="23">
        <f t="array" ref="U147">IFERROR(SUM(VLOOKUP(K147,counts!$A:$AC, {6,7,8,9,10,11,12,13,14,15,16,17,18,19,20,21,22,23,24,25,26,27,28,29},FALSE)),"****")</f>
        <v>3678</v>
      </c>
      <c r="V147" s="23" t="e">
        <f t="shared" ref="V147:V152" si="184">T147-U147</f>
        <v>#VALUE!</v>
      </c>
      <c r="W147" s="24" t="e">
        <f t="shared" ref="W147:W152" si="185">V147/U147</f>
        <v>#VALUE!</v>
      </c>
    </row>
    <row r="148" spans="1:24">
      <c r="B148" s="1" t="s">
        <v>86</v>
      </c>
      <c r="C148" s="2">
        <v>330</v>
      </c>
      <c r="D148" s="11">
        <v>60500</v>
      </c>
      <c r="E148" s="11">
        <v>54682</v>
      </c>
      <c r="F148" s="11">
        <f t="shared" si="127"/>
        <v>54682</v>
      </c>
      <c r="G148" s="11">
        <f t="shared" si="128"/>
        <v>60500</v>
      </c>
      <c r="H148" s="2" t="str">
        <f t="shared" si="178"/>
        <v>L6050054682</v>
      </c>
      <c r="I148" s="2" t="str">
        <f t="shared" si="179"/>
        <v>L5468260500</v>
      </c>
      <c r="J148" s="2" t="str">
        <f t="shared" si="180"/>
        <v>330NE</v>
      </c>
      <c r="K148" s="2" t="str">
        <f t="shared" si="181"/>
        <v>330SW</v>
      </c>
      <c r="L148" s="43"/>
      <c r="M148" s="22" t="str">
        <f>IFERROR(VLOOKUP(H148,emme_volumes!$A:$AB, 4,FALSE)*24,"****")</f>
        <v>****</v>
      </c>
      <c r="N148" s="22" t="str">
        <f t="array" ref="N148">IFERROR(SUM(VLOOKUP(H148,emme_volumes!$A:$AB, {5,6,7,8,9,10,11,12,13,14,15,16,17,18,19,20,21,22,23,24,25,26,27,28},FALSE)),"****")</f>
        <v>****</v>
      </c>
      <c r="O148" s="23">
        <f t="array" ref="O148">IFERROR(SUM(VLOOKUP(J148,counts!$A:$AC, {6,7,8,9,10,11,12,13,14,15,16,17,18,19,20,21,22,23,24,25,26,27,28,29},FALSE)),"****")</f>
        <v>18790</v>
      </c>
      <c r="P148" s="23" t="e">
        <f t="shared" si="182"/>
        <v>#VALUE!</v>
      </c>
      <c r="Q148" s="24" t="e">
        <f t="shared" si="183"/>
        <v>#VALUE!</v>
      </c>
      <c r="R148" s="50"/>
      <c r="S148" s="22" t="str">
        <f>IFERROR(VLOOKUP(I148,emme_volumes!$A:$AB, 4,FALSE)*24,"****")</f>
        <v>****</v>
      </c>
      <c r="T148" s="22" t="str">
        <f t="array" ref="T148">IFERROR(SUM(VLOOKUP(I148,emme_volumes!$A:$AB, {5,6,7,8,9,10,11,12,13,14,15,16,17,18,19,20,21,22,23,24,25,26,27,28},FALSE)),"****")</f>
        <v>****</v>
      </c>
      <c r="U148" s="23">
        <f t="array" ref="U148">IFERROR(SUM(VLOOKUP(K148,counts!$A:$AC, {6,7,8,9,10,11,12,13,14,15,16,17,18,19,20,21,22,23,24,25,26,27,28,29},FALSE)),"****")</f>
        <v>19091</v>
      </c>
      <c r="V148" s="23" t="e">
        <f t="shared" si="184"/>
        <v>#VALUE!</v>
      </c>
      <c r="W148" s="24" t="e">
        <f t="shared" si="185"/>
        <v>#VALUE!</v>
      </c>
    </row>
    <row r="149" spans="1:24">
      <c r="A149" s="1">
        <v>1</v>
      </c>
      <c r="B149" s="4" t="s">
        <v>586</v>
      </c>
      <c r="C149" s="2" t="s">
        <v>565</v>
      </c>
      <c r="D149" s="12">
        <v>73583</v>
      </c>
      <c r="E149" s="12">
        <v>58135</v>
      </c>
      <c r="F149" s="12">
        <v>56886</v>
      </c>
      <c r="G149" s="12">
        <v>67181</v>
      </c>
      <c r="H149" s="2" t="str">
        <f t="shared" si="178"/>
        <v>L7358358135</v>
      </c>
      <c r="I149" s="2" t="str">
        <f t="shared" si="179"/>
        <v>L5688667181</v>
      </c>
      <c r="J149" s="2" t="str">
        <f t="shared" si="180"/>
        <v>26-016NE</v>
      </c>
      <c r="K149" s="2" t="str">
        <f t="shared" si="181"/>
        <v>26-016SW</v>
      </c>
      <c r="L149" s="43"/>
      <c r="M149" s="26" t="str">
        <f>IFERROR(VLOOKUP(H149,emme_volumes!$A:$AB, 4,FALSE)*24,"****")</f>
        <v>****</v>
      </c>
      <c r="N149" s="26" t="str">
        <f t="array" ref="N149">IFERROR(SUM(VLOOKUP(H149,emme_volumes!$A:$AB, {5,6,7,8,9,10,11,12,13,14,15,16,17,18,19,20,21,22,23,24,25,26,27,28},FALSE)),"****")</f>
        <v>****</v>
      </c>
      <c r="O149" s="27">
        <f t="array" ref="O149">IFERROR(SUM(VLOOKUP(J149,counts!$A:$AC, {6,7,8,9,10,11,12,13,14,15,16,17,18,19,20,21,22,23,24,25,26,27,28,29},FALSE)),"****")</f>
        <v>76566.538461538381</v>
      </c>
      <c r="P149" s="27" t="e">
        <f t="shared" si="182"/>
        <v>#VALUE!</v>
      </c>
      <c r="Q149" s="28" t="e">
        <f t="shared" si="183"/>
        <v>#VALUE!</v>
      </c>
      <c r="R149" s="50"/>
      <c r="S149" s="26" t="str">
        <f>IFERROR(VLOOKUP(I149,emme_volumes!$A:$AB, 4,FALSE)*24,"****")</f>
        <v>****</v>
      </c>
      <c r="T149" s="26" t="str">
        <f t="array" ref="T149">IFERROR(SUM(VLOOKUP(I149,emme_volumes!$A:$AB, {5,6,7,8,9,10,11,12,13,14,15,16,17,18,19,20,21,22,23,24,25,26,27,28},FALSE)),"****")</f>
        <v>****</v>
      </c>
      <c r="U149" s="27">
        <f t="array" ref="U149">IFERROR(SUM(VLOOKUP(K149,counts!$A:$AC, {6,7,8,9,10,11,12,13,14,15,16,17,18,19,20,21,22,23,24,25,26,27,28,29},FALSE)),"****")</f>
        <v>75927.769230769161</v>
      </c>
      <c r="V149" s="27" t="e">
        <f t="shared" si="184"/>
        <v>#VALUE!</v>
      </c>
      <c r="W149" s="28" t="e">
        <f t="shared" si="185"/>
        <v>#VALUE!</v>
      </c>
      <c r="X149" s="1" t="s">
        <v>506</v>
      </c>
    </row>
    <row r="150" spans="1:24">
      <c r="B150" s="1" t="s">
        <v>35</v>
      </c>
      <c r="C150" s="2">
        <v>332</v>
      </c>
      <c r="D150" s="40">
        <v>55902</v>
      </c>
      <c r="E150" s="40">
        <v>57435</v>
      </c>
      <c r="F150" s="40">
        <f t="shared" si="127"/>
        <v>57435</v>
      </c>
      <c r="G150" s="40">
        <f t="shared" si="128"/>
        <v>55902</v>
      </c>
      <c r="H150" s="2" t="str">
        <f t="shared" si="178"/>
        <v>L5590257435</v>
      </c>
      <c r="I150" s="2" t="str">
        <f t="shared" si="179"/>
        <v>L5743555902</v>
      </c>
      <c r="J150" s="2" t="str">
        <f t="shared" si="180"/>
        <v>332NE</v>
      </c>
      <c r="K150" s="2" t="str">
        <f t="shared" si="181"/>
        <v>332SW</v>
      </c>
      <c r="L150" s="43"/>
      <c r="M150" s="22" t="str">
        <f>IFERROR(VLOOKUP(H150,emme_volumes!$A:$AB, 4,FALSE)*24,"****")</f>
        <v>****</v>
      </c>
      <c r="N150" s="22" t="str">
        <f t="array" ref="N150">IFERROR(SUM(VLOOKUP(H150,emme_volumes!$A:$AB, {5,6,7,8,9,10,11,12,13,14,15,16,17,18,19,20,21,22,23,24,25,26,27,28},FALSE)),"****")</f>
        <v>****</v>
      </c>
      <c r="O150" s="23">
        <f t="array" ref="O150">IFERROR(SUM(VLOOKUP(J150,counts!$A:$AC, {6,7,8,9,10,11,12,13,14,15,16,17,18,19,20,21,22,23,24,25,26,27,28,29},FALSE)),"****")</f>
        <v>2580</v>
      </c>
      <c r="P150" s="23" t="e">
        <f t="shared" si="182"/>
        <v>#VALUE!</v>
      </c>
      <c r="Q150" s="24" t="e">
        <f t="shared" si="183"/>
        <v>#VALUE!</v>
      </c>
      <c r="R150" s="50"/>
      <c r="S150" s="22" t="str">
        <f>IFERROR(VLOOKUP(I150,emme_volumes!$A:$AB, 4,FALSE)*24,"****")</f>
        <v>****</v>
      </c>
      <c r="T150" s="22" t="str">
        <f t="array" ref="T150">IFERROR(SUM(VLOOKUP(I150,emme_volumes!$A:$AB, {5,6,7,8,9,10,11,12,13,14,15,16,17,18,19,20,21,22,23,24,25,26,27,28},FALSE)),"****")</f>
        <v>****</v>
      </c>
      <c r="U150" s="23">
        <f t="array" ref="U150">IFERROR(SUM(VLOOKUP(K150,counts!$A:$AC, {6,7,8,9,10,11,12,13,14,15,16,17,18,19,20,21,22,23,24,25,26,27,28,29},FALSE)),"****")</f>
        <v>2708</v>
      </c>
      <c r="V150" s="23" t="e">
        <f t="shared" si="184"/>
        <v>#VALUE!</v>
      </c>
      <c r="W150" s="24" t="e">
        <f t="shared" si="185"/>
        <v>#VALUE!</v>
      </c>
    </row>
    <row r="151" spans="1:24">
      <c r="B151" s="1" t="s">
        <v>36</v>
      </c>
      <c r="C151" s="2">
        <v>333</v>
      </c>
      <c r="D151" s="40">
        <v>58552</v>
      </c>
      <c r="E151" s="40">
        <v>58553</v>
      </c>
      <c r="F151" s="40">
        <f t="shared" si="127"/>
        <v>58553</v>
      </c>
      <c r="G151" s="40">
        <f t="shared" si="128"/>
        <v>58552</v>
      </c>
      <c r="H151" s="2" t="str">
        <f t="shared" si="178"/>
        <v>L5855258553</v>
      </c>
      <c r="I151" s="2" t="str">
        <f t="shared" si="179"/>
        <v>L5855358552</v>
      </c>
      <c r="J151" s="2" t="str">
        <f t="shared" si="180"/>
        <v>333NE</v>
      </c>
      <c r="K151" s="2" t="str">
        <f t="shared" si="181"/>
        <v>333SW</v>
      </c>
      <c r="L151" s="43"/>
      <c r="M151" s="22" t="str">
        <f>IFERROR(VLOOKUP(H151,emme_volumes!$A:$AB, 4,FALSE)*24,"****")</f>
        <v>****</v>
      </c>
      <c r="N151" s="22" t="str">
        <f t="array" ref="N151">IFERROR(SUM(VLOOKUP(H151,emme_volumes!$A:$AB, {5,6,7,8,9,10,11,12,13,14,15,16,17,18,19,20,21,22,23,24,25,26,27,28},FALSE)),"****")</f>
        <v>****</v>
      </c>
      <c r="O151" s="23">
        <f t="array" ref="O151">IFERROR(SUM(VLOOKUP(J151,counts!$A:$AC, {6,7,8,9,10,11,12,13,14,15,16,17,18,19,20,21,22,23,24,25,26,27,28,29},FALSE)),"****")</f>
        <v>12330</v>
      </c>
      <c r="P151" s="23" t="e">
        <f t="shared" si="182"/>
        <v>#VALUE!</v>
      </c>
      <c r="Q151" s="24" t="e">
        <f t="shared" si="183"/>
        <v>#VALUE!</v>
      </c>
      <c r="R151" s="50"/>
      <c r="S151" s="22" t="str">
        <f>IFERROR(VLOOKUP(I151,emme_volumes!$A:$AB, 4,FALSE)*24,"****")</f>
        <v>****</v>
      </c>
      <c r="T151" s="22" t="str">
        <f t="array" ref="T151">IFERROR(SUM(VLOOKUP(I151,emme_volumes!$A:$AB, {5,6,7,8,9,10,11,12,13,14,15,16,17,18,19,20,21,22,23,24,25,26,27,28},FALSE)),"****")</f>
        <v>****</v>
      </c>
      <c r="U151" s="23">
        <f t="array" ref="U151">IFERROR(SUM(VLOOKUP(K151,counts!$A:$AC, {6,7,8,9,10,11,12,13,14,15,16,17,18,19,20,21,22,23,24,25,26,27,28,29},FALSE)),"****")</f>
        <v>11632</v>
      </c>
      <c r="V151" s="23" t="e">
        <f t="shared" si="184"/>
        <v>#VALUE!</v>
      </c>
      <c r="W151" s="24" t="e">
        <f t="shared" si="185"/>
        <v>#VALUE!</v>
      </c>
    </row>
    <row r="152" spans="1:24" s="3" customFormat="1">
      <c r="B152" s="53" t="s">
        <v>4</v>
      </c>
      <c r="C152" s="54"/>
      <c r="D152" s="54"/>
      <c r="E152" s="54"/>
      <c r="F152" s="54"/>
      <c r="G152" s="54"/>
      <c r="H152" s="54"/>
      <c r="I152" s="54"/>
      <c r="J152" s="54"/>
      <c r="K152" s="54"/>
      <c r="L152" s="45"/>
      <c r="M152" s="67">
        <f>SUM(M147:M151)</f>
        <v>0</v>
      </c>
      <c r="N152" s="67">
        <f>SUM(N147:N151)</f>
        <v>0</v>
      </c>
      <c r="O152" s="68">
        <f t="shared" ref="O152:P152" si="186">SUM(O147:O151)</f>
        <v>113737.53846153838</v>
      </c>
      <c r="P152" s="68" t="e">
        <f t="shared" si="186"/>
        <v>#VALUE!</v>
      </c>
      <c r="Q152" s="69" t="e">
        <f t="shared" si="183"/>
        <v>#VALUE!</v>
      </c>
      <c r="R152" s="50"/>
      <c r="S152" s="67">
        <f>SUM(S147:S151)</f>
        <v>0</v>
      </c>
      <c r="T152" s="67">
        <f>SUM(T147:T151)</f>
        <v>0</v>
      </c>
      <c r="U152" s="68">
        <f t="shared" ref="U152" si="187">SUM(U147:U151)</f>
        <v>113036.76923076916</v>
      </c>
      <c r="V152" s="68">
        <f t="shared" si="184"/>
        <v>-113036.76923076916</v>
      </c>
      <c r="W152" s="69">
        <f t="shared" si="185"/>
        <v>-1</v>
      </c>
    </row>
  </sheetData>
  <mergeCells count="2">
    <mergeCell ref="M1:Q1"/>
    <mergeCell ref="S1:W1"/>
  </mergeCells>
  <printOptions horizontalCentered="1" verticalCentered="1"/>
  <pageMargins left="0.25" right="0.25" top="0.2" bottom="0.24" header="0.17" footer="0.26"/>
  <pageSetup scale="59" fitToHeight="2" orientation="landscape" r:id="rId1"/>
  <headerFooter alignWithMargins="0"/>
  <rowBreaks count="2" manualBreakCount="2">
    <brk id="54" min="1" max="26" man="1"/>
    <brk id="115" min="1" max="26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/>
    <pageSetUpPr fitToPage="1"/>
  </sheetPr>
  <dimension ref="A1:Y534"/>
  <sheetViews>
    <sheetView zoomScale="85" zoomScaleNormal="85" zoomScaleSheetLayoutView="85" zoomScalePageLayoutView="40" workbookViewId="0">
      <pane xSplit="2" ySplit="2" topLeftCell="C27" activePane="bottomRight" state="frozen"/>
      <selection activeCell="B6" sqref="B6"/>
      <selection pane="topRight" activeCell="B6" sqref="B6"/>
      <selection pane="bottomLeft" activeCell="B6" sqref="B6"/>
      <selection pane="bottomRight" activeCell="AB16" sqref="AB16"/>
    </sheetView>
  </sheetViews>
  <sheetFormatPr defaultColWidth="9.140625" defaultRowHeight="12.75" outlineLevelRow="1" outlineLevelCol="1"/>
  <cols>
    <col min="1" max="1" width="1.7109375" style="1" customWidth="1"/>
    <col min="2" max="2" width="64.85546875" style="1" bestFit="1" customWidth="1"/>
    <col min="3" max="3" width="8.140625" style="2" hidden="1" customWidth="1" outlineLevel="1"/>
    <col min="4" max="4" width="8" style="2" hidden="1" customWidth="1" outlineLevel="1"/>
    <col min="5" max="5" width="6.140625" style="2" hidden="1" customWidth="1" outlineLevel="1"/>
    <col min="6" max="6" width="8.140625" style="2" hidden="1" customWidth="1" outlineLevel="1"/>
    <col min="7" max="7" width="6.140625" style="2" hidden="1" customWidth="1" outlineLevel="1"/>
    <col min="8" max="9" width="12.42578125" style="1" hidden="1" customWidth="1" outlineLevel="1"/>
    <col min="10" max="10" width="11.42578125" style="1" hidden="1" customWidth="1" outlineLevel="1"/>
    <col min="11" max="11" width="11.5703125" style="1" hidden="1" customWidth="1" outlineLevel="1"/>
    <col min="12" max="12" width="1.42578125" style="1" customWidth="1" collapsed="1"/>
    <col min="13" max="14" width="15" style="23" bestFit="1" customWidth="1"/>
    <col min="15" max="15" width="14.28515625" style="23" bestFit="1" customWidth="1"/>
    <col min="16" max="16" width="15.140625" style="23" customWidth="1"/>
    <col min="17" max="17" width="14.140625" style="25" customWidth="1"/>
    <col min="18" max="18" width="4.5703125" style="25" customWidth="1"/>
    <col min="19" max="20" width="15" style="23" bestFit="1" customWidth="1"/>
    <col min="21" max="21" width="14.28515625" style="23" bestFit="1" customWidth="1"/>
    <col min="22" max="22" width="14.7109375" style="23" bestFit="1" customWidth="1"/>
    <col min="23" max="23" width="14.140625" style="25" customWidth="1"/>
    <col min="24" max="24" width="37.140625" style="1" hidden="1" customWidth="1" outlineLevel="1"/>
    <col min="25" max="25" width="9.140625" style="1" customWidth="1" collapsed="1"/>
    <col min="26" max="28" width="9.140625" style="1" customWidth="1"/>
    <col min="29" max="16384" width="9.140625" style="1"/>
  </cols>
  <sheetData>
    <row r="1" spans="1:23" ht="24.75">
      <c r="B1" s="5"/>
      <c r="C1" s="86"/>
      <c r="D1" s="87"/>
      <c r="E1" s="87"/>
      <c r="F1" s="87"/>
      <c r="G1" s="87"/>
      <c r="H1" s="88"/>
      <c r="I1" s="88"/>
      <c r="J1" s="88"/>
      <c r="K1" s="88"/>
      <c r="L1" s="96"/>
      <c r="M1" s="110" t="s">
        <v>490</v>
      </c>
      <c r="N1" s="114"/>
      <c r="O1" s="114"/>
      <c r="P1" s="114"/>
      <c r="Q1" s="115"/>
      <c r="R1" s="98"/>
      <c r="S1" s="110" t="s">
        <v>491</v>
      </c>
      <c r="T1" s="111"/>
      <c r="U1" s="112"/>
      <c r="V1" s="112"/>
      <c r="W1" s="113"/>
    </row>
    <row r="2" spans="1:23" ht="25.5">
      <c r="B2" s="3" t="s">
        <v>50</v>
      </c>
      <c r="C2" s="89" t="s">
        <v>489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484</v>
      </c>
      <c r="I2" s="2" t="s">
        <v>485</v>
      </c>
      <c r="J2" s="2" t="s">
        <v>486</v>
      </c>
      <c r="K2" s="2" t="s">
        <v>487</v>
      </c>
      <c r="L2" s="43"/>
      <c r="M2" s="19" t="s">
        <v>526</v>
      </c>
      <c r="N2" s="19" t="s">
        <v>527</v>
      </c>
      <c r="O2" s="20" t="s">
        <v>528</v>
      </c>
      <c r="P2" s="20" t="s">
        <v>492</v>
      </c>
      <c r="Q2" s="21" t="s">
        <v>493</v>
      </c>
      <c r="R2" s="48"/>
      <c r="S2" s="19" t="s">
        <v>526</v>
      </c>
      <c r="T2" s="19" t="s">
        <v>527</v>
      </c>
      <c r="U2" s="20" t="s">
        <v>528</v>
      </c>
      <c r="V2" s="20" t="s">
        <v>492</v>
      </c>
      <c r="W2" s="21" t="s">
        <v>493</v>
      </c>
    </row>
    <row r="3" spans="1:23">
      <c r="B3" s="53" t="s">
        <v>441</v>
      </c>
      <c r="C3" s="90"/>
      <c r="D3" s="74"/>
      <c r="E3" s="74"/>
      <c r="F3" s="74"/>
      <c r="G3" s="74"/>
      <c r="H3" s="74"/>
      <c r="I3" s="74"/>
      <c r="J3" s="74"/>
      <c r="K3" s="74"/>
      <c r="L3" s="45"/>
      <c r="M3" s="75"/>
      <c r="N3" s="75"/>
      <c r="O3" s="76"/>
      <c r="P3" s="76"/>
      <c r="Q3" s="77"/>
      <c r="R3" s="49"/>
      <c r="S3" s="75"/>
      <c r="T3" s="75"/>
      <c r="U3" s="76"/>
      <c r="V3" s="76"/>
      <c r="W3" s="77"/>
    </row>
    <row r="4" spans="1:23">
      <c r="B4" s="1" t="s">
        <v>442</v>
      </c>
      <c r="C4" s="89">
        <v>411</v>
      </c>
      <c r="D4" s="2">
        <v>55073</v>
      </c>
      <c r="E4" s="2">
        <v>57599</v>
      </c>
      <c r="F4" s="2">
        <f t="shared" ref="F4" si="0">E4</f>
        <v>57599</v>
      </c>
      <c r="G4" s="2">
        <f t="shared" ref="G4" si="1">D4</f>
        <v>55073</v>
      </c>
      <c r="H4" s="2" t="str">
        <f>CONCATENATE("L",D4,E4)</f>
        <v>L5507357599</v>
      </c>
      <c r="I4" s="2" t="str">
        <f>CONCATENATE("L",F4,G4)</f>
        <v>L5759955073</v>
      </c>
      <c r="J4" s="2" t="str">
        <f>CONCATENATE(C4,"NE")</f>
        <v>411NE</v>
      </c>
      <c r="K4" s="2" t="str">
        <f>CONCATENATE(C4,"SW")</f>
        <v>411SW</v>
      </c>
      <c r="L4" s="43"/>
      <c r="M4" s="22" t="str">
        <f>IFERROR(VLOOKUP(H4,emme_volumes!$A:$AB, 4,FALSE)*24,"****")</f>
        <v>****</v>
      </c>
      <c r="N4" s="22" t="str">
        <f t="array" ref="N4">IFERROR(SUM(VLOOKUP(H4,emme_volumes!$A:$AB, {5,6,7,8,9,10,11,12,13,14,15,16,17,18,19,20,21,22,23,24,25,26,27,28},FALSE)),"****")</f>
        <v>****</v>
      </c>
      <c r="O4" s="23">
        <f>IFERROR(SUM(VLOOKUP(J4,counts!$A:$AC, {6,7,8,9,10,11,12,13,14,15,16,17,18,19,20,21,22,23,24,25,26,27,28,29},FALSE)),"****")</f>
        <v>201</v>
      </c>
      <c r="P4" s="23" t="e">
        <f>N4-O4</f>
        <v>#VALUE!</v>
      </c>
      <c r="Q4" s="24" t="e">
        <f>P4/O4</f>
        <v>#VALUE!</v>
      </c>
      <c r="R4" s="49"/>
      <c r="S4" s="22" t="str">
        <f>IFERROR(VLOOKUP(I4,emme_volumes!$A:$AB, 4,FALSE)*24,"****")</f>
        <v>****</v>
      </c>
      <c r="T4" s="22" t="str">
        <f t="array" ref="T4">IFERROR(SUM(VLOOKUP(I4,emme_volumes!$A:$AB, {5,6,7,8,9,10,11,12,13,14,15,16,17,18,19,20,21,22,23,24,25,26,27,28},FALSE)),"****")</f>
        <v>****</v>
      </c>
      <c r="U4" s="23">
        <f t="array" ref="U4">IFERROR(SUM(VLOOKUP(K4,counts!$A:$AC, {6,7,8,9,10,11,12,13,14,15,16,17,18,19,20,21,22,23,24,25,26,27,28,29},FALSE)),"****")</f>
        <v>15424</v>
      </c>
      <c r="V4" s="23" t="e">
        <f>T4-U4</f>
        <v>#VALUE!</v>
      </c>
      <c r="W4" s="24" t="e">
        <f>V4/U4</f>
        <v>#VALUE!</v>
      </c>
    </row>
    <row r="5" spans="1:23">
      <c r="A5" s="3"/>
      <c r="B5" s="53" t="s">
        <v>4</v>
      </c>
      <c r="C5" s="91"/>
      <c r="D5" s="54"/>
      <c r="E5" s="54"/>
      <c r="F5" s="54"/>
      <c r="G5" s="54"/>
      <c r="H5" s="54"/>
      <c r="I5" s="54"/>
      <c r="J5" s="54"/>
      <c r="K5" s="54"/>
      <c r="L5" s="45"/>
      <c r="M5" s="55">
        <f>SUM(M4)</f>
        <v>0</v>
      </c>
      <c r="N5" s="55">
        <f>SUM(N4)</f>
        <v>0</v>
      </c>
      <c r="O5" s="56">
        <f t="shared" ref="O5:P5" si="2">SUM(O4)</f>
        <v>201</v>
      </c>
      <c r="P5" s="56" t="e">
        <f t="shared" si="2"/>
        <v>#VALUE!</v>
      </c>
      <c r="Q5" s="57" t="e">
        <f t="shared" ref="Q5" si="3">P5/O5</f>
        <v>#VALUE!</v>
      </c>
      <c r="R5" s="50"/>
      <c r="S5" s="55">
        <f>SUM(S4)</f>
        <v>0</v>
      </c>
      <c r="T5" s="55">
        <f>SUM(T4)</f>
        <v>0</v>
      </c>
      <c r="U5" s="56">
        <f t="shared" ref="U5:V5" si="4">SUM(U4)</f>
        <v>15424</v>
      </c>
      <c r="V5" s="56" t="e">
        <f t="shared" si="4"/>
        <v>#VALUE!</v>
      </c>
      <c r="W5" s="57" t="e">
        <f t="shared" ref="W5" si="5">V5/U5</f>
        <v>#VALUE!</v>
      </c>
    </row>
    <row r="6" spans="1:23">
      <c r="C6" s="89"/>
      <c r="I6" s="92"/>
      <c r="L6" s="43"/>
      <c r="M6" s="22"/>
      <c r="N6" s="22"/>
      <c r="Q6" s="24"/>
      <c r="R6" s="49"/>
      <c r="S6" s="22"/>
      <c r="T6" s="22"/>
      <c r="W6" s="24"/>
    </row>
    <row r="7" spans="1:23">
      <c r="B7" s="53" t="s">
        <v>443</v>
      </c>
      <c r="C7" s="90"/>
      <c r="D7" s="74"/>
      <c r="E7" s="74"/>
      <c r="F7" s="74"/>
      <c r="G7" s="74"/>
      <c r="H7" s="74"/>
      <c r="I7" s="74"/>
      <c r="J7" s="74"/>
      <c r="K7" s="74"/>
      <c r="L7" s="45"/>
      <c r="M7" s="75"/>
      <c r="N7" s="75"/>
      <c r="O7" s="76"/>
      <c r="P7" s="76"/>
      <c r="Q7" s="77"/>
      <c r="R7" s="49"/>
      <c r="S7" s="75"/>
      <c r="T7" s="75"/>
      <c r="U7" s="76"/>
      <c r="V7" s="76"/>
      <c r="W7" s="77"/>
    </row>
    <row r="8" spans="1:23">
      <c r="B8" s="1" t="s">
        <v>444</v>
      </c>
      <c r="C8" s="89">
        <v>412</v>
      </c>
      <c r="D8" s="2">
        <v>82212</v>
      </c>
      <c r="E8" s="2">
        <v>67734</v>
      </c>
      <c r="F8" s="2">
        <f t="shared" ref="F8" si="6">E8</f>
        <v>67734</v>
      </c>
      <c r="G8" s="2">
        <f t="shared" ref="G8" si="7">D8</f>
        <v>82212</v>
      </c>
      <c r="H8" s="2" t="str">
        <f>CONCATENATE("L",D8,E8)</f>
        <v>L8221267734</v>
      </c>
      <c r="I8" s="2" t="str">
        <f>CONCATENATE("L",F8,G8)</f>
        <v>L6773482212</v>
      </c>
      <c r="J8" s="2" t="str">
        <f>CONCATENATE(C8,"NE")</f>
        <v>412NE</v>
      </c>
      <c r="K8" s="2" t="str">
        <f>CONCATENATE(C8,"SW")</f>
        <v>412SW</v>
      </c>
      <c r="L8" s="43"/>
      <c r="M8" s="22" t="str">
        <f>IFERROR(VLOOKUP(H8,emme_volumes!$A:$AB, 4,FALSE)*24,"****")</f>
        <v>****</v>
      </c>
      <c r="N8" s="22" t="str">
        <f t="array" ref="N8">IFERROR(SUM(VLOOKUP(H8,emme_volumes!$A:$AB, {5,6,7,8,9,10,11,12,13,14,15,16,17,18,19,20,21,22,23,24,25,26,27,28},FALSE)),"****")</f>
        <v>****</v>
      </c>
      <c r="O8" s="23">
        <f t="array" ref="O8">IFERROR(SUM(VLOOKUP(J8,counts!$A:$AC, {6,7,8,9,10,11,12,13,14,15,16,17,18,19,20,21,22,23,24,25,26,27,28,29},FALSE)),"****")</f>
        <v>14710</v>
      </c>
      <c r="P8" s="23" t="e">
        <f>N8-O8</f>
        <v>#VALUE!</v>
      </c>
      <c r="Q8" s="24" t="e">
        <f>P8/O8</f>
        <v>#VALUE!</v>
      </c>
      <c r="R8" s="49"/>
      <c r="S8" s="22" t="str">
        <f>IFERROR(VLOOKUP(I8,emme_volumes!$A:$AB, 4,FALSE)*24,"****")</f>
        <v>****</v>
      </c>
      <c r="T8" s="22" t="str">
        <f t="array" ref="T8">IFERROR(SUM(VLOOKUP(I8,emme_volumes!$A:$AB, {5,6,7,8,9,10,11,12,13,14,15,16,17,18,19,20,21,22,23,24,25,26,27,28},FALSE)),"****")</f>
        <v>****</v>
      </c>
      <c r="U8" s="23">
        <f t="array" ref="U8">IFERROR(SUM(VLOOKUP(K8,counts!$A:$AC, {6,7,8,9,10,11,12,13,14,15,16,17,18,19,20,21,22,23,24,25,26,27,28,29},FALSE)),"****")</f>
        <v>13720</v>
      </c>
      <c r="V8" s="23" t="e">
        <f>T8-U8</f>
        <v>#VALUE!</v>
      </c>
      <c r="W8" s="24" t="e">
        <f>V8/U8</f>
        <v>#VALUE!</v>
      </c>
    </row>
    <row r="9" spans="1:23">
      <c r="A9" s="3"/>
      <c r="B9" s="53" t="s">
        <v>4</v>
      </c>
      <c r="C9" s="91"/>
      <c r="D9" s="54"/>
      <c r="E9" s="54"/>
      <c r="F9" s="54"/>
      <c r="G9" s="54"/>
      <c r="H9" s="54"/>
      <c r="I9" s="54"/>
      <c r="J9" s="54"/>
      <c r="K9" s="54"/>
      <c r="L9" s="45"/>
      <c r="M9" s="55">
        <f>SUM(M8)</f>
        <v>0</v>
      </c>
      <c r="N9" s="55">
        <f>SUM(N8)</f>
        <v>0</v>
      </c>
      <c r="O9" s="56">
        <f t="shared" ref="O9:P9" si="8">SUM(O8)</f>
        <v>14710</v>
      </c>
      <c r="P9" s="56" t="e">
        <f t="shared" si="8"/>
        <v>#VALUE!</v>
      </c>
      <c r="Q9" s="57" t="e">
        <f t="shared" ref="Q9" si="9">P9/O9</f>
        <v>#VALUE!</v>
      </c>
      <c r="R9" s="50"/>
      <c r="S9" s="55">
        <f>SUM(S8)</f>
        <v>0</v>
      </c>
      <c r="T9" s="55">
        <f>SUM(T8)</f>
        <v>0</v>
      </c>
      <c r="U9" s="56">
        <f t="shared" ref="U9:V9" si="10">SUM(U8)</f>
        <v>13720</v>
      </c>
      <c r="V9" s="56" t="e">
        <f t="shared" si="10"/>
        <v>#VALUE!</v>
      </c>
      <c r="W9" s="57" t="e">
        <f t="shared" ref="W9" si="11">V9/U9</f>
        <v>#VALUE!</v>
      </c>
    </row>
    <row r="10" spans="1:23">
      <c r="C10" s="89"/>
      <c r="I10" s="92"/>
      <c r="L10" s="43"/>
      <c r="M10" s="22"/>
      <c r="N10" s="22"/>
      <c r="Q10" s="24"/>
      <c r="R10" s="49"/>
      <c r="S10" s="22"/>
      <c r="T10" s="22"/>
      <c r="W10" s="24"/>
    </row>
    <row r="11" spans="1:23">
      <c r="B11" s="53" t="s">
        <v>445</v>
      </c>
      <c r="C11" s="90"/>
      <c r="D11" s="74"/>
      <c r="E11" s="74"/>
      <c r="F11" s="74"/>
      <c r="G11" s="74"/>
      <c r="H11" s="74"/>
      <c r="I11" s="74"/>
      <c r="J11" s="74"/>
      <c r="K11" s="74"/>
      <c r="L11" s="45"/>
      <c r="M11" s="75"/>
      <c r="N11" s="75"/>
      <c r="O11" s="76"/>
      <c r="P11" s="76"/>
      <c r="Q11" s="77"/>
      <c r="R11" s="49"/>
      <c r="S11" s="75"/>
      <c r="T11" s="75"/>
      <c r="U11" s="76"/>
      <c r="V11" s="76"/>
      <c r="W11" s="77"/>
    </row>
    <row r="12" spans="1:23">
      <c r="B12" s="1" t="s">
        <v>446</v>
      </c>
      <c r="C12" s="89">
        <v>413</v>
      </c>
      <c r="D12" s="2">
        <v>59722</v>
      </c>
      <c r="E12" s="2">
        <v>60650</v>
      </c>
      <c r="F12" s="2">
        <f t="shared" ref="F12" si="12">E12</f>
        <v>60650</v>
      </c>
      <c r="G12" s="2">
        <f t="shared" ref="G12" si="13">D12</f>
        <v>59722</v>
      </c>
      <c r="H12" s="2" t="str">
        <f t="shared" ref="H12" si="14">CONCATENATE("L",D12,E12)</f>
        <v>L5972260650</v>
      </c>
      <c r="I12" s="2" t="str">
        <f t="shared" ref="I12" si="15">CONCATENATE("L",F12,G12)</f>
        <v>L6065059722</v>
      </c>
      <c r="J12" s="2" t="str">
        <f t="shared" ref="J12" si="16">CONCATENATE(C12,"NE")</f>
        <v>413NE</v>
      </c>
      <c r="K12" s="2" t="str">
        <f t="shared" ref="K12" si="17">CONCATENATE(C12,"SW")</f>
        <v>413SW</v>
      </c>
      <c r="L12" s="43"/>
      <c r="M12" s="22" t="str">
        <f>IFERROR(VLOOKUP(H12,emme_volumes!$A:$AB, 4,FALSE)*24,"****")</f>
        <v>****</v>
      </c>
      <c r="N12" s="22" t="str">
        <f t="array" ref="N12">IFERROR(SUM(VLOOKUP(H12,emme_volumes!$A:$AB, {5,6,7,8,9,10,11,12,13,14,15,16,17,18,19,20,21,22,23,24,25,26,27,28},FALSE)),"****")</f>
        <v>****</v>
      </c>
      <c r="O12" s="23">
        <f t="array" ref="O12">IFERROR(SUM(VLOOKUP(J12,counts!$A:$AC, {6,7,8,9,10,11,12,13,14,15,16,17,18,19,20,21,22,23,24,25,26,27,28,29},FALSE)),"****")</f>
        <v>25268</v>
      </c>
      <c r="P12" s="23" t="e">
        <f>N12-O12</f>
        <v>#VALUE!</v>
      </c>
      <c r="Q12" s="24" t="e">
        <f>P12/O12</f>
        <v>#VALUE!</v>
      </c>
      <c r="R12" s="49"/>
      <c r="S12" s="22" t="str">
        <f>IFERROR(VLOOKUP(I12,emme_volumes!$A:$AB, 4,FALSE)*24,"****")</f>
        <v>****</v>
      </c>
      <c r="T12" s="22" t="str">
        <f t="array" ref="T12">IFERROR(SUM(VLOOKUP(I12,emme_volumes!$A:$AB, {5,6,7,8,9,10,11,12,13,14,15,16,17,18,19,20,21,22,23,24,25,26,27,28},FALSE)),"****")</f>
        <v>****</v>
      </c>
      <c r="U12" s="23">
        <f t="array" ref="U12">IFERROR(SUM(VLOOKUP(K12,counts!$A:$AC, {6,7,8,9,10,11,12,13,14,15,16,17,18,19,20,21,22,23,24,25,26,27,28,29},FALSE)),"****")</f>
        <v>25772</v>
      </c>
      <c r="V12" s="23" t="e">
        <f>T12-U12</f>
        <v>#VALUE!</v>
      </c>
      <c r="W12" s="24" t="e">
        <f>V12/U12</f>
        <v>#VALUE!</v>
      </c>
    </row>
    <row r="13" spans="1:23">
      <c r="A13" s="3"/>
      <c r="B13" s="53" t="s">
        <v>4</v>
      </c>
      <c r="C13" s="91"/>
      <c r="D13" s="54"/>
      <c r="E13" s="54"/>
      <c r="F13" s="54"/>
      <c r="G13" s="54"/>
      <c r="H13" s="54"/>
      <c r="I13" s="54"/>
      <c r="J13" s="54"/>
      <c r="K13" s="54"/>
      <c r="L13" s="45"/>
      <c r="M13" s="55">
        <f>SUM(M12)</f>
        <v>0</v>
      </c>
      <c r="N13" s="55">
        <f>SUM(N12)</f>
        <v>0</v>
      </c>
      <c r="O13" s="56">
        <f>SUM(O12)</f>
        <v>25268</v>
      </c>
      <c r="P13" s="56" t="e">
        <f t="shared" ref="P13" si="18">SUM(P12)</f>
        <v>#VALUE!</v>
      </c>
      <c r="Q13" s="57" t="e">
        <f t="shared" ref="Q13" si="19">P13/O13</f>
        <v>#VALUE!</v>
      </c>
      <c r="R13" s="50"/>
      <c r="S13" s="55">
        <f>SUM(S12)</f>
        <v>0</v>
      </c>
      <c r="T13" s="55">
        <f>SUM(T12)</f>
        <v>0</v>
      </c>
      <c r="U13" s="56">
        <f>SUM(U12)</f>
        <v>25772</v>
      </c>
      <c r="V13" s="56" t="e">
        <f t="shared" ref="V13" si="20">SUM(V12)</f>
        <v>#VALUE!</v>
      </c>
      <c r="W13" s="57" t="e">
        <f t="shared" ref="W13" si="21">V13/U13</f>
        <v>#VALUE!</v>
      </c>
    </row>
    <row r="14" spans="1:23">
      <c r="C14" s="89"/>
      <c r="I14" s="92"/>
      <c r="L14" s="43"/>
      <c r="M14" s="22"/>
      <c r="N14" s="22"/>
      <c r="Q14" s="24"/>
      <c r="R14" s="49"/>
      <c r="S14" s="22"/>
      <c r="T14" s="22"/>
      <c r="W14" s="24"/>
    </row>
    <row r="15" spans="1:23">
      <c r="B15" s="53" t="s">
        <v>447</v>
      </c>
      <c r="C15" s="90"/>
      <c r="D15" s="74"/>
      <c r="E15" s="74"/>
      <c r="F15" s="74"/>
      <c r="G15" s="74"/>
      <c r="H15" s="74"/>
      <c r="I15" s="74"/>
      <c r="J15" s="74"/>
      <c r="K15" s="74"/>
      <c r="L15" s="45"/>
      <c r="M15" s="75"/>
      <c r="N15" s="75"/>
      <c r="O15" s="76"/>
      <c r="P15" s="76"/>
      <c r="Q15" s="77"/>
      <c r="R15" s="49"/>
      <c r="S15" s="75"/>
      <c r="T15" s="75"/>
      <c r="U15" s="76"/>
      <c r="V15" s="76"/>
      <c r="W15" s="77"/>
    </row>
    <row r="16" spans="1:23">
      <c r="B16" s="1" t="s">
        <v>448</v>
      </c>
      <c r="C16" s="89">
        <v>414</v>
      </c>
      <c r="D16" s="2">
        <v>80048</v>
      </c>
      <c r="E16" s="2">
        <v>56481</v>
      </c>
      <c r="F16" s="2">
        <f>E16</f>
        <v>56481</v>
      </c>
      <c r="G16" s="2">
        <f>D16</f>
        <v>80048</v>
      </c>
      <c r="H16" s="2" t="str">
        <f>CONCATENATE("L",D16,E16)</f>
        <v>L8004856481</v>
      </c>
      <c r="I16" s="2" t="str">
        <f>CONCATENATE("L",F16,G16)</f>
        <v>L5648180048</v>
      </c>
      <c r="J16" s="2" t="str">
        <f>CONCATENATE(C16,"NE")</f>
        <v>414NE</v>
      </c>
      <c r="K16" s="2" t="str">
        <f>CONCATENATE(C16,"SW")</f>
        <v>414SW</v>
      </c>
      <c r="L16" s="43"/>
      <c r="M16" s="22" t="str">
        <f>IFERROR(VLOOKUP(H16,emme_volumes!$A:$AB, 4,FALSE)*24,"****")</f>
        <v>****</v>
      </c>
      <c r="N16" s="22" t="str">
        <f t="array" ref="N16">IFERROR(SUM(VLOOKUP(H16,emme_volumes!$A:$AB, {5,6,7,8,9,10,11,12,13,14,15,16,17,18,19,20,21,22,23,24,25,26,27,28},FALSE)),"****")</f>
        <v>****</v>
      </c>
      <c r="O16" s="23">
        <f t="array" ref="O16">IFERROR(SUM(VLOOKUP(J16,counts!$A:$AC, {6,7,8,9,10,11,12,13,14,15,16,17,18,19,20,21,22,23,24,25,26,27,28,29},FALSE)),"****")</f>
        <v>10261</v>
      </c>
      <c r="P16" s="23" t="e">
        <f t="shared" ref="P16:P17" si="22">N16-O16</f>
        <v>#VALUE!</v>
      </c>
      <c r="Q16" s="24" t="e">
        <f t="shared" ref="Q16:Q18" si="23">P16/O16</f>
        <v>#VALUE!</v>
      </c>
      <c r="R16" s="49"/>
      <c r="S16" s="22" t="str">
        <f>IFERROR(VLOOKUP(I16,emme_volumes!$A:$AB, 4,FALSE)*24,"****")</f>
        <v>****</v>
      </c>
      <c r="T16" s="22" t="str">
        <f t="array" ref="T16">IFERROR(SUM(VLOOKUP(I16,emme_volumes!$A:$AB, {5,6,7,8,9,10,11,12,13,14,15,16,17,18,19,20,21,22,23,24,25,26,27,28},FALSE)),"****")</f>
        <v>****</v>
      </c>
      <c r="U16" s="23">
        <f t="array" ref="U16">IFERROR(SUM(VLOOKUP(K16,counts!$A:$AC, {6,7,8,9,10,11,12,13,14,15,16,17,18,19,20,21,22,23,24,25,26,27,28,29},FALSE)),"****")</f>
        <v>10047</v>
      </c>
      <c r="V16" s="23" t="e">
        <f t="shared" ref="V16:V17" si="24">T16-U16</f>
        <v>#VALUE!</v>
      </c>
      <c r="W16" s="24" t="e">
        <f t="shared" ref="W16:W18" si="25">V16/U16</f>
        <v>#VALUE!</v>
      </c>
    </row>
    <row r="17" spans="1:23">
      <c r="B17" s="1" t="s">
        <v>449</v>
      </c>
      <c r="C17" s="89">
        <v>415</v>
      </c>
      <c r="D17" s="2">
        <v>76519</v>
      </c>
      <c r="E17" s="2">
        <v>57404</v>
      </c>
      <c r="F17" s="2">
        <f>E17</f>
        <v>57404</v>
      </c>
      <c r="G17" s="2">
        <f t="shared" ref="G17" si="26">D17</f>
        <v>76519</v>
      </c>
      <c r="H17" s="2" t="str">
        <f>CONCATENATE("L",D17,E17)</f>
        <v>L7651957404</v>
      </c>
      <c r="I17" s="2" t="str">
        <f>CONCATENATE("L",F17,G17)</f>
        <v>L5740476519</v>
      </c>
      <c r="J17" s="2" t="str">
        <f>CONCATENATE(C17,"NE")</f>
        <v>415NE</v>
      </c>
      <c r="K17" s="2" t="str">
        <f>CONCATENATE(C17,"SW")</f>
        <v>415SW</v>
      </c>
      <c r="L17" s="43"/>
      <c r="M17" s="22" t="str">
        <f>IFERROR(VLOOKUP(H17,emme_volumes!$A:$AB, 4,FALSE)*24,"****")</f>
        <v>****</v>
      </c>
      <c r="N17" s="22" t="str">
        <f t="array" ref="N17">IFERROR(SUM(VLOOKUP(H17,emme_volumes!$A:$AB, {5,6,7,8,9,10,11,12,13,14,15,16,17,18,19,20,21,22,23,24,25,26,27,28},FALSE)),"****")</f>
        <v>****</v>
      </c>
      <c r="O17" s="23">
        <f t="array" ref="O17">IFERROR(SUM(VLOOKUP(J17,counts!$A:$AC, {6,7,8,9,10,11,12,13,14,15,16,17,18,19,20,21,22,23,24,25,26,27,28,29},FALSE)),"****")</f>
        <v>8805</v>
      </c>
      <c r="P17" s="23" t="e">
        <f t="shared" si="22"/>
        <v>#VALUE!</v>
      </c>
      <c r="Q17" s="24" t="e">
        <f t="shared" si="23"/>
        <v>#VALUE!</v>
      </c>
      <c r="R17" s="49"/>
      <c r="S17" s="22" t="str">
        <f>IFERROR(VLOOKUP(I17,emme_volumes!$A:$AB, 4,FALSE)*24,"****")</f>
        <v>****</v>
      </c>
      <c r="T17" s="22" t="str">
        <f t="array" ref="T17">IFERROR(SUM(VLOOKUP(I17,emme_volumes!$A:$AB, {5,6,7,8,9,10,11,12,13,14,15,16,17,18,19,20,21,22,23,24,25,26,27,28},FALSE)),"****")</f>
        <v>****</v>
      </c>
      <c r="U17" s="23">
        <f t="array" ref="U17">IFERROR(SUM(VLOOKUP(K17,counts!$A:$AC, {6,7,8,9,10,11,12,13,14,15,16,17,18,19,20,21,22,23,24,25,26,27,28,29},FALSE)),"****")</f>
        <v>8848</v>
      </c>
      <c r="V17" s="23" t="e">
        <f t="shared" si="24"/>
        <v>#VALUE!</v>
      </c>
      <c r="W17" s="24" t="e">
        <f t="shared" si="25"/>
        <v>#VALUE!</v>
      </c>
    </row>
    <row r="18" spans="1:23">
      <c r="A18" s="3"/>
      <c r="B18" s="53" t="s">
        <v>4</v>
      </c>
      <c r="C18" s="91"/>
      <c r="D18" s="54"/>
      <c r="E18" s="54"/>
      <c r="F18" s="54"/>
      <c r="G18" s="54"/>
      <c r="H18" s="54"/>
      <c r="I18" s="54"/>
      <c r="J18" s="54"/>
      <c r="K18" s="54"/>
      <c r="L18" s="45"/>
      <c r="M18" s="55">
        <f>SUM(M16:M17)</f>
        <v>0</v>
      </c>
      <c r="N18" s="55">
        <f>SUM(N16:N17)</f>
        <v>0</v>
      </c>
      <c r="O18" s="56">
        <f>SUM(O16:O17)</f>
        <v>19066</v>
      </c>
      <c r="P18" s="56" t="e">
        <f>SUM(P16:P17)</f>
        <v>#VALUE!</v>
      </c>
      <c r="Q18" s="57" t="e">
        <f t="shared" si="23"/>
        <v>#VALUE!</v>
      </c>
      <c r="R18" s="50"/>
      <c r="S18" s="55">
        <f>SUM(S16:S17)</f>
        <v>0</v>
      </c>
      <c r="T18" s="55">
        <f>SUM(T16:T17)</f>
        <v>0</v>
      </c>
      <c r="U18" s="56">
        <f>SUM(U16:U17)</f>
        <v>18895</v>
      </c>
      <c r="V18" s="56" t="e">
        <f>SUM(V16:V17)</f>
        <v>#VALUE!</v>
      </c>
      <c r="W18" s="57" t="e">
        <f t="shared" si="25"/>
        <v>#VALUE!</v>
      </c>
    </row>
    <row r="19" spans="1:23">
      <c r="C19" s="89"/>
      <c r="I19" s="92"/>
      <c r="L19" s="43"/>
      <c r="M19" s="22"/>
      <c r="N19" s="22"/>
      <c r="Q19" s="24"/>
      <c r="R19" s="49"/>
      <c r="S19" s="22"/>
      <c r="T19" s="22"/>
      <c r="W19" s="24"/>
    </row>
    <row r="20" spans="1:23">
      <c r="B20" s="53" t="s">
        <v>533</v>
      </c>
      <c r="C20" s="90"/>
      <c r="D20" s="74"/>
      <c r="E20" s="74"/>
      <c r="F20" s="74"/>
      <c r="G20" s="74"/>
      <c r="H20" s="74"/>
      <c r="I20" s="74"/>
      <c r="J20" s="74"/>
      <c r="K20" s="74"/>
      <c r="L20" s="45"/>
      <c r="M20" s="75"/>
      <c r="N20" s="75"/>
      <c r="O20" s="76"/>
      <c r="P20" s="76"/>
      <c r="Q20" s="77"/>
      <c r="R20" s="49"/>
      <c r="S20" s="75"/>
      <c r="T20" s="75"/>
      <c r="U20" s="76"/>
      <c r="V20" s="76"/>
      <c r="W20" s="77"/>
    </row>
    <row r="21" spans="1:23">
      <c r="B21" s="1" t="s">
        <v>161</v>
      </c>
      <c r="C21" s="89">
        <v>409</v>
      </c>
      <c r="D21" s="2">
        <v>80561</v>
      </c>
      <c r="E21" s="2">
        <v>82273</v>
      </c>
      <c r="F21" s="2">
        <f>E21</f>
        <v>82273</v>
      </c>
      <c r="G21" s="2">
        <f>D21</f>
        <v>80561</v>
      </c>
      <c r="H21" s="2" t="str">
        <f>CONCATENATE("L",D21,E21)</f>
        <v>L8056182273</v>
      </c>
      <c r="I21" s="2" t="str">
        <f>CONCATENATE("L",F21,G21)</f>
        <v>L8227380561</v>
      </c>
      <c r="J21" s="2" t="str">
        <f>CONCATENATE(C21,"NE")</f>
        <v>409NE</v>
      </c>
      <c r="K21" s="2" t="str">
        <f>CONCATENATE(C21,"SW")</f>
        <v>409SW</v>
      </c>
      <c r="L21" s="43"/>
      <c r="M21" s="22" t="str">
        <f>IFERROR(VLOOKUP(H21,emme_volumes!$A:$AB, 4,FALSE)*24,"****")</f>
        <v>****</v>
      </c>
      <c r="N21" s="22" t="str">
        <f t="array" ref="N21">IFERROR(SUM(VLOOKUP(H21,emme_volumes!$A:$AB, {5,6,7,8,9,10,11,12,13,14,15,16,17,18,19,20,21,22,23,24,25,26,27,28},FALSE)),"****")</f>
        <v>****</v>
      </c>
      <c r="O21" s="23">
        <f t="array" ref="O21">IFERROR(SUM(VLOOKUP(J21,counts!$A:$AC, {6,7,8,9,10,11,12,13,14,15,16,17,18,19,20,21,22,23,24,25,26,27,28,29},FALSE)),"****")</f>
        <v>12244</v>
      </c>
      <c r="P21" s="23" t="e">
        <f t="shared" ref="P21:P31" si="27">N21-O21</f>
        <v>#VALUE!</v>
      </c>
      <c r="Q21" s="24" t="e">
        <f t="shared" ref="Q21:Q32" si="28">P21/O21</f>
        <v>#VALUE!</v>
      </c>
      <c r="R21" s="49"/>
      <c r="S21" s="22" t="str">
        <f>IFERROR(VLOOKUP(I21,emme_volumes!$A:$AB, 4,FALSE)*24,"****")</f>
        <v>****</v>
      </c>
      <c r="T21" s="22" t="str">
        <f t="array" ref="T21">IFERROR(SUM(VLOOKUP(I21,emme_volumes!$A:$AB, {5,6,7,8,9,10,11,12,13,14,15,16,17,18,19,20,21,22,23,24,25,26,27,28},FALSE)),"****")</f>
        <v>****</v>
      </c>
      <c r="U21" s="23">
        <f t="array" ref="U21">IFERROR(SUM(VLOOKUP(K21,counts!$A:$AC, {6,7,8,9,10,11,12,13,14,15,16,17,18,19,20,21,22,23,24,25,26,27,28,29},FALSE)),"****")</f>
        <v>12235</v>
      </c>
      <c r="V21" s="23" t="e">
        <f t="shared" ref="V21:V31" si="29">T21-U21</f>
        <v>#VALUE!</v>
      </c>
      <c r="W21" s="24" t="e">
        <f t="shared" ref="W21:W32" si="30">V21/U21</f>
        <v>#VALUE!</v>
      </c>
    </row>
    <row r="22" spans="1:23">
      <c r="B22" s="1" t="s">
        <v>507</v>
      </c>
      <c r="C22" s="89">
        <v>105</v>
      </c>
      <c r="D22" s="2">
        <v>57115</v>
      </c>
      <c r="E22" s="2">
        <v>58617</v>
      </c>
      <c r="F22" s="2">
        <f t="shared" ref="F22:F28" si="31">E22</f>
        <v>58617</v>
      </c>
      <c r="G22" s="2">
        <f t="shared" ref="G22:G28" si="32">D22</f>
        <v>57115</v>
      </c>
      <c r="H22" s="2" t="str">
        <f t="shared" ref="H22:H29" si="33">CONCATENATE("L",D22,E22)</f>
        <v>L5711558617</v>
      </c>
      <c r="I22" s="2" t="str">
        <f t="shared" ref="I22:I29" si="34">CONCATENATE("L",F22,G22)</f>
        <v>L5861757115</v>
      </c>
      <c r="J22" s="2" t="str">
        <f t="shared" ref="J22:J29" si="35">CONCATENATE(C22,"NE")</f>
        <v>105NE</v>
      </c>
      <c r="K22" s="2" t="str">
        <f t="shared" ref="K22:K29" si="36">CONCATENATE(C22,"SW")</f>
        <v>105SW</v>
      </c>
      <c r="L22" s="43"/>
      <c r="M22" s="22" t="str">
        <f>IFERROR(VLOOKUP(H22,emme_volumes!$A:$AB, 4,FALSE)*24,"****")</f>
        <v>****</v>
      </c>
      <c r="N22" s="22" t="str">
        <f t="array" ref="N22">IFERROR(SUM(VLOOKUP(H22,emme_volumes!$A:$AB, {5,6,7,8,9,10,11,12,13,14,15,16,17,18,19,20,21,22,23,24,25,26,27,28},FALSE)),"****")</f>
        <v>****</v>
      </c>
      <c r="O22" s="23">
        <f t="array" ref="O22">IFERROR(SUM(VLOOKUP(J22,counts!$A:$AC, {6,7,8,9,10,11,12,13,14,15,16,17,18,19,20,21,22,23,24,25,26,27,28,29},FALSE)),"****")</f>
        <v>6816</v>
      </c>
      <c r="P22" s="23" t="e">
        <f t="shared" si="27"/>
        <v>#VALUE!</v>
      </c>
      <c r="Q22" s="24" t="e">
        <f t="shared" si="28"/>
        <v>#VALUE!</v>
      </c>
      <c r="R22" s="49"/>
      <c r="S22" s="22" t="str">
        <f>IFERROR(VLOOKUP(I22,emme_volumes!$A:$AB, 4,FALSE)*24,"****")</f>
        <v>****</v>
      </c>
      <c r="T22" s="22" t="str">
        <f t="array" ref="T22">IFERROR(SUM(VLOOKUP(I22,emme_volumes!$A:$AB, {5,6,7,8,9,10,11,12,13,14,15,16,17,18,19,20,21,22,23,24,25,26,27,28},FALSE)),"****")</f>
        <v>****</v>
      </c>
      <c r="U22" s="23">
        <f t="array" ref="U22">IFERROR(SUM(VLOOKUP(K22,counts!$A:$AC, {6,7,8,9,10,11,12,13,14,15,16,17,18,19,20,21,22,23,24,25,26,27,28,29},FALSE)),"****")</f>
        <v>6905</v>
      </c>
      <c r="V22" s="23" t="e">
        <f t="shared" si="29"/>
        <v>#VALUE!</v>
      </c>
      <c r="W22" s="24" t="e">
        <f t="shared" si="30"/>
        <v>#VALUE!</v>
      </c>
    </row>
    <row r="23" spans="1:23">
      <c r="B23" s="1" t="s">
        <v>537</v>
      </c>
      <c r="C23" s="89">
        <v>417</v>
      </c>
      <c r="D23" s="2">
        <v>59335</v>
      </c>
      <c r="E23" s="2">
        <v>57056</v>
      </c>
      <c r="F23" s="2">
        <f t="shared" si="31"/>
        <v>57056</v>
      </c>
      <c r="G23" s="2">
        <f t="shared" si="32"/>
        <v>59335</v>
      </c>
      <c r="H23" s="2" t="str">
        <f t="shared" si="33"/>
        <v>L5933557056</v>
      </c>
      <c r="I23" s="2" t="str">
        <f t="shared" si="34"/>
        <v>L5705659335</v>
      </c>
      <c r="J23" s="2" t="str">
        <f t="shared" si="35"/>
        <v>417NE</v>
      </c>
      <c r="K23" s="2" t="str">
        <f t="shared" si="36"/>
        <v>417SW</v>
      </c>
      <c r="L23" s="43"/>
      <c r="M23" s="22" t="str">
        <f>IFERROR(VLOOKUP(H23,emme_volumes!$A:$AB, 4,FALSE)*24,"****")</f>
        <v>****</v>
      </c>
      <c r="N23" s="22" t="str">
        <f t="array" ref="N23">IFERROR(SUM(VLOOKUP(H23,emme_volumes!$A:$AB, {5,6,7,8,9,10,11,12,13,14,15,16,17,18,19,20,21,22,23,24,25,26,27,28},FALSE)),"****")</f>
        <v>****</v>
      </c>
      <c r="O23" s="23">
        <f t="array" ref="O23">IFERROR(SUM(VLOOKUP(J23,counts!$A:$AC, {6,7,8,9,10,11,12,13,14,15,16,17,18,19,20,21,22,23,24,25,26,27,28,29},FALSE)),"****")</f>
        <v>10444</v>
      </c>
      <c r="P23" s="23" t="e">
        <f t="shared" si="27"/>
        <v>#VALUE!</v>
      </c>
      <c r="Q23" s="24" t="e">
        <f t="shared" si="28"/>
        <v>#VALUE!</v>
      </c>
      <c r="R23" s="49"/>
      <c r="S23" s="22" t="str">
        <f>IFERROR(VLOOKUP(I23,emme_volumes!$A:$AB, 4,FALSE)*24,"****")</f>
        <v>****</v>
      </c>
      <c r="T23" s="22" t="str">
        <f t="array" ref="T23">IFERROR(SUM(VLOOKUP(I23,emme_volumes!$A:$AB, {5,6,7,8,9,10,11,12,13,14,15,16,17,18,19,20,21,22,23,24,25,26,27,28},FALSE)),"****")</f>
        <v>****</v>
      </c>
      <c r="U23" s="23">
        <f t="array" ref="U23">IFERROR(SUM(VLOOKUP(K23,counts!$A:$AC, {6,7,8,9,10,11,12,13,14,15,16,17,18,19,20,21,22,23,24,25,26,27,28,29},FALSE)),"****")</f>
        <v>10909</v>
      </c>
      <c r="V23" s="23" t="e">
        <f t="shared" si="29"/>
        <v>#VALUE!</v>
      </c>
      <c r="W23" s="24" t="e">
        <f t="shared" si="30"/>
        <v>#VALUE!</v>
      </c>
    </row>
    <row r="24" spans="1:23">
      <c r="B24" s="1" t="s">
        <v>538</v>
      </c>
      <c r="C24" s="89">
        <v>418</v>
      </c>
      <c r="D24" s="2">
        <v>57545</v>
      </c>
      <c r="E24" s="2">
        <v>56105</v>
      </c>
      <c r="F24" s="2">
        <f t="shared" si="31"/>
        <v>56105</v>
      </c>
      <c r="G24" s="2">
        <f t="shared" si="32"/>
        <v>57545</v>
      </c>
      <c r="H24" s="2" t="str">
        <f t="shared" si="33"/>
        <v>L5754556105</v>
      </c>
      <c r="I24" s="2" t="str">
        <f t="shared" si="34"/>
        <v>L5610557545</v>
      </c>
      <c r="J24" s="2" t="str">
        <f t="shared" si="35"/>
        <v>418NE</v>
      </c>
      <c r="K24" s="2" t="str">
        <f t="shared" si="36"/>
        <v>418SW</v>
      </c>
      <c r="L24" s="45"/>
      <c r="M24" s="22" t="str">
        <f>IFERROR(VLOOKUP(H24,emme_volumes!$A:$AB, 4,FALSE)*24,"****")</f>
        <v>****</v>
      </c>
      <c r="N24" s="22" t="str">
        <f t="array" ref="N24">IFERROR(SUM(VLOOKUP(H24,emme_volumes!$A:$AB, {5,6,7,8,9,10,11,12,13,14,15,16,17,18,19,20,21,22,23,24,25,26,27,28},FALSE)),"****")</f>
        <v>****</v>
      </c>
      <c r="O24" s="23">
        <f t="array" ref="O24">IFERROR(SUM(VLOOKUP(J24,counts!$A:$AC, {6,7,8,9,10,11,12,13,14,15,16,17,18,19,20,21,22,23,24,25,26,27,28,29},FALSE)),"****")</f>
        <v>13418</v>
      </c>
      <c r="P24" s="23" t="e">
        <f t="shared" si="27"/>
        <v>#VALUE!</v>
      </c>
      <c r="Q24" s="24" t="e">
        <f t="shared" si="28"/>
        <v>#VALUE!</v>
      </c>
      <c r="R24" s="49"/>
      <c r="S24" s="22" t="str">
        <f>IFERROR(VLOOKUP(I24,emme_volumes!$A:$AB, 4,FALSE)*24,"****")</f>
        <v>****</v>
      </c>
      <c r="T24" s="22" t="str">
        <f t="array" ref="T24">IFERROR(SUM(VLOOKUP(I24,emme_volumes!$A:$AB, {5,6,7,8,9,10,11,12,13,14,15,16,17,18,19,20,21,22,23,24,25,26,27,28},FALSE)),"****")</f>
        <v>****</v>
      </c>
      <c r="U24" s="23">
        <f t="array" ref="U24">IFERROR(SUM(VLOOKUP(K24,counts!$A:$AC, {6,7,8,9,10,11,12,13,14,15,16,17,18,19,20,21,22,23,24,25,26,27,28,29},FALSE)),"****")</f>
        <v>10514</v>
      </c>
      <c r="V24" s="23" t="e">
        <f t="shared" si="29"/>
        <v>#VALUE!</v>
      </c>
      <c r="W24" s="24" t="e">
        <f t="shared" si="30"/>
        <v>#VALUE!</v>
      </c>
    </row>
    <row r="25" spans="1:23">
      <c r="B25" s="1" t="s">
        <v>539</v>
      </c>
      <c r="C25" s="89">
        <v>419</v>
      </c>
      <c r="D25" s="2">
        <v>54685</v>
      </c>
      <c r="E25" s="2">
        <v>60034</v>
      </c>
      <c r="F25" s="2">
        <f t="shared" si="31"/>
        <v>60034</v>
      </c>
      <c r="G25" s="2">
        <f t="shared" si="32"/>
        <v>54685</v>
      </c>
      <c r="H25" s="2" t="str">
        <f t="shared" si="33"/>
        <v>L5468560034</v>
      </c>
      <c r="I25" s="2" t="str">
        <f t="shared" si="34"/>
        <v>L6003454685</v>
      </c>
      <c r="J25" s="2" t="str">
        <f t="shared" si="35"/>
        <v>419NE</v>
      </c>
      <c r="K25" s="2" t="str">
        <f t="shared" si="36"/>
        <v>419SW</v>
      </c>
      <c r="L25" s="45"/>
      <c r="M25" s="22" t="str">
        <f>IFERROR(VLOOKUP(H25,emme_volumes!$A:$AB, 4,FALSE)*24,"****")</f>
        <v>****</v>
      </c>
      <c r="N25" s="22" t="str">
        <f t="array" ref="N25">IFERROR(SUM(VLOOKUP(H25,emme_volumes!$A:$AB, {5,6,7,8,9,10,11,12,13,14,15,16,17,18,19,20,21,22,23,24,25,26,27,28},FALSE)),"****")</f>
        <v>****</v>
      </c>
      <c r="O25" s="23">
        <f t="array" ref="O25">IFERROR(SUM(VLOOKUP(J25,counts!$A:$AC, {6,7,8,9,10,11,12,13,14,15,16,17,18,19,20,21,22,23,24,25,26,27,28,29},FALSE)),"****")</f>
        <v>8067</v>
      </c>
      <c r="P25" s="23" t="e">
        <f t="shared" si="27"/>
        <v>#VALUE!</v>
      </c>
      <c r="Q25" s="24" t="e">
        <f t="shared" si="28"/>
        <v>#VALUE!</v>
      </c>
      <c r="R25" s="50"/>
      <c r="S25" s="22" t="str">
        <f>IFERROR(VLOOKUP(I25,emme_volumes!$A:$AB, 4,FALSE)*24,"****")</f>
        <v>****</v>
      </c>
      <c r="T25" s="22" t="str">
        <f t="array" ref="T25">IFERROR(SUM(VLOOKUP(I25,emme_volumes!$A:$AB, {5,6,7,8,9,10,11,12,13,14,15,16,17,18,19,20,21,22,23,24,25,26,27,28},FALSE)),"****")</f>
        <v>****</v>
      </c>
      <c r="U25" s="23">
        <f t="array" ref="U25">IFERROR(SUM(VLOOKUP(K25,counts!$A:$AC, {6,7,8,9,10,11,12,13,14,15,16,17,18,19,20,21,22,23,24,25,26,27,28,29},FALSE)),"****")</f>
        <v>7921</v>
      </c>
      <c r="V25" s="23" t="e">
        <f t="shared" si="29"/>
        <v>#VALUE!</v>
      </c>
      <c r="W25" s="24" t="e">
        <f t="shared" si="30"/>
        <v>#VALUE!</v>
      </c>
    </row>
    <row r="26" spans="1:23">
      <c r="B26" s="1" t="s">
        <v>540</v>
      </c>
      <c r="C26" s="89">
        <v>420</v>
      </c>
      <c r="D26" s="2">
        <v>58822</v>
      </c>
      <c r="E26" s="2">
        <v>57606</v>
      </c>
      <c r="F26" s="2">
        <f t="shared" si="31"/>
        <v>57606</v>
      </c>
      <c r="G26" s="2">
        <f t="shared" si="32"/>
        <v>58822</v>
      </c>
      <c r="H26" s="2" t="str">
        <f t="shared" si="33"/>
        <v>L5882257606</v>
      </c>
      <c r="I26" s="2" t="str">
        <f t="shared" si="34"/>
        <v>L5760658822</v>
      </c>
      <c r="J26" s="2" t="str">
        <f t="shared" si="35"/>
        <v>420NE</v>
      </c>
      <c r="K26" s="2" t="str">
        <f t="shared" si="36"/>
        <v>420SW</v>
      </c>
      <c r="L26" s="43"/>
      <c r="M26" s="22" t="str">
        <f>IFERROR(VLOOKUP(H26,emme_volumes!$A:$AB, 4,FALSE)*24,"****")</f>
        <v>****</v>
      </c>
      <c r="N26" s="22" t="str">
        <f t="array" ref="N26">IFERROR(SUM(VLOOKUP(H26,emme_volumes!$A:$AB, {5,6,7,8,9,10,11,12,13,14,15,16,17,18,19,20,21,22,23,24,25,26,27,28},FALSE)),"****")</f>
        <v>****</v>
      </c>
      <c r="O26" s="23">
        <f t="array" ref="O26">IFERROR(SUM(VLOOKUP(J26,counts!$A:$AC, {6,7,8,9,10,11,12,13,14,15,16,17,18,19,20,21,22,23,24,25,26,27,28,29},FALSE)),"****")</f>
        <v>1576</v>
      </c>
      <c r="P26" s="23" t="e">
        <f t="shared" si="27"/>
        <v>#VALUE!</v>
      </c>
      <c r="Q26" s="24" t="e">
        <f t="shared" si="28"/>
        <v>#VALUE!</v>
      </c>
      <c r="R26" s="49"/>
      <c r="S26" s="22" t="str">
        <f>IFERROR(VLOOKUP(I26,emme_volumes!$A:$AB, 4,FALSE)*24,"****")</f>
        <v>****</v>
      </c>
      <c r="T26" s="22" t="str">
        <f t="array" ref="T26">IFERROR(SUM(VLOOKUP(I26,emme_volumes!$A:$AB, {5,6,7,8,9,10,11,12,13,14,15,16,17,18,19,20,21,22,23,24,25,26,27,28},FALSE)),"****")</f>
        <v>****</v>
      </c>
      <c r="U26" s="23">
        <f t="array" ref="U26">IFERROR(SUM(VLOOKUP(K26,counts!$A:$AC, {6,7,8,9,10,11,12,13,14,15,16,17,18,19,20,21,22,23,24,25,26,27,28,29},FALSE)),"****")</f>
        <v>2093</v>
      </c>
      <c r="V26" s="23" t="e">
        <f t="shared" si="29"/>
        <v>#VALUE!</v>
      </c>
      <c r="W26" s="24" t="e">
        <f t="shared" si="30"/>
        <v>#VALUE!</v>
      </c>
    </row>
    <row r="27" spans="1:23">
      <c r="B27" s="1" t="s">
        <v>541</v>
      </c>
      <c r="C27" s="89">
        <v>421</v>
      </c>
      <c r="D27" s="2">
        <v>57085</v>
      </c>
      <c r="E27" s="2">
        <v>71650</v>
      </c>
      <c r="F27" s="2">
        <f t="shared" si="31"/>
        <v>71650</v>
      </c>
      <c r="G27" s="2">
        <f t="shared" si="32"/>
        <v>57085</v>
      </c>
      <c r="H27" s="2" t="str">
        <f t="shared" si="33"/>
        <v>L5708571650</v>
      </c>
      <c r="I27" s="2" t="str">
        <f t="shared" si="34"/>
        <v>L7165057085</v>
      </c>
      <c r="J27" s="2" t="str">
        <f t="shared" si="35"/>
        <v>421NE</v>
      </c>
      <c r="K27" s="2" t="str">
        <f t="shared" si="36"/>
        <v>421SW</v>
      </c>
      <c r="L27" s="43"/>
      <c r="M27" s="22" t="str">
        <f>IFERROR(VLOOKUP(H27,emme_volumes!$A:$AB, 4,FALSE)*24,"****")</f>
        <v>****</v>
      </c>
      <c r="N27" s="22" t="str">
        <f t="array" ref="N27">IFERROR(SUM(VLOOKUP(H27,emme_volumes!$A:$AB, {5,6,7,8,9,10,11,12,13,14,15,16,17,18,19,20,21,22,23,24,25,26,27,28},FALSE)),"****")</f>
        <v>****</v>
      </c>
      <c r="O27" s="23">
        <f t="array" ref="O27">IFERROR(SUM(VLOOKUP(J27,counts!$A:$AC, {6,7,8,9,10,11,12,13,14,15,16,17,18,19,20,21,22,23,24,25,26,27,28,29},FALSE)),"****")</f>
        <v>3608</v>
      </c>
      <c r="P27" s="23" t="e">
        <f t="shared" si="27"/>
        <v>#VALUE!</v>
      </c>
      <c r="Q27" s="24" t="e">
        <f t="shared" si="28"/>
        <v>#VALUE!</v>
      </c>
      <c r="R27" s="49"/>
      <c r="S27" s="22" t="str">
        <f>IFERROR(VLOOKUP(I27,emme_volumes!$A:$AB, 4,FALSE)*24,"****")</f>
        <v>****</v>
      </c>
      <c r="T27" s="22" t="str">
        <f t="array" ref="T27">IFERROR(SUM(VLOOKUP(I27,emme_volumes!$A:$AB, {5,6,7,8,9,10,11,12,13,14,15,16,17,18,19,20,21,22,23,24,25,26,27,28},FALSE)),"****")</f>
        <v>****</v>
      </c>
      <c r="U27" s="23">
        <f t="array" ref="U27">IFERROR(SUM(VLOOKUP(K27,counts!$A:$AC, {6,7,8,9,10,11,12,13,14,15,16,17,18,19,20,21,22,23,24,25,26,27,28,29},FALSE)),"****")</f>
        <v>3040</v>
      </c>
      <c r="V27" s="23" t="e">
        <f t="shared" si="29"/>
        <v>#VALUE!</v>
      </c>
      <c r="W27" s="24" t="e">
        <f t="shared" si="30"/>
        <v>#VALUE!</v>
      </c>
    </row>
    <row r="28" spans="1:23">
      <c r="B28" s="1" t="s">
        <v>552</v>
      </c>
      <c r="C28" s="89">
        <v>416</v>
      </c>
      <c r="D28" s="2">
        <v>53375</v>
      </c>
      <c r="E28" s="2">
        <v>59426</v>
      </c>
      <c r="F28" s="2">
        <f t="shared" si="31"/>
        <v>59426</v>
      </c>
      <c r="G28" s="2">
        <f t="shared" si="32"/>
        <v>53375</v>
      </c>
      <c r="H28" s="2" t="str">
        <f t="shared" si="33"/>
        <v>L5337559426</v>
      </c>
      <c r="I28" s="2" t="str">
        <f t="shared" si="34"/>
        <v>L5942653375</v>
      </c>
      <c r="J28" s="2" t="str">
        <f t="shared" si="35"/>
        <v>416NE</v>
      </c>
      <c r="K28" s="2" t="str">
        <f t="shared" si="36"/>
        <v>416SW</v>
      </c>
      <c r="L28" s="43"/>
      <c r="M28" s="22" t="str">
        <f>IFERROR(VLOOKUP(H28,emme_volumes!$A:$AB, 4,FALSE)*24,"****")</f>
        <v>****</v>
      </c>
      <c r="N28" s="22" t="str">
        <f t="array" ref="N28">IFERROR(SUM(VLOOKUP(H28,emme_volumes!$A:$AB, {5,6,7,8,9,10,11,12,13,14,15,16,17,18,19,20,21,22,23,24,25,26,27,28},FALSE)),"****")</f>
        <v>****</v>
      </c>
      <c r="O28" s="23">
        <f t="array" ref="O28">IFERROR(SUM(VLOOKUP(J28,counts!$A:$AC, {6,7,8,9,10,11,12,13,14,15,16,17,18,19,20,21,22,23,24,25,26,27,28,29},FALSE)),"****")</f>
        <v>2311</v>
      </c>
      <c r="P28" s="23" t="e">
        <f t="shared" si="27"/>
        <v>#VALUE!</v>
      </c>
      <c r="Q28" s="24" t="e">
        <f t="shared" si="28"/>
        <v>#VALUE!</v>
      </c>
      <c r="R28" s="49"/>
      <c r="S28" s="22" t="str">
        <f>IFERROR(VLOOKUP(I28,emme_volumes!$A:$AB, 4,FALSE)*24,"****")</f>
        <v>****</v>
      </c>
      <c r="T28" s="22" t="str">
        <f t="array" ref="T28">IFERROR(SUM(VLOOKUP(I28,emme_volumes!$A:$AB, {5,6,7,8,9,10,11,12,13,14,15,16,17,18,19,20,21,22,23,24,25,26,27,28},FALSE)),"****")</f>
        <v>****</v>
      </c>
      <c r="U28" s="23">
        <f t="array" ref="U28">IFERROR(SUM(VLOOKUP(K28,counts!$A:$AC, {6,7,8,9,10,11,12,13,14,15,16,17,18,19,20,21,22,23,24,25,26,27,28,29},FALSE)),"****")</f>
        <v>2108</v>
      </c>
      <c r="V28" s="23" t="e">
        <f t="shared" si="29"/>
        <v>#VALUE!</v>
      </c>
      <c r="W28" s="24" t="e">
        <f t="shared" si="30"/>
        <v>#VALUE!</v>
      </c>
    </row>
    <row r="29" spans="1:23">
      <c r="B29" s="1" t="s">
        <v>542</v>
      </c>
      <c r="C29" s="89">
        <v>422</v>
      </c>
      <c r="D29" s="2">
        <v>53672</v>
      </c>
      <c r="E29" s="2">
        <v>60564</v>
      </c>
      <c r="F29" s="2">
        <f>E29</f>
        <v>60564</v>
      </c>
      <c r="G29" s="2">
        <f>D29</f>
        <v>53672</v>
      </c>
      <c r="H29" s="2" t="str">
        <f t="shared" si="33"/>
        <v>L5367260564</v>
      </c>
      <c r="I29" s="2" t="str">
        <f t="shared" si="34"/>
        <v>L6056453672</v>
      </c>
      <c r="J29" s="2" t="str">
        <f t="shared" si="35"/>
        <v>422NE</v>
      </c>
      <c r="K29" s="2" t="str">
        <f t="shared" si="36"/>
        <v>422SW</v>
      </c>
      <c r="L29" s="43"/>
      <c r="M29" s="22" t="str">
        <f>IFERROR(VLOOKUP(H29,emme_volumes!$A:$AB, 4,FALSE)*24,"****")</f>
        <v>****</v>
      </c>
      <c r="N29" s="22" t="str">
        <f t="array" ref="N29">IFERROR(SUM(VLOOKUP(H29,emme_volumes!$A:$AB, {5,6,7,8,9,10,11,12,13,14,15,16,17,18,19,20,21,22,23,24,25,26,27,28},FALSE)),"****")</f>
        <v>****</v>
      </c>
      <c r="O29" s="23">
        <f t="array" ref="O29">IFERROR(SUM(VLOOKUP(J29,counts!$A:$AC, {6,7,8,9,10,11,12,13,14,15,16,17,18,19,20,21,22,23,24,25,26,27,28,29},FALSE)),"****")</f>
        <v>13465</v>
      </c>
      <c r="P29" s="23" t="e">
        <f t="shared" si="27"/>
        <v>#VALUE!</v>
      </c>
      <c r="Q29" s="24" t="e">
        <f t="shared" si="28"/>
        <v>#VALUE!</v>
      </c>
      <c r="R29" s="51"/>
      <c r="S29" s="22" t="str">
        <f>IFERROR(VLOOKUP(I29,emme_volumes!$A:$AB, 4,FALSE)*24,"****")</f>
        <v>****</v>
      </c>
      <c r="T29" s="22" t="str">
        <f t="array" ref="T29">IFERROR(SUM(VLOOKUP(I29,emme_volumes!$A:$AB, {5,6,7,8,9,10,11,12,13,14,15,16,17,18,19,20,21,22,23,24,25,26,27,28},FALSE)),"****")</f>
        <v>****</v>
      </c>
      <c r="U29" s="23">
        <f t="array" ref="U29">IFERROR(SUM(VLOOKUP(K29,counts!$A:$AC, {6,7,8,9,10,11,12,13,14,15,16,17,18,19,20,21,22,23,24,25,26,27,28,29},FALSE)),"****")</f>
        <v>12997</v>
      </c>
      <c r="V29" s="23" t="e">
        <f t="shared" si="29"/>
        <v>#VALUE!</v>
      </c>
      <c r="W29" s="24" t="e">
        <f t="shared" si="30"/>
        <v>#VALUE!</v>
      </c>
    </row>
    <row r="30" spans="1:23">
      <c r="B30" s="1" t="s">
        <v>162</v>
      </c>
      <c r="C30" s="89">
        <v>410</v>
      </c>
      <c r="D30" s="2">
        <v>54530</v>
      </c>
      <c r="E30" s="2">
        <v>56693</v>
      </c>
      <c r="F30" s="2">
        <f>E30</f>
        <v>56693</v>
      </c>
      <c r="G30" s="2">
        <f>D30</f>
        <v>54530</v>
      </c>
      <c r="H30" s="2" t="str">
        <f>CONCATENATE("L",D30,E30)</f>
        <v>L5453056693</v>
      </c>
      <c r="I30" s="2" t="str">
        <f>CONCATENATE("L",F30,G30)</f>
        <v>L5669354530</v>
      </c>
      <c r="J30" s="2" t="str">
        <f>CONCATENATE(C30,"NE")</f>
        <v>410NE</v>
      </c>
      <c r="K30" s="2" t="str">
        <f>CONCATENATE(C30,"SW")</f>
        <v>410SW</v>
      </c>
      <c r="L30" s="43"/>
      <c r="M30" s="22" t="str">
        <f>IFERROR(VLOOKUP(H30,emme_volumes!$A:$AB, 4,FALSE)*24,"****")</f>
        <v>****</v>
      </c>
      <c r="N30" s="22" t="str">
        <f t="array" ref="N30">IFERROR(SUM(VLOOKUP(H30,emme_volumes!$A:$AB, {5,6,7,8,9,10,11,12,13,14,15,16,17,18,19,20,21,22,23,24,25,26,27,28},FALSE)),"****")</f>
        <v>****</v>
      </c>
      <c r="O30" s="23">
        <f t="array" ref="O30">IFERROR(SUM(VLOOKUP(J30,counts!$A:$AC, {6,7,8,9,10,11,12,13,14,15,16,17,18,19,20,21,22,23,24,25,26,27,28,29},FALSE)),"****")</f>
        <v>4721</v>
      </c>
      <c r="P30" s="23" t="e">
        <f t="shared" si="27"/>
        <v>#VALUE!</v>
      </c>
      <c r="Q30" s="24" t="e">
        <f t="shared" si="28"/>
        <v>#VALUE!</v>
      </c>
      <c r="R30" s="49"/>
      <c r="S30" s="22" t="str">
        <f>IFERROR(VLOOKUP(I30,emme_volumes!$A:$AB, 4,FALSE)*24,"****")</f>
        <v>****</v>
      </c>
      <c r="T30" s="22" t="str">
        <f t="array" ref="T30">IFERROR(SUM(VLOOKUP(I30,emme_volumes!$A:$AB, {5,6,7,8,9,10,11,12,13,14,15,16,17,18,19,20,21,22,23,24,25,26,27,28},FALSE)),"****")</f>
        <v>****</v>
      </c>
      <c r="U30" s="23">
        <f t="array" ref="U30">IFERROR(SUM(VLOOKUP(K30,counts!$A:$AC, {6,7,8,9,10,11,12,13,14,15,16,17,18,19,20,21,22,23,24,25,26,27,28,29},FALSE)),"****")</f>
        <v>4129</v>
      </c>
      <c r="V30" s="23" t="e">
        <f t="shared" si="29"/>
        <v>#VALUE!</v>
      </c>
      <c r="W30" s="24" t="e">
        <f t="shared" si="30"/>
        <v>#VALUE!</v>
      </c>
    </row>
    <row r="31" spans="1:23">
      <c r="B31" s="1" t="s">
        <v>368</v>
      </c>
      <c r="C31" s="89">
        <v>12</v>
      </c>
      <c r="D31" s="2">
        <v>57042</v>
      </c>
      <c r="E31" s="2">
        <v>57041</v>
      </c>
      <c r="F31" s="2">
        <f t="shared" ref="F31" si="37">E31</f>
        <v>57041</v>
      </c>
      <c r="G31" s="2">
        <f t="shared" ref="G31" si="38">D31</f>
        <v>57042</v>
      </c>
      <c r="H31" s="2" t="str">
        <f t="shared" ref="H31" si="39">CONCATENATE("L",D31,E31)</f>
        <v>L5704257041</v>
      </c>
      <c r="I31" s="2" t="str">
        <f t="shared" ref="I31" si="40">CONCATENATE("L",F31,G31)</f>
        <v>L5704157042</v>
      </c>
      <c r="J31" s="2" t="str">
        <f t="shared" ref="J31" si="41">CONCATENATE(C31,"NE")</f>
        <v>12NE</v>
      </c>
      <c r="K31" s="2" t="str">
        <f t="shared" ref="K31" si="42">CONCATENATE(C31,"SW")</f>
        <v>12SW</v>
      </c>
      <c r="L31" s="43"/>
      <c r="M31" s="22" t="str">
        <f>IFERROR(VLOOKUP(H31,emme_volumes!$A:$AB, 4,FALSE)*24,"****")</f>
        <v>****</v>
      </c>
      <c r="N31" s="22" t="str">
        <f t="array" ref="N31">IFERROR(SUM(VLOOKUP(H31,emme_volumes!$A:$AB, {5,6,7,8,9,10,11,12,13,14,15,16,17,18,19,20,21,22,23,24,25,26,27,28},FALSE)),"****")</f>
        <v>****</v>
      </c>
      <c r="O31" s="23">
        <f t="array" ref="O31">IFERROR(SUM(VLOOKUP(J31,counts!$A:$AC, {6,7,8,9,10,11,12,13,14,15,16,17,18,19,20,21,22,23,24,25,26,27,28,29},FALSE)),"****")</f>
        <v>11861</v>
      </c>
      <c r="P31" s="23" t="e">
        <f t="shared" si="27"/>
        <v>#VALUE!</v>
      </c>
      <c r="Q31" s="24" t="e">
        <f t="shared" si="28"/>
        <v>#VALUE!</v>
      </c>
      <c r="R31" s="49"/>
      <c r="S31" s="22" t="str">
        <f>IFERROR(VLOOKUP(I31,emme_volumes!$A:$AB, 4,FALSE)*24,"****")</f>
        <v>****</v>
      </c>
      <c r="T31" s="22" t="str">
        <f t="array" ref="T31">IFERROR(SUM(VLOOKUP(I31,emme_volumes!$A:$AB, {5,6,7,8,9,10,11,12,13,14,15,16,17,18,19,20,21,22,23,24,25,26,27,28},FALSE)),"****")</f>
        <v>****</v>
      </c>
      <c r="U31" s="23">
        <f t="array" ref="U31">IFERROR(SUM(VLOOKUP(K31,counts!$A:$AC, {6,7,8,9,10,11,12,13,14,15,16,17,18,19,20,21,22,23,24,25,26,27,28,29},FALSE)),"****")</f>
        <v>11576</v>
      </c>
      <c r="V31" s="23" t="e">
        <f t="shared" si="29"/>
        <v>#VALUE!</v>
      </c>
      <c r="W31" s="24" t="e">
        <f t="shared" si="30"/>
        <v>#VALUE!</v>
      </c>
    </row>
    <row r="32" spans="1:23">
      <c r="A32" s="3"/>
      <c r="B32" s="53" t="s">
        <v>4</v>
      </c>
      <c r="C32" s="91"/>
      <c r="D32" s="54"/>
      <c r="E32" s="54"/>
      <c r="F32" s="54"/>
      <c r="G32" s="54"/>
      <c r="H32" s="54"/>
      <c r="I32" s="54"/>
      <c r="J32" s="54"/>
      <c r="K32" s="54"/>
      <c r="L32" s="45"/>
      <c r="M32" s="55">
        <f>SUM(M21:M31)</f>
        <v>0</v>
      </c>
      <c r="N32" s="55">
        <f>SUM(N21:N31)</f>
        <v>0</v>
      </c>
      <c r="O32" s="56">
        <f>SUM(O21:O31)</f>
        <v>88531</v>
      </c>
      <c r="P32" s="56">
        <f>N32-O32</f>
        <v>-88531</v>
      </c>
      <c r="Q32" s="57">
        <f t="shared" si="28"/>
        <v>-1</v>
      </c>
      <c r="R32" s="50"/>
      <c r="S32" s="55">
        <f>SUM(S21:S31)</f>
        <v>0</v>
      </c>
      <c r="T32" s="55">
        <f>SUM(T21:T31)</f>
        <v>0</v>
      </c>
      <c r="U32" s="56">
        <f>SUM(U21:U31)</f>
        <v>84427</v>
      </c>
      <c r="V32" s="56">
        <f>T32-U32</f>
        <v>-84427</v>
      </c>
      <c r="W32" s="57">
        <f t="shared" si="30"/>
        <v>-1</v>
      </c>
    </row>
    <row r="33" spans="1:24">
      <c r="C33" s="89"/>
      <c r="I33" s="92"/>
      <c r="L33" s="45"/>
      <c r="M33" s="22"/>
      <c r="N33" s="22"/>
      <c r="Q33" s="24"/>
      <c r="R33" s="50"/>
      <c r="S33" s="22"/>
      <c r="T33" s="22"/>
      <c r="W33" s="24"/>
    </row>
    <row r="34" spans="1:24">
      <c r="B34" s="53" t="s">
        <v>97</v>
      </c>
      <c r="C34" s="90"/>
      <c r="D34" s="74"/>
      <c r="E34" s="74"/>
      <c r="F34" s="74"/>
      <c r="G34" s="74"/>
      <c r="H34" s="74"/>
      <c r="I34" s="74"/>
      <c r="J34" s="74"/>
      <c r="K34" s="74"/>
      <c r="L34" s="45"/>
      <c r="M34" s="75"/>
      <c r="N34" s="75"/>
      <c r="O34" s="76"/>
      <c r="P34" s="76"/>
      <c r="Q34" s="77"/>
      <c r="R34" s="49"/>
      <c r="S34" s="75"/>
      <c r="T34" s="75"/>
      <c r="U34" s="76"/>
      <c r="V34" s="76"/>
      <c r="W34" s="77"/>
    </row>
    <row r="35" spans="1:24">
      <c r="B35" s="1" t="s">
        <v>369</v>
      </c>
      <c r="C35" s="89">
        <v>13</v>
      </c>
      <c r="D35" s="2">
        <v>56403</v>
      </c>
      <c r="E35" s="2">
        <v>55147</v>
      </c>
      <c r="F35" s="2">
        <f t="shared" ref="F35:F38" si="43">E35</f>
        <v>55147</v>
      </c>
      <c r="G35" s="2">
        <f t="shared" ref="G35:G38" si="44">D35</f>
        <v>56403</v>
      </c>
      <c r="H35" s="2" t="str">
        <f t="shared" ref="H35:H38" si="45">CONCATENATE("L",D35,E35)</f>
        <v>L5640355147</v>
      </c>
      <c r="I35" s="2" t="str">
        <f t="shared" ref="I35:I38" si="46">CONCATENATE("L",F35,G35)</f>
        <v>L5514756403</v>
      </c>
      <c r="J35" s="2" t="str">
        <f t="shared" ref="J35:J38" si="47">CONCATENATE(C35,"NE")</f>
        <v>13NE</v>
      </c>
      <c r="K35" s="2" t="str">
        <f t="shared" ref="K35:K38" si="48">CONCATENATE(C35,"SW")</f>
        <v>13SW</v>
      </c>
      <c r="L35" s="45"/>
      <c r="M35" s="22" t="str">
        <f>IFERROR(VLOOKUP(H35,emme_volumes!$A:$AB, 4,FALSE)*24,"****")</f>
        <v>****</v>
      </c>
      <c r="N35" s="22" t="str">
        <f t="array" ref="N35">IFERROR(SUM(VLOOKUP(H35,emme_volumes!$A:$AB, {5,6,7,8,9,10,11,12,13,14,15,16,17,18,19,20,21,22,23,24,25,26,27,28},FALSE)),"****")</f>
        <v>****</v>
      </c>
      <c r="O35" s="23">
        <f t="array" ref="O35">IFERROR(SUM(VLOOKUP(J35,counts!$A:$AC, {6,7,8,9,10,11,12,13,14,15,16,17,18,19,20,21,22,23,24,25,26,27,28,29},FALSE)),"****")</f>
        <v>6158</v>
      </c>
      <c r="P35" s="23" t="e">
        <f t="shared" ref="P35:P38" si="49">N35-O35</f>
        <v>#VALUE!</v>
      </c>
      <c r="Q35" s="24" t="e">
        <f t="shared" ref="Q35:Q39" si="50">P35/O35</f>
        <v>#VALUE!</v>
      </c>
      <c r="R35" s="49"/>
      <c r="S35" s="22" t="str">
        <f>IFERROR(VLOOKUP(I35,emme_volumes!$A:$AB, 4,FALSE)*24,"****")</f>
        <v>****</v>
      </c>
      <c r="T35" s="22" t="str">
        <f t="array" ref="T35">IFERROR(SUM(VLOOKUP(I35,emme_volumes!$A:$AB, {5,6,7,8,9,10,11,12,13,14,15,16,17,18,19,20,21,22,23,24,25,26,27,28},FALSE)),"****")</f>
        <v>****</v>
      </c>
      <c r="U35" s="23">
        <f t="array" ref="U35">IFERROR(SUM(VLOOKUP(K35,counts!$A:$AC, {6,7,8,9,10,11,12,13,14,15,16,17,18,19,20,21,22,23,24,25,26,27,28,29},FALSE)),"****")</f>
        <v>6424</v>
      </c>
      <c r="V35" s="23" t="e">
        <f t="shared" ref="V35:V38" si="51">T35-U35</f>
        <v>#VALUE!</v>
      </c>
      <c r="W35" s="24" t="e">
        <f t="shared" ref="W35:W39" si="52">V35/U35</f>
        <v>#VALUE!</v>
      </c>
    </row>
    <row r="36" spans="1:24">
      <c r="B36" s="1" t="s">
        <v>370</v>
      </c>
      <c r="C36" s="89">
        <v>14</v>
      </c>
      <c r="D36" s="2">
        <v>54008</v>
      </c>
      <c r="E36" s="2">
        <v>69129</v>
      </c>
      <c r="F36" s="2">
        <f t="shared" si="43"/>
        <v>69129</v>
      </c>
      <c r="G36" s="2">
        <f t="shared" si="44"/>
        <v>54008</v>
      </c>
      <c r="H36" s="2" t="str">
        <f t="shared" si="45"/>
        <v>L5400869129</v>
      </c>
      <c r="I36" s="2" t="str">
        <f t="shared" si="46"/>
        <v>L6912954008</v>
      </c>
      <c r="J36" s="2" t="str">
        <f t="shared" si="47"/>
        <v>14NE</v>
      </c>
      <c r="K36" s="2" t="str">
        <f t="shared" si="48"/>
        <v>14SW</v>
      </c>
      <c r="L36" s="43"/>
      <c r="M36" s="22" t="str">
        <f>IFERROR(VLOOKUP(H36,emme_volumes!$A:$AB, 4,FALSE)*24,"****")</f>
        <v>****</v>
      </c>
      <c r="N36" s="22" t="str">
        <f t="array" ref="N36">IFERROR(SUM(VLOOKUP(H36,emme_volumes!$A:$AB, {5,6,7,8,9,10,11,12,13,14,15,16,17,18,19,20,21,22,23,24,25,26,27,28},FALSE)),"****")</f>
        <v>****</v>
      </c>
      <c r="O36" s="23">
        <f t="array" ref="O36">IFERROR(SUM(VLOOKUP(J36,counts!$A:$AC, {6,7,8,9,10,11,12,13,14,15,16,17,18,19,20,21,22,23,24,25,26,27,28,29},FALSE)),"****")</f>
        <v>14386</v>
      </c>
      <c r="P36" s="23" t="e">
        <f t="shared" si="49"/>
        <v>#VALUE!</v>
      </c>
      <c r="Q36" s="24" t="e">
        <f t="shared" si="50"/>
        <v>#VALUE!</v>
      </c>
      <c r="R36" s="49"/>
      <c r="S36" s="22" t="str">
        <f>IFERROR(VLOOKUP(I36,emme_volumes!$A:$AB, 4,FALSE)*24,"****")</f>
        <v>****</v>
      </c>
      <c r="T36" s="22" t="str">
        <f t="array" ref="T36">IFERROR(SUM(VLOOKUP(I36,emme_volumes!$A:$AB, {5,6,7,8,9,10,11,12,13,14,15,16,17,18,19,20,21,22,23,24,25,26,27,28},FALSE)),"****")</f>
        <v>****</v>
      </c>
      <c r="U36" s="23">
        <f t="array" ref="U36">IFERROR(SUM(VLOOKUP(K36,counts!$A:$AC, {6,7,8,9,10,11,12,13,14,15,16,17,18,19,20,21,22,23,24,25,26,27,28,29},FALSE)),"****")</f>
        <v>14874</v>
      </c>
      <c r="V36" s="23" t="e">
        <f t="shared" si="51"/>
        <v>#VALUE!</v>
      </c>
      <c r="W36" s="24" t="e">
        <f t="shared" si="52"/>
        <v>#VALUE!</v>
      </c>
    </row>
    <row r="37" spans="1:24">
      <c r="B37" s="1" t="s">
        <v>371</v>
      </c>
      <c r="C37" s="89">
        <v>15</v>
      </c>
      <c r="D37" s="2">
        <v>59543</v>
      </c>
      <c r="E37" s="2">
        <v>57666</v>
      </c>
      <c r="F37" s="2">
        <f t="shared" si="43"/>
        <v>57666</v>
      </c>
      <c r="G37" s="2">
        <f t="shared" si="44"/>
        <v>59543</v>
      </c>
      <c r="H37" s="2" t="str">
        <f t="shared" si="45"/>
        <v>L5954357666</v>
      </c>
      <c r="I37" s="2" t="str">
        <f t="shared" si="46"/>
        <v>L5766659543</v>
      </c>
      <c r="J37" s="2" t="str">
        <f t="shared" si="47"/>
        <v>15NE</v>
      </c>
      <c r="K37" s="2" t="str">
        <f t="shared" si="48"/>
        <v>15SW</v>
      </c>
      <c r="L37" s="43"/>
      <c r="M37" s="22" t="str">
        <f>IFERROR(VLOOKUP(H37,emme_volumes!$A:$AB, 4,FALSE)*24,"****")</f>
        <v>****</v>
      </c>
      <c r="N37" s="22" t="str">
        <f t="array" ref="N37">IFERROR(SUM(VLOOKUP(H37,emme_volumes!$A:$AB, {5,6,7,8,9,10,11,12,13,14,15,16,17,18,19,20,21,22,23,24,25,26,27,28},FALSE)),"****")</f>
        <v>****</v>
      </c>
      <c r="O37" s="23">
        <f t="array" ref="O37">IFERROR(SUM(VLOOKUP(J37,counts!$A:$AC, {6,7,8,9,10,11,12,13,14,15,16,17,18,19,20,21,22,23,24,25,26,27,28,29},FALSE)),"****")</f>
        <v>15836</v>
      </c>
      <c r="P37" s="23" t="e">
        <f t="shared" si="49"/>
        <v>#VALUE!</v>
      </c>
      <c r="Q37" s="24" t="e">
        <f t="shared" si="50"/>
        <v>#VALUE!</v>
      </c>
      <c r="R37" s="49"/>
      <c r="S37" s="22" t="str">
        <f>IFERROR(VLOOKUP(I37,emme_volumes!$A:$AB, 4,FALSE)*24,"****")</f>
        <v>****</v>
      </c>
      <c r="T37" s="22" t="str">
        <f t="array" ref="T37">IFERROR(SUM(VLOOKUP(I37,emme_volumes!$A:$AB, {5,6,7,8,9,10,11,12,13,14,15,16,17,18,19,20,21,22,23,24,25,26,27,28},FALSE)),"****")</f>
        <v>****</v>
      </c>
      <c r="U37" s="23">
        <f t="array" ref="U37">IFERROR(SUM(VLOOKUP(K37,counts!$A:$AC, {6,7,8,9,10,11,12,13,14,15,16,17,18,19,20,21,22,23,24,25,26,27,28,29},FALSE)),"****")</f>
        <v>13890</v>
      </c>
      <c r="V37" s="23" t="e">
        <f t="shared" si="51"/>
        <v>#VALUE!</v>
      </c>
      <c r="W37" s="24" t="e">
        <f t="shared" si="52"/>
        <v>#VALUE!</v>
      </c>
    </row>
    <row r="38" spans="1:24">
      <c r="B38" s="1" t="s">
        <v>372</v>
      </c>
      <c r="C38" s="89">
        <v>16</v>
      </c>
      <c r="D38" s="2">
        <v>52517</v>
      </c>
      <c r="E38" s="2">
        <v>66225</v>
      </c>
      <c r="F38" s="2">
        <f t="shared" si="43"/>
        <v>66225</v>
      </c>
      <c r="G38" s="2">
        <f t="shared" si="44"/>
        <v>52517</v>
      </c>
      <c r="H38" s="2" t="str">
        <f t="shared" si="45"/>
        <v>L5251766225</v>
      </c>
      <c r="I38" s="2" t="str">
        <f t="shared" si="46"/>
        <v>L6622552517</v>
      </c>
      <c r="J38" s="2" t="str">
        <f t="shared" si="47"/>
        <v>16NE</v>
      </c>
      <c r="K38" s="2" t="str">
        <f t="shared" si="48"/>
        <v>16SW</v>
      </c>
      <c r="L38" s="45"/>
      <c r="M38" s="22" t="str">
        <f>IFERROR(VLOOKUP(H38,emme_volumes!$A:$AB, 4,FALSE)*24,"****")</f>
        <v>****</v>
      </c>
      <c r="N38" s="22" t="str">
        <f t="array" ref="N38">IFERROR(SUM(VLOOKUP(H38,emme_volumes!$A:$AB, {5,6,7,8,9,10,11,12,13,14,15,16,17,18,19,20,21,22,23,24,25,26,27,28},FALSE)),"****")</f>
        <v>****</v>
      </c>
      <c r="O38" s="23">
        <f t="array" ref="O38">IFERROR(SUM(VLOOKUP(J38,counts!$A:$AC, {6,7,8,9,10,11,12,13,14,15,16,17,18,19,20,21,22,23,24,25,26,27,28,29},FALSE)),"****")</f>
        <v>6761</v>
      </c>
      <c r="P38" s="23" t="e">
        <f t="shared" si="49"/>
        <v>#VALUE!</v>
      </c>
      <c r="Q38" s="24" t="e">
        <f t="shared" si="50"/>
        <v>#VALUE!</v>
      </c>
      <c r="R38" s="50"/>
      <c r="S38" s="22" t="str">
        <f>IFERROR(VLOOKUP(I38,emme_volumes!$A:$AB, 4,FALSE)*24,"****")</f>
        <v>****</v>
      </c>
      <c r="T38" s="22" t="str">
        <f t="array" ref="T38">IFERROR(SUM(VLOOKUP(I38,emme_volumes!$A:$AB, {5,6,7,8,9,10,11,12,13,14,15,16,17,18,19,20,21,22,23,24,25,26,27,28},FALSE)),"****")</f>
        <v>****</v>
      </c>
      <c r="U38" s="23">
        <f t="array" ref="U38">IFERROR(SUM(VLOOKUP(K38,counts!$A:$AC, {6,7,8,9,10,11,12,13,14,15,16,17,18,19,20,21,22,23,24,25,26,27,28,29},FALSE)),"****")</f>
        <v>5403</v>
      </c>
      <c r="V38" s="23" t="e">
        <f t="shared" si="51"/>
        <v>#VALUE!</v>
      </c>
      <c r="W38" s="24" t="e">
        <f t="shared" si="52"/>
        <v>#VALUE!</v>
      </c>
    </row>
    <row r="39" spans="1:24">
      <c r="A39" s="3"/>
      <c r="B39" s="53" t="s">
        <v>4</v>
      </c>
      <c r="C39" s="91"/>
      <c r="D39" s="54"/>
      <c r="E39" s="54"/>
      <c r="F39" s="54"/>
      <c r="G39" s="54"/>
      <c r="H39" s="54"/>
      <c r="I39" s="54"/>
      <c r="J39" s="54"/>
      <c r="K39" s="54"/>
      <c r="L39" s="45"/>
      <c r="M39" s="55">
        <f>SUM(M35:M38)</f>
        <v>0</v>
      </c>
      <c r="N39" s="55">
        <f>SUM(N35:N38)</f>
        <v>0</v>
      </c>
      <c r="O39" s="56">
        <f>SUM(O35:O38)</f>
        <v>43141</v>
      </c>
      <c r="P39" s="56" t="e">
        <f>SUM(P35:P38)</f>
        <v>#VALUE!</v>
      </c>
      <c r="Q39" s="57" t="e">
        <f t="shared" si="50"/>
        <v>#VALUE!</v>
      </c>
      <c r="R39" s="50"/>
      <c r="S39" s="55">
        <f>SUM(S35:S38)</f>
        <v>0</v>
      </c>
      <c r="T39" s="55">
        <f>SUM(T35:T38)</f>
        <v>0</v>
      </c>
      <c r="U39" s="56">
        <f>SUM(U35:U38)</f>
        <v>40591</v>
      </c>
      <c r="V39" s="56" t="e">
        <f>SUM(V35:V38)</f>
        <v>#VALUE!</v>
      </c>
      <c r="W39" s="57" t="e">
        <f t="shared" si="52"/>
        <v>#VALUE!</v>
      </c>
    </row>
    <row r="40" spans="1:24" hidden="1" outlineLevel="1">
      <c r="C40" s="89"/>
      <c r="I40" s="92"/>
      <c r="L40" s="43"/>
      <c r="M40" s="22"/>
      <c r="N40" s="22"/>
      <c r="Q40" s="24"/>
      <c r="R40" s="49"/>
      <c r="S40" s="22"/>
      <c r="T40" s="22"/>
      <c r="W40" s="24"/>
    </row>
    <row r="41" spans="1:24" hidden="1" outlineLevel="1">
      <c r="B41" s="53" t="s">
        <v>98</v>
      </c>
      <c r="C41" s="90"/>
      <c r="D41" s="74"/>
      <c r="E41" s="74"/>
      <c r="F41" s="74"/>
      <c r="G41" s="74"/>
      <c r="H41" s="74"/>
      <c r="I41" s="74"/>
      <c r="J41" s="74"/>
      <c r="K41" s="74"/>
      <c r="L41" s="45"/>
      <c r="M41" s="75"/>
      <c r="N41" s="75"/>
      <c r="O41" s="76"/>
      <c r="P41" s="76"/>
      <c r="Q41" s="77"/>
      <c r="R41" s="49"/>
      <c r="S41" s="75"/>
      <c r="T41" s="75"/>
      <c r="U41" s="76"/>
      <c r="V41" s="76"/>
      <c r="W41" s="77"/>
    </row>
    <row r="42" spans="1:24" hidden="1" outlineLevel="1">
      <c r="B42" s="1" t="s">
        <v>373</v>
      </c>
      <c r="C42" s="89">
        <v>18</v>
      </c>
      <c r="D42" s="2">
        <v>80047</v>
      </c>
      <c r="E42" s="2">
        <v>53165</v>
      </c>
      <c r="F42" s="2">
        <f t="shared" ref="F42:F44" si="53">E42</f>
        <v>53165</v>
      </c>
      <c r="G42" s="2">
        <f t="shared" ref="G42:G44" si="54">D42</f>
        <v>80047</v>
      </c>
      <c r="H42" s="2" t="str">
        <f t="shared" ref="H42:H54" si="55">CONCATENATE("L",D42,E42)</f>
        <v>L8004753165</v>
      </c>
      <c r="I42" s="2" t="str">
        <f t="shared" ref="I42:I54" si="56">CONCATENATE("L",F42,G42)</f>
        <v>L5316580047</v>
      </c>
      <c r="J42" s="2" t="str">
        <f t="shared" ref="J42:J54" si="57">CONCATENATE(C42,"NE")</f>
        <v>18NE</v>
      </c>
      <c r="K42" s="2" t="str">
        <f t="shared" ref="K42:K54" si="58">CONCATENATE(C42,"SW")</f>
        <v>18SW</v>
      </c>
      <c r="L42" s="43"/>
      <c r="M42" s="22" t="str">
        <f>IFERROR(VLOOKUP(H42,emme_volumes!$A:$AB, 4,FALSE)*24,"****")</f>
        <v>****</v>
      </c>
      <c r="N42" s="22" t="str">
        <f t="array" ref="N42">IFERROR(SUM(VLOOKUP(H42,emme_volumes!$A:$AB, {5,6,7,8,9,10,11,12,13,14,15,16,17,18,19,20,21,22,23,24,25,26,27,28},FALSE)),"****")</f>
        <v>****</v>
      </c>
      <c r="O42" s="23" t="str">
        <f t="array" ref="O42">IFERROR(SUM(VLOOKUP(J42,counts!$A:$AC, {6,7,8,9,10,11,12,13,14,15,16,17,18,19,20,21,22,23,24,25,26,27,28,29},FALSE)),"****")</f>
        <v>****</v>
      </c>
      <c r="P42" s="23" t="e">
        <f t="shared" ref="P42:P54" si="59">N42-O42</f>
        <v>#VALUE!</v>
      </c>
      <c r="Q42" s="24" t="e">
        <f t="shared" ref="Q42:Q55" si="60">P42/O42</f>
        <v>#VALUE!</v>
      </c>
      <c r="R42" s="49"/>
      <c r="S42" s="22" t="str">
        <f>IFERROR(VLOOKUP(I42,emme_volumes!$A:$AB, 4,FALSE)*24,"****")</f>
        <v>****</v>
      </c>
      <c r="T42" s="22" t="str">
        <f t="array" ref="T42">IFERROR(SUM(VLOOKUP(I42,emme_volumes!$A:$AB, {5,6,7,8,9,10,11,12,13,14,15,16,17,18,19,20,21,22,23,24,25,26,27,28},FALSE)),"****")</f>
        <v>****</v>
      </c>
      <c r="U42" s="23" t="str">
        <f t="array" ref="U42">IFERROR(SUM(VLOOKUP(K42,counts!$A:$AC, {6,7,8,9,10,11,12,13,14,15,16,17,18,19,20,21,22,23,24,25,26,27,28,29},FALSE)),"****")</f>
        <v>****</v>
      </c>
      <c r="V42" s="23" t="e">
        <f t="shared" ref="V42:V54" si="61">T42-U42</f>
        <v>#VALUE!</v>
      </c>
      <c r="W42" s="24" t="e">
        <f t="shared" ref="W42:W55" si="62">V42/U42</f>
        <v>#VALUE!</v>
      </c>
    </row>
    <row r="43" spans="1:24" hidden="1" outlineLevel="1">
      <c r="B43" s="1" t="s">
        <v>374</v>
      </c>
      <c r="C43" s="89">
        <v>19</v>
      </c>
      <c r="D43" s="2">
        <v>52765</v>
      </c>
      <c r="E43" s="2">
        <v>55091</v>
      </c>
      <c r="F43" s="2">
        <f t="shared" si="53"/>
        <v>55091</v>
      </c>
      <c r="G43" s="2">
        <f t="shared" si="54"/>
        <v>52765</v>
      </c>
      <c r="H43" s="2" t="str">
        <f t="shared" si="55"/>
        <v>L5276555091</v>
      </c>
      <c r="I43" s="2" t="str">
        <f t="shared" si="56"/>
        <v>L5509152765</v>
      </c>
      <c r="J43" s="2" t="str">
        <f t="shared" si="57"/>
        <v>19NE</v>
      </c>
      <c r="K43" s="2" t="str">
        <f t="shared" si="58"/>
        <v>19SW</v>
      </c>
      <c r="L43" s="43"/>
      <c r="M43" s="22" t="str">
        <f>IFERROR(VLOOKUP(H43,emme_volumes!$A:$AB, 4,FALSE)*24,"****")</f>
        <v>****</v>
      </c>
      <c r="N43" s="22" t="str">
        <f t="array" ref="N43">IFERROR(SUM(VLOOKUP(H43,emme_volumes!$A:$AB, {5,6,7,8,9,10,11,12,13,14,15,16,17,18,19,20,21,22,23,24,25,26,27,28},FALSE)),"****")</f>
        <v>****</v>
      </c>
      <c r="O43" s="23" t="str">
        <f t="array" ref="O43">IFERROR(SUM(VLOOKUP(J43,counts!$A:$AC, {6,7,8,9,10,11,12,13,14,15,16,17,18,19,20,21,22,23,24,25,26,27,28,29},FALSE)),"****")</f>
        <v>****</v>
      </c>
      <c r="P43" s="23" t="e">
        <f t="shared" si="59"/>
        <v>#VALUE!</v>
      </c>
      <c r="Q43" s="24" t="e">
        <f t="shared" si="60"/>
        <v>#VALUE!</v>
      </c>
      <c r="R43" s="49"/>
      <c r="S43" s="22" t="str">
        <f>IFERROR(VLOOKUP(I43,emme_volumes!$A:$AB, 4,FALSE)*24,"****")</f>
        <v>****</v>
      </c>
      <c r="T43" s="22" t="str">
        <f t="array" ref="T43">IFERROR(SUM(VLOOKUP(I43,emme_volumes!$A:$AB, {5,6,7,8,9,10,11,12,13,14,15,16,17,18,19,20,21,22,23,24,25,26,27,28},FALSE)),"****")</f>
        <v>****</v>
      </c>
      <c r="U43" s="23" t="str">
        <f t="array" ref="U43">IFERROR(SUM(VLOOKUP(K43,counts!$A:$AC, {6,7,8,9,10,11,12,13,14,15,16,17,18,19,20,21,22,23,24,25,26,27,28,29},FALSE)),"****")</f>
        <v>****</v>
      </c>
      <c r="V43" s="23" t="e">
        <f t="shared" si="61"/>
        <v>#VALUE!</v>
      </c>
      <c r="W43" s="24" t="e">
        <f t="shared" si="62"/>
        <v>#VALUE!</v>
      </c>
    </row>
    <row r="44" spans="1:24" hidden="1" outlineLevel="1">
      <c r="B44" s="1" t="s">
        <v>375</v>
      </c>
      <c r="C44" s="89">
        <v>20</v>
      </c>
      <c r="D44" s="2">
        <v>52646</v>
      </c>
      <c r="E44" s="2">
        <v>57260</v>
      </c>
      <c r="F44" s="2">
        <f t="shared" si="53"/>
        <v>57260</v>
      </c>
      <c r="G44" s="2">
        <f t="shared" si="54"/>
        <v>52646</v>
      </c>
      <c r="H44" s="2" t="str">
        <f t="shared" si="55"/>
        <v>L5264657260</v>
      </c>
      <c r="I44" s="2" t="str">
        <f t="shared" si="56"/>
        <v>L5726052646</v>
      </c>
      <c r="J44" s="2" t="str">
        <f t="shared" si="57"/>
        <v>20NE</v>
      </c>
      <c r="K44" s="2" t="str">
        <f t="shared" si="58"/>
        <v>20SW</v>
      </c>
      <c r="L44" s="43"/>
      <c r="M44" s="22" t="str">
        <f>IFERROR(VLOOKUP(H44,emme_volumes!$A:$AB, 4,FALSE)*24,"****")</f>
        <v>****</v>
      </c>
      <c r="N44" s="22" t="str">
        <f t="array" ref="N44">IFERROR(SUM(VLOOKUP(H44,emme_volumes!$A:$AB, {5,6,7,8,9,10,11,12,13,14,15,16,17,18,19,20,21,22,23,24,25,26,27,28},FALSE)),"****")</f>
        <v>****</v>
      </c>
      <c r="O44" s="23" t="str">
        <f t="array" ref="O44">IFERROR(SUM(VLOOKUP(J44,counts!$A:$AC, {6,7,8,9,10,11,12,13,14,15,16,17,18,19,20,21,22,23,24,25,26,27,28,29},FALSE)),"****")</f>
        <v>****</v>
      </c>
      <c r="P44" s="23" t="e">
        <f t="shared" si="59"/>
        <v>#VALUE!</v>
      </c>
      <c r="Q44" s="24" t="e">
        <f t="shared" si="60"/>
        <v>#VALUE!</v>
      </c>
      <c r="R44" s="49"/>
      <c r="S44" s="22" t="str">
        <f>IFERROR(VLOOKUP(I44,emme_volumes!$A:$AB, 4,FALSE)*24,"****")</f>
        <v>****</v>
      </c>
      <c r="T44" s="22" t="str">
        <f t="array" ref="T44">IFERROR(SUM(VLOOKUP(I44,emme_volumes!$A:$AB, {5,6,7,8,9,10,11,12,13,14,15,16,17,18,19,20,21,22,23,24,25,26,27,28},FALSE)),"****")</f>
        <v>****</v>
      </c>
      <c r="U44" s="23" t="str">
        <f t="array" ref="U44">IFERROR(SUM(VLOOKUP(K44,counts!$A:$AC, {6,7,8,9,10,11,12,13,14,15,16,17,18,19,20,21,22,23,24,25,26,27,28,29},FALSE)),"****")</f>
        <v>****</v>
      </c>
      <c r="V44" s="23" t="e">
        <f t="shared" si="61"/>
        <v>#VALUE!</v>
      </c>
      <c r="W44" s="24" t="e">
        <f t="shared" si="62"/>
        <v>#VALUE!</v>
      </c>
    </row>
    <row r="45" spans="1:24" hidden="1" outlineLevel="1">
      <c r="B45" s="4" t="s">
        <v>590</v>
      </c>
      <c r="C45" s="93">
        <v>434</v>
      </c>
      <c r="D45" s="9">
        <v>55636</v>
      </c>
      <c r="E45" s="9">
        <v>52542</v>
      </c>
      <c r="F45" s="9">
        <v>80166</v>
      </c>
      <c r="G45" s="9">
        <v>54563</v>
      </c>
      <c r="H45" s="9" t="str">
        <f t="shared" si="55"/>
        <v>L5563652542</v>
      </c>
      <c r="I45" s="9" t="str">
        <f t="shared" si="56"/>
        <v>L8016654563</v>
      </c>
      <c r="J45" s="9" t="str">
        <f t="shared" si="57"/>
        <v>434NE</v>
      </c>
      <c r="K45" s="9" t="str">
        <f t="shared" si="58"/>
        <v>434SW</v>
      </c>
      <c r="L45" s="45"/>
      <c r="M45" s="26" t="str">
        <f>IFERROR(VLOOKUP(H45,emme_volumes!$A:$AB, 4,FALSE)*24,"****")</f>
        <v>****</v>
      </c>
      <c r="N45" s="26" t="str">
        <f t="array" ref="N45">IFERROR(SUM(VLOOKUP(H45,emme_volumes!$A:$AB, {5,6,7,8,9,10,11,12,13,14,15,16,17,18,19,20,21,22,23,24,25,26,27,28},FALSE)),"****")</f>
        <v>****</v>
      </c>
      <c r="O45" s="27">
        <f t="array" ref="O45">IFERROR(SUM(VLOOKUP(J45,counts!$A:$AC, {6,7,8,9,10,11,12,13,14,15,16,17,18,19,20,21,22,23,24,25,26,27,28,29},FALSE)),"****")</f>
        <v>89210</v>
      </c>
      <c r="P45" s="27" t="e">
        <f t="shared" si="59"/>
        <v>#VALUE!</v>
      </c>
      <c r="Q45" s="28" t="e">
        <f t="shared" si="60"/>
        <v>#VALUE!</v>
      </c>
      <c r="R45" s="50"/>
      <c r="S45" s="26" t="str">
        <f>IFERROR(VLOOKUP(I45,emme_volumes!$A:$AB, 4,FALSE)*24,"****")</f>
        <v>****</v>
      </c>
      <c r="T45" s="26" t="str">
        <f t="array" ref="T45">IFERROR(SUM(VLOOKUP(I45,emme_volumes!$A:$AB, {5,6,7,8,9,10,11,12,13,14,15,16,17,18,19,20,21,22,23,24,25,26,27,28},FALSE)),"****")</f>
        <v>****</v>
      </c>
      <c r="U45" s="27">
        <f t="array" ref="U45">IFERROR(SUM(VLOOKUP(K45,counts!$A:$AC, {6,7,8,9,10,11,12,13,14,15,16,17,18,19,20,21,22,23,24,25,26,27,28,29},FALSE)),"****")</f>
        <v>91430</v>
      </c>
      <c r="V45" s="27" t="e">
        <f t="shared" si="61"/>
        <v>#VALUE!</v>
      </c>
      <c r="W45" s="28" t="e">
        <f t="shared" si="62"/>
        <v>#VALUE!</v>
      </c>
      <c r="X45" s="1" t="s">
        <v>508</v>
      </c>
    </row>
    <row r="46" spans="1:24" hidden="1" outlineLevel="1">
      <c r="B46" s="1" t="s">
        <v>376</v>
      </c>
      <c r="C46" s="89">
        <v>22</v>
      </c>
      <c r="D46" s="2">
        <v>80291</v>
      </c>
      <c r="E46" s="2">
        <v>58954</v>
      </c>
      <c r="F46" s="2">
        <f t="shared" ref="F46:F51" si="63">E46</f>
        <v>58954</v>
      </c>
      <c r="G46" s="2">
        <f t="shared" ref="G46:G54" si="64">D46</f>
        <v>80291</v>
      </c>
      <c r="H46" s="2" t="str">
        <f t="shared" si="55"/>
        <v>L8029158954</v>
      </c>
      <c r="I46" s="2" t="str">
        <f t="shared" si="56"/>
        <v>L5895480291</v>
      </c>
      <c r="J46" s="2" t="str">
        <f t="shared" si="57"/>
        <v>22NE</v>
      </c>
      <c r="K46" s="2" t="str">
        <f t="shared" si="58"/>
        <v>22SW</v>
      </c>
      <c r="L46" s="43"/>
      <c r="M46" s="22" t="str">
        <f>IFERROR(VLOOKUP(H46,emme_volumes!$A:$AB, 4,FALSE)*24,"****")</f>
        <v>****</v>
      </c>
      <c r="N46" s="22" t="str">
        <f t="array" ref="N46">IFERROR(SUM(VLOOKUP(H46,emme_volumes!$A:$AB, {5,6,7,8,9,10,11,12,13,14,15,16,17,18,19,20,21,22,23,24,25,26,27,28},FALSE)),"****")</f>
        <v>****</v>
      </c>
      <c r="O46" s="23" t="str">
        <f t="array" ref="O46">IFERROR(SUM(VLOOKUP(J46,counts!$A:$AC, {6,7,8,9,10,11,12,13,14,15,16,17,18,19,20,21,22,23,24,25,26,27,28,29},FALSE)),"****")</f>
        <v>****</v>
      </c>
      <c r="P46" s="23" t="e">
        <f t="shared" si="59"/>
        <v>#VALUE!</v>
      </c>
      <c r="Q46" s="24" t="e">
        <f t="shared" si="60"/>
        <v>#VALUE!</v>
      </c>
      <c r="R46" s="49"/>
      <c r="S46" s="22" t="str">
        <f>IFERROR(VLOOKUP(I46,emme_volumes!$A:$AB, 4,FALSE)*24,"****")</f>
        <v>****</v>
      </c>
      <c r="T46" s="22" t="str">
        <f t="array" ref="T46">IFERROR(SUM(VLOOKUP(I46,emme_volumes!$A:$AB, {5,6,7,8,9,10,11,12,13,14,15,16,17,18,19,20,21,22,23,24,25,26,27,28},FALSE)),"****")</f>
        <v>****</v>
      </c>
      <c r="U46" s="23" t="str">
        <f t="array" ref="U46">IFERROR(SUM(VLOOKUP(K46,counts!$A:$AC, {6,7,8,9,10,11,12,13,14,15,16,17,18,19,20,21,22,23,24,25,26,27,28,29},FALSE)),"****")</f>
        <v>****</v>
      </c>
      <c r="V46" s="23" t="e">
        <f t="shared" si="61"/>
        <v>#VALUE!</v>
      </c>
      <c r="W46" s="24" t="e">
        <f t="shared" si="62"/>
        <v>#VALUE!</v>
      </c>
    </row>
    <row r="47" spans="1:24" hidden="1" outlineLevel="1">
      <c r="B47" s="1" t="s">
        <v>377</v>
      </c>
      <c r="C47" s="89">
        <v>23</v>
      </c>
      <c r="D47" s="2">
        <v>53182</v>
      </c>
      <c r="E47" s="2">
        <v>53202</v>
      </c>
      <c r="F47" s="2">
        <f t="shared" si="63"/>
        <v>53202</v>
      </c>
      <c r="G47" s="2">
        <f t="shared" si="64"/>
        <v>53182</v>
      </c>
      <c r="H47" s="2" t="str">
        <f t="shared" si="55"/>
        <v>L5318253202</v>
      </c>
      <c r="I47" s="2" t="str">
        <f t="shared" si="56"/>
        <v>L5320253182</v>
      </c>
      <c r="J47" s="2" t="str">
        <f t="shared" si="57"/>
        <v>23NE</v>
      </c>
      <c r="K47" s="2" t="str">
        <f t="shared" si="58"/>
        <v>23SW</v>
      </c>
      <c r="L47" s="45"/>
      <c r="M47" s="22" t="str">
        <f>IFERROR(VLOOKUP(H47,emme_volumes!$A:$AB, 4,FALSE)*24,"****")</f>
        <v>****</v>
      </c>
      <c r="N47" s="22" t="str">
        <f t="array" ref="N47">IFERROR(SUM(VLOOKUP(H47,emme_volumes!$A:$AB, {5,6,7,8,9,10,11,12,13,14,15,16,17,18,19,20,21,22,23,24,25,26,27,28},FALSE)),"****")</f>
        <v>****</v>
      </c>
      <c r="O47" s="23" t="str">
        <f t="array" ref="O47">IFERROR(SUM(VLOOKUP(J47,counts!$A:$AC, {6,7,8,9,10,11,12,13,14,15,16,17,18,19,20,21,22,23,24,25,26,27,28,29},FALSE)),"****")</f>
        <v>****</v>
      </c>
      <c r="P47" s="23" t="e">
        <f t="shared" si="59"/>
        <v>#VALUE!</v>
      </c>
      <c r="Q47" s="24" t="e">
        <f t="shared" si="60"/>
        <v>#VALUE!</v>
      </c>
      <c r="R47" s="49"/>
      <c r="S47" s="22" t="str">
        <f>IFERROR(VLOOKUP(I47,emme_volumes!$A:$AB, 4,FALSE)*24,"****")</f>
        <v>****</v>
      </c>
      <c r="T47" s="22" t="str">
        <f t="array" ref="T47">IFERROR(SUM(VLOOKUP(I47,emme_volumes!$A:$AB, {5,6,7,8,9,10,11,12,13,14,15,16,17,18,19,20,21,22,23,24,25,26,27,28},FALSE)),"****")</f>
        <v>****</v>
      </c>
      <c r="U47" s="23" t="str">
        <f t="array" ref="U47">IFERROR(SUM(VLOOKUP(K47,counts!$A:$AC, {6,7,8,9,10,11,12,13,14,15,16,17,18,19,20,21,22,23,24,25,26,27,28,29},FALSE)),"****")</f>
        <v>****</v>
      </c>
      <c r="V47" s="23" t="e">
        <f t="shared" si="61"/>
        <v>#VALUE!</v>
      </c>
      <c r="W47" s="24" t="e">
        <f t="shared" si="62"/>
        <v>#VALUE!</v>
      </c>
    </row>
    <row r="48" spans="1:24" hidden="1" outlineLevel="1">
      <c r="B48" s="1" t="s">
        <v>378</v>
      </c>
      <c r="C48" s="89">
        <v>24</v>
      </c>
      <c r="D48" s="2">
        <v>53986</v>
      </c>
      <c r="E48" s="2">
        <v>59821</v>
      </c>
      <c r="F48" s="2">
        <f t="shared" si="63"/>
        <v>59821</v>
      </c>
      <c r="G48" s="2">
        <f t="shared" si="64"/>
        <v>53986</v>
      </c>
      <c r="H48" s="2" t="str">
        <f t="shared" si="55"/>
        <v>L5398659821</v>
      </c>
      <c r="I48" s="2" t="str">
        <f t="shared" si="56"/>
        <v>L5982153986</v>
      </c>
      <c r="J48" s="2" t="str">
        <f t="shared" si="57"/>
        <v>24NE</v>
      </c>
      <c r="K48" s="2" t="str">
        <f t="shared" si="58"/>
        <v>24SW</v>
      </c>
      <c r="L48" s="43"/>
      <c r="M48" s="22" t="str">
        <f>IFERROR(VLOOKUP(H48,emme_volumes!$A:$AB, 4,FALSE)*24,"****")</f>
        <v>****</v>
      </c>
      <c r="N48" s="22" t="str">
        <f t="array" ref="N48">IFERROR(SUM(VLOOKUP(H48,emme_volumes!$A:$AB, {5,6,7,8,9,10,11,12,13,14,15,16,17,18,19,20,21,22,23,24,25,26,27,28},FALSE)),"****")</f>
        <v>****</v>
      </c>
      <c r="O48" s="23" t="str">
        <f t="array" ref="O48">IFERROR(SUM(VLOOKUP(J48,counts!$A:$AC, {6,7,8,9,10,11,12,13,14,15,16,17,18,19,20,21,22,23,24,25,26,27,28,29},FALSE)),"****")</f>
        <v>****</v>
      </c>
      <c r="P48" s="23" t="e">
        <f t="shared" si="59"/>
        <v>#VALUE!</v>
      </c>
      <c r="Q48" s="24" t="e">
        <f t="shared" si="60"/>
        <v>#VALUE!</v>
      </c>
      <c r="R48" s="49"/>
      <c r="S48" s="22" t="str">
        <f>IFERROR(VLOOKUP(I48,emme_volumes!$A:$AB, 4,FALSE)*24,"****")</f>
        <v>****</v>
      </c>
      <c r="T48" s="22" t="str">
        <f t="array" ref="T48">IFERROR(SUM(VLOOKUP(I48,emme_volumes!$A:$AB, {5,6,7,8,9,10,11,12,13,14,15,16,17,18,19,20,21,22,23,24,25,26,27,28},FALSE)),"****")</f>
        <v>****</v>
      </c>
      <c r="U48" s="23" t="str">
        <f t="array" ref="U48">IFERROR(SUM(VLOOKUP(K48,counts!$A:$AC, {6,7,8,9,10,11,12,13,14,15,16,17,18,19,20,21,22,23,24,25,26,27,28,29},FALSE)),"****")</f>
        <v>****</v>
      </c>
      <c r="V48" s="23" t="e">
        <f t="shared" si="61"/>
        <v>#VALUE!</v>
      </c>
      <c r="W48" s="24" t="e">
        <f t="shared" si="62"/>
        <v>#VALUE!</v>
      </c>
    </row>
    <row r="49" spans="1:24" hidden="1" outlineLevel="1">
      <c r="B49" s="1" t="s">
        <v>379</v>
      </c>
      <c r="C49" s="89">
        <v>25</v>
      </c>
      <c r="D49" s="2">
        <v>54495</v>
      </c>
      <c r="E49" s="2">
        <v>59909</v>
      </c>
      <c r="F49" s="2">
        <f t="shared" si="63"/>
        <v>59909</v>
      </c>
      <c r="G49" s="2">
        <f t="shared" si="64"/>
        <v>54495</v>
      </c>
      <c r="H49" s="2" t="str">
        <f t="shared" si="55"/>
        <v>L5449559909</v>
      </c>
      <c r="I49" s="2" t="str">
        <f t="shared" si="56"/>
        <v>L5990954495</v>
      </c>
      <c r="J49" s="2" t="str">
        <f t="shared" si="57"/>
        <v>25NE</v>
      </c>
      <c r="K49" s="2" t="str">
        <f t="shared" si="58"/>
        <v>25SW</v>
      </c>
      <c r="L49" s="43"/>
      <c r="M49" s="22" t="str">
        <f>IFERROR(VLOOKUP(H49,emme_volumes!$A:$AB, 4,FALSE)*24,"****")</f>
        <v>****</v>
      </c>
      <c r="N49" s="22" t="str">
        <f t="array" ref="N49">IFERROR(SUM(VLOOKUP(H49,emme_volumes!$A:$AB, {5,6,7,8,9,10,11,12,13,14,15,16,17,18,19,20,21,22,23,24,25,26,27,28},FALSE)),"****")</f>
        <v>****</v>
      </c>
      <c r="O49" s="23" t="str">
        <f t="array" ref="O49">IFERROR(SUM(VLOOKUP(J49,counts!$A:$AC, {6,7,8,9,10,11,12,13,14,15,16,17,18,19,20,21,22,23,24,25,26,27,28,29},FALSE)),"****")</f>
        <v>****</v>
      </c>
      <c r="P49" s="23" t="e">
        <f t="shared" si="59"/>
        <v>#VALUE!</v>
      </c>
      <c r="Q49" s="24" t="e">
        <f t="shared" si="60"/>
        <v>#VALUE!</v>
      </c>
      <c r="R49" s="49"/>
      <c r="S49" s="22" t="str">
        <f>IFERROR(VLOOKUP(I49,emme_volumes!$A:$AB, 4,FALSE)*24,"****")</f>
        <v>****</v>
      </c>
      <c r="T49" s="22" t="str">
        <f t="array" ref="T49">IFERROR(SUM(VLOOKUP(I49,emme_volumes!$A:$AB, {5,6,7,8,9,10,11,12,13,14,15,16,17,18,19,20,21,22,23,24,25,26,27,28},FALSE)),"****")</f>
        <v>****</v>
      </c>
      <c r="U49" s="23" t="str">
        <f t="array" ref="U49">IFERROR(SUM(VLOOKUP(K49,counts!$A:$AC, {6,7,8,9,10,11,12,13,14,15,16,17,18,19,20,21,22,23,24,25,26,27,28,29},FALSE)),"****")</f>
        <v>****</v>
      </c>
      <c r="V49" s="23" t="e">
        <f t="shared" si="61"/>
        <v>#VALUE!</v>
      </c>
      <c r="W49" s="24" t="e">
        <f t="shared" si="62"/>
        <v>#VALUE!</v>
      </c>
    </row>
    <row r="50" spans="1:24" hidden="1" outlineLevel="1">
      <c r="B50" s="1" t="s">
        <v>380</v>
      </c>
      <c r="C50" s="89">
        <v>26</v>
      </c>
      <c r="D50" s="2">
        <v>53586</v>
      </c>
      <c r="E50" s="2">
        <v>53587</v>
      </c>
      <c r="F50" s="2">
        <f t="shared" si="63"/>
        <v>53587</v>
      </c>
      <c r="G50" s="2">
        <f t="shared" si="64"/>
        <v>53586</v>
      </c>
      <c r="H50" s="2" t="str">
        <f t="shared" si="55"/>
        <v>L5358653587</v>
      </c>
      <c r="I50" s="2" t="str">
        <f t="shared" si="56"/>
        <v>L5358753586</v>
      </c>
      <c r="J50" s="2" t="str">
        <f t="shared" si="57"/>
        <v>26NE</v>
      </c>
      <c r="K50" s="2" t="str">
        <f t="shared" si="58"/>
        <v>26SW</v>
      </c>
      <c r="L50" s="45"/>
      <c r="M50" s="22" t="str">
        <f>IFERROR(VLOOKUP(H50,emme_volumes!$A:$AB, 4,FALSE)*24,"****")</f>
        <v>****</v>
      </c>
      <c r="N50" s="22" t="str">
        <f t="array" ref="N50">IFERROR(SUM(VLOOKUP(H50,emme_volumes!$A:$AB, {5,6,7,8,9,10,11,12,13,14,15,16,17,18,19,20,21,22,23,24,25,26,27,28},FALSE)),"****")</f>
        <v>****</v>
      </c>
      <c r="O50" s="23" t="str">
        <f t="array" ref="O50">IFERROR(SUM(VLOOKUP(J50,counts!$A:$AC, {6,7,8,9,10,11,12,13,14,15,16,17,18,19,20,21,22,23,24,25,26,27,28,29},FALSE)),"****")</f>
        <v>****</v>
      </c>
      <c r="P50" s="23" t="e">
        <f t="shared" si="59"/>
        <v>#VALUE!</v>
      </c>
      <c r="Q50" s="24" t="e">
        <f t="shared" si="60"/>
        <v>#VALUE!</v>
      </c>
      <c r="R50" s="50"/>
      <c r="S50" s="22" t="str">
        <f>IFERROR(VLOOKUP(I50,emme_volumes!$A:$AB, 4,FALSE)*24,"****")</f>
        <v>****</v>
      </c>
      <c r="T50" s="22" t="str">
        <f t="array" ref="T50">IFERROR(SUM(VLOOKUP(I50,emme_volumes!$A:$AB, {5,6,7,8,9,10,11,12,13,14,15,16,17,18,19,20,21,22,23,24,25,26,27,28},FALSE)),"****")</f>
        <v>****</v>
      </c>
      <c r="U50" s="23" t="str">
        <f t="array" ref="U50">IFERROR(SUM(VLOOKUP(K50,counts!$A:$AC, {6,7,8,9,10,11,12,13,14,15,16,17,18,19,20,21,22,23,24,25,26,27,28,29},FALSE)),"****")</f>
        <v>****</v>
      </c>
      <c r="V50" s="23" t="e">
        <f t="shared" si="61"/>
        <v>#VALUE!</v>
      </c>
      <c r="W50" s="24" t="e">
        <f t="shared" si="62"/>
        <v>#VALUE!</v>
      </c>
    </row>
    <row r="51" spans="1:24" hidden="1" outlineLevel="1">
      <c r="B51" s="1" t="s">
        <v>381</v>
      </c>
      <c r="C51" s="89">
        <v>27</v>
      </c>
      <c r="D51" s="2">
        <v>59113</v>
      </c>
      <c r="E51" s="2">
        <v>60763</v>
      </c>
      <c r="F51" s="2">
        <f t="shared" si="63"/>
        <v>60763</v>
      </c>
      <c r="G51" s="2">
        <f t="shared" si="64"/>
        <v>59113</v>
      </c>
      <c r="H51" s="2" t="str">
        <f t="shared" si="55"/>
        <v>L5911360763</v>
      </c>
      <c r="I51" s="2" t="str">
        <f t="shared" si="56"/>
        <v>L6076359113</v>
      </c>
      <c r="J51" s="2" t="str">
        <f t="shared" si="57"/>
        <v>27NE</v>
      </c>
      <c r="K51" s="2" t="str">
        <f t="shared" si="58"/>
        <v>27SW</v>
      </c>
      <c r="L51" s="43"/>
      <c r="M51" s="22" t="str">
        <f>IFERROR(VLOOKUP(H51,emme_volumes!$A:$AB, 4,FALSE)*24,"****")</f>
        <v>****</v>
      </c>
      <c r="N51" s="22" t="str">
        <f t="array" ref="N51">IFERROR(SUM(VLOOKUP(H51,emme_volumes!$A:$AB, {5,6,7,8,9,10,11,12,13,14,15,16,17,18,19,20,21,22,23,24,25,26,27,28},FALSE)),"****")</f>
        <v>****</v>
      </c>
      <c r="O51" s="23" t="str">
        <f t="array" ref="O51">IFERROR(SUM(VLOOKUP(J51,counts!$A:$AC, {6,7,8,9,10,11,12,13,14,15,16,17,18,19,20,21,22,23,24,25,26,27,28,29},FALSE)),"****")</f>
        <v>****</v>
      </c>
      <c r="P51" s="23" t="e">
        <f t="shared" si="59"/>
        <v>#VALUE!</v>
      </c>
      <c r="Q51" s="24" t="e">
        <f t="shared" si="60"/>
        <v>#VALUE!</v>
      </c>
      <c r="R51" s="49"/>
      <c r="S51" s="22" t="str">
        <f>IFERROR(VLOOKUP(I51,emme_volumes!$A:$AB, 4,FALSE)*24,"****")</f>
        <v>****</v>
      </c>
      <c r="T51" s="22" t="str">
        <f t="array" ref="T51">IFERROR(SUM(VLOOKUP(I51,emme_volumes!$A:$AB, {5,6,7,8,9,10,11,12,13,14,15,16,17,18,19,20,21,22,23,24,25,26,27,28},FALSE)),"****")</f>
        <v>****</v>
      </c>
      <c r="U51" s="23" t="str">
        <f t="array" ref="U51">IFERROR(SUM(VLOOKUP(K51,counts!$A:$AC, {6,7,8,9,10,11,12,13,14,15,16,17,18,19,20,21,22,23,24,25,26,27,28,29},FALSE)),"****")</f>
        <v>****</v>
      </c>
      <c r="V51" s="23" t="e">
        <f t="shared" si="61"/>
        <v>#VALUE!</v>
      </c>
      <c r="W51" s="24" t="e">
        <f t="shared" si="62"/>
        <v>#VALUE!</v>
      </c>
    </row>
    <row r="52" spans="1:24" hidden="1" outlineLevel="1">
      <c r="B52" s="1" t="s">
        <v>382</v>
      </c>
      <c r="C52" s="89">
        <v>28</v>
      </c>
      <c r="D52" s="2">
        <v>56181</v>
      </c>
      <c r="E52" s="2">
        <v>55519</v>
      </c>
      <c r="F52" s="2">
        <f>E52</f>
        <v>55519</v>
      </c>
      <c r="G52" s="2">
        <f t="shared" si="64"/>
        <v>56181</v>
      </c>
      <c r="H52" s="2" t="str">
        <f t="shared" si="55"/>
        <v>L5618155519</v>
      </c>
      <c r="I52" s="2" t="str">
        <f t="shared" si="56"/>
        <v>L5551956181</v>
      </c>
      <c r="J52" s="2" t="str">
        <f t="shared" si="57"/>
        <v>28NE</v>
      </c>
      <c r="K52" s="2" t="str">
        <f t="shared" si="58"/>
        <v>28SW</v>
      </c>
      <c r="L52" s="45"/>
      <c r="M52" s="22" t="str">
        <f>IFERROR(VLOOKUP(H52,emme_volumes!$A:$AB, 4,FALSE)*24,"****")</f>
        <v>****</v>
      </c>
      <c r="N52" s="22" t="str">
        <f t="array" ref="N52">IFERROR(SUM(VLOOKUP(H52,emme_volumes!$A:$AB, {5,6,7,8,9,10,11,12,13,14,15,16,17,18,19,20,21,22,23,24,25,26,27,28},FALSE)),"****")</f>
        <v>****</v>
      </c>
      <c r="O52" s="23" t="str">
        <f t="array" ref="O52">IFERROR(SUM(VLOOKUP(J52,counts!$A:$AC, {6,7,8,9,10,11,12,13,14,15,16,17,18,19,20,21,22,23,24,25,26,27,28,29},FALSE)),"****")</f>
        <v>****</v>
      </c>
      <c r="P52" s="23" t="e">
        <f t="shared" si="59"/>
        <v>#VALUE!</v>
      </c>
      <c r="Q52" s="24" t="e">
        <f t="shared" si="60"/>
        <v>#VALUE!</v>
      </c>
      <c r="R52" s="49"/>
      <c r="S52" s="22" t="str">
        <f>IFERROR(VLOOKUP(I52,emme_volumes!$A:$AB, 4,FALSE)*24,"****")</f>
        <v>****</v>
      </c>
      <c r="T52" s="22" t="str">
        <f t="array" ref="T52">IFERROR(SUM(VLOOKUP(I52,emme_volumes!$A:$AB, {5,6,7,8,9,10,11,12,13,14,15,16,17,18,19,20,21,22,23,24,25,26,27,28},FALSE)),"****")</f>
        <v>****</v>
      </c>
      <c r="U52" s="23" t="str">
        <f t="array" ref="U52">IFERROR(SUM(VLOOKUP(K52,counts!$A:$AC, {6,7,8,9,10,11,12,13,14,15,16,17,18,19,20,21,22,23,24,25,26,27,28,29},FALSE)),"****")</f>
        <v>****</v>
      </c>
      <c r="V52" s="23" t="e">
        <f t="shared" si="61"/>
        <v>#VALUE!</v>
      </c>
      <c r="W52" s="24" t="e">
        <f t="shared" si="62"/>
        <v>#VALUE!</v>
      </c>
    </row>
    <row r="53" spans="1:24" hidden="1" outlineLevel="1">
      <c r="B53" s="1" t="s">
        <v>383</v>
      </c>
      <c r="C53" s="89">
        <v>29</v>
      </c>
      <c r="D53" s="2">
        <v>57436</v>
      </c>
      <c r="E53" s="2">
        <v>56610</v>
      </c>
      <c r="F53" s="2">
        <f t="shared" ref="F53:F54" si="65">E53</f>
        <v>56610</v>
      </c>
      <c r="G53" s="2">
        <f t="shared" si="64"/>
        <v>57436</v>
      </c>
      <c r="H53" s="2" t="str">
        <f t="shared" si="55"/>
        <v>L5743656610</v>
      </c>
      <c r="I53" s="2" t="str">
        <f t="shared" si="56"/>
        <v>L5661057436</v>
      </c>
      <c r="J53" s="2" t="str">
        <f t="shared" si="57"/>
        <v>29NE</v>
      </c>
      <c r="K53" s="2" t="str">
        <f t="shared" si="58"/>
        <v>29SW</v>
      </c>
      <c r="L53" s="43"/>
      <c r="M53" s="22" t="str">
        <f>IFERROR(VLOOKUP(H53,emme_volumes!$A:$AB, 4,FALSE)*24,"****")</f>
        <v>****</v>
      </c>
      <c r="N53" s="22" t="str">
        <f t="array" ref="N53">IFERROR(SUM(VLOOKUP(H53,emme_volumes!$A:$AB, {5,6,7,8,9,10,11,12,13,14,15,16,17,18,19,20,21,22,23,24,25,26,27,28},FALSE)),"****")</f>
        <v>****</v>
      </c>
      <c r="O53" s="23" t="str">
        <f t="array" ref="O53">IFERROR(SUM(VLOOKUP(J53,counts!$A:$AC, {6,7,8,9,10,11,12,13,14,15,16,17,18,19,20,21,22,23,24,25,26,27,28,29},FALSE)),"****")</f>
        <v>****</v>
      </c>
      <c r="P53" s="23" t="e">
        <f t="shared" si="59"/>
        <v>#VALUE!</v>
      </c>
      <c r="Q53" s="24" t="e">
        <f t="shared" si="60"/>
        <v>#VALUE!</v>
      </c>
      <c r="R53" s="49"/>
      <c r="S53" s="22" t="str">
        <f>IFERROR(VLOOKUP(I53,emme_volumes!$A:$AB, 4,FALSE)*24,"****")</f>
        <v>****</v>
      </c>
      <c r="T53" s="22" t="str">
        <f t="array" ref="T53">IFERROR(SUM(VLOOKUP(I53,emme_volumes!$A:$AB, {5,6,7,8,9,10,11,12,13,14,15,16,17,18,19,20,21,22,23,24,25,26,27,28},FALSE)),"****")</f>
        <v>****</v>
      </c>
      <c r="U53" s="23" t="str">
        <f t="array" ref="U53">IFERROR(SUM(VLOOKUP(K53,counts!$A:$AC, {6,7,8,9,10,11,12,13,14,15,16,17,18,19,20,21,22,23,24,25,26,27,28,29},FALSE)),"****")</f>
        <v>****</v>
      </c>
      <c r="V53" s="23" t="e">
        <f t="shared" si="61"/>
        <v>#VALUE!</v>
      </c>
      <c r="W53" s="24" t="e">
        <f t="shared" si="62"/>
        <v>#VALUE!</v>
      </c>
    </row>
    <row r="54" spans="1:24" hidden="1" outlineLevel="1">
      <c r="A54" s="3"/>
      <c r="B54" s="1" t="s">
        <v>384</v>
      </c>
      <c r="C54" s="89">
        <v>30</v>
      </c>
      <c r="D54" s="2">
        <v>59943</v>
      </c>
      <c r="E54" s="2">
        <v>59977</v>
      </c>
      <c r="F54" s="2">
        <f t="shared" si="65"/>
        <v>59977</v>
      </c>
      <c r="G54" s="2">
        <f t="shared" si="64"/>
        <v>59943</v>
      </c>
      <c r="H54" s="2" t="str">
        <f t="shared" si="55"/>
        <v>L5994359977</v>
      </c>
      <c r="I54" s="2" t="str">
        <f t="shared" si="56"/>
        <v>L5997759943</v>
      </c>
      <c r="J54" s="2" t="str">
        <f t="shared" si="57"/>
        <v>30NE</v>
      </c>
      <c r="K54" s="2" t="str">
        <f t="shared" si="58"/>
        <v>30SW</v>
      </c>
      <c r="L54" s="45"/>
      <c r="M54" s="22" t="str">
        <f>IFERROR(VLOOKUP(H54,emme_volumes!$A:$AB, 4,FALSE)*24,"****")</f>
        <v>****</v>
      </c>
      <c r="N54" s="22" t="str">
        <f t="array" ref="N54">IFERROR(SUM(VLOOKUP(H54,emme_volumes!$A:$AB, {5,6,7,8,9,10,11,12,13,14,15,16,17,18,19,20,21,22,23,24,25,26,27,28},FALSE)),"****")</f>
        <v>****</v>
      </c>
      <c r="O54" s="23" t="str">
        <f t="array" ref="O54">IFERROR(SUM(VLOOKUP(J54,counts!$A:$AC, {6,7,8,9,10,11,12,13,14,15,16,17,18,19,20,21,22,23,24,25,26,27,28,29},FALSE)),"****")</f>
        <v>****</v>
      </c>
      <c r="P54" s="23" t="e">
        <f t="shared" si="59"/>
        <v>#VALUE!</v>
      </c>
      <c r="Q54" s="24" t="e">
        <f t="shared" si="60"/>
        <v>#VALUE!</v>
      </c>
      <c r="R54" s="50"/>
      <c r="S54" s="22" t="str">
        <f>IFERROR(VLOOKUP(I54,emme_volumes!$A:$AB, 4,FALSE)*24,"****")</f>
        <v>****</v>
      </c>
      <c r="T54" s="22" t="str">
        <f t="array" ref="T54">IFERROR(SUM(VLOOKUP(I54,emme_volumes!$A:$AB, {5,6,7,8,9,10,11,12,13,14,15,16,17,18,19,20,21,22,23,24,25,26,27,28},FALSE)),"****")</f>
        <v>****</v>
      </c>
      <c r="U54" s="23" t="str">
        <f t="array" ref="U54">IFERROR(SUM(VLOOKUP(K54,counts!$A:$AC, {6,7,8,9,10,11,12,13,14,15,16,17,18,19,20,21,22,23,24,25,26,27,28,29},FALSE)),"****")</f>
        <v>****</v>
      </c>
      <c r="V54" s="23" t="e">
        <f t="shared" si="61"/>
        <v>#VALUE!</v>
      </c>
      <c r="W54" s="24" t="e">
        <f t="shared" si="62"/>
        <v>#VALUE!</v>
      </c>
    </row>
    <row r="55" spans="1:24" hidden="1" outlineLevel="1">
      <c r="A55" s="3"/>
      <c r="B55" s="53" t="s">
        <v>4</v>
      </c>
      <c r="C55" s="91"/>
      <c r="D55" s="54"/>
      <c r="E55" s="54"/>
      <c r="F55" s="54"/>
      <c r="G55" s="54"/>
      <c r="H55" s="54"/>
      <c r="I55" s="54"/>
      <c r="J55" s="54"/>
      <c r="K55" s="54"/>
      <c r="L55" s="45"/>
      <c r="M55" s="55">
        <f>SUM(M42:M54)</f>
        <v>0</v>
      </c>
      <c r="N55" s="55">
        <f>SUM(N42:N54)</f>
        <v>0</v>
      </c>
      <c r="O55" s="56">
        <f t="shared" ref="O55:P55" si="66">SUM(O42:O54)</f>
        <v>89210</v>
      </c>
      <c r="P55" s="56" t="e">
        <f t="shared" si="66"/>
        <v>#VALUE!</v>
      </c>
      <c r="Q55" s="57" t="e">
        <f t="shared" si="60"/>
        <v>#VALUE!</v>
      </c>
      <c r="R55" s="50"/>
      <c r="S55" s="55">
        <f>SUM(S42:S54)</f>
        <v>0</v>
      </c>
      <c r="T55" s="55">
        <f t="shared" ref="T55:V55" si="67">SUM(T42:T54)</f>
        <v>0</v>
      </c>
      <c r="U55" s="56">
        <f t="shared" si="67"/>
        <v>91430</v>
      </c>
      <c r="V55" s="56" t="e">
        <f t="shared" si="67"/>
        <v>#VALUE!</v>
      </c>
      <c r="W55" s="57" t="e">
        <f t="shared" si="62"/>
        <v>#VALUE!</v>
      </c>
    </row>
    <row r="56" spans="1:24" hidden="1" outlineLevel="1">
      <c r="C56" s="89"/>
      <c r="I56" s="92"/>
      <c r="L56" s="45"/>
      <c r="M56" s="22"/>
      <c r="N56" s="22"/>
      <c r="Q56" s="24"/>
      <c r="R56" s="49"/>
      <c r="S56" s="22"/>
      <c r="T56" s="22"/>
      <c r="W56" s="24"/>
    </row>
    <row r="57" spans="1:24" hidden="1" outlineLevel="1">
      <c r="B57" s="53" t="s">
        <v>99</v>
      </c>
      <c r="C57" s="90"/>
      <c r="D57" s="74"/>
      <c r="E57" s="74"/>
      <c r="F57" s="74"/>
      <c r="G57" s="74"/>
      <c r="H57" s="74"/>
      <c r="I57" s="74"/>
      <c r="J57" s="74"/>
      <c r="K57" s="74"/>
      <c r="L57" s="45"/>
      <c r="M57" s="75"/>
      <c r="N57" s="75"/>
      <c r="O57" s="76"/>
      <c r="P57" s="76"/>
      <c r="Q57" s="77"/>
      <c r="R57" s="49"/>
      <c r="S57" s="75"/>
      <c r="T57" s="75"/>
      <c r="U57" s="76"/>
      <c r="V57" s="76"/>
      <c r="W57" s="77"/>
    </row>
    <row r="58" spans="1:24" hidden="1" outlineLevel="1">
      <c r="B58" s="1" t="s">
        <v>385</v>
      </c>
      <c r="C58" s="89">
        <v>31</v>
      </c>
      <c r="D58" s="2">
        <v>57749</v>
      </c>
      <c r="E58" s="2">
        <v>61157</v>
      </c>
      <c r="F58" s="2">
        <f t="shared" ref="F58:F62" si="68">E58</f>
        <v>61157</v>
      </c>
      <c r="G58" s="2">
        <f t="shared" ref="G58:G62" si="69">D58</f>
        <v>57749</v>
      </c>
      <c r="H58" s="2" t="str">
        <f t="shared" ref="H58:H62" si="70">CONCATENATE("L",D58,E58)</f>
        <v>L5774961157</v>
      </c>
      <c r="I58" s="2" t="str">
        <f t="shared" ref="I58:I62" si="71">CONCATENATE("L",F58,G58)</f>
        <v>L6115757749</v>
      </c>
      <c r="J58" s="2" t="str">
        <f t="shared" ref="J58:J62" si="72">CONCATENATE(C58,"NE")</f>
        <v>31NE</v>
      </c>
      <c r="K58" s="2" t="str">
        <f t="shared" ref="K58:K62" si="73">CONCATENATE(C58,"SW")</f>
        <v>31SW</v>
      </c>
      <c r="L58" s="43"/>
      <c r="M58" s="22" t="str">
        <f>IFERROR(VLOOKUP(H58,emme_volumes!$A:$AB, 4,FALSE)*24,"****")</f>
        <v>****</v>
      </c>
      <c r="N58" s="22" t="str">
        <f t="array" ref="N58">IFERROR(SUM(VLOOKUP(H58,emme_volumes!$A:$AB, {5,6,7,8,9,10,11,12,13,14,15,16,17,18,19,20,21,22,23,24,25,26,27,28},FALSE)),"****")</f>
        <v>****</v>
      </c>
      <c r="O58" s="23" t="str">
        <f t="array" ref="O58">IFERROR(SUM(VLOOKUP(J58,counts!$A:$AC, {6,7,8,9,10,11,12,13,14,15,16,17,18,19,20,21,22,23,24,25,26,27,28,29},FALSE)),"****")</f>
        <v>****</v>
      </c>
      <c r="P58" s="23" t="e">
        <f t="shared" ref="P58:P62" si="74">N58-O58</f>
        <v>#VALUE!</v>
      </c>
      <c r="Q58" s="24" t="e">
        <f t="shared" ref="Q58:Q63" si="75">P58/O58</f>
        <v>#VALUE!</v>
      </c>
      <c r="R58" s="49"/>
      <c r="S58" s="22" t="str">
        <f>IFERROR(VLOOKUP(I58,emme_volumes!$A:$AB, 4,FALSE)*24,"****")</f>
        <v>****</v>
      </c>
      <c r="T58" s="22" t="str">
        <f t="array" ref="T58">IFERROR(SUM(VLOOKUP(I58,emme_volumes!$A:$AB, {5,6,7,8,9,10,11,12,13,14,15,16,17,18,19,20,21,22,23,24,25,26,27,28},FALSE)),"****")</f>
        <v>****</v>
      </c>
      <c r="U58" s="23" t="str">
        <f t="array" ref="U58">IFERROR(SUM(VLOOKUP(K58,counts!$A:$AC, {6,7,8,9,10,11,12,13,14,15,16,17,18,19,20,21,22,23,24,25,26,27,28,29},FALSE)),"****")</f>
        <v>****</v>
      </c>
      <c r="V58" s="23" t="e">
        <f t="shared" ref="V58:V62" si="76">T58-U58</f>
        <v>#VALUE!</v>
      </c>
      <c r="W58" s="24" t="e">
        <f t="shared" ref="W58:W63" si="77">V58/U58</f>
        <v>#VALUE!</v>
      </c>
    </row>
    <row r="59" spans="1:24" hidden="1" outlineLevel="1">
      <c r="B59" s="1" t="s">
        <v>386</v>
      </c>
      <c r="C59" s="89">
        <v>32</v>
      </c>
      <c r="D59" s="2">
        <v>57326</v>
      </c>
      <c r="E59" s="2">
        <v>52934</v>
      </c>
      <c r="F59" s="2">
        <f t="shared" si="68"/>
        <v>52934</v>
      </c>
      <c r="G59" s="2">
        <f t="shared" si="69"/>
        <v>57326</v>
      </c>
      <c r="H59" s="2" t="str">
        <f t="shared" si="70"/>
        <v>L5732652934</v>
      </c>
      <c r="I59" s="2" t="str">
        <f t="shared" si="71"/>
        <v>L5293457326</v>
      </c>
      <c r="J59" s="2" t="str">
        <f t="shared" si="72"/>
        <v>32NE</v>
      </c>
      <c r="K59" s="2" t="str">
        <f t="shared" si="73"/>
        <v>32SW</v>
      </c>
      <c r="L59" s="45"/>
      <c r="M59" s="22" t="str">
        <f>IFERROR(VLOOKUP(H59,emme_volumes!$A:$AB, 4,FALSE)*24,"****")</f>
        <v>****</v>
      </c>
      <c r="N59" s="22" t="str">
        <f t="array" ref="N59">IFERROR(SUM(VLOOKUP(H59,emme_volumes!$A:$AB, {5,6,7,8,9,10,11,12,13,14,15,16,17,18,19,20,21,22,23,24,25,26,27,28},FALSE)),"****")</f>
        <v>****</v>
      </c>
      <c r="O59" s="23" t="str">
        <f t="array" ref="O59">IFERROR(SUM(VLOOKUP(J59,counts!$A:$AC, {6,7,8,9,10,11,12,13,14,15,16,17,18,19,20,21,22,23,24,25,26,27,28,29},FALSE)),"****")</f>
        <v>****</v>
      </c>
      <c r="P59" s="23" t="e">
        <f t="shared" si="74"/>
        <v>#VALUE!</v>
      </c>
      <c r="Q59" s="24" t="e">
        <f t="shared" si="75"/>
        <v>#VALUE!</v>
      </c>
      <c r="R59" s="50"/>
      <c r="S59" s="22" t="str">
        <f>IFERROR(VLOOKUP(I59,emme_volumes!$A:$AB, 4,FALSE)*24,"****")</f>
        <v>****</v>
      </c>
      <c r="T59" s="22" t="str">
        <f t="array" ref="T59">IFERROR(SUM(VLOOKUP(I59,emme_volumes!$A:$AB, {5,6,7,8,9,10,11,12,13,14,15,16,17,18,19,20,21,22,23,24,25,26,27,28},FALSE)),"****")</f>
        <v>****</v>
      </c>
      <c r="U59" s="23" t="str">
        <f t="array" ref="U59">IFERROR(SUM(VLOOKUP(K59,counts!$A:$AC, {6,7,8,9,10,11,12,13,14,15,16,17,18,19,20,21,22,23,24,25,26,27,28,29},FALSE)),"****")</f>
        <v>****</v>
      </c>
      <c r="V59" s="23" t="e">
        <f t="shared" si="76"/>
        <v>#VALUE!</v>
      </c>
      <c r="W59" s="24" t="e">
        <f t="shared" si="77"/>
        <v>#VALUE!</v>
      </c>
    </row>
    <row r="60" spans="1:24" hidden="1" outlineLevel="1">
      <c r="B60" s="1" t="s">
        <v>387</v>
      </c>
      <c r="C60" s="89">
        <v>33</v>
      </c>
      <c r="D60" s="2">
        <v>54301</v>
      </c>
      <c r="E60" s="2">
        <v>57143</v>
      </c>
      <c r="F60" s="2">
        <f t="shared" si="68"/>
        <v>57143</v>
      </c>
      <c r="G60" s="2">
        <f t="shared" si="69"/>
        <v>54301</v>
      </c>
      <c r="H60" s="2" t="str">
        <f t="shared" si="70"/>
        <v>L5430157143</v>
      </c>
      <c r="I60" s="2" t="str">
        <f t="shared" si="71"/>
        <v>L5714354301</v>
      </c>
      <c r="J60" s="2" t="str">
        <f t="shared" si="72"/>
        <v>33NE</v>
      </c>
      <c r="K60" s="2" t="str">
        <f t="shared" si="73"/>
        <v>33SW</v>
      </c>
      <c r="L60" s="43"/>
      <c r="M60" s="22" t="str">
        <f>IFERROR(VLOOKUP(H60,emme_volumes!$A:$AB, 4,FALSE)*24,"****")</f>
        <v>****</v>
      </c>
      <c r="N60" s="22" t="str">
        <f t="array" ref="N60">IFERROR(SUM(VLOOKUP(H60,emme_volumes!$A:$AB, {5,6,7,8,9,10,11,12,13,14,15,16,17,18,19,20,21,22,23,24,25,26,27,28},FALSE)),"****")</f>
        <v>****</v>
      </c>
      <c r="O60" s="23" t="str">
        <f t="array" ref="O60">IFERROR(SUM(VLOOKUP(J60,counts!$A:$AC, {6,7,8,9,10,11,12,13,14,15,16,17,18,19,20,21,22,23,24,25,26,27,28,29},FALSE)),"****")</f>
        <v>****</v>
      </c>
      <c r="P60" s="23" t="e">
        <f t="shared" si="74"/>
        <v>#VALUE!</v>
      </c>
      <c r="Q60" s="24" t="e">
        <f t="shared" si="75"/>
        <v>#VALUE!</v>
      </c>
      <c r="R60" s="49"/>
      <c r="S60" s="22" t="str">
        <f>IFERROR(VLOOKUP(I60,emme_volumes!$A:$AB, 4,FALSE)*24,"****")</f>
        <v>****</v>
      </c>
      <c r="T60" s="22" t="str">
        <f t="array" ref="T60">IFERROR(SUM(VLOOKUP(I60,emme_volumes!$A:$AB, {5,6,7,8,9,10,11,12,13,14,15,16,17,18,19,20,21,22,23,24,25,26,27,28},FALSE)),"****")</f>
        <v>****</v>
      </c>
      <c r="U60" s="23" t="str">
        <f t="array" ref="U60">IFERROR(SUM(VLOOKUP(K60,counts!$A:$AC, {6,7,8,9,10,11,12,13,14,15,16,17,18,19,20,21,22,23,24,25,26,27,28,29},FALSE)),"****")</f>
        <v>****</v>
      </c>
      <c r="V60" s="23" t="e">
        <f t="shared" si="76"/>
        <v>#VALUE!</v>
      </c>
      <c r="W60" s="24" t="e">
        <f t="shared" si="77"/>
        <v>#VALUE!</v>
      </c>
    </row>
    <row r="61" spans="1:24" hidden="1" outlineLevel="1">
      <c r="B61" s="1" t="s">
        <v>388</v>
      </c>
      <c r="C61" s="89">
        <v>34</v>
      </c>
      <c r="D61" s="2">
        <v>58246</v>
      </c>
      <c r="E61" s="2">
        <v>60723</v>
      </c>
      <c r="F61" s="2">
        <f t="shared" si="68"/>
        <v>60723</v>
      </c>
      <c r="G61" s="2">
        <f t="shared" si="69"/>
        <v>58246</v>
      </c>
      <c r="H61" s="2" t="str">
        <f t="shared" si="70"/>
        <v>L5824660723</v>
      </c>
      <c r="I61" s="2" t="str">
        <f t="shared" si="71"/>
        <v>L6072358246</v>
      </c>
      <c r="J61" s="2" t="str">
        <f t="shared" si="72"/>
        <v>34NE</v>
      </c>
      <c r="K61" s="2" t="str">
        <f t="shared" si="73"/>
        <v>34SW</v>
      </c>
      <c r="L61" s="43"/>
      <c r="M61" s="22" t="str">
        <f>IFERROR(VLOOKUP(H61,emme_volumes!$A:$AB, 4,FALSE)*24,"****")</f>
        <v>****</v>
      </c>
      <c r="N61" s="22" t="str">
        <f t="array" ref="N61">IFERROR(SUM(VLOOKUP(H61,emme_volumes!$A:$AB, {5,6,7,8,9,10,11,12,13,14,15,16,17,18,19,20,21,22,23,24,25,26,27,28},FALSE)),"****")</f>
        <v>****</v>
      </c>
      <c r="O61" s="23" t="str">
        <f t="array" ref="O61">IFERROR(SUM(VLOOKUP(J61,counts!$A:$AC, {6,7,8,9,10,11,12,13,14,15,16,17,18,19,20,21,22,23,24,25,26,27,28,29},FALSE)),"****")</f>
        <v>****</v>
      </c>
      <c r="P61" s="23" t="e">
        <f t="shared" si="74"/>
        <v>#VALUE!</v>
      </c>
      <c r="Q61" s="24" t="e">
        <f t="shared" si="75"/>
        <v>#VALUE!</v>
      </c>
      <c r="R61" s="49"/>
      <c r="S61" s="22" t="str">
        <f>IFERROR(VLOOKUP(I61,emme_volumes!$A:$AB, 4,FALSE)*24,"****")</f>
        <v>****</v>
      </c>
      <c r="T61" s="22" t="str">
        <f t="array" ref="T61">IFERROR(SUM(VLOOKUP(I61,emme_volumes!$A:$AB, {5,6,7,8,9,10,11,12,13,14,15,16,17,18,19,20,21,22,23,24,25,26,27,28},FALSE)),"****")</f>
        <v>****</v>
      </c>
      <c r="U61" s="23" t="str">
        <f t="array" ref="U61">IFERROR(SUM(VLOOKUP(K61,counts!$A:$AC, {6,7,8,9,10,11,12,13,14,15,16,17,18,19,20,21,22,23,24,25,26,27,28,29},FALSE)),"****")</f>
        <v>****</v>
      </c>
      <c r="V61" s="23" t="e">
        <f t="shared" si="76"/>
        <v>#VALUE!</v>
      </c>
      <c r="W61" s="24" t="e">
        <f t="shared" si="77"/>
        <v>#VALUE!</v>
      </c>
    </row>
    <row r="62" spans="1:24" hidden="1" outlineLevel="1">
      <c r="B62" s="1" t="s">
        <v>389</v>
      </c>
      <c r="C62" s="89">
        <v>35</v>
      </c>
      <c r="D62" s="2">
        <v>54620</v>
      </c>
      <c r="E62" s="2">
        <v>54621</v>
      </c>
      <c r="F62" s="2">
        <f t="shared" si="68"/>
        <v>54621</v>
      </c>
      <c r="G62" s="2">
        <f t="shared" si="69"/>
        <v>54620</v>
      </c>
      <c r="H62" s="2" t="str">
        <f t="shared" si="70"/>
        <v>L5462054621</v>
      </c>
      <c r="I62" s="2" t="str">
        <f t="shared" si="71"/>
        <v>L5462154620</v>
      </c>
      <c r="J62" s="2" t="str">
        <f t="shared" si="72"/>
        <v>35NE</v>
      </c>
      <c r="K62" s="2" t="str">
        <f t="shared" si="73"/>
        <v>35SW</v>
      </c>
      <c r="L62" s="43"/>
      <c r="M62" s="22" t="str">
        <f>IFERROR(VLOOKUP(H62,emme_volumes!$A:$AB, 4,FALSE)*24,"****")</f>
        <v>****</v>
      </c>
      <c r="N62" s="22" t="str">
        <f t="array" ref="N62">IFERROR(SUM(VLOOKUP(H62,emme_volumes!$A:$AB, {5,6,7,8,9,10,11,12,13,14,15,16,17,18,19,20,21,22,23,24,25,26,27,28},FALSE)),"****")</f>
        <v>****</v>
      </c>
      <c r="O62" s="23" t="str">
        <f t="array" ref="O62">IFERROR(SUM(VLOOKUP(J62,counts!$A:$AC, {6,7,8,9,10,11,12,13,14,15,16,17,18,19,20,21,22,23,24,25,26,27,28,29},FALSE)),"****")</f>
        <v>****</v>
      </c>
      <c r="P62" s="23" t="e">
        <f t="shared" si="74"/>
        <v>#VALUE!</v>
      </c>
      <c r="Q62" s="24" t="e">
        <f t="shared" si="75"/>
        <v>#VALUE!</v>
      </c>
      <c r="R62" s="49"/>
      <c r="S62" s="22" t="str">
        <f>IFERROR(VLOOKUP(I62,emme_volumes!$A:$AB, 4,FALSE)*24,"****")</f>
        <v>****</v>
      </c>
      <c r="T62" s="22" t="str">
        <f t="array" ref="T62">IFERROR(SUM(VLOOKUP(I62,emme_volumes!$A:$AB, {5,6,7,8,9,10,11,12,13,14,15,16,17,18,19,20,21,22,23,24,25,26,27,28},FALSE)),"****")</f>
        <v>****</v>
      </c>
      <c r="U62" s="23" t="str">
        <f t="array" ref="U62">IFERROR(SUM(VLOOKUP(K62,counts!$A:$AC, {6,7,8,9,10,11,12,13,14,15,16,17,18,19,20,21,22,23,24,25,26,27,28,29},FALSE)),"****")</f>
        <v>****</v>
      </c>
      <c r="V62" s="23" t="e">
        <f t="shared" si="76"/>
        <v>#VALUE!</v>
      </c>
      <c r="W62" s="24" t="e">
        <f t="shared" si="77"/>
        <v>#VALUE!</v>
      </c>
    </row>
    <row r="63" spans="1:24" hidden="1" outlineLevel="1">
      <c r="A63" s="3"/>
      <c r="B63" s="53" t="s">
        <v>4</v>
      </c>
      <c r="C63" s="91"/>
      <c r="D63" s="54"/>
      <c r="E63" s="54"/>
      <c r="F63" s="54"/>
      <c r="G63" s="54"/>
      <c r="H63" s="54"/>
      <c r="I63" s="54"/>
      <c r="J63" s="54"/>
      <c r="K63" s="54"/>
      <c r="L63" s="45"/>
      <c r="M63" s="55">
        <f>SUM(M58:M62)</f>
        <v>0</v>
      </c>
      <c r="N63" s="55">
        <f>SUM(N58:N62)</f>
        <v>0</v>
      </c>
      <c r="O63" s="56">
        <f t="shared" ref="O63:P63" si="78">SUM(O58:O62)</f>
        <v>0</v>
      </c>
      <c r="P63" s="56" t="e">
        <f t="shared" si="78"/>
        <v>#VALUE!</v>
      </c>
      <c r="Q63" s="57" t="e">
        <f t="shared" si="75"/>
        <v>#VALUE!</v>
      </c>
      <c r="R63" s="50"/>
      <c r="S63" s="55">
        <f>SUM(S58:S62)</f>
        <v>0</v>
      </c>
      <c r="T63" s="55">
        <f t="shared" ref="T63:V63" si="79">SUM(T58:T62)</f>
        <v>0</v>
      </c>
      <c r="U63" s="56">
        <f t="shared" si="79"/>
        <v>0</v>
      </c>
      <c r="V63" s="56" t="e">
        <f t="shared" si="79"/>
        <v>#VALUE!</v>
      </c>
      <c r="W63" s="57" t="e">
        <f t="shared" si="77"/>
        <v>#VALUE!</v>
      </c>
    </row>
    <row r="64" spans="1:24" hidden="1" outlineLevel="1">
      <c r="C64" s="89"/>
      <c r="I64" s="92"/>
      <c r="L64" s="43"/>
      <c r="M64" s="22"/>
      <c r="N64" s="22"/>
      <c r="Q64" s="24"/>
      <c r="R64" s="49"/>
      <c r="S64" s="22"/>
      <c r="T64" s="22"/>
      <c r="W64" s="24"/>
      <c r="X64" s="1" t="s">
        <v>513</v>
      </c>
    </row>
    <row r="65" spans="1:23" hidden="1" outlineLevel="1">
      <c r="B65" s="53" t="s">
        <v>100</v>
      </c>
      <c r="C65" s="90"/>
      <c r="D65" s="74"/>
      <c r="E65" s="74"/>
      <c r="F65" s="74"/>
      <c r="G65" s="74"/>
      <c r="H65" s="74"/>
      <c r="I65" s="74"/>
      <c r="J65" s="74"/>
      <c r="K65" s="74"/>
      <c r="L65" s="45"/>
      <c r="M65" s="75"/>
      <c r="N65" s="75"/>
      <c r="O65" s="76"/>
      <c r="P65" s="76"/>
      <c r="Q65" s="77"/>
      <c r="R65" s="49"/>
      <c r="S65" s="75"/>
      <c r="T65" s="75"/>
      <c r="U65" s="76"/>
      <c r="V65" s="76"/>
      <c r="W65" s="77"/>
    </row>
    <row r="66" spans="1:23" hidden="1" outlineLevel="1">
      <c r="B66" s="1" t="s">
        <v>548</v>
      </c>
      <c r="C66" s="89">
        <v>433</v>
      </c>
      <c r="D66" s="2">
        <v>56798</v>
      </c>
      <c r="E66" s="2">
        <v>54627</v>
      </c>
      <c r="F66" s="2">
        <f t="shared" ref="F66" si="80">E66</f>
        <v>54627</v>
      </c>
      <c r="G66" s="2">
        <f t="shared" ref="G66" si="81">D66</f>
        <v>56798</v>
      </c>
      <c r="H66" s="2" t="str">
        <f>CONCATENATE("L",D66,E66)</f>
        <v>L5679854627</v>
      </c>
      <c r="I66" s="2" t="str">
        <f>CONCATENATE("L",F66,G66)</f>
        <v>L5462756798</v>
      </c>
      <c r="J66" s="2" t="str">
        <f>CONCATENATE(C66,"NE")</f>
        <v>433NE</v>
      </c>
      <c r="K66" s="2" t="str">
        <f>CONCATENATE(C66,"SW")</f>
        <v>433SW</v>
      </c>
      <c r="L66" s="43"/>
      <c r="M66" s="22" t="str">
        <f>IFERROR(VLOOKUP(H66,emme_volumes!$A:$AB, 4,FALSE)*24,"****")</f>
        <v>****</v>
      </c>
      <c r="N66" s="22" t="str">
        <f t="array" ref="N66">IFERROR(SUM(VLOOKUP(H66,emme_volumes!$A:$AB, {5,6,7,8,9,10,11,12,13,14,15,16,17,18,19,20,21,22,23,24,25,26,27,28},FALSE)),"****")</f>
        <v>****</v>
      </c>
      <c r="O66" s="23">
        <f t="array" ref="O66">IFERROR(SUM(VLOOKUP(J66,counts!$A:$AC, {6,7,8,9,10,11,12,13,14,15,16,17,18,19,20,21,22,23,24,25,26,27,28,29},FALSE)),"****")</f>
        <v>14392</v>
      </c>
      <c r="P66" s="23" t="e">
        <f>N66-O66</f>
        <v>#VALUE!</v>
      </c>
      <c r="Q66" s="24" t="e">
        <f>P66/O66</f>
        <v>#VALUE!</v>
      </c>
      <c r="R66" s="49"/>
      <c r="S66" s="22" t="str">
        <f>IFERROR(VLOOKUP(I66,emme_volumes!$A:$AB, 4,FALSE)*24,"****")</f>
        <v>****</v>
      </c>
      <c r="T66" s="22" t="str">
        <f t="array" ref="T66">IFERROR(SUM(VLOOKUP(I66,emme_volumes!$A:$AB, {5,6,7,8,9,10,11,12,13,14,15,16,17,18,19,20,21,22,23,24,25,26,27,28},FALSE)),"****")</f>
        <v>****</v>
      </c>
      <c r="U66" s="23">
        <f t="array" ref="U66">IFERROR(SUM(VLOOKUP(K66,counts!$A:$AC, {6,7,8,9,10,11,12,13,14,15,16,17,18,19,20,21,22,23,24,25,26,27,28,29},FALSE)),"****")</f>
        <v>14920</v>
      </c>
      <c r="V66" s="23" t="e">
        <f>T66-U66</f>
        <v>#VALUE!</v>
      </c>
      <c r="W66" s="24" t="e">
        <f>V66/U66</f>
        <v>#VALUE!</v>
      </c>
    </row>
    <row r="67" spans="1:23" hidden="1" outlineLevel="1">
      <c r="A67" s="3"/>
      <c r="B67" s="53" t="s">
        <v>4</v>
      </c>
      <c r="C67" s="91"/>
      <c r="D67" s="54"/>
      <c r="E67" s="54"/>
      <c r="F67" s="54"/>
      <c r="G67" s="54"/>
      <c r="H67" s="54"/>
      <c r="I67" s="54"/>
      <c r="J67" s="54"/>
      <c r="K67" s="54"/>
      <c r="L67" s="45"/>
      <c r="M67" s="55">
        <f>SUM(M66)</f>
        <v>0</v>
      </c>
      <c r="N67" s="55">
        <f>SUM(N66)</f>
        <v>0</v>
      </c>
      <c r="O67" s="56">
        <f t="shared" ref="O67:P67" si="82">SUM(O66)</f>
        <v>14392</v>
      </c>
      <c r="P67" s="56" t="e">
        <f t="shared" si="82"/>
        <v>#VALUE!</v>
      </c>
      <c r="Q67" s="57" t="e">
        <f t="shared" ref="Q67" si="83">P67/O67</f>
        <v>#VALUE!</v>
      </c>
      <c r="R67" s="50"/>
      <c r="S67" s="55">
        <f>SUM(S66)</f>
        <v>0</v>
      </c>
      <c r="T67" s="55">
        <f>SUM(T66)</f>
        <v>0</v>
      </c>
      <c r="U67" s="56">
        <f t="shared" ref="U67:V67" si="84">SUM(U66)</f>
        <v>14920</v>
      </c>
      <c r="V67" s="56" t="e">
        <f t="shared" si="84"/>
        <v>#VALUE!</v>
      </c>
      <c r="W67" s="57" t="e">
        <f t="shared" ref="W67" si="85">V67/U67</f>
        <v>#VALUE!</v>
      </c>
    </row>
    <row r="68" spans="1:23" hidden="1" outlineLevel="1">
      <c r="C68" s="89"/>
      <c r="I68" s="92"/>
      <c r="L68" s="43"/>
      <c r="M68" s="22"/>
      <c r="N68" s="22"/>
      <c r="Q68" s="24"/>
      <c r="R68" s="49"/>
      <c r="S68" s="22"/>
      <c r="T68" s="22"/>
      <c r="W68" s="24"/>
    </row>
    <row r="69" spans="1:23" hidden="1" outlineLevel="1">
      <c r="B69" s="53" t="s">
        <v>101</v>
      </c>
      <c r="C69" s="90"/>
      <c r="D69" s="74"/>
      <c r="E69" s="74"/>
      <c r="F69" s="74"/>
      <c r="G69" s="74"/>
      <c r="H69" s="74"/>
      <c r="I69" s="74"/>
      <c r="J69" s="74"/>
      <c r="K69" s="74"/>
      <c r="L69" s="45"/>
      <c r="M69" s="75"/>
      <c r="N69" s="75"/>
      <c r="O69" s="76"/>
      <c r="P69" s="76"/>
      <c r="Q69" s="77"/>
      <c r="R69" s="49"/>
      <c r="S69" s="75"/>
      <c r="T69" s="75"/>
      <c r="U69" s="76"/>
      <c r="V69" s="76"/>
      <c r="W69" s="77"/>
    </row>
    <row r="70" spans="1:23" hidden="1" outlineLevel="1">
      <c r="B70" s="1" t="s">
        <v>163</v>
      </c>
      <c r="C70" s="89">
        <v>325</v>
      </c>
      <c r="D70" s="2">
        <v>54269</v>
      </c>
      <c r="E70" s="2">
        <v>57472</v>
      </c>
      <c r="F70" s="2">
        <f t="shared" ref="F70:F71" si="86">E70</f>
        <v>57472</v>
      </c>
      <c r="G70" s="2">
        <f t="shared" ref="G70:G71" si="87">D70</f>
        <v>54269</v>
      </c>
      <c r="H70" s="2" t="str">
        <f t="shared" ref="H70:H71" si="88">CONCATENATE("L",D70,E70)</f>
        <v>L5426957472</v>
      </c>
      <c r="I70" s="2" t="str">
        <f t="shared" ref="I70:I71" si="89">CONCATENATE("L",F70,G70)</f>
        <v>L5747254269</v>
      </c>
      <c r="J70" s="2" t="str">
        <f t="shared" ref="J70:J71" si="90">CONCATENATE(C70,"NE")</f>
        <v>325NE</v>
      </c>
      <c r="K70" s="2" t="str">
        <f t="shared" ref="K70:K71" si="91">CONCATENATE(C70,"SW")</f>
        <v>325SW</v>
      </c>
      <c r="L70" s="45"/>
      <c r="M70" s="22" t="str">
        <f>IFERROR(VLOOKUP(H70,emme_volumes!$A:$AB, 4,FALSE)*24,"****")</f>
        <v>****</v>
      </c>
      <c r="N70" s="22" t="str">
        <f t="array" ref="N70">IFERROR(SUM(VLOOKUP(H70,emme_volumes!$A:$AB, {5,6,7,8,9,10,11,12,13,14,15,16,17,18,19,20,21,22,23,24,25,26,27,28},FALSE)),"****")</f>
        <v>****</v>
      </c>
      <c r="O70" s="23">
        <f t="array" ref="O70">IFERROR(SUM(VLOOKUP(J70,counts!$A:$AC, {6,7,8,9,10,11,12,13,14,15,16,17,18,19,20,21,22,23,24,25,26,27,28,29},FALSE)),"****")</f>
        <v>7707</v>
      </c>
      <c r="P70" s="23" t="e">
        <f t="shared" ref="P70:P71" si="92">N70-O70</f>
        <v>#VALUE!</v>
      </c>
      <c r="Q70" s="24" t="e">
        <f t="shared" ref="Q70:Q72" si="93">P70/O70</f>
        <v>#VALUE!</v>
      </c>
      <c r="R70" s="50"/>
      <c r="S70" s="22" t="str">
        <f>IFERROR(VLOOKUP(I70,emme_volumes!$A:$AB, 4,FALSE)*24,"****")</f>
        <v>****</v>
      </c>
      <c r="T70" s="22" t="str">
        <f t="array" ref="T70">IFERROR(SUM(VLOOKUP(I70,emme_volumes!$A:$AB, {5,6,7,8,9,10,11,12,13,14,15,16,17,18,19,20,21,22,23,24,25,26,27,28},FALSE)),"****")</f>
        <v>****</v>
      </c>
      <c r="U70" s="23">
        <f t="array" ref="U70">IFERROR(SUM(VLOOKUP(K70,counts!$A:$AC, {6,7,8,9,10,11,12,13,14,15,16,17,18,19,20,21,22,23,24,25,26,27,28,29},FALSE)),"****")</f>
        <v>7917</v>
      </c>
      <c r="V70" s="23" t="e">
        <f t="shared" ref="V70:V71" si="94">T70-U70</f>
        <v>#VALUE!</v>
      </c>
      <c r="W70" s="24" t="e">
        <f t="shared" ref="W70:W72" si="95">V70/U70</f>
        <v>#VALUE!</v>
      </c>
    </row>
    <row r="71" spans="1:23" hidden="1" outlineLevel="1">
      <c r="B71" s="1" t="s">
        <v>164</v>
      </c>
      <c r="C71" s="89">
        <v>326</v>
      </c>
      <c r="D71" s="2">
        <v>58363</v>
      </c>
      <c r="E71" s="2">
        <v>53989</v>
      </c>
      <c r="F71" s="2">
        <f t="shared" si="86"/>
        <v>53989</v>
      </c>
      <c r="G71" s="2">
        <f t="shared" si="87"/>
        <v>58363</v>
      </c>
      <c r="H71" s="2" t="str">
        <f t="shared" si="88"/>
        <v>L5836353989</v>
      </c>
      <c r="I71" s="2" t="str">
        <f t="shared" si="89"/>
        <v>L5398958363</v>
      </c>
      <c r="J71" s="2" t="str">
        <f t="shared" si="90"/>
        <v>326NE</v>
      </c>
      <c r="K71" s="2" t="str">
        <f t="shared" si="91"/>
        <v>326SW</v>
      </c>
      <c r="L71" s="45"/>
      <c r="M71" s="22" t="str">
        <f>IFERROR(VLOOKUP(H71,emme_volumes!$A:$AB, 4,FALSE)*24,"****")</f>
        <v>****</v>
      </c>
      <c r="N71" s="22" t="str">
        <f t="array" ref="N71">IFERROR(SUM(VLOOKUP(H71,emme_volumes!$A:$AB, {5,6,7,8,9,10,11,12,13,14,15,16,17,18,19,20,21,22,23,24,25,26,27,28},FALSE)),"****")</f>
        <v>****</v>
      </c>
      <c r="O71" s="23" t="str">
        <f t="array" ref="O71">IFERROR(SUM(VLOOKUP(J71,counts!$A:$AC, {6,7,8,9,10,11,12,13,14,15,16,17,18,19,20,21,22,23,24,25,26,27,28,29},FALSE)),"****")</f>
        <v>****</v>
      </c>
      <c r="P71" s="23" t="e">
        <f t="shared" si="92"/>
        <v>#VALUE!</v>
      </c>
      <c r="Q71" s="24" t="e">
        <f t="shared" si="93"/>
        <v>#VALUE!</v>
      </c>
      <c r="R71" s="49"/>
      <c r="S71" s="22" t="str">
        <f>IFERROR(VLOOKUP(I71,emme_volumes!$A:$AB, 4,FALSE)*24,"****")</f>
        <v>****</v>
      </c>
      <c r="T71" s="22" t="str">
        <f t="array" ref="T71">IFERROR(SUM(VLOOKUP(I71,emme_volumes!$A:$AB, {5,6,7,8,9,10,11,12,13,14,15,16,17,18,19,20,21,22,23,24,25,26,27,28},FALSE)),"****")</f>
        <v>****</v>
      </c>
      <c r="U71" s="23" t="str">
        <f t="array" ref="U71">IFERROR(SUM(VLOOKUP(K71,counts!$A:$AC, {6,7,8,9,10,11,12,13,14,15,16,17,18,19,20,21,22,23,24,25,26,27,28,29},FALSE)),"****")</f>
        <v>****</v>
      </c>
      <c r="V71" s="23" t="e">
        <f t="shared" si="94"/>
        <v>#VALUE!</v>
      </c>
      <c r="W71" s="24" t="e">
        <f t="shared" si="95"/>
        <v>#VALUE!</v>
      </c>
    </row>
    <row r="72" spans="1:23" hidden="1" outlineLevel="1">
      <c r="A72" s="3"/>
      <c r="B72" s="53" t="s">
        <v>4</v>
      </c>
      <c r="C72" s="91"/>
      <c r="D72" s="54"/>
      <c r="E72" s="54"/>
      <c r="F72" s="54"/>
      <c r="G72" s="54"/>
      <c r="H72" s="54"/>
      <c r="I72" s="54"/>
      <c r="J72" s="54"/>
      <c r="K72" s="54"/>
      <c r="L72" s="45"/>
      <c r="M72" s="55">
        <f>SUM(M70:M71)</f>
        <v>0</v>
      </c>
      <c r="N72" s="55">
        <f>SUM(N70:N71)</f>
        <v>0</v>
      </c>
      <c r="O72" s="56">
        <f t="shared" ref="O72:P72" si="96">SUM(O70:O71)</f>
        <v>7707</v>
      </c>
      <c r="P72" s="56" t="e">
        <f t="shared" si="96"/>
        <v>#VALUE!</v>
      </c>
      <c r="Q72" s="57" t="e">
        <f t="shared" si="93"/>
        <v>#VALUE!</v>
      </c>
      <c r="R72" s="50"/>
      <c r="S72" s="55">
        <f>SUM(S70:S71)</f>
        <v>0</v>
      </c>
      <c r="T72" s="55">
        <f t="shared" ref="T72:V72" si="97">SUM(T70:T71)</f>
        <v>0</v>
      </c>
      <c r="U72" s="56">
        <f t="shared" si="97"/>
        <v>7917</v>
      </c>
      <c r="V72" s="56" t="e">
        <f t="shared" si="97"/>
        <v>#VALUE!</v>
      </c>
      <c r="W72" s="57" t="e">
        <f t="shared" si="95"/>
        <v>#VALUE!</v>
      </c>
    </row>
    <row r="73" spans="1:23" hidden="1" outlineLevel="1">
      <c r="C73" s="89"/>
      <c r="I73" s="92"/>
      <c r="L73" s="43"/>
      <c r="M73" s="22"/>
      <c r="N73" s="22"/>
      <c r="Q73" s="24"/>
      <c r="R73" s="49"/>
      <c r="S73" s="22"/>
      <c r="T73" s="22"/>
      <c r="W73" s="24"/>
    </row>
    <row r="74" spans="1:23" hidden="1" outlineLevel="1">
      <c r="B74" s="53" t="s">
        <v>102</v>
      </c>
      <c r="C74" s="90"/>
      <c r="D74" s="74"/>
      <c r="E74" s="74"/>
      <c r="F74" s="74"/>
      <c r="G74" s="74"/>
      <c r="H74" s="74"/>
      <c r="I74" s="74"/>
      <c r="J74" s="74"/>
      <c r="K74" s="74"/>
      <c r="L74" s="45"/>
      <c r="M74" s="75"/>
      <c r="N74" s="75"/>
      <c r="O74" s="76"/>
      <c r="P74" s="76"/>
      <c r="Q74" s="77"/>
      <c r="R74" s="49"/>
      <c r="S74" s="75"/>
      <c r="T74" s="75"/>
      <c r="U74" s="76"/>
      <c r="V74" s="76"/>
      <c r="W74" s="77"/>
    </row>
    <row r="75" spans="1:23" hidden="1" outlineLevel="1">
      <c r="B75" s="1" t="s">
        <v>165</v>
      </c>
      <c r="C75" s="89">
        <v>162</v>
      </c>
      <c r="D75" s="2">
        <v>54421</v>
      </c>
      <c r="E75" s="2">
        <v>53949</v>
      </c>
      <c r="F75" s="2">
        <f t="shared" ref="F75:F77" si="98">E75</f>
        <v>53949</v>
      </c>
      <c r="G75" s="2">
        <f t="shared" ref="G75:G77" si="99">D75</f>
        <v>54421</v>
      </c>
      <c r="H75" s="2" t="str">
        <f t="shared" ref="H75:H77" si="100">CONCATENATE("L",D75,E75)</f>
        <v>L5442153949</v>
      </c>
      <c r="I75" s="2" t="str">
        <f t="shared" ref="I75:I77" si="101">CONCATENATE("L",F75,G75)</f>
        <v>L5394954421</v>
      </c>
      <c r="J75" s="2" t="str">
        <f t="shared" ref="J75:J77" si="102">CONCATENATE(C75,"NE")</f>
        <v>162NE</v>
      </c>
      <c r="K75" s="2" t="str">
        <f t="shared" ref="K75:K77" si="103">CONCATENATE(C75,"SW")</f>
        <v>162SW</v>
      </c>
      <c r="L75" s="43"/>
      <c r="M75" s="22" t="str">
        <f>IFERROR(VLOOKUP(H75,emme_volumes!$A:$AB, 4,FALSE)*24,"****")</f>
        <v>****</v>
      </c>
      <c r="N75" s="22" t="str">
        <f t="array" ref="N75">IFERROR(SUM(VLOOKUP(H75,emme_volumes!$A:$AB, {5,6,7,8,9,10,11,12,13,14,15,16,17,18,19,20,21,22,23,24,25,26,27,28},FALSE)),"****")</f>
        <v>****</v>
      </c>
      <c r="O75" s="23" t="str">
        <f t="array" ref="O75">IFERROR(SUM(VLOOKUP(J75,counts!$A:$AC, {6,7,8,9,10,11,12,13,14,15,16,17,18,19,20,21,22,23,24,25,26,27,28,29},FALSE)),"****")</f>
        <v>****</v>
      </c>
      <c r="P75" s="23" t="e">
        <f t="shared" ref="P75:P77" si="104">N75-O75</f>
        <v>#VALUE!</v>
      </c>
      <c r="Q75" s="24" t="e">
        <f t="shared" ref="Q75:Q78" si="105">P75/O75</f>
        <v>#VALUE!</v>
      </c>
      <c r="R75" s="49"/>
      <c r="S75" s="22" t="str">
        <f>IFERROR(VLOOKUP(I75,emme_volumes!$A:$AB, 4,FALSE)*24,"****")</f>
        <v>****</v>
      </c>
      <c r="T75" s="22" t="str">
        <f t="array" ref="T75">IFERROR(SUM(VLOOKUP(I75,emme_volumes!$A:$AB, {5,6,7,8,9,10,11,12,13,14,15,16,17,18,19,20,21,22,23,24,25,26,27,28},FALSE)),"****")</f>
        <v>****</v>
      </c>
      <c r="U75" s="23" t="str">
        <f t="array" ref="U75">IFERROR(SUM(VLOOKUP(K75,counts!$A:$AC, {6,7,8,9,10,11,12,13,14,15,16,17,18,19,20,21,22,23,24,25,26,27,28,29},FALSE)),"****")</f>
        <v>****</v>
      </c>
      <c r="V75" s="23" t="e">
        <f t="shared" ref="V75:V77" si="106">T75-U75</f>
        <v>#VALUE!</v>
      </c>
      <c r="W75" s="24" t="e">
        <f t="shared" ref="W75:W78" si="107">V75/U75</f>
        <v>#VALUE!</v>
      </c>
    </row>
    <row r="76" spans="1:23" hidden="1" outlineLevel="1">
      <c r="A76" s="3"/>
      <c r="B76" s="1" t="s">
        <v>166</v>
      </c>
      <c r="C76" s="89">
        <v>163</v>
      </c>
      <c r="D76" s="2">
        <v>78983</v>
      </c>
      <c r="E76" s="2">
        <v>59987</v>
      </c>
      <c r="F76" s="2">
        <f t="shared" si="98"/>
        <v>59987</v>
      </c>
      <c r="G76" s="2">
        <f t="shared" si="99"/>
        <v>78983</v>
      </c>
      <c r="H76" s="2" t="str">
        <f t="shared" si="100"/>
        <v>L7898359987</v>
      </c>
      <c r="I76" s="2" t="str">
        <f t="shared" si="101"/>
        <v>L5998778983</v>
      </c>
      <c r="J76" s="2" t="str">
        <f t="shared" si="102"/>
        <v>163NE</v>
      </c>
      <c r="K76" s="2" t="str">
        <f t="shared" si="103"/>
        <v>163SW</v>
      </c>
      <c r="L76" s="45"/>
      <c r="M76" s="22" t="str">
        <f>IFERROR(VLOOKUP(H76,emme_volumes!$A:$AB, 4,FALSE)*24,"****")</f>
        <v>****</v>
      </c>
      <c r="N76" s="22" t="str">
        <f t="array" ref="N76">IFERROR(SUM(VLOOKUP(H76,emme_volumes!$A:$AB, {5,6,7,8,9,10,11,12,13,14,15,16,17,18,19,20,21,22,23,24,25,26,27,28},FALSE)),"****")</f>
        <v>****</v>
      </c>
      <c r="O76" s="23" t="str">
        <f t="array" ref="O76">IFERROR(SUM(VLOOKUP(J76,counts!$A:$AC, {6,7,8,9,10,11,12,13,14,15,16,17,18,19,20,21,22,23,24,25,26,27,28,29},FALSE)),"****")</f>
        <v>****</v>
      </c>
      <c r="P76" s="23" t="e">
        <f t="shared" si="104"/>
        <v>#VALUE!</v>
      </c>
      <c r="Q76" s="24" t="e">
        <f t="shared" si="105"/>
        <v>#VALUE!</v>
      </c>
      <c r="R76" s="49"/>
      <c r="S76" s="22" t="str">
        <f>IFERROR(VLOOKUP(I76,emme_volumes!$A:$AB, 4,FALSE)*24,"****")</f>
        <v>****</v>
      </c>
      <c r="T76" s="22" t="str">
        <f t="array" ref="T76">IFERROR(SUM(VLOOKUP(I76,emme_volumes!$A:$AB, {5,6,7,8,9,10,11,12,13,14,15,16,17,18,19,20,21,22,23,24,25,26,27,28},FALSE)),"****")</f>
        <v>****</v>
      </c>
      <c r="U76" s="23" t="str">
        <f t="array" ref="U76">IFERROR(SUM(VLOOKUP(K76,counts!$A:$AC, {6,7,8,9,10,11,12,13,14,15,16,17,18,19,20,21,22,23,24,25,26,27,28,29},FALSE)),"****")</f>
        <v>****</v>
      </c>
      <c r="V76" s="23" t="e">
        <f t="shared" si="106"/>
        <v>#VALUE!</v>
      </c>
      <c r="W76" s="24" t="e">
        <f t="shared" si="107"/>
        <v>#VALUE!</v>
      </c>
    </row>
    <row r="77" spans="1:23" hidden="1" outlineLevel="1">
      <c r="B77" s="1" t="s">
        <v>167</v>
      </c>
      <c r="C77" s="89">
        <v>164</v>
      </c>
      <c r="D77" s="2">
        <v>57071</v>
      </c>
      <c r="E77" s="2">
        <v>56182</v>
      </c>
      <c r="F77" s="2">
        <f t="shared" si="98"/>
        <v>56182</v>
      </c>
      <c r="G77" s="2">
        <f t="shared" si="99"/>
        <v>57071</v>
      </c>
      <c r="H77" s="2" t="str">
        <f t="shared" si="100"/>
        <v>L5707156182</v>
      </c>
      <c r="I77" s="2" t="str">
        <f t="shared" si="101"/>
        <v>L5618257071</v>
      </c>
      <c r="J77" s="2" t="str">
        <f t="shared" si="102"/>
        <v>164NE</v>
      </c>
      <c r="K77" s="2" t="str">
        <f t="shared" si="103"/>
        <v>164SW</v>
      </c>
      <c r="L77" s="43"/>
      <c r="M77" s="22" t="str">
        <f>IFERROR(VLOOKUP(H77,emme_volumes!$A:$AB, 4,FALSE)*24,"****")</f>
        <v>****</v>
      </c>
      <c r="N77" s="22" t="str">
        <f t="array" ref="N77">IFERROR(SUM(VLOOKUP(H77,emme_volumes!$A:$AB, {5,6,7,8,9,10,11,12,13,14,15,16,17,18,19,20,21,22,23,24,25,26,27,28},FALSE)),"****")</f>
        <v>****</v>
      </c>
      <c r="O77" s="23" t="str">
        <f t="array" ref="O77">IFERROR(SUM(VLOOKUP(J77,counts!$A:$AC, {6,7,8,9,10,11,12,13,14,15,16,17,18,19,20,21,22,23,24,25,26,27,28,29},FALSE)),"****")</f>
        <v>****</v>
      </c>
      <c r="P77" s="23" t="e">
        <f t="shared" si="104"/>
        <v>#VALUE!</v>
      </c>
      <c r="Q77" s="24" t="e">
        <f t="shared" si="105"/>
        <v>#VALUE!</v>
      </c>
      <c r="R77" s="49"/>
      <c r="S77" s="22" t="str">
        <f>IFERROR(VLOOKUP(I77,emme_volumes!$A:$AB, 4,FALSE)*24,"****")</f>
        <v>****</v>
      </c>
      <c r="T77" s="22" t="str">
        <f t="array" ref="T77">IFERROR(SUM(VLOOKUP(I77,emme_volumes!$A:$AB, {5,6,7,8,9,10,11,12,13,14,15,16,17,18,19,20,21,22,23,24,25,26,27,28},FALSE)),"****")</f>
        <v>****</v>
      </c>
      <c r="U77" s="23" t="str">
        <f t="array" ref="U77">IFERROR(SUM(VLOOKUP(K77,counts!$A:$AC, {6,7,8,9,10,11,12,13,14,15,16,17,18,19,20,21,22,23,24,25,26,27,28,29},FALSE)),"****")</f>
        <v>****</v>
      </c>
      <c r="V77" s="23" t="e">
        <f t="shared" si="106"/>
        <v>#VALUE!</v>
      </c>
      <c r="W77" s="24" t="e">
        <f t="shared" si="107"/>
        <v>#VALUE!</v>
      </c>
    </row>
    <row r="78" spans="1:23" hidden="1" outlineLevel="1">
      <c r="A78" s="3"/>
      <c r="B78" s="53" t="s">
        <v>4</v>
      </c>
      <c r="C78" s="91"/>
      <c r="D78" s="54"/>
      <c r="E78" s="54"/>
      <c r="F78" s="54"/>
      <c r="G78" s="54"/>
      <c r="H78" s="54"/>
      <c r="I78" s="54"/>
      <c r="J78" s="54"/>
      <c r="K78" s="54"/>
      <c r="L78" s="45"/>
      <c r="M78" s="55">
        <f>SUM(M75:M77)</f>
        <v>0</v>
      </c>
      <c r="N78" s="55">
        <f>SUM(N75:N77)</f>
        <v>0</v>
      </c>
      <c r="O78" s="56">
        <f t="shared" ref="O78:P78" si="108">SUM(O75:O77)</f>
        <v>0</v>
      </c>
      <c r="P78" s="56" t="e">
        <f t="shared" si="108"/>
        <v>#VALUE!</v>
      </c>
      <c r="Q78" s="57" t="e">
        <f t="shared" si="105"/>
        <v>#VALUE!</v>
      </c>
      <c r="R78" s="50"/>
      <c r="S78" s="55">
        <f>SUM(S75:S77)</f>
        <v>0</v>
      </c>
      <c r="T78" s="55">
        <f t="shared" ref="T78:V78" si="109">SUM(T75:T77)</f>
        <v>0</v>
      </c>
      <c r="U78" s="56">
        <f t="shared" si="109"/>
        <v>0</v>
      </c>
      <c r="V78" s="56" t="e">
        <f t="shared" si="109"/>
        <v>#VALUE!</v>
      </c>
      <c r="W78" s="57" t="e">
        <f t="shared" si="107"/>
        <v>#VALUE!</v>
      </c>
    </row>
    <row r="79" spans="1:23" hidden="1" outlineLevel="1">
      <c r="C79" s="89"/>
      <c r="L79" s="45"/>
      <c r="M79" s="22"/>
      <c r="N79" s="22"/>
      <c r="Q79" s="24"/>
      <c r="R79" s="50"/>
      <c r="S79" s="22"/>
      <c r="T79" s="22"/>
      <c r="W79" s="24"/>
    </row>
    <row r="80" spans="1:23" hidden="1" outlineLevel="1">
      <c r="B80" s="53" t="s">
        <v>103</v>
      </c>
      <c r="C80" s="90"/>
      <c r="D80" s="74"/>
      <c r="E80" s="74"/>
      <c r="F80" s="74"/>
      <c r="G80" s="74"/>
      <c r="H80" s="74"/>
      <c r="I80" s="74"/>
      <c r="J80" s="74"/>
      <c r="K80" s="74"/>
      <c r="L80" s="45"/>
      <c r="M80" s="75"/>
      <c r="N80" s="75"/>
      <c r="O80" s="76"/>
      <c r="P80" s="76"/>
      <c r="Q80" s="77"/>
      <c r="R80" s="49"/>
      <c r="S80" s="75"/>
      <c r="T80" s="75"/>
      <c r="U80" s="76"/>
      <c r="V80" s="76"/>
      <c r="W80" s="77"/>
    </row>
    <row r="81" spans="1:23" hidden="1" outlineLevel="1">
      <c r="B81" s="1" t="s">
        <v>168</v>
      </c>
      <c r="C81" s="89">
        <v>167</v>
      </c>
      <c r="D81" s="2">
        <v>56084</v>
      </c>
      <c r="E81" s="2">
        <v>56835</v>
      </c>
      <c r="F81" s="2">
        <f t="shared" ref="F81:F82" si="110">E81</f>
        <v>56835</v>
      </c>
      <c r="G81" s="2">
        <f t="shared" ref="G81:G82" si="111">D81</f>
        <v>56084</v>
      </c>
      <c r="H81" s="2" t="str">
        <f t="shared" ref="H81:H84" si="112">CONCATENATE("L",D81,E81)</f>
        <v>L5608456835</v>
      </c>
      <c r="I81" s="2" t="str">
        <f t="shared" ref="I81:I84" si="113">CONCATENATE("L",F81,G81)</f>
        <v>L5683556084</v>
      </c>
      <c r="J81" s="2" t="str">
        <f t="shared" ref="J81:J84" si="114">CONCATENATE(C81,"NE")</f>
        <v>167NE</v>
      </c>
      <c r="K81" s="2" t="str">
        <f t="shared" ref="K81:K84" si="115">CONCATENATE(C81,"SW")</f>
        <v>167SW</v>
      </c>
      <c r="L81" s="43"/>
      <c r="M81" s="22" t="str">
        <f>IFERROR(VLOOKUP(H81,emme_volumes!$A:$AB, 4,FALSE)*24,"****")</f>
        <v>****</v>
      </c>
      <c r="N81" s="22" t="str">
        <f t="array" ref="N81">IFERROR(SUM(VLOOKUP(H81,emme_volumes!$A:$AB, {5,6,7,8,9,10,11,12,13,14,15,16,17,18,19,20,21,22,23,24,25,26,27,28},FALSE)),"****")</f>
        <v>****</v>
      </c>
      <c r="O81" s="23" t="str">
        <f t="array" ref="O81">IFERROR(SUM(VLOOKUP(J81,counts!$A:$AC, {6,7,8,9,10,11,12,13,14,15,16,17,18,19,20,21,22,23,24,25,26,27,28,29},FALSE)),"****")</f>
        <v>****</v>
      </c>
      <c r="P81" s="23" t="e">
        <f t="shared" ref="P81:P84" si="116">N81-O81</f>
        <v>#VALUE!</v>
      </c>
      <c r="Q81" s="24" t="e">
        <f t="shared" ref="Q81:Q85" si="117">P81/O81</f>
        <v>#VALUE!</v>
      </c>
      <c r="R81" s="49"/>
      <c r="S81" s="22" t="str">
        <f>IFERROR(VLOOKUP(I81,emme_volumes!$A:$AB, 4,FALSE)*24,"****")</f>
        <v>****</v>
      </c>
      <c r="T81" s="22" t="str">
        <f t="array" ref="T81">IFERROR(SUM(VLOOKUP(I81,emme_volumes!$A:$AB, {5,6,7,8,9,10,11,12,13,14,15,16,17,18,19,20,21,22,23,24,25,26,27,28},FALSE)),"****")</f>
        <v>****</v>
      </c>
      <c r="U81" s="23" t="str">
        <f t="array" ref="U81">IFERROR(SUM(VLOOKUP(K81,counts!$A:$AC, {6,7,8,9,10,11,12,13,14,15,16,17,18,19,20,21,22,23,24,25,26,27,28,29},FALSE)),"****")</f>
        <v>****</v>
      </c>
      <c r="V81" s="23" t="e">
        <f t="shared" ref="V81:V84" si="118">T81-U81</f>
        <v>#VALUE!</v>
      </c>
      <c r="W81" s="24" t="e">
        <f t="shared" ref="W81:W85" si="119">V81/U81</f>
        <v>#VALUE!</v>
      </c>
    </row>
    <row r="82" spans="1:23" hidden="1" outlineLevel="1">
      <c r="B82" s="1" t="s">
        <v>169</v>
      </c>
      <c r="C82" s="89">
        <v>168</v>
      </c>
      <c r="D82" s="2">
        <v>56272</v>
      </c>
      <c r="E82" s="2">
        <v>54500</v>
      </c>
      <c r="F82" s="2">
        <f t="shared" si="110"/>
        <v>54500</v>
      </c>
      <c r="G82" s="2">
        <f t="shared" si="111"/>
        <v>56272</v>
      </c>
      <c r="H82" s="2" t="str">
        <f t="shared" si="112"/>
        <v>L5627254500</v>
      </c>
      <c r="I82" s="2" t="str">
        <f t="shared" si="113"/>
        <v>L5450056272</v>
      </c>
      <c r="J82" s="2" t="str">
        <f t="shared" si="114"/>
        <v>168NE</v>
      </c>
      <c r="K82" s="2" t="str">
        <f t="shared" si="115"/>
        <v>168SW</v>
      </c>
      <c r="L82" s="45"/>
      <c r="M82" s="22" t="str">
        <f>IFERROR(VLOOKUP(H82,emme_volumes!$A:$AB, 4,FALSE)*24,"****")</f>
        <v>****</v>
      </c>
      <c r="N82" s="22" t="str">
        <f t="array" ref="N82">IFERROR(SUM(VLOOKUP(H82,emme_volumes!$A:$AB, {5,6,7,8,9,10,11,12,13,14,15,16,17,18,19,20,21,22,23,24,25,26,27,28},FALSE)),"****")</f>
        <v>****</v>
      </c>
      <c r="O82" s="23" t="str">
        <f t="array" ref="O82">IFERROR(SUM(VLOOKUP(J82,counts!$A:$AC, {6,7,8,9,10,11,12,13,14,15,16,17,18,19,20,21,22,23,24,25,26,27,28,29},FALSE)),"****")</f>
        <v>****</v>
      </c>
      <c r="P82" s="23" t="e">
        <f t="shared" si="116"/>
        <v>#VALUE!</v>
      </c>
      <c r="Q82" s="24" t="e">
        <f t="shared" si="117"/>
        <v>#VALUE!</v>
      </c>
      <c r="R82" s="50"/>
      <c r="S82" s="22" t="str">
        <f>IFERROR(VLOOKUP(I82,emme_volumes!$A:$AB, 4,FALSE)*24,"****")</f>
        <v>****</v>
      </c>
      <c r="T82" s="22" t="str">
        <f t="array" ref="T82">IFERROR(SUM(VLOOKUP(I82,emme_volumes!$A:$AB, {5,6,7,8,9,10,11,12,13,14,15,16,17,18,19,20,21,22,23,24,25,26,27,28},FALSE)),"****")</f>
        <v>****</v>
      </c>
      <c r="U82" s="23" t="str">
        <f t="array" ref="U82">IFERROR(SUM(VLOOKUP(K82,counts!$A:$AC, {6,7,8,9,10,11,12,13,14,15,16,17,18,19,20,21,22,23,24,25,26,27,28,29},FALSE)),"****")</f>
        <v>****</v>
      </c>
      <c r="V82" s="23" t="e">
        <f t="shared" si="118"/>
        <v>#VALUE!</v>
      </c>
      <c r="W82" s="24" t="e">
        <f t="shared" si="119"/>
        <v>#VALUE!</v>
      </c>
    </row>
    <row r="83" spans="1:23" hidden="1" outlineLevel="1">
      <c r="B83" s="4" t="s">
        <v>170</v>
      </c>
      <c r="C83" s="93">
        <v>169</v>
      </c>
      <c r="D83" s="9">
        <v>59934</v>
      </c>
      <c r="E83" s="9">
        <v>53936</v>
      </c>
      <c r="F83" s="9">
        <v>54194</v>
      </c>
      <c r="G83" s="9">
        <v>59843</v>
      </c>
      <c r="H83" s="9" t="str">
        <f t="shared" si="112"/>
        <v>L5993453936</v>
      </c>
      <c r="I83" s="9" t="str">
        <f t="shared" si="113"/>
        <v>L5419459843</v>
      </c>
      <c r="J83" s="9" t="str">
        <f t="shared" si="114"/>
        <v>169NE</v>
      </c>
      <c r="K83" s="9" t="str">
        <f t="shared" si="115"/>
        <v>169SW</v>
      </c>
      <c r="L83" s="45"/>
      <c r="M83" s="26" t="str">
        <f>IFERROR(VLOOKUP(H83,emme_volumes!$A:$AB, 4,FALSE)*24,"****")</f>
        <v>****</v>
      </c>
      <c r="N83" s="26" t="str">
        <f t="array" ref="N83">IFERROR(SUM(VLOOKUP(H83,emme_volumes!$A:$AB, {5,6,7,8,9,10,11,12,13,14,15,16,17,18,19,20,21,22,23,24,25,26,27,28},FALSE)),"****")</f>
        <v>****</v>
      </c>
      <c r="O83" s="27" t="str">
        <f t="array" ref="O83">IFERROR(SUM(VLOOKUP(J83,counts!$A:$AC, {6,7,8,9,10,11,12,13,14,15,16,17,18,19,20,21,22,23,24,25,26,27,28,29},FALSE)),"****")</f>
        <v>****</v>
      </c>
      <c r="P83" s="27" t="e">
        <f t="shared" si="116"/>
        <v>#VALUE!</v>
      </c>
      <c r="Q83" s="28" t="e">
        <f t="shared" si="117"/>
        <v>#VALUE!</v>
      </c>
      <c r="R83" s="50"/>
      <c r="S83" s="26" t="str">
        <f>IFERROR(VLOOKUP(I83,emme_volumes!$A:$AB, 4,FALSE)*24,"****")</f>
        <v>****</v>
      </c>
      <c r="T83" s="26" t="str">
        <f t="array" ref="T83">IFERROR(SUM(VLOOKUP(I83,emme_volumes!$A:$AB, {5,6,7,8,9,10,11,12,13,14,15,16,17,18,19,20,21,22,23,24,25,26,27,28},FALSE)),"****")</f>
        <v>****</v>
      </c>
      <c r="U83" s="27" t="str">
        <f t="array" ref="U83">IFERROR(SUM(VLOOKUP(K83,counts!$A:$AC, {6,7,8,9,10,11,12,13,14,15,16,17,18,19,20,21,22,23,24,25,26,27,28,29},FALSE)),"****")</f>
        <v>****</v>
      </c>
      <c r="V83" s="27" t="e">
        <f t="shared" si="118"/>
        <v>#VALUE!</v>
      </c>
      <c r="W83" s="28" t="e">
        <f t="shared" si="119"/>
        <v>#VALUE!</v>
      </c>
    </row>
    <row r="84" spans="1:23" hidden="1" outlineLevel="1">
      <c r="B84" s="1" t="s">
        <v>171</v>
      </c>
      <c r="C84" s="89">
        <v>170</v>
      </c>
      <c r="D84" s="2">
        <v>59577</v>
      </c>
      <c r="E84" s="2">
        <v>74300</v>
      </c>
      <c r="F84" s="2">
        <f t="shared" ref="F84" si="120">E84</f>
        <v>74300</v>
      </c>
      <c r="G84" s="2">
        <f t="shared" ref="G84" si="121">D84</f>
        <v>59577</v>
      </c>
      <c r="H84" s="2" t="str">
        <f t="shared" si="112"/>
        <v>L5957774300</v>
      </c>
      <c r="I84" s="2" t="str">
        <f t="shared" si="113"/>
        <v>L7430059577</v>
      </c>
      <c r="J84" s="2" t="str">
        <f t="shared" si="114"/>
        <v>170NE</v>
      </c>
      <c r="K84" s="2" t="str">
        <f t="shared" si="115"/>
        <v>170SW</v>
      </c>
      <c r="L84" s="45"/>
      <c r="M84" s="22" t="str">
        <f>IFERROR(VLOOKUP(H84,emme_volumes!$A:$AB, 4,FALSE)*24,"****")</f>
        <v>****</v>
      </c>
      <c r="N84" s="22" t="str">
        <f t="array" ref="N84">IFERROR(SUM(VLOOKUP(H84,emme_volumes!$A:$AB, {5,6,7,8,9,10,11,12,13,14,15,16,17,18,19,20,21,22,23,24,25,26,27,28},FALSE)),"****")</f>
        <v>****</v>
      </c>
      <c r="O84" s="23" t="str">
        <f t="array" ref="O84">IFERROR(SUM(VLOOKUP(J84,counts!$A:$AC, {6,7,8,9,10,11,12,13,14,15,16,17,18,19,20,21,22,23,24,25,26,27,28,29},FALSE)),"****")</f>
        <v>****</v>
      </c>
      <c r="P84" s="23" t="e">
        <f t="shared" si="116"/>
        <v>#VALUE!</v>
      </c>
      <c r="Q84" s="24" t="e">
        <f t="shared" si="117"/>
        <v>#VALUE!</v>
      </c>
      <c r="R84" s="50"/>
      <c r="S84" s="22" t="str">
        <f>IFERROR(VLOOKUP(I84,emme_volumes!$A:$AB, 4,FALSE)*24,"****")</f>
        <v>****</v>
      </c>
      <c r="T84" s="22" t="str">
        <f t="array" ref="T84">IFERROR(SUM(VLOOKUP(I84,emme_volumes!$A:$AB, {5,6,7,8,9,10,11,12,13,14,15,16,17,18,19,20,21,22,23,24,25,26,27,28},FALSE)),"****")</f>
        <v>****</v>
      </c>
      <c r="U84" s="23" t="str">
        <f t="array" ref="U84">IFERROR(SUM(VLOOKUP(K84,counts!$A:$AC, {6,7,8,9,10,11,12,13,14,15,16,17,18,19,20,21,22,23,24,25,26,27,28,29},FALSE)),"****")</f>
        <v>****</v>
      </c>
      <c r="V84" s="23" t="e">
        <f t="shared" si="118"/>
        <v>#VALUE!</v>
      </c>
      <c r="W84" s="24" t="e">
        <f t="shared" si="119"/>
        <v>#VALUE!</v>
      </c>
    </row>
    <row r="85" spans="1:23" hidden="1" outlineLevel="1">
      <c r="A85" s="3"/>
      <c r="B85" s="53" t="s">
        <v>4</v>
      </c>
      <c r="C85" s="91"/>
      <c r="D85" s="54"/>
      <c r="E85" s="54"/>
      <c r="F85" s="54"/>
      <c r="G85" s="54"/>
      <c r="H85" s="54"/>
      <c r="I85" s="54"/>
      <c r="J85" s="54"/>
      <c r="K85" s="54"/>
      <c r="L85" s="45"/>
      <c r="M85" s="55">
        <f>SUM(M81:M84)</f>
        <v>0</v>
      </c>
      <c r="N85" s="55">
        <f>SUM(N81:N84)</f>
        <v>0</v>
      </c>
      <c r="O85" s="56">
        <f t="shared" ref="O85:P85" si="122">SUM(O81:O84)</f>
        <v>0</v>
      </c>
      <c r="P85" s="56" t="e">
        <f t="shared" si="122"/>
        <v>#VALUE!</v>
      </c>
      <c r="Q85" s="57" t="e">
        <f t="shared" si="117"/>
        <v>#VALUE!</v>
      </c>
      <c r="R85" s="50"/>
      <c r="S85" s="55">
        <f>SUM(S81:S84)</f>
        <v>0</v>
      </c>
      <c r="T85" s="55">
        <f t="shared" ref="T85:V85" si="123">SUM(T81:T84)</f>
        <v>0</v>
      </c>
      <c r="U85" s="56">
        <f t="shared" si="123"/>
        <v>0</v>
      </c>
      <c r="V85" s="56" t="e">
        <f t="shared" si="123"/>
        <v>#VALUE!</v>
      </c>
      <c r="W85" s="57" t="e">
        <f t="shared" si="119"/>
        <v>#VALUE!</v>
      </c>
    </row>
    <row r="86" spans="1:23" hidden="1" outlineLevel="1">
      <c r="C86" s="89"/>
      <c r="L86" s="45"/>
      <c r="M86" s="22"/>
      <c r="N86" s="22"/>
      <c r="Q86" s="24"/>
      <c r="R86" s="49"/>
      <c r="S86" s="22"/>
      <c r="T86" s="22"/>
      <c r="W86" s="24"/>
    </row>
    <row r="87" spans="1:23" hidden="1" outlineLevel="1">
      <c r="B87" s="53" t="s">
        <v>104</v>
      </c>
      <c r="C87" s="90"/>
      <c r="D87" s="74"/>
      <c r="E87" s="74"/>
      <c r="F87" s="74"/>
      <c r="G87" s="74"/>
      <c r="H87" s="74"/>
      <c r="I87" s="74"/>
      <c r="J87" s="74"/>
      <c r="K87" s="74"/>
      <c r="L87" s="45"/>
      <c r="M87" s="75"/>
      <c r="N87" s="75"/>
      <c r="O87" s="76"/>
      <c r="P87" s="76"/>
      <c r="Q87" s="77"/>
      <c r="R87" s="49"/>
      <c r="S87" s="75"/>
      <c r="T87" s="75"/>
      <c r="U87" s="76"/>
      <c r="V87" s="76"/>
      <c r="W87" s="77"/>
    </row>
    <row r="88" spans="1:23" hidden="1" outlineLevel="1">
      <c r="B88" s="1" t="s">
        <v>172</v>
      </c>
      <c r="C88" s="89">
        <v>179</v>
      </c>
      <c r="D88" s="2">
        <v>80183</v>
      </c>
      <c r="E88" s="2">
        <v>57844</v>
      </c>
      <c r="F88" s="2">
        <f t="shared" ref="F88:F90" si="124">E88</f>
        <v>57844</v>
      </c>
      <c r="G88" s="2">
        <f t="shared" ref="G88:G90" si="125">D88</f>
        <v>80183</v>
      </c>
      <c r="H88" s="2" t="str">
        <f t="shared" ref="H88:H90" si="126">CONCATENATE("L",D88,E88)</f>
        <v>L8018357844</v>
      </c>
      <c r="I88" s="2" t="str">
        <f t="shared" ref="I88:I90" si="127">CONCATENATE("L",F88,G88)</f>
        <v>L5784480183</v>
      </c>
      <c r="J88" s="2" t="str">
        <f t="shared" ref="J88:J90" si="128">CONCATENATE(C88,"NE")</f>
        <v>179NE</v>
      </c>
      <c r="K88" s="2" t="str">
        <f t="shared" ref="K88:K90" si="129">CONCATENATE(C88,"SW")</f>
        <v>179SW</v>
      </c>
      <c r="L88" s="43"/>
      <c r="M88" s="22" t="str">
        <f>IFERROR(VLOOKUP(H88,emme_volumes!$A:$AB, 4,FALSE)*24,"****")</f>
        <v>****</v>
      </c>
      <c r="N88" s="22" t="str">
        <f t="array" ref="N88">IFERROR(SUM(VLOOKUP(H88,emme_volumes!$A:$AB, {5,6,7,8,9,10,11,12,13,14,15,16,17,18,19,20,21,22,23,24,25,26,27,28},FALSE)),"****")</f>
        <v>****</v>
      </c>
      <c r="O88" s="23" t="str">
        <f t="array" ref="O88">IFERROR(SUM(VLOOKUP(J88,counts!$A:$AC, {6,7,8,9,10,11,12,13,14,15,16,17,18,19,20,21,22,23,24,25,26,27,28,29},FALSE)),"****")</f>
        <v>****</v>
      </c>
      <c r="P88" s="23" t="e">
        <f t="shared" ref="P88:P90" si="130">N88-O88</f>
        <v>#VALUE!</v>
      </c>
      <c r="Q88" s="24" t="e">
        <f t="shared" ref="Q88:Q91" si="131">P88/O88</f>
        <v>#VALUE!</v>
      </c>
      <c r="R88" s="49"/>
      <c r="S88" s="22" t="str">
        <f>IFERROR(VLOOKUP(I88,emme_volumes!$A:$AB, 4,FALSE)*24,"****")</f>
        <v>****</v>
      </c>
      <c r="T88" s="22" t="str">
        <f t="array" ref="T88">IFERROR(SUM(VLOOKUP(I88,emme_volumes!$A:$AB, {5,6,7,8,9,10,11,12,13,14,15,16,17,18,19,20,21,22,23,24,25,26,27,28},FALSE)),"****")</f>
        <v>****</v>
      </c>
      <c r="U88" s="23" t="str">
        <f t="array" ref="U88">IFERROR(SUM(VLOOKUP(K88,counts!$A:$AC, {6,7,8,9,10,11,12,13,14,15,16,17,18,19,20,21,22,23,24,25,26,27,28,29},FALSE)),"****")</f>
        <v>****</v>
      </c>
      <c r="V88" s="23" t="e">
        <f t="shared" ref="V88:V90" si="132">T88-U88</f>
        <v>#VALUE!</v>
      </c>
      <c r="W88" s="24" t="e">
        <f t="shared" ref="W88:W91" si="133">V88/U88</f>
        <v>#VALUE!</v>
      </c>
    </row>
    <row r="89" spans="1:23" hidden="1" outlineLevel="1">
      <c r="B89" s="1" t="s">
        <v>173</v>
      </c>
      <c r="C89" s="89">
        <v>180</v>
      </c>
      <c r="D89" s="2">
        <v>72810</v>
      </c>
      <c r="E89" s="2">
        <v>59716</v>
      </c>
      <c r="F89" s="2">
        <f t="shared" si="124"/>
        <v>59716</v>
      </c>
      <c r="G89" s="2">
        <f t="shared" si="125"/>
        <v>72810</v>
      </c>
      <c r="H89" s="2" t="str">
        <f t="shared" si="126"/>
        <v>L7281059716</v>
      </c>
      <c r="I89" s="2" t="str">
        <f t="shared" si="127"/>
        <v>L5971672810</v>
      </c>
      <c r="J89" s="2" t="str">
        <f t="shared" si="128"/>
        <v>180NE</v>
      </c>
      <c r="K89" s="2" t="str">
        <f t="shared" si="129"/>
        <v>180SW</v>
      </c>
      <c r="L89" s="45"/>
      <c r="M89" s="22" t="str">
        <f>IFERROR(VLOOKUP(H89,emme_volumes!$A:$AB, 4,FALSE)*24,"****")</f>
        <v>****</v>
      </c>
      <c r="N89" s="22" t="str">
        <f t="array" ref="N89">IFERROR(SUM(VLOOKUP(H89,emme_volumes!$A:$AB, {5,6,7,8,9,10,11,12,13,14,15,16,17,18,19,20,21,22,23,24,25,26,27,28},FALSE)),"****")</f>
        <v>****</v>
      </c>
      <c r="O89" s="23" t="str">
        <f t="array" ref="O89">IFERROR(SUM(VLOOKUP(J89,counts!$A:$AC, {6,7,8,9,10,11,12,13,14,15,16,17,18,19,20,21,22,23,24,25,26,27,28,29},FALSE)),"****")</f>
        <v>****</v>
      </c>
      <c r="P89" s="23" t="e">
        <f t="shared" si="130"/>
        <v>#VALUE!</v>
      </c>
      <c r="Q89" s="24" t="e">
        <f t="shared" si="131"/>
        <v>#VALUE!</v>
      </c>
      <c r="R89" s="50"/>
      <c r="S89" s="22" t="str">
        <f>IFERROR(VLOOKUP(I89,emme_volumes!$A:$AB, 4,FALSE)*24,"****")</f>
        <v>****</v>
      </c>
      <c r="T89" s="22" t="str">
        <f t="array" ref="T89">IFERROR(SUM(VLOOKUP(I89,emme_volumes!$A:$AB, {5,6,7,8,9,10,11,12,13,14,15,16,17,18,19,20,21,22,23,24,25,26,27,28},FALSE)),"****")</f>
        <v>****</v>
      </c>
      <c r="U89" s="23" t="str">
        <f t="array" ref="U89">IFERROR(SUM(VLOOKUP(K89,counts!$A:$AC, {6,7,8,9,10,11,12,13,14,15,16,17,18,19,20,21,22,23,24,25,26,27,28,29},FALSE)),"****")</f>
        <v>****</v>
      </c>
      <c r="V89" s="23" t="e">
        <f t="shared" si="132"/>
        <v>#VALUE!</v>
      </c>
      <c r="W89" s="24" t="e">
        <f t="shared" si="133"/>
        <v>#VALUE!</v>
      </c>
    </row>
    <row r="90" spans="1:23" hidden="1" outlineLevel="1">
      <c r="B90" s="1" t="s">
        <v>174</v>
      </c>
      <c r="C90" s="89">
        <v>181</v>
      </c>
      <c r="D90" s="2">
        <v>76651</v>
      </c>
      <c r="E90" s="2">
        <v>58659</v>
      </c>
      <c r="F90" s="2">
        <f t="shared" si="124"/>
        <v>58659</v>
      </c>
      <c r="G90" s="2">
        <f t="shared" si="125"/>
        <v>76651</v>
      </c>
      <c r="H90" s="2" t="str">
        <f t="shared" si="126"/>
        <v>L7665158659</v>
      </c>
      <c r="I90" s="2" t="str">
        <f t="shared" si="127"/>
        <v>L5865976651</v>
      </c>
      <c r="J90" s="2" t="str">
        <f t="shared" si="128"/>
        <v>181NE</v>
      </c>
      <c r="K90" s="2" t="str">
        <f t="shared" si="129"/>
        <v>181SW</v>
      </c>
      <c r="L90" s="43"/>
      <c r="M90" s="22" t="str">
        <f>IFERROR(VLOOKUP(H90,emme_volumes!$A:$AB, 4,FALSE)*24,"****")</f>
        <v>****</v>
      </c>
      <c r="N90" s="22" t="str">
        <f t="array" ref="N90">IFERROR(SUM(VLOOKUP(H90,emme_volumes!$A:$AB, {5,6,7,8,9,10,11,12,13,14,15,16,17,18,19,20,21,22,23,24,25,26,27,28},FALSE)),"****")</f>
        <v>****</v>
      </c>
      <c r="O90" s="23" t="str">
        <f t="array" ref="O90">IFERROR(SUM(VLOOKUP(J90,counts!$A:$AC, {6,7,8,9,10,11,12,13,14,15,16,17,18,19,20,21,22,23,24,25,26,27,28,29},FALSE)),"****")</f>
        <v>****</v>
      </c>
      <c r="P90" s="23" t="e">
        <f t="shared" si="130"/>
        <v>#VALUE!</v>
      </c>
      <c r="Q90" s="24" t="e">
        <f t="shared" si="131"/>
        <v>#VALUE!</v>
      </c>
      <c r="R90" s="49"/>
      <c r="S90" s="22" t="str">
        <f>IFERROR(VLOOKUP(I90,emme_volumes!$A:$AB, 4,FALSE)*24,"****")</f>
        <v>****</v>
      </c>
      <c r="T90" s="22" t="str">
        <f t="array" ref="T90">IFERROR(SUM(VLOOKUP(I90,emme_volumes!$A:$AB, {5,6,7,8,9,10,11,12,13,14,15,16,17,18,19,20,21,22,23,24,25,26,27,28},FALSE)),"****")</f>
        <v>****</v>
      </c>
      <c r="U90" s="23" t="str">
        <f t="array" ref="U90">IFERROR(SUM(VLOOKUP(K90,counts!$A:$AC, {6,7,8,9,10,11,12,13,14,15,16,17,18,19,20,21,22,23,24,25,26,27,28,29},FALSE)),"****")</f>
        <v>****</v>
      </c>
      <c r="V90" s="23" t="e">
        <f t="shared" si="132"/>
        <v>#VALUE!</v>
      </c>
      <c r="W90" s="24" t="e">
        <f t="shared" si="133"/>
        <v>#VALUE!</v>
      </c>
    </row>
    <row r="91" spans="1:23" hidden="1" outlineLevel="1">
      <c r="A91" s="3"/>
      <c r="B91" s="53" t="s">
        <v>4</v>
      </c>
      <c r="C91" s="91"/>
      <c r="D91" s="54"/>
      <c r="E91" s="54"/>
      <c r="F91" s="54"/>
      <c r="G91" s="54"/>
      <c r="H91" s="54"/>
      <c r="I91" s="54"/>
      <c r="J91" s="54"/>
      <c r="K91" s="54"/>
      <c r="L91" s="45"/>
      <c r="M91" s="55">
        <f>SUM(M88:M90)</f>
        <v>0</v>
      </c>
      <c r="N91" s="55">
        <f>SUM(N88:N90)</f>
        <v>0</v>
      </c>
      <c r="O91" s="56">
        <f t="shared" ref="O91:P91" si="134">SUM(O88:O90)</f>
        <v>0</v>
      </c>
      <c r="P91" s="56" t="e">
        <f t="shared" si="134"/>
        <v>#VALUE!</v>
      </c>
      <c r="Q91" s="57" t="e">
        <f t="shared" si="131"/>
        <v>#VALUE!</v>
      </c>
      <c r="R91" s="50"/>
      <c r="S91" s="55">
        <f>SUM(S88:S90)</f>
        <v>0</v>
      </c>
      <c r="T91" s="55">
        <f t="shared" ref="T91:V91" si="135">SUM(T88:T90)</f>
        <v>0</v>
      </c>
      <c r="U91" s="56">
        <f t="shared" si="135"/>
        <v>0</v>
      </c>
      <c r="V91" s="56" t="e">
        <f t="shared" si="135"/>
        <v>#VALUE!</v>
      </c>
      <c r="W91" s="57" t="e">
        <f t="shared" si="133"/>
        <v>#VALUE!</v>
      </c>
    </row>
    <row r="92" spans="1:23" hidden="1" outlineLevel="1">
      <c r="C92" s="89"/>
      <c r="L92" s="43"/>
      <c r="M92" s="22"/>
      <c r="N92" s="22"/>
      <c r="Q92" s="24"/>
      <c r="R92" s="49"/>
      <c r="S92" s="22"/>
      <c r="T92" s="22"/>
      <c r="W92" s="24"/>
    </row>
    <row r="93" spans="1:23" hidden="1" outlineLevel="1">
      <c r="B93" s="53" t="s">
        <v>105</v>
      </c>
      <c r="C93" s="90"/>
      <c r="D93" s="74"/>
      <c r="E93" s="74"/>
      <c r="F93" s="74"/>
      <c r="G93" s="74"/>
      <c r="H93" s="74"/>
      <c r="I93" s="74"/>
      <c r="J93" s="74"/>
      <c r="K93" s="74"/>
      <c r="L93" s="45"/>
      <c r="M93" s="75"/>
      <c r="N93" s="75"/>
      <c r="O93" s="76"/>
      <c r="P93" s="76"/>
      <c r="Q93" s="77"/>
      <c r="R93" s="49"/>
      <c r="S93" s="75"/>
      <c r="T93" s="75"/>
      <c r="U93" s="76"/>
      <c r="V93" s="76"/>
      <c r="W93" s="77"/>
    </row>
    <row r="94" spans="1:23" hidden="1" outlineLevel="1">
      <c r="B94" s="1" t="s">
        <v>175</v>
      </c>
      <c r="C94" s="89">
        <v>182</v>
      </c>
      <c r="D94" s="2">
        <v>53619</v>
      </c>
      <c r="E94" s="2">
        <v>66329</v>
      </c>
      <c r="F94" s="2">
        <f t="shared" ref="F94:F97" si="136">E94</f>
        <v>66329</v>
      </c>
      <c r="G94" s="2">
        <f t="shared" ref="G94:G97" si="137">D94</f>
        <v>53619</v>
      </c>
      <c r="H94" s="2" t="str">
        <f t="shared" ref="H94:H97" si="138">CONCATENATE("L",D94,E94)</f>
        <v>L5361966329</v>
      </c>
      <c r="I94" s="2" t="str">
        <f t="shared" ref="I94:I97" si="139">CONCATENATE("L",F94,G94)</f>
        <v>L6632953619</v>
      </c>
      <c r="J94" s="2" t="str">
        <f t="shared" ref="J94:J97" si="140">CONCATENATE(C94,"NE")</f>
        <v>182NE</v>
      </c>
      <c r="K94" s="2" t="str">
        <f t="shared" ref="K94:K97" si="141">CONCATENATE(C94,"SW")</f>
        <v>182SW</v>
      </c>
      <c r="L94" s="43"/>
      <c r="M94" s="22" t="str">
        <f>IFERROR(VLOOKUP(H94,emme_volumes!$A:$AB, 4,FALSE)*24,"****")</f>
        <v>****</v>
      </c>
      <c r="N94" s="22" t="str">
        <f t="array" ref="N94">IFERROR(SUM(VLOOKUP(H94,emme_volumes!$A:$AB, {5,6,7,8,9,10,11,12,13,14,15,16,17,18,19,20,21,22,23,24,25,26,27,28},FALSE)),"****")</f>
        <v>****</v>
      </c>
      <c r="O94" s="23" t="str">
        <f t="array" ref="O94">IFERROR(SUM(VLOOKUP(J94,counts!$A:$AC, {6,7,8,9,10,11,12,13,14,15,16,17,18,19,20,21,22,23,24,25,26,27,28,29},FALSE)),"****")</f>
        <v>****</v>
      </c>
      <c r="P94" s="23" t="e">
        <f t="shared" ref="P94:P97" si="142">N94-O94</f>
        <v>#VALUE!</v>
      </c>
      <c r="Q94" s="24" t="e">
        <f t="shared" ref="Q94:Q98" si="143">P94/O94</f>
        <v>#VALUE!</v>
      </c>
      <c r="R94" s="49"/>
      <c r="S94" s="22" t="str">
        <f>IFERROR(VLOOKUP(I94,emme_volumes!$A:$AB, 4,FALSE)*24,"****")</f>
        <v>****</v>
      </c>
      <c r="T94" s="22" t="str">
        <f t="array" ref="T94">IFERROR(SUM(VLOOKUP(I94,emme_volumes!$A:$AB, {5,6,7,8,9,10,11,12,13,14,15,16,17,18,19,20,21,22,23,24,25,26,27,28},FALSE)),"****")</f>
        <v>****</v>
      </c>
      <c r="U94" s="23" t="str">
        <f t="array" ref="U94">IFERROR(SUM(VLOOKUP(K94,counts!$A:$AC, {6,7,8,9,10,11,12,13,14,15,16,17,18,19,20,21,22,23,24,25,26,27,28,29},FALSE)),"****")</f>
        <v>****</v>
      </c>
      <c r="V94" s="23" t="e">
        <f t="shared" ref="V94:V97" si="144">T94-U94</f>
        <v>#VALUE!</v>
      </c>
      <c r="W94" s="24" t="e">
        <f t="shared" ref="W94:W98" si="145">V94/U94</f>
        <v>#VALUE!</v>
      </c>
    </row>
    <row r="95" spans="1:23" hidden="1" outlineLevel="1">
      <c r="B95" s="1" t="s">
        <v>176</v>
      </c>
      <c r="C95" s="89">
        <v>183</v>
      </c>
      <c r="D95" s="2">
        <v>54809</v>
      </c>
      <c r="E95" s="2">
        <v>57072</v>
      </c>
      <c r="F95" s="2">
        <f t="shared" si="136"/>
        <v>57072</v>
      </c>
      <c r="G95" s="2">
        <f t="shared" si="137"/>
        <v>54809</v>
      </c>
      <c r="H95" s="2" t="str">
        <f t="shared" si="138"/>
        <v>L5480957072</v>
      </c>
      <c r="I95" s="2" t="str">
        <f t="shared" si="139"/>
        <v>L5707254809</v>
      </c>
      <c r="J95" s="2" t="str">
        <f t="shared" si="140"/>
        <v>183NE</v>
      </c>
      <c r="K95" s="2" t="str">
        <f t="shared" si="141"/>
        <v>183SW</v>
      </c>
      <c r="L95" s="43"/>
      <c r="M95" s="22" t="str">
        <f>IFERROR(VLOOKUP(H95,emme_volumes!$A:$AB, 4,FALSE)*24,"****")</f>
        <v>****</v>
      </c>
      <c r="N95" s="22" t="str">
        <f t="array" ref="N95">IFERROR(SUM(VLOOKUP(H95,emme_volumes!$A:$AB, {5,6,7,8,9,10,11,12,13,14,15,16,17,18,19,20,21,22,23,24,25,26,27,28},FALSE)),"****")</f>
        <v>****</v>
      </c>
      <c r="O95" s="23" t="str">
        <f t="array" ref="O95">IFERROR(SUM(VLOOKUP(J95,counts!$A:$AC, {6,7,8,9,10,11,12,13,14,15,16,17,18,19,20,21,22,23,24,25,26,27,28,29},FALSE)),"****")</f>
        <v>****</v>
      </c>
      <c r="P95" s="23" t="e">
        <f t="shared" si="142"/>
        <v>#VALUE!</v>
      </c>
      <c r="Q95" s="24" t="e">
        <f t="shared" si="143"/>
        <v>#VALUE!</v>
      </c>
      <c r="R95" s="49"/>
      <c r="S95" s="22" t="str">
        <f>IFERROR(VLOOKUP(I95,emme_volumes!$A:$AB, 4,FALSE)*24,"****")</f>
        <v>****</v>
      </c>
      <c r="T95" s="22" t="str">
        <f t="array" ref="T95">IFERROR(SUM(VLOOKUP(I95,emme_volumes!$A:$AB, {5,6,7,8,9,10,11,12,13,14,15,16,17,18,19,20,21,22,23,24,25,26,27,28},FALSE)),"****")</f>
        <v>****</v>
      </c>
      <c r="U95" s="23" t="str">
        <f t="array" ref="U95">IFERROR(SUM(VLOOKUP(K95,counts!$A:$AC, {6,7,8,9,10,11,12,13,14,15,16,17,18,19,20,21,22,23,24,25,26,27,28,29},FALSE)),"****")</f>
        <v>****</v>
      </c>
      <c r="V95" s="23" t="e">
        <f t="shared" si="144"/>
        <v>#VALUE!</v>
      </c>
      <c r="W95" s="24" t="e">
        <f t="shared" si="145"/>
        <v>#VALUE!</v>
      </c>
    </row>
    <row r="96" spans="1:23" hidden="1" outlineLevel="1">
      <c r="A96" s="3"/>
      <c r="B96" s="1" t="s">
        <v>177</v>
      </c>
      <c r="C96" s="89">
        <v>184</v>
      </c>
      <c r="D96" s="2">
        <v>54809</v>
      </c>
      <c r="E96" s="2">
        <v>60910</v>
      </c>
      <c r="F96" s="2">
        <f t="shared" si="136"/>
        <v>60910</v>
      </c>
      <c r="G96" s="2">
        <f t="shared" si="137"/>
        <v>54809</v>
      </c>
      <c r="H96" s="2" t="str">
        <f t="shared" si="138"/>
        <v>L5480960910</v>
      </c>
      <c r="I96" s="2" t="str">
        <f t="shared" si="139"/>
        <v>L6091054809</v>
      </c>
      <c r="J96" s="2" t="str">
        <f t="shared" si="140"/>
        <v>184NE</v>
      </c>
      <c r="K96" s="2" t="str">
        <f t="shared" si="141"/>
        <v>184SW</v>
      </c>
      <c r="L96" s="43"/>
      <c r="M96" s="22" t="str">
        <f>IFERROR(VLOOKUP(H96,emme_volumes!$A:$AB, 4,FALSE)*24,"****")</f>
        <v>****</v>
      </c>
      <c r="N96" s="22" t="str">
        <f t="array" ref="N96">IFERROR(SUM(VLOOKUP(H96,emme_volumes!$A:$AB, {5,6,7,8,9,10,11,12,13,14,15,16,17,18,19,20,21,22,23,24,25,26,27,28},FALSE)),"****")</f>
        <v>****</v>
      </c>
      <c r="O96" s="23" t="str">
        <f t="array" ref="O96">IFERROR(SUM(VLOOKUP(J96,counts!$A:$AC, {6,7,8,9,10,11,12,13,14,15,16,17,18,19,20,21,22,23,24,25,26,27,28,29},FALSE)),"****")</f>
        <v>****</v>
      </c>
      <c r="P96" s="23" t="e">
        <f t="shared" si="142"/>
        <v>#VALUE!</v>
      </c>
      <c r="Q96" s="24" t="e">
        <f t="shared" si="143"/>
        <v>#VALUE!</v>
      </c>
      <c r="R96" s="49"/>
      <c r="S96" s="22" t="str">
        <f>IFERROR(VLOOKUP(I96,emme_volumes!$A:$AB, 4,FALSE)*24,"****")</f>
        <v>****</v>
      </c>
      <c r="T96" s="22" t="str">
        <f t="array" ref="T96">IFERROR(SUM(VLOOKUP(I96,emme_volumes!$A:$AB, {5,6,7,8,9,10,11,12,13,14,15,16,17,18,19,20,21,22,23,24,25,26,27,28},FALSE)),"****")</f>
        <v>****</v>
      </c>
      <c r="U96" s="23" t="str">
        <f t="array" ref="U96">IFERROR(SUM(VLOOKUP(K96,counts!$A:$AC, {6,7,8,9,10,11,12,13,14,15,16,17,18,19,20,21,22,23,24,25,26,27,28,29},FALSE)),"****")</f>
        <v>****</v>
      </c>
      <c r="V96" s="23" t="e">
        <f t="shared" si="144"/>
        <v>#VALUE!</v>
      </c>
      <c r="W96" s="24" t="e">
        <f t="shared" si="145"/>
        <v>#VALUE!</v>
      </c>
    </row>
    <row r="97" spans="1:24" hidden="1" outlineLevel="1">
      <c r="B97" s="1" t="s">
        <v>178</v>
      </c>
      <c r="C97" s="89">
        <v>185</v>
      </c>
      <c r="D97" s="2">
        <v>70814</v>
      </c>
      <c r="E97" s="2">
        <v>59538</v>
      </c>
      <c r="F97" s="2">
        <f t="shared" si="136"/>
        <v>59538</v>
      </c>
      <c r="G97" s="2">
        <f t="shared" si="137"/>
        <v>70814</v>
      </c>
      <c r="H97" s="2" t="str">
        <f t="shared" si="138"/>
        <v>L7081459538</v>
      </c>
      <c r="I97" s="2" t="str">
        <f t="shared" si="139"/>
        <v>L5953870814</v>
      </c>
      <c r="J97" s="2" t="str">
        <f t="shared" si="140"/>
        <v>185NE</v>
      </c>
      <c r="K97" s="2" t="str">
        <f t="shared" si="141"/>
        <v>185SW</v>
      </c>
      <c r="L97" s="43"/>
      <c r="M97" s="22" t="str">
        <f>IFERROR(VLOOKUP(H97,emme_volumes!$A:$AB, 4,FALSE)*24,"****")</f>
        <v>****</v>
      </c>
      <c r="N97" s="22" t="str">
        <f t="array" ref="N97">IFERROR(SUM(VLOOKUP(H97,emme_volumes!$A:$AB, {5,6,7,8,9,10,11,12,13,14,15,16,17,18,19,20,21,22,23,24,25,26,27,28},FALSE)),"****")</f>
        <v>****</v>
      </c>
      <c r="O97" s="23" t="str">
        <f t="array" ref="O97">IFERROR(SUM(VLOOKUP(J97,counts!$A:$AC, {6,7,8,9,10,11,12,13,14,15,16,17,18,19,20,21,22,23,24,25,26,27,28,29},FALSE)),"****")</f>
        <v>****</v>
      </c>
      <c r="P97" s="23" t="e">
        <f t="shared" si="142"/>
        <v>#VALUE!</v>
      </c>
      <c r="Q97" s="24" t="e">
        <f t="shared" si="143"/>
        <v>#VALUE!</v>
      </c>
      <c r="R97" s="49"/>
      <c r="S97" s="22" t="str">
        <f>IFERROR(VLOOKUP(I97,emme_volumes!$A:$AB, 4,FALSE)*24,"****")</f>
        <v>****</v>
      </c>
      <c r="T97" s="22" t="str">
        <f t="array" ref="T97">IFERROR(SUM(VLOOKUP(I97,emme_volumes!$A:$AB, {5,6,7,8,9,10,11,12,13,14,15,16,17,18,19,20,21,22,23,24,25,26,27,28},FALSE)),"****")</f>
        <v>****</v>
      </c>
      <c r="U97" s="23" t="str">
        <f t="array" ref="U97">IFERROR(SUM(VLOOKUP(K97,counts!$A:$AC, {6,7,8,9,10,11,12,13,14,15,16,17,18,19,20,21,22,23,24,25,26,27,28,29},FALSE)),"****")</f>
        <v>****</v>
      </c>
      <c r="V97" s="23" t="e">
        <f t="shared" si="144"/>
        <v>#VALUE!</v>
      </c>
      <c r="W97" s="24" t="e">
        <f t="shared" si="145"/>
        <v>#VALUE!</v>
      </c>
    </row>
    <row r="98" spans="1:24" hidden="1" outlineLevel="1">
      <c r="A98" s="3"/>
      <c r="B98" s="53" t="s">
        <v>4</v>
      </c>
      <c r="C98" s="91"/>
      <c r="D98" s="54"/>
      <c r="E98" s="54"/>
      <c r="F98" s="54"/>
      <c r="G98" s="54"/>
      <c r="H98" s="54"/>
      <c r="I98" s="54"/>
      <c r="J98" s="54"/>
      <c r="K98" s="54"/>
      <c r="L98" s="45"/>
      <c r="M98" s="55">
        <f>SUM(M94:M97)</f>
        <v>0</v>
      </c>
      <c r="N98" s="55">
        <f>SUM(N94:N97)</f>
        <v>0</v>
      </c>
      <c r="O98" s="56">
        <f t="shared" ref="O98:P98" si="146">SUM(O94:O97)</f>
        <v>0</v>
      </c>
      <c r="P98" s="56" t="e">
        <f t="shared" si="146"/>
        <v>#VALUE!</v>
      </c>
      <c r="Q98" s="57" t="e">
        <f t="shared" si="143"/>
        <v>#VALUE!</v>
      </c>
      <c r="R98" s="50"/>
      <c r="S98" s="55">
        <f>SUM(S94:S97)</f>
        <v>0</v>
      </c>
      <c r="T98" s="55">
        <f t="shared" ref="T98:V98" si="147">SUM(T94:T97)</f>
        <v>0</v>
      </c>
      <c r="U98" s="56">
        <f t="shared" si="147"/>
        <v>0</v>
      </c>
      <c r="V98" s="56" t="e">
        <f t="shared" si="147"/>
        <v>#VALUE!</v>
      </c>
      <c r="W98" s="57" t="e">
        <f t="shared" si="145"/>
        <v>#VALUE!</v>
      </c>
    </row>
    <row r="99" spans="1:24" collapsed="1">
      <c r="C99" s="89"/>
      <c r="L99" s="43"/>
      <c r="M99" s="22"/>
      <c r="N99" s="22"/>
      <c r="Q99" s="24"/>
      <c r="R99" s="49"/>
      <c r="S99" s="22"/>
      <c r="T99" s="22"/>
      <c r="W99" s="24"/>
    </row>
    <row r="100" spans="1:24">
      <c r="B100" s="53" t="s">
        <v>102</v>
      </c>
      <c r="C100" s="90"/>
      <c r="D100" s="74"/>
      <c r="E100" s="74"/>
      <c r="F100" s="74"/>
      <c r="G100" s="74"/>
      <c r="H100" s="74"/>
      <c r="I100" s="74"/>
      <c r="J100" s="74"/>
      <c r="K100" s="74"/>
      <c r="L100" s="45"/>
      <c r="M100" s="75"/>
      <c r="N100" s="75"/>
      <c r="O100" s="76"/>
      <c r="P100" s="76"/>
      <c r="Q100" s="77"/>
      <c r="R100" s="49"/>
      <c r="S100" s="75"/>
      <c r="T100" s="75"/>
      <c r="U100" s="76"/>
      <c r="V100" s="76"/>
      <c r="W100" s="77"/>
    </row>
    <row r="101" spans="1:24">
      <c r="B101" s="1" t="s">
        <v>179</v>
      </c>
      <c r="C101" s="89">
        <v>189</v>
      </c>
      <c r="D101" s="2">
        <v>57803</v>
      </c>
      <c r="E101" s="2">
        <v>57804</v>
      </c>
      <c r="F101" s="2">
        <f t="shared" ref="F101" si="148">E101</f>
        <v>57804</v>
      </c>
      <c r="G101" s="2">
        <f t="shared" ref="G101" si="149">D101</f>
        <v>57803</v>
      </c>
      <c r="H101" s="2" t="str">
        <f>CONCATENATE("L",D101,E101)</f>
        <v>L5780357804</v>
      </c>
      <c r="I101" s="2" t="str">
        <f>CONCATENATE("L",F101,G101)</f>
        <v>L5780457803</v>
      </c>
      <c r="J101" s="2" t="str">
        <f>CONCATENATE(C101,"NE")</f>
        <v>189NE</v>
      </c>
      <c r="K101" s="2" t="str">
        <f>CONCATENATE(C101,"SW")</f>
        <v>189SW</v>
      </c>
      <c r="L101" s="43"/>
      <c r="M101" s="22" t="str">
        <f>IFERROR(VLOOKUP(H101,emme_volumes!$A:$AB, 4,FALSE)*24,"****")</f>
        <v>****</v>
      </c>
      <c r="N101" s="22" t="str">
        <f t="array" ref="N101">IFERROR(SUM(VLOOKUP(H101,emme_volumes!$A:$AB, {5,6,7,8,9,10,11,12,13,14,15,16,17,18,19,20,21,22,23,24,25,26,27,28},FALSE)),"****")</f>
        <v>****</v>
      </c>
      <c r="O101" s="23">
        <f t="array" ref="O101">IFERROR(SUM(VLOOKUP(J101,counts!$A:$AC, {6,7,8,9,10,11,12,13,14,15,16,17,18,19,20,21,22,23,24,25,26,27,28,29},FALSE)),"****")</f>
        <v>5944</v>
      </c>
      <c r="P101" s="23" t="e">
        <f>N101-O101</f>
        <v>#VALUE!</v>
      </c>
      <c r="Q101" s="24" t="e">
        <f>P101/O101</f>
        <v>#VALUE!</v>
      </c>
      <c r="R101" s="49"/>
      <c r="S101" s="22" t="str">
        <f>IFERROR(VLOOKUP(I101,emme_volumes!$A:$AB, 4,FALSE)*24,"****")</f>
        <v>****</v>
      </c>
      <c r="T101" s="22" t="str">
        <f t="array" ref="T101">IFERROR(SUM(VLOOKUP(I101,emme_volumes!$A:$AB, {5,6,7,8,9,10,11,12,13,14,15,16,17,18,19,20,21,22,23,24,25,26,27,28},FALSE)),"****")</f>
        <v>****</v>
      </c>
      <c r="U101" s="23">
        <f t="array" ref="U101">IFERROR(SUM(VLOOKUP(K101,counts!$A:$AC, {6,7,8,9,10,11,12,13,14,15,16,17,18,19,20,21,22,23,24,25,26,27,28,29},FALSE)),"****")</f>
        <v>5884</v>
      </c>
      <c r="V101" s="23" t="e">
        <f>T101-U101</f>
        <v>#VALUE!</v>
      </c>
      <c r="W101" s="24" t="e">
        <f>V101/U101</f>
        <v>#VALUE!</v>
      </c>
    </row>
    <row r="102" spans="1:24">
      <c r="A102" s="3"/>
      <c r="B102" s="53" t="s">
        <v>4</v>
      </c>
      <c r="C102" s="91"/>
      <c r="D102" s="54"/>
      <c r="E102" s="54"/>
      <c r="F102" s="54"/>
      <c r="G102" s="54"/>
      <c r="H102" s="54"/>
      <c r="I102" s="54"/>
      <c r="J102" s="54"/>
      <c r="K102" s="54"/>
      <c r="L102" s="45"/>
      <c r="M102" s="55">
        <f>SUM(M101)</f>
        <v>0</v>
      </c>
      <c r="N102" s="55">
        <f>SUM(N101)</f>
        <v>0</v>
      </c>
      <c r="O102" s="56">
        <f t="shared" ref="O102:P102" si="150">SUM(O101)</f>
        <v>5944</v>
      </c>
      <c r="P102" s="56" t="e">
        <f t="shared" si="150"/>
        <v>#VALUE!</v>
      </c>
      <c r="Q102" s="57" t="e">
        <f t="shared" ref="Q102" si="151">P102/O102</f>
        <v>#VALUE!</v>
      </c>
      <c r="R102" s="50"/>
      <c r="S102" s="55">
        <f>SUM(S101)</f>
        <v>0</v>
      </c>
      <c r="T102" s="55">
        <f>SUM(T101)</f>
        <v>0</v>
      </c>
      <c r="U102" s="56">
        <f t="shared" ref="U102:V102" si="152">SUM(U101)</f>
        <v>5884</v>
      </c>
      <c r="V102" s="56" t="e">
        <f t="shared" si="152"/>
        <v>#VALUE!</v>
      </c>
      <c r="W102" s="57" t="e">
        <f t="shared" ref="W102" si="153">V102/U102</f>
        <v>#VALUE!</v>
      </c>
    </row>
    <row r="103" spans="1:24">
      <c r="C103" s="89"/>
      <c r="L103" s="43"/>
      <c r="M103" s="29"/>
      <c r="N103" s="29"/>
      <c r="O103" s="30"/>
      <c r="P103" s="30"/>
      <c r="Q103" s="31"/>
      <c r="R103" s="49"/>
      <c r="S103" s="29"/>
      <c r="T103" s="29"/>
      <c r="U103" s="30"/>
      <c r="V103" s="30"/>
      <c r="W103" s="31"/>
    </row>
    <row r="104" spans="1:24">
      <c r="B104" s="53" t="s">
        <v>479</v>
      </c>
      <c r="C104" s="90"/>
      <c r="D104" s="74"/>
      <c r="E104" s="74"/>
      <c r="F104" s="74"/>
      <c r="G104" s="74"/>
      <c r="H104" s="74"/>
      <c r="I104" s="74"/>
      <c r="J104" s="74"/>
      <c r="K104" s="74"/>
      <c r="L104" s="45"/>
      <c r="M104" s="75"/>
      <c r="N104" s="75"/>
      <c r="O104" s="76"/>
      <c r="P104" s="76"/>
      <c r="Q104" s="77"/>
      <c r="R104" s="49"/>
      <c r="S104" s="75"/>
      <c r="T104" s="75"/>
      <c r="U104" s="76"/>
      <c r="V104" s="76"/>
      <c r="W104" s="77"/>
    </row>
    <row r="105" spans="1:24">
      <c r="A105" s="3"/>
      <c r="B105" s="4" t="s">
        <v>512</v>
      </c>
      <c r="C105" s="93">
        <v>189</v>
      </c>
      <c r="D105" s="9">
        <v>80612</v>
      </c>
      <c r="E105" s="9">
        <v>58840</v>
      </c>
      <c r="F105" s="9">
        <v>58840</v>
      </c>
      <c r="G105" s="9">
        <v>80612</v>
      </c>
      <c r="H105" s="9" t="str">
        <f>CONCATENATE("L",D105,E105)</f>
        <v>L8061258840</v>
      </c>
      <c r="I105" s="9" t="str">
        <f>CONCATENATE("L",F105,G105)</f>
        <v>L5884080612</v>
      </c>
      <c r="J105" s="9" t="str">
        <f>CONCATENATE(C105,"NE")</f>
        <v>189NE</v>
      </c>
      <c r="K105" s="9" t="str">
        <f>CONCATENATE(C105,"SW")</f>
        <v>189SW</v>
      </c>
      <c r="L105" s="45"/>
      <c r="M105" s="26" t="str">
        <f>IFERROR(VLOOKUP(H105,emme_volumes!$A:$AB, 4,FALSE)*24,"****")</f>
        <v>****</v>
      </c>
      <c r="N105" s="26" t="str">
        <f t="array" ref="N105">IFERROR(SUM(VLOOKUP(H105,emme_volumes!$A:$AB, {5,6,7,8,9,10,11,12,13,14,15,16,17,18,19,20,21,22,23,24,25,26,27,28},FALSE)),"****")</f>
        <v>****</v>
      </c>
      <c r="O105" s="27">
        <f t="array" ref="O105">IFERROR(SUM(VLOOKUP(J105,counts!$A:$AC, {6,7,8,9,10,11,12,13,14,15,16,17,18,19,20,21,22,23,24,25,26,27,28,29},FALSE)),"****")</f>
        <v>5944</v>
      </c>
      <c r="P105" s="27" t="e">
        <f>N105-O105</f>
        <v>#VALUE!</v>
      </c>
      <c r="Q105" s="28" t="e">
        <f>P105/O105</f>
        <v>#VALUE!</v>
      </c>
      <c r="R105" s="50"/>
      <c r="S105" s="26" t="str">
        <f>IFERROR(VLOOKUP(I105,emme_volumes!$A:$AB, 4,FALSE)*24,"****")</f>
        <v>****</v>
      </c>
      <c r="T105" s="26" t="str">
        <f t="array" ref="T105">IFERROR(SUM(VLOOKUP(I105,emme_volumes!$A:$AB, {5,6,7,8,9,10,11,12,13,14,15,16,17,18,19,20,21,22,23,24,25,26,27,28},FALSE)),"****")</f>
        <v>****</v>
      </c>
      <c r="U105" s="27">
        <f t="array" ref="U105">IFERROR(SUM(VLOOKUP(K105,counts!$A:$AC, {6,7,8,9,10,11,12,13,14,15,16,17,18,19,20,21,22,23,24,25,26,27,28,29},FALSE)),"****")</f>
        <v>5884</v>
      </c>
      <c r="V105" s="27" t="e">
        <f>T105-U105</f>
        <v>#VALUE!</v>
      </c>
      <c r="W105" s="28" t="e">
        <f>V105/U105</f>
        <v>#VALUE!</v>
      </c>
    </row>
    <row r="106" spans="1:24">
      <c r="A106" s="3"/>
      <c r="B106" s="53" t="s">
        <v>4</v>
      </c>
      <c r="C106" s="91"/>
      <c r="D106" s="54"/>
      <c r="E106" s="54"/>
      <c r="F106" s="54"/>
      <c r="G106" s="54"/>
      <c r="H106" s="54"/>
      <c r="I106" s="54"/>
      <c r="J106" s="54"/>
      <c r="K106" s="54"/>
      <c r="L106" s="45"/>
      <c r="M106" s="55">
        <f>SUM(M105)</f>
        <v>0</v>
      </c>
      <c r="N106" s="55">
        <f>SUM(N105)</f>
        <v>0</v>
      </c>
      <c r="O106" s="56">
        <f t="shared" ref="O106:P106" si="154">SUM(O105)</f>
        <v>5944</v>
      </c>
      <c r="P106" s="56" t="e">
        <f t="shared" si="154"/>
        <v>#VALUE!</v>
      </c>
      <c r="Q106" s="57" t="e">
        <f t="shared" ref="Q106" si="155">P106/O106</f>
        <v>#VALUE!</v>
      </c>
      <c r="R106" s="50"/>
      <c r="S106" s="55">
        <f>SUM(S105)</f>
        <v>0</v>
      </c>
      <c r="T106" s="55">
        <f>SUM(T105)</f>
        <v>0</v>
      </c>
      <c r="U106" s="56">
        <f t="shared" ref="U106:V106" si="156">SUM(U105)</f>
        <v>5884</v>
      </c>
      <c r="V106" s="56" t="e">
        <f t="shared" si="156"/>
        <v>#VALUE!</v>
      </c>
      <c r="W106" s="57" t="e">
        <f t="shared" ref="W106" si="157">V106/U106</f>
        <v>#VALUE!</v>
      </c>
    </row>
    <row r="107" spans="1:24">
      <c r="A107" s="3"/>
      <c r="C107" s="89"/>
      <c r="H107" s="3"/>
      <c r="I107" s="3"/>
      <c r="J107" s="3"/>
      <c r="K107" s="3"/>
      <c r="L107" s="45"/>
      <c r="M107" s="29"/>
      <c r="N107" s="29"/>
      <c r="O107" s="30"/>
      <c r="P107" s="30"/>
      <c r="Q107" s="31"/>
      <c r="R107" s="49"/>
      <c r="S107" s="29"/>
      <c r="T107" s="29"/>
      <c r="U107" s="30"/>
      <c r="V107" s="30"/>
      <c r="W107" s="31"/>
    </row>
    <row r="108" spans="1:24">
      <c r="B108" s="53" t="s">
        <v>106</v>
      </c>
      <c r="C108" s="90"/>
      <c r="D108" s="74"/>
      <c r="E108" s="74"/>
      <c r="F108" s="74"/>
      <c r="G108" s="74"/>
      <c r="H108" s="74"/>
      <c r="I108" s="74"/>
      <c r="J108" s="74"/>
      <c r="K108" s="74"/>
      <c r="L108" s="45"/>
      <c r="M108" s="75"/>
      <c r="N108" s="75"/>
      <c r="O108" s="76"/>
      <c r="P108" s="76"/>
      <c r="Q108" s="77"/>
      <c r="R108" s="49"/>
      <c r="S108" s="75"/>
      <c r="T108" s="75"/>
      <c r="U108" s="76"/>
      <c r="V108" s="76"/>
      <c r="W108" s="77"/>
    </row>
    <row r="109" spans="1:24">
      <c r="A109" s="3"/>
      <c r="B109" s="4" t="s">
        <v>587</v>
      </c>
      <c r="C109" s="93" t="s">
        <v>560</v>
      </c>
      <c r="D109" s="9">
        <v>58006</v>
      </c>
      <c r="E109" s="9">
        <v>58239</v>
      </c>
      <c r="F109" s="9">
        <v>56269</v>
      </c>
      <c r="G109" s="9">
        <v>55131</v>
      </c>
      <c r="H109" s="9" t="str">
        <f>CONCATENATE("L",D109,E109)</f>
        <v>L5800658239</v>
      </c>
      <c r="I109" s="9" t="str">
        <f>CONCATENATE("L",F109,G109)</f>
        <v>L5626955131</v>
      </c>
      <c r="J109" s="9" t="str">
        <f>CONCATENATE(C109,"NE")</f>
        <v>26-001NE</v>
      </c>
      <c r="K109" s="9" t="str">
        <f>CONCATENATE(C109,"SW")</f>
        <v>26-001SW</v>
      </c>
      <c r="L109" s="45"/>
      <c r="M109" s="26" t="str">
        <f>IFERROR(VLOOKUP(H109,emme_volumes!$A:$AB, 4,FALSE)*24,"****")</f>
        <v>****</v>
      </c>
      <c r="N109" s="26" t="str">
        <f t="array" ref="N109">IFERROR(SUM(VLOOKUP(H109,emme_volumes!$A:$AB, {5,6,7,8,9,10,11,12,13,14,15,16,17,18,19,20,21,22,23,24,25,26,27,28},FALSE)),"****")</f>
        <v>****</v>
      </c>
      <c r="O109" s="27">
        <f t="array" ref="O109">IFERROR(SUM(VLOOKUP(J109,counts!$A:$AC, {6,7,8,9,10,11,12,13,14,15,16,17,18,19,20,21,22,23,24,25,26,27,28,29},FALSE)),"****")</f>
        <v>15648.846153846111</v>
      </c>
      <c r="P109" s="27" t="e">
        <f>N109-O109</f>
        <v>#VALUE!</v>
      </c>
      <c r="Q109" s="28" t="e">
        <f>P109/O109</f>
        <v>#VALUE!</v>
      </c>
      <c r="R109" s="50"/>
      <c r="S109" s="26" t="str">
        <f>IFERROR(VLOOKUP(I109,emme_volumes!$A:$AB, 4,FALSE)*24,"****")</f>
        <v>****</v>
      </c>
      <c r="T109" s="26" t="str">
        <f t="array" ref="T109">IFERROR(SUM(VLOOKUP(I109,emme_volumes!$A:$AB, {5,6,7,8,9,10,11,12,13,14,15,16,17,18,19,20,21,22,23,24,25,26,27,28},FALSE)),"****")</f>
        <v>****</v>
      </c>
      <c r="U109" s="27">
        <f t="array" ref="U109">IFERROR(SUM(VLOOKUP(K109,counts!$A:$AC, {6,7,8,9,10,11,12,13,14,15,16,17,18,19,20,21,22,23,24,25,26,27,28,29},FALSE)),"****")</f>
        <v>14369.923076923051</v>
      </c>
      <c r="V109" s="27" t="e">
        <f>T109-U109</f>
        <v>#VALUE!</v>
      </c>
      <c r="W109" s="28" t="e">
        <f>V109/U109</f>
        <v>#VALUE!</v>
      </c>
      <c r="X109" s="1" t="s">
        <v>509</v>
      </c>
    </row>
    <row r="110" spans="1:24">
      <c r="A110" s="3"/>
      <c r="B110" s="53" t="s">
        <v>4</v>
      </c>
      <c r="C110" s="91"/>
      <c r="D110" s="54"/>
      <c r="E110" s="54"/>
      <c r="F110" s="54"/>
      <c r="G110" s="54"/>
      <c r="H110" s="54"/>
      <c r="I110" s="54"/>
      <c r="J110" s="54"/>
      <c r="K110" s="54"/>
      <c r="L110" s="45"/>
      <c r="M110" s="55">
        <f>SUM(M109)</f>
        <v>0</v>
      </c>
      <c r="N110" s="55">
        <f>SUM(N109)</f>
        <v>0</v>
      </c>
      <c r="O110" s="56">
        <f t="shared" ref="O110:P110" si="158">SUM(O109)</f>
        <v>15648.846153846111</v>
      </c>
      <c r="P110" s="56" t="e">
        <f t="shared" si="158"/>
        <v>#VALUE!</v>
      </c>
      <c r="Q110" s="57" t="e">
        <f t="shared" ref="Q110" si="159">P110/O110</f>
        <v>#VALUE!</v>
      </c>
      <c r="R110" s="50"/>
      <c r="S110" s="55">
        <f>SUM(S109)</f>
        <v>0</v>
      </c>
      <c r="T110" s="55">
        <f>SUM(T109)</f>
        <v>0</v>
      </c>
      <c r="U110" s="56">
        <f t="shared" ref="U110:V110" si="160">SUM(U109)</f>
        <v>14369.923076923051</v>
      </c>
      <c r="V110" s="56" t="e">
        <f t="shared" si="160"/>
        <v>#VALUE!</v>
      </c>
      <c r="W110" s="57" t="e">
        <f t="shared" ref="W110" si="161">V110/U110</f>
        <v>#VALUE!</v>
      </c>
      <c r="X110" s="1" t="s">
        <v>513</v>
      </c>
    </row>
    <row r="111" spans="1:24">
      <c r="A111" s="3"/>
      <c r="C111" s="89"/>
      <c r="H111" s="3"/>
      <c r="I111" s="3"/>
      <c r="J111" s="3"/>
      <c r="K111" s="3"/>
      <c r="L111" s="45"/>
      <c r="M111" s="29"/>
      <c r="N111" s="29"/>
      <c r="O111" s="30"/>
      <c r="P111" s="30"/>
      <c r="Q111" s="31"/>
      <c r="R111" s="49"/>
      <c r="S111" s="29"/>
      <c r="T111" s="29"/>
      <c r="U111" s="30"/>
      <c r="V111" s="30"/>
      <c r="W111" s="31"/>
    </row>
    <row r="112" spans="1:24">
      <c r="B112" s="53" t="s">
        <v>107</v>
      </c>
      <c r="C112" s="90"/>
      <c r="D112" s="74"/>
      <c r="E112" s="74"/>
      <c r="F112" s="74"/>
      <c r="G112" s="74"/>
      <c r="H112" s="74"/>
      <c r="I112" s="74"/>
      <c r="J112" s="74"/>
      <c r="K112" s="74"/>
      <c r="L112" s="45"/>
      <c r="M112" s="75"/>
      <c r="N112" s="75"/>
      <c r="O112" s="76"/>
      <c r="P112" s="76"/>
      <c r="Q112" s="77"/>
      <c r="R112" s="49"/>
      <c r="S112" s="75"/>
      <c r="T112" s="75"/>
      <c r="U112" s="76"/>
      <c r="V112" s="76"/>
      <c r="W112" s="77"/>
    </row>
    <row r="113" spans="1:24">
      <c r="B113" s="1" t="s">
        <v>180</v>
      </c>
      <c r="C113" s="89">
        <v>192</v>
      </c>
      <c r="F113" s="2">
        <f t="shared" ref="F113:F114" si="162">E113</f>
        <v>0</v>
      </c>
      <c r="G113" s="2">
        <f t="shared" ref="G113:G114" si="163">D113</f>
        <v>0</v>
      </c>
      <c r="H113" s="2" t="str">
        <f t="shared" ref="H113:H114" si="164">CONCATENATE("L",D113,E113)</f>
        <v>L</v>
      </c>
      <c r="I113" s="2" t="str">
        <f t="shared" ref="I113:I114" si="165">CONCATENATE("L",F113,G113)</f>
        <v>L00</v>
      </c>
      <c r="J113" s="2" t="str">
        <f t="shared" ref="J113:J114" si="166">CONCATENATE(C113,"NE")</f>
        <v>192NE</v>
      </c>
      <c r="K113" s="2" t="str">
        <f t="shared" ref="K113:K114" si="167">CONCATENATE(C113,"SW")</f>
        <v>192SW</v>
      </c>
      <c r="L113" s="43"/>
      <c r="M113" s="22" t="str">
        <f>IFERROR(VLOOKUP(H113,emme_volumes!$A:$AB, 4,FALSE)*24,"****")</f>
        <v>****</v>
      </c>
      <c r="N113" s="22" t="str">
        <f t="array" ref="N113">IFERROR(SUM(VLOOKUP(H113,emme_volumes!$A:$AB, {5,6,7,8,9,10,11,12,13,14,15,16,17,18,19,20,21,22,23,24,25,26,27,28},FALSE)),"****")</f>
        <v>****</v>
      </c>
      <c r="O113" s="23" t="str">
        <f t="array" ref="O113">IFERROR(SUM(VLOOKUP(J113,counts!$A:$AC, {6,7,8,9,10,11,12,13,14,15,16,17,18,19,20,21,22,23,24,25,26,27,28,29},FALSE)),"****")</f>
        <v>****</v>
      </c>
      <c r="P113" s="23" t="e">
        <f t="shared" ref="P113:P114" si="168">N113-O113</f>
        <v>#VALUE!</v>
      </c>
      <c r="Q113" s="24" t="e">
        <f t="shared" ref="Q113:Q115" si="169">P113/O113</f>
        <v>#VALUE!</v>
      </c>
      <c r="R113" s="49"/>
      <c r="S113" s="22" t="str">
        <f>IFERROR(VLOOKUP(I113,emme_volumes!$A:$AB, 4,FALSE)*24,"****")</f>
        <v>****</v>
      </c>
      <c r="T113" s="22" t="str">
        <f t="array" ref="T113">IFERROR(SUM(VLOOKUP(I113,emme_volumes!$A:$AB, {5,6,7,8,9,10,11,12,13,14,15,16,17,18,19,20,21,22,23,24,25,26,27,28},FALSE)),"****")</f>
        <v>****</v>
      </c>
      <c r="U113" s="23" t="str">
        <f t="array" ref="U113">IFERROR(SUM(VLOOKUP(K113,counts!$A:$AC, {6,7,8,9,10,11,12,13,14,15,16,17,18,19,20,21,22,23,24,25,26,27,28,29},FALSE)),"****")</f>
        <v>****</v>
      </c>
      <c r="V113" s="23" t="e">
        <f t="shared" ref="V113:V114" si="170">T113-U113</f>
        <v>#VALUE!</v>
      </c>
      <c r="W113" s="24" t="e">
        <f t="shared" ref="W113:W115" si="171">V113/U113</f>
        <v>#VALUE!</v>
      </c>
    </row>
    <row r="114" spans="1:24">
      <c r="B114" s="4" t="s">
        <v>588</v>
      </c>
      <c r="C114" s="93" t="s">
        <v>562</v>
      </c>
      <c r="D114" s="9">
        <v>53618</v>
      </c>
      <c r="E114" s="9">
        <v>56320</v>
      </c>
      <c r="F114" s="9">
        <f t="shared" si="162"/>
        <v>56320</v>
      </c>
      <c r="G114" s="9">
        <f t="shared" si="163"/>
        <v>53618</v>
      </c>
      <c r="H114" s="9" t="str">
        <f t="shared" si="164"/>
        <v>L5361856320</v>
      </c>
      <c r="I114" s="9" t="str">
        <f t="shared" si="165"/>
        <v>L5632053618</v>
      </c>
      <c r="J114" s="9" t="str">
        <f t="shared" si="166"/>
        <v>26-003NE</v>
      </c>
      <c r="K114" s="9" t="str">
        <f t="shared" si="167"/>
        <v>26-003SW</v>
      </c>
      <c r="L114" s="43"/>
      <c r="M114" s="26" t="str">
        <f>IFERROR(VLOOKUP(H114,emme_volumes!$A:$AB, 4,FALSE)*24,"****")</f>
        <v>****</v>
      </c>
      <c r="N114" s="26" t="str">
        <f t="array" ref="N114">IFERROR(SUM(VLOOKUP(H114,emme_volumes!$A:$AB, {5,6,7,8,9,10,11,12,13,14,15,16,17,18,19,20,21,22,23,24,25,26,27,28},FALSE)),"****")</f>
        <v>****</v>
      </c>
      <c r="O114" s="27">
        <f t="array" ref="O114">IFERROR(SUM(VLOOKUP(J114,counts!$A:$AC, {6,7,8,9,10,11,12,13,14,15,16,17,18,19,20,21,22,23,24,25,26,27,28,29},FALSE)),"****")</f>
        <v>17089.84615384612</v>
      </c>
      <c r="P114" s="27" t="e">
        <f t="shared" si="168"/>
        <v>#VALUE!</v>
      </c>
      <c r="Q114" s="28" t="e">
        <f t="shared" si="169"/>
        <v>#VALUE!</v>
      </c>
      <c r="R114" s="49"/>
      <c r="S114" s="26" t="str">
        <f>IFERROR(VLOOKUP(I114,emme_volumes!$A:$AB, 4,FALSE)*24,"****")</f>
        <v>****</v>
      </c>
      <c r="T114" s="26" t="str">
        <f t="array" ref="T114">IFERROR(SUM(VLOOKUP(I114,emme_volumes!$A:$AB, {5,6,7,8,9,10,11,12,13,14,15,16,17,18,19,20,21,22,23,24,25,26,27,28},FALSE)),"****")</f>
        <v>****</v>
      </c>
      <c r="U114" s="27">
        <f t="array" ref="U114">IFERROR(SUM(VLOOKUP(K114,counts!$A:$AC, {6,7,8,9,10,11,12,13,14,15,16,17,18,19,20,21,22,23,24,25,26,27,28,29},FALSE)),"****")</f>
        <v>15563.076923076889</v>
      </c>
      <c r="V114" s="27" t="e">
        <f t="shared" si="170"/>
        <v>#VALUE!</v>
      </c>
      <c r="W114" s="28" t="e">
        <f t="shared" si="171"/>
        <v>#VALUE!</v>
      </c>
      <c r="X114" s="1" t="s">
        <v>522</v>
      </c>
    </row>
    <row r="115" spans="1:24">
      <c r="A115" s="3"/>
      <c r="B115" s="53" t="s">
        <v>4</v>
      </c>
      <c r="C115" s="91"/>
      <c r="D115" s="54"/>
      <c r="E115" s="54"/>
      <c r="F115" s="54"/>
      <c r="G115" s="54"/>
      <c r="H115" s="54"/>
      <c r="I115" s="54"/>
      <c r="J115" s="54"/>
      <c r="K115" s="54"/>
      <c r="L115" s="45"/>
      <c r="M115" s="55">
        <f>SUM(M113:M114)</f>
        <v>0</v>
      </c>
      <c r="N115" s="55">
        <f>SUM(N113:N114)</f>
        <v>0</v>
      </c>
      <c r="O115" s="56">
        <f t="shared" ref="O115" si="172">SUM(O113:O114)</f>
        <v>17089.84615384612</v>
      </c>
      <c r="P115" s="56">
        <f>N115-O115</f>
        <v>-17089.84615384612</v>
      </c>
      <c r="Q115" s="57">
        <f t="shared" si="169"/>
        <v>-1</v>
      </c>
      <c r="R115" s="50"/>
      <c r="S115" s="55">
        <f>SUM(S113:S114)</f>
        <v>0</v>
      </c>
      <c r="T115" s="55">
        <f t="shared" ref="T115:U115" si="173">SUM(T113:T114)</f>
        <v>0</v>
      </c>
      <c r="U115" s="56">
        <f t="shared" si="173"/>
        <v>15563.076923076889</v>
      </c>
      <c r="V115" s="56">
        <f>T115-U115</f>
        <v>-15563.076923076889</v>
      </c>
      <c r="W115" s="57">
        <f t="shared" si="171"/>
        <v>-1</v>
      </c>
    </row>
    <row r="116" spans="1:24" hidden="1" outlineLevel="1">
      <c r="C116" s="89"/>
      <c r="L116" s="45"/>
      <c r="M116" s="22"/>
      <c r="N116" s="22"/>
      <c r="Q116" s="24"/>
      <c r="R116" s="50"/>
      <c r="S116" s="22"/>
      <c r="T116" s="22"/>
      <c r="W116" s="24"/>
    </row>
    <row r="117" spans="1:24" hidden="1" outlineLevel="1">
      <c r="B117" s="53" t="s">
        <v>108</v>
      </c>
      <c r="C117" s="90"/>
      <c r="D117" s="74"/>
      <c r="E117" s="74"/>
      <c r="F117" s="74"/>
      <c r="G117" s="74"/>
      <c r="H117" s="74"/>
      <c r="I117" s="74"/>
      <c r="J117" s="74"/>
      <c r="K117" s="74"/>
      <c r="L117" s="45"/>
      <c r="M117" s="75"/>
      <c r="N117" s="75"/>
      <c r="O117" s="76"/>
      <c r="P117" s="76"/>
      <c r="Q117" s="77"/>
      <c r="R117" s="49"/>
      <c r="S117" s="75"/>
      <c r="T117" s="75"/>
      <c r="U117" s="76"/>
      <c r="V117" s="76"/>
      <c r="W117" s="77"/>
    </row>
    <row r="118" spans="1:24" hidden="1" outlineLevel="1">
      <c r="B118" s="1" t="s">
        <v>181</v>
      </c>
      <c r="C118" s="89">
        <v>221</v>
      </c>
      <c r="D118" s="2">
        <v>65412</v>
      </c>
      <c r="E118" s="2">
        <v>65411</v>
      </c>
      <c r="F118" s="2">
        <f t="shared" ref="F118" si="174">E118</f>
        <v>65411</v>
      </c>
      <c r="G118" s="2">
        <f t="shared" ref="G118" si="175">D118</f>
        <v>65412</v>
      </c>
      <c r="H118" s="2" t="str">
        <f>CONCATENATE("L",D118,E118)</f>
        <v>L6541265411</v>
      </c>
      <c r="I118" s="2" t="str">
        <f>CONCATENATE("L",F118,G118)</f>
        <v>L6541165412</v>
      </c>
      <c r="J118" s="2" t="str">
        <f>CONCATENATE(C118,"NE")</f>
        <v>221NE</v>
      </c>
      <c r="K118" s="2" t="str">
        <f>CONCATENATE(C118,"SW")</f>
        <v>221SW</v>
      </c>
      <c r="L118" s="43"/>
      <c r="M118" s="22" t="str">
        <f>IFERROR(VLOOKUP(H118,emme_volumes!$A:$AB, 4,FALSE)*24,"****")</f>
        <v>****</v>
      </c>
      <c r="N118" s="22" t="str">
        <f t="array" ref="N118">IFERROR(SUM(VLOOKUP(H118,emme_volumes!$A:$AB, {5,6,7,8,9,10,11,12,13,14,15,16,17,18,19,20,21,22,23,24,25,26,27,28},FALSE)),"****")</f>
        <v>****</v>
      </c>
      <c r="O118" s="23" t="str">
        <f t="array" ref="O118">IFERROR(SUM(VLOOKUP(J118,counts!$A:$AC, {6,7,8,9,10,11,12,13,14,15,16,17,18,19,20,21,22,23,24,25,26,27,28,29},FALSE)),"****")</f>
        <v>****</v>
      </c>
      <c r="P118" s="23" t="e">
        <f>N118-O118</f>
        <v>#VALUE!</v>
      </c>
      <c r="Q118" s="24" t="e">
        <f>P118/O118</f>
        <v>#VALUE!</v>
      </c>
      <c r="R118" s="49"/>
      <c r="S118" s="22" t="str">
        <f>IFERROR(VLOOKUP(I118,emme_volumes!$A:$AB, 4,FALSE)*24,"****")</f>
        <v>****</v>
      </c>
      <c r="T118" s="22" t="str">
        <f t="array" ref="T118">IFERROR(SUM(VLOOKUP(I118,emme_volumes!$A:$AB, {5,6,7,8,9,10,11,12,13,14,15,16,17,18,19,20,21,22,23,24,25,26,27,28},FALSE)),"****")</f>
        <v>****</v>
      </c>
      <c r="U118" s="23" t="str">
        <f t="array" ref="U118">IFERROR(SUM(VLOOKUP(K118,counts!$A:$AC, {6,7,8,9,10,11,12,13,14,15,16,17,18,19,20,21,22,23,24,25,26,27,28,29},FALSE)),"****")</f>
        <v>****</v>
      </c>
      <c r="V118" s="23" t="e">
        <f>T118-U118</f>
        <v>#VALUE!</v>
      </c>
      <c r="W118" s="24" t="e">
        <f>V118/U118</f>
        <v>#VALUE!</v>
      </c>
    </row>
    <row r="119" spans="1:24" hidden="1" outlineLevel="1">
      <c r="A119" s="3"/>
      <c r="B119" s="53" t="s">
        <v>4</v>
      </c>
      <c r="C119" s="91"/>
      <c r="D119" s="54"/>
      <c r="E119" s="54"/>
      <c r="F119" s="54"/>
      <c r="G119" s="54"/>
      <c r="H119" s="54"/>
      <c r="I119" s="54"/>
      <c r="J119" s="54"/>
      <c r="K119" s="54"/>
      <c r="L119" s="45"/>
      <c r="M119" s="55">
        <f>SUM(M118)</f>
        <v>0</v>
      </c>
      <c r="N119" s="55">
        <f>SUM(N118)</f>
        <v>0</v>
      </c>
      <c r="O119" s="56">
        <f t="shared" ref="O119:P119" si="176">SUM(O118)</f>
        <v>0</v>
      </c>
      <c r="P119" s="56" t="e">
        <f t="shared" si="176"/>
        <v>#VALUE!</v>
      </c>
      <c r="Q119" s="57" t="e">
        <f t="shared" ref="Q119" si="177">P119/O119</f>
        <v>#VALUE!</v>
      </c>
      <c r="R119" s="50"/>
      <c r="S119" s="55">
        <f>SUM(S118)</f>
        <v>0</v>
      </c>
      <c r="T119" s="55">
        <f>SUM(T118)</f>
        <v>0</v>
      </c>
      <c r="U119" s="56">
        <f t="shared" ref="U119:V119" si="178">SUM(U118)</f>
        <v>0</v>
      </c>
      <c r="V119" s="56" t="e">
        <f t="shared" si="178"/>
        <v>#VALUE!</v>
      </c>
      <c r="W119" s="57" t="e">
        <f t="shared" ref="W119" si="179">V119/U119</f>
        <v>#VALUE!</v>
      </c>
    </row>
    <row r="120" spans="1:24" hidden="1" outlineLevel="1">
      <c r="C120" s="89"/>
      <c r="L120" s="43"/>
      <c r="M120" s="22"/>
      <c r="N120" s="22"/>
      <c r="Q120" s="24"/>
      <c r="R120" s="49"/>
      <c r="S120" s="22"/>
      <c r="T120" s="22"/>
      <c r="W120" s="24"/>
    </row>
    <row r="121" spans="1:24" hidden="1" outlineLevel="1">
      <c r="B121" s="53" t="s">
        <v>109</v>
      </c>
      <c r="C121" s="90"/>
      <c r="D121" s="74"/>
      <c r="E121" s="74"/>
      <c r="F121" s="74"/>
      <c r="G121" s="74"/>
      <c r="H121" s="74"/>
      <c r="I121" s="74"/>
      <c r="J121" s="74"/>
      <c r="K121" s="74"/>
      <c r="L121" s="45"/>
      <c r="M121" s="75"/>
      <c r="N121" s="75"/>
      <c r="O121" s="76"/>
      <c r="P121" s="76"/>
      <c r="Q121" s="77"/>
      <c r="R121" s="49"/>
      <c r="S121" s="75"/>
      <c r="T121" s="75"/>
      <c r="U121" s="76"/>
      <c r="V121" s="76"/>
      <c r="W121" s="77"/>
    </row>
    <row r="122" spans="1:24" hidden="1" outlineLevel="1">
      <c r="B122" s="1" t="s">
        <v>182</v>
      </c>
      <c r="C122" s="89">
        <v>365</v>
      </c>
      <c r="D122" s="2">
        <v>54235</v>
      </c>
      <c r="E122" s="2">
        <v>58995</v>
      </c>
      <c r="F122" s="2">
        <f t="shared" ref="F122:F123" si="180">E122</f>
        <v>58995</v>
      </c>
      <c r="G122" s="2">
        <f t="shared" ref="G122:G123" si="181">D122</f>
        <v>54235</v>
      </c>
      <c r="H122" s="2" t="str">
        <f t="shared" ref="H122:H123" si="182">CONCATENATE("L",D122,E122)</f>
        <v>L5423558995</v>
      </c>
      <c r="I122" s="2" t="str">
        <f t="shared" ref="I122:I123" si="183">CONCATENATE("L",F122,G122)</f>
        <v>L5899554235</v>
      </c>
      <c r="J122" s="2" t="str">
        <f t="shared" ref="J122:J123" si="184">CONCATENATE(C122,"NE")</f>
        <v>365NE</v>
      </c>
      <c r="K122" s="2" t="str">
        <f t="shared" ref="K122:K123" si="185">CONCATENATE(C122,"SW")</f>
        <v>365SW</v>
      </c>
      <c r="L122" s="45"/>
      <c r="M122" s="22" t="str">
        <f>IFERROR(VLOOKUP(H122,emme_volumes!$A:$AB, 4,FALSE)*24,"****")</f>
        <v>****</v>
      </c>
      <c r="N122" s="22" t="str">
        <f t="array" ref="N122">IFERROR(SUM(VLOOKUP(H122,emme_volumes!$A:$AB, {5,6,7,8,9,10,11,12,13,14,15,16,17,18,19,20,21,22,23,24,25,26,27,28},FALSE)),"****")</f>
        <v>****</v>
      </c>
      <c r="O122" s="23" t="str">
        <f t="array" ref="O122">IFERROR(SUM(VLOOKUP(J122,counts!$A:$AC, {6,7,8,9,10,11,12,13,14,15,16,17,18,19,20,21,22,23,24,25,26,27,28,29},FALSE)),"****")</f>
        <v>****</v>
      </c>
      <c r="P122" s="23" t="e">
        <f t="shared" ref="P122:P123" si="186">N122-O122</f>
        <v>#VALUE!</v>
      </c>
      <c r="Q122" s="24" t="e">
        <f t="shared" ref="Q122:Q124" si="187">P122/O122</f>
        <v>#VALUE!</v>
      </c>
      <c r="R122" s="50"/>
      <c r="S122" s="22" t="str">
        <f>IFERROR(VLOOKUP(I122,emme_volumes!$A:$AB, 4,FALSE)*24,"****")</f>
        <v>****</v>
      </c>
      <c r="T122" s="22" t="str">
        <f t="array" ref="T122">IFERROR(SUM(VLOOKUP(I122,emme_volumes!$A:$AB, {5,6,7,8,9,10,11,12,13,14,15,16,17,18,19,20,21,22,23,24,25,26,27,28},FALSE)),"****")</f>
        <v>****</v>
      </c>
      <c r="U122" s="23" t="str">
        <f t="array" ref="U122">IFERROR(SUM(VLOOKUP(K122,counts!$A:$AC, {6,7,8,9,10,11,12,13,14,15,16,17,18,19,20,21,22,23,24,25,26,27,28,29},FALSE)),"****")</f>
        <v>****</v>
      </c>
      <c r="V122" s="23" t="e">
        <f t="shared" ref="V122:V123" si="188">T122-U122</f>
        <v>#VALUE!</v>
      </c>
      <c r="W122" s="24" t="e">
        <f t="shared" ref="W122:W124" si="189">V122/U122</f>
        <v>#VALUE!</v>
      </c>
    </row>
    <row r="123" spans="1:24" hidden="1" outlineLevel="1">
      <c r="B123" s="1" t="s">
        <v>183</v>
      </c>
      <c r="C123" s="89">
        <v>367</v>
      </c>
      <c r="D123" s="2">
        <v>60290</v>
      </c>
      <c r="E123" s="2">
        <v>52478</v>
      </c>
      <c r="F123" s="2">
        <f t="shared" si="180"/>
        <v>52478</v>
      </c>
      <c r="G123" s="2">
        <f t="shared" si="181"/>
        <v>60290</v>
      </c>
      <c r="H123" s="2" t="str">
        <f t="shared" si="182"/>
        <v>L6029052478</v>
      </c>
      <c r="I123" s="2" t="str">
        <f t="shared" si="183"/>
        <v>L5247860290</v>
      </c>
      <c r="J123" s="2" t="str">
        <f t="shared" si="184"/>
        <v>367NE</v>
      </c>
      <c r="K123" s="2" t="str">
        <f t="shared" si="185"/>
        <v>367SW</v>
      </c>
      <c r="L123" s="45"/>
      <c r="M123" s="22" t="str">
        <f>IFERROR(VLOOKUP(H123,emme_volumes!$A:$AB, 4,FALSE)*24,"****")</f>
        <v>****</v>
      </c>
      <c r="N123" s="22" t="str">
        <f t="array" ref="N123">IFERROR(SUM(VLOOKUP(H123,emme_volumes!$A:$AB, {5,6,7,8,9,10,11,12,13,14,15,16,17,18,19,20,21,22,23,24,25,26,27,28},FALSE)),"****")</f>
        <v>****</v>
      </c>
      <c r="O123" s="23" t="str">
        <f t="array" ref="O123">IFERROR(SUM(VLOOKUP(J123,counts!$A:$AC, {6,7,8,9,10,11,12,13,14,15,16,17,18,19,20,21,22,23,24,25,26,27,28,29},FALSE)),"****")</f>
        <v>****</v>
      </c>
      <c r="P123" s="23" t="e">
        <f t="shared" si="186"/>
        <v>#VALUE!</v>
      </c>
      <c r="Q123" s="24" t="e">
        <f t="shared" si="187"/>
        <v>#VALUE!</v>
      </c>
      <c r="R123" s="50"/>
      <c r="S123" s="22" t="str">
        <f>IFERROR(VLOOKUP(I123,emme_volumes!$A:$AB, 4,FALSE)*24,"****")</f>
        <v>****</v>
      </c>
      <c r="T123" s="22" t="str">
        <f t="array" ref="T123">IFERROR(SUM(VLOOKUP(I123,emme_volumes!$A:$AB, {5,6,7,8,9,10,11,12,13,14,15,16,17,18,19,20,21,22,23,24,25,26,27,28},FALSE)),"****")</f>
        <v>****</v>
      </c>
      <c r="U123" s="23" t="str">
        <f t="array" ref="U123">IFERROR(SUM(VLOOKUP(K123,counts!$A:$AC, {6,7,8,9,10,11,12,13,14,15,16,17,18,19,20,21,22,23,24,25,26,27,28,29},FALSE)),"****")</f>
        <v>****</v>
      </c>
      <c r="V123" s="23" t="e">
        <f t="shared" si="188"/>
        <v>#VALUE!</v>
      </c>
      <c r="W123" s="24" t="e">
        <f t="shared" si="189"/>
        <v>#VALUE!</v>
      </c>
    </row>
    <row r="124" spans="1:24" hidden="1" outlineLevel="1">
      <c r="A124" s="3"/>
      <c r="B124" s="53" t="s">
        <v>4</v>
      </c>
      <c r="C124" s="91"/>
      <c r="D124" s="54"/>
      <c r="E124" s="54"/>
      <c r="F124" s="54"/>
      <c r="G124" s="54"/>
      <c r="H124" s="54"/>
      <c r="I124" s="54"/>
      <c r="J124" s="54"/>
      <c r="K124" s="54"/>
      <c r="L124" s="45"/>
      <c r="M124" s="55">
        <f>SUM(M122:M123)</f>
        <v>0</v>
      </c>
      <c r="N124" s="55">
        <f>SUM(N122:N123)</f>
        <v>0</v>
      </c>
      <c r="O124" s="56">
        <f t="shared" ref="O124:P124" si="190">SUM(O122:O123)</f>
        <v>0</v>
      </c>
      <c r="P124" s="56" t="e">
        <f t="shared" si="190"/>
        <v>#VALUE!</v>
      </c>
      <c r="Q124" s="57" t="e">
        <f t="shared" si="187"/>
        <v>#VALUE!</v>
      </c>
      <c r="R124" s="50"/>
      <c r="S124" s="55">
        <f>SUM(S122:S123)</f>
        <v>0</v>
      </c>
      <c r="T124" s="55">
        <f t="shared" ref="T124:V124" si="191">SUM(T122:T123)</f>
        <v>0</v>
      </c>
      <c r="U124" s="56">
        <f t="shared" si="191"/>
        <v>0</v>
      </c>
      <c r="V124" s="56" t="e">
        <f t="shared" si="191"/>
        <v>#VALUE!</v>
      </c>
      <c r="W124" s="57" t="e">
        <f t="shared" si="189"/>
        <v>#VALUE!</v>
      </c>
    </row>
    <row r="125" spans="1:24" hidden="1" outlineLevel="1">
      <c r="C125" s="89"/>
      <c r="L125" s="45"/>
      <c r="M125" s="22"/>
      <c r="N125" s="22"/>
      <c r="Q125" s="24"/>
      <c r="R125" s="49"/>
      <c r="S125" s="22"/>
      <c r="T125" s="22"/>
      <c r="W125" s="24"/>
    </row>
    <row r="126" spans="1:24" hidden="1" outlineLevel="1">
      <c r="B126" s="53" t="s">
        <v>110</v>
      </c>
      <c r="C126" s="90"/>
      <c r="D126" s="74"/>
      <c r="E126" s="74"/>
      <c r="F126" s="74"/>
      <c r="G126" s="74"/>
      <c r="H126" s="74"/>
      <c r="I126" s="74"/>
      <c r="J126" s="74"/>
      <c r="K126" s="74"/>
      <c r="L126" s="45"/>
      <c r="M126" s="75"/>
      <c r="N126" s="75"/>
      <c r="O126" s="76"/>
      <c r="P126" s="76"/>
      <c r="Q126" s="77"/>
      <c r="R126" s="49"/>
      <c r="S126" s="75"/>
      <c r="T126" s="75"/>
      <c r="U126" s="76"/>
      <c r="V126" s="76"/>
      <c r="W126" s="77"/>
    </row>
    <row r="127" spans="1:24" hidden="1" outlineLevel="1">
      <c r="B127" s="1" t="s">
        <v>184</v>
      </c>
      <c r="C127" s="89">
        <v>368</v>
      </c>
      <c r="D127" s="2">
        <v>80167</v>
      </c>
      <c r="E127" s="2">
        <v>60230</v>
      </c>
      <c r="F127" s="2">
        <f t="shared" ref="F127" si="192">E127</f>
        <v>60230</v>
      </c>
      <c r="G127" s="2">
        <f t="shared" ref="G127" si="193">D127</f>
        <v>80167</v>
      </c>
      <c r="H127" s="2" t="str">
        <f>CONCATENATE("L",D127,E127)</f>
        <v>L8016760230</v>
      </c>
      <c r="I127" s="2" t="str">
        <f>CONCATENATE("L",F127,G127)</f>
        <v>L6023080167</v>
      </c>
      <c r="J127" s="2" t="str">
        <f>CONCATENATE(C127,"NE")</f>
        <v>368NE</v>
      </c>
      <c r="K127" s="2" t="str">
        <f>CONCATENATE(C127,"SW")</f>
        <v>368SW</v>
      </c>
      <c r="L127" s="43"/>
      <c r="M127" s="22" t="str">
        <f>IFERROR(VLOOKUP(H127,emme_volumes!$A:$AB, 4,FALSE)*24,"****")</f>
        <v>****</v>
      </c>
      <c r="N127" s="22" t="str">
        <f t="array" ref="N127">IFERROR(SUM(VLOOKUP(H127,emme_volumes!$A:$AB, {5,6,7,8,9,10,11,12,13,14,15,16,17,18,19,20,21,22,23,24,25,26,27,28},FALSE)),"****")</f>
        <v>****</v>
      </c>
      <c r="O127" s="23" t="str">
        <f t="array" ref="O127">IFERROR(SUM(VLOOKUP(J127,counts!$A:$AC, {6,7,8,9,10,11,12,13,14,15,16,17,18,19,20,21,22,23,24,25,26,27,28,29},FALSE)),"****")</f>
        <v>****</v>
      </c>
      <c r="P127" s="23" t="e">
        <f>N127-O127</f>
        <v>#VALUE!</v>
      </c>
      <c r="Q127" s="24" t="e">
        <f>P127/O127</f>
        <v>#VALUE!</v>
      </c>
      <c r="R127" s="49"/>
      <c r="S127" s="22" t="str">
        <f>IFERROR(VLOOKUP(I127,emme_volumes!$A:$AB, 4,FALSE)*24,"****")</f>
        <v>****</v>
      </c>
      <c r="T127" s="22" t="str">
        <f t="array" ref="T127">IFERROR(SUM(VLOOKUP(I127,emme_volumes!$A:$AB, {5,6,7,8,9,10,11,12,13,14,15,16,17,18,19,20,21,22,23,24,25,26,27,28},FALSE)),"****")</f>
        <v>****</v>
      </c>
      <c r="U127" s="23" t="str">
        <f t="array" ref="U127">IFERROR(SUM(VLOOKUP(K127,counts!$A:$AC, {6,7,8,9,10,11,12,13,14,15,16,17,18,19,20,21,22,23,24,25,26,27,28,29},FALSE)),"****")</f>
        <v>****</v>
      </c>
      <c r="V127" s="23" t="e">
        <f>T127-U127</f>
        <v>#VALUE!</v>
      </c>
      <c r="W127" s="24" t="e">
        <f>V127/U127</f>
        <v>#VALUE!</v>
      </c>
    </row>
    <row r="128" spans="1:24" hidden="1" outlineLevel="1">
      <c r="A128" s="3"/>
      <c r="B128" s="53" t="s">
        <v>4</v>
      </c>
      <c r="C128" s="91"/>
      <c r="D128" s="54"/>
      <c r="E128" s="54"/>
      <c r="F128" s="54"/>
      <c r="G128" s="54"/>
      <c r="H128" s="54"/>
      <c r="I128" s="54"/>
      <c r="J128" s="54"/>
      <c r="K128" s="54"/>
      <c r="L128" s="45"/>
      <c r="M128" s="55">
        <f>SUM(M127)</f>
        <v>0</v>
      </c>
      <c r="N128" s="55">
        <f>SUM(N127)</f>
        <v>0</v>
      </c>
      <c r="O128" s="56">
        <f t="shared" ref="O128:P128" si="194">SUM(O127)</f>
        <v>0</v>
      </c>
      <c r="P128" s="56" t="e">
        <f t="shared" si="194"/>
        <v>#VALUE!</v>
      </c>
      <c r="Q128" s="57" t="e">
        <f t="shared" ref="Q128" si="195">P128/O128</f>
        <v>#VALUE!</v>
      </c>
      <c r="R128" s="50"/>
      <c r="S128" s="55">
        <f>SUM(S127)</f>
        <v>0</v>
      </c>
      <c r="T128" s="55">
        <f>SUM(T127)</f>
        <v>0</v>
      </c>
      <c r="U128" s="56">
        <f t="shared" ref="U128:V128" si="196">SUM(U127)</f>
        <v>0</v>
      </c>
      <c r="V128" s="56" t="e">
        <f t="shared" si="196"/>
        <v>#VALUE!</v>
      </c>
      <c r="W128" s="57" t="e">
        <f t="shared" ref="W128" si="197">V128/U128</f>
        <v>#VALUE!</v>
      </c>
    </row>
    <row r="129" spans="1:23" hidden="1" outlineLevel="1">
      <c r="C129" s="89"/>
      <c r="L129" s="43"/>
      <c r="M129" s="22"/>
      <c r="N129" s="22"/>
      <c r="Q129" s="24"/>
      <c r="R129" s="49"/>
      <c r="S129" s="22"/>
      <c r="T129" s="22"/>
      <c r="W129" s="24"/>
    </row>
    <row r="130" spans="1:23" hidden="1" outlineLevel="1">
      <c r="B130" s="53" t="s">
        <v>111</v>
      </c>
      <c r="C130" s="90"/>
      <c r="D130" s="74"/>
      <c r="E130" s="74"/>
      <c r="F130" s="74"/>
      <c r="G130" s="74"/>
      <c r="H130" s="74"/>
      <c r="I130" s="74"/>
      <c r="J130" s="74"/>
      <c r="K130" s="74"/>
      <c r="L130" s="45"/>
      <c r="M130" s="75"/>
      <c r="N130" s="75"/>
      <c r="O130" s="76"/>
      <c r="P130" s="76"/>
      <c r="Q130" s="77"/>
      <c r="R130" s="49"/>
      <c r="S130" s="75"/>
      <c r="T130" s="75"/>
      <c r="U130" s="76"/>
      <c r="V130" s="76"/>
      <c r="W130" s="77"/>
    </row>
    <row r="131" spans="1:23" hidden="1" outlineLevel="1">
      <c r="B131" s="1" t="s">
        <v>390</v>
      </c>
      <c r="C131" s="89">
        <v>1</v>
      </c>
      <c r="D131" s="2">
        <v>59822</v>
      </c>
      <c r="E131" s="2">
        <v>54595</v>
      </c>
      <c r="F131" s="2">
        <f t="shared" ref="F131:F135" si="198">E131</f>
        <v>54595</v>
      </c>
      <c r="G131" s="2">
        <f t="shared" ref="G131:G135" si="199">D131</f>
        <v>59822</v>
      </c>
      <c r="H131" s="2" t="str">
        <f t="shared" ref="H131:H135" si="200">CONCATENATE("L",D131,E131)</f>
        <v>L5982254595</v>
      </c>
      <c r="I131" s="2" t="str">
        <f t="shared" ref="I131:I135" si="201">CONCATENATE("L",F131,G131)</f>
        <v>L5459559822</v>
      </c>
      <c r="J131" s="2" t="str">
        <f t="shared" ref="J131:J135" si="202">CONCATENATE(C131,"NE")</f>
        <v>1NE</v>
      </c>
      <c r="K131" s="2" t="str">
        <f t="shared" ref="K131:K135" si="203">CONCATENATE(C131,"SW")</f>
        <v>1SW</v>
      </c>
      <c r="L131" s="45"/>
      <c r="M131" s="22" t="str">
        <f>IFERROR(VLOOKUP(H131,emme_volumes!$A:$AB, 4,FALSE)*24,"****")</f>
        <v>****</v>
      </c>
      <c r="N131" s="22" t="str">
        <f t="array" ref="N131">IFERROR(SUM(VLOOKUP(H131,emme_volumes!$A:$AB, {5,6,7,8,9,10,11,12,13,14,15,16,17,18,19,20,21,22,23,24,25,26,27,28},FALSE)),"****")</f>
        <v>****</v>
      </c>
      <c r="O131" s="23" t="str">
        <f t="array" ref="O131">IFERROR(SUM(VLOOKUP(J131,counts!$A:$AC, {6,7,8,9,10,11,12,13,14,15,16,17,18,19,20,21,22,23,24,25,26,27,28,29},FALSE)),"****")</f>
        <v>****</v>
      </c>
      <c r="P131" s="23" t="e">
        <f t="shared" ref="P131:P135" si="204">N131-O131</f>
        <v>#VALUE!</v>
      </c>
      <c r="Q131" s="24" t="e">
        <f t="shared" ref="Q131:Q136" si="205">P131/O131</f>
        <v>#VALUE!</v>
      </c>
      <c r="R131" s="50"/>
      <c r="S131" s="22" t="str">
        <f>IFERROR(VLOOKUP(I131,emme_volumes!$A:$AB, 4,FALSE)*24,"****")</f>
        <v>****</v>
      </c>
      <c r="T131" s="22" t="str">
        <f t="array" ref="T131">IFERROR(SUM(VLOOKUP(I131,emme_volumes!$A:$AB, {5,6,7,8,9,10,11,12,13,14,15,16,17,18,19,20,21,22,23,24,25,26,27,28},FALSE)),"****")</f>
        <v>****</v>
      </c>
      <c r="U131" s="23" t="str">
        <f t="array" ref="U131">IFERROR(SUM(VLOOKUP(K131,counts!$A:$AC, {6,7,8,9,10,11,12,13,14,15,16,17,18,19,20,21,22,23,24,25,26,27,28,29},FALSE)),"****")</f>
        <v>****</v>
      </c>
      <c r="V131" s="23" t="e">
        <f t="shared" ref="V131:V135" si="206">T131-U131</f>
        <v>#VALUE!</v>
      </c>
      <c r="W131" s="24" t="e">
        <f t="shared" ref="W131:W136" si="207">V131/U131</f>
        <v>#VALUE!</v>
      </c>
    </row>
    <row r="132" spans="1:23" hidden="1" outlineLevel="1">
      <c r="B132" s="1" t="s">
        <v>391</v>
      </c>
      <c r="C132" s="89">
        <v>2</v>
      </c>
      <c r="D132" s="2">
        <v>61125</v>
      </c>
      <c r="E132" s="2">
        <v>53595</v>
      </c>
      <c r="F132" s="2">
        <f t="shared" si="198"/>
        <v>53595</v>
      </c>
      <c r="G132" s="2">
        <f t="shared" si="199"/>
        <v>61125</v>
      </c>
      <c r="H132" s="2" t="str">
        <f t="shared" si="200"/>
        <v>L6112553595</v>
      </c>
      <c r="I132" s="2" t="str">
        <f t="shared" si="201"/>
        <v>L5359561125</v>
      </c>
      <c r="J132" s="2" t="str">
        <f t="shared" si="202"/>
        <v>2NE</v>
      </c>
      <c r="K132" s="2" t="str">
        <f t="shared" si="203"/>
        <v>2SW</v>
      </c>
      <c r="L132" s="43"/>
      <c r="M132" s="22" t="str">
        <f>IFERROR(VLOOKUP(H132,emme_volumes!$A:$AB, 4,FALSE)*24,"****")</f>
        <v>****</v>
      </c>
      <c r="N132" s="22" t="str">
        <f t="array" ref="N132">IFERROR(SUM(VLOOKUP(H132,emme_volumes!$A:$AB, {5,6,7,8,9,10,11,12,13,14,15,16,17,18,19,20,21,22,23,24,25,26,27,28},FALSE)),"****")</f>
        <v>****</v>
      </c>
      <c r="O132" s="23" t="str">
        <f t="array" ref="O132">IFERROR(SUM(VLOOKUP(J132,counts!$A:$AC, {6,7,8,9,10,11,12,13,14,15,16,17,18,19,20,21,22,23,24,25,26,27,28,29},FALSE)),"****")</f>
        <v>****</v>
      </c>
      <c r="P132" s="23" t="e">
        <f t="shared" si="204"/>
        <v>#VALUE!</v>
      </c>
      <c r="Q132" s="24" t="e">
        <f t="shared" si="205"/>
        <v>#VALUE!</v>
      </c>
      <c r="R132" s="49"/>
      <c r="S132" s="22" t="str">
        <f>IFERROR(VLOOKUP(I132,emme_volumes!$A:$AB, 4,FALSE)*24,"****")</f>
        <v>****</v>
      </c>
      <c r="T132" s="22" t="str">
        <f t="array" ref="T132">IFERROR(SUM(VLOOKUP(I132,emme_volumes!$A:$AB, {5,6,7,8,9,10,11,12,13,14,15,16,17,18,19,20,21,22,23,24,25,26,27,28},FALSE)),"****")</f>
        <v>****</v>
      </c>
      <c r="U132" s="23" t="str">
        <f t="array" ref="U132">IFERROR(SUM(VLOOKUP(K132,counts!$A:$AC, {6,7,8,9,10,11,12,13,14,15,16,17,18,19,20,21,22,23,24,25,26,27,28,29},FALSE)),"****")</f>
        <v>****</v>
      </c>
      <c r="V132" s="23" t="e">
        <f t="shared" si="206"/>
        <v>#VALUE!</v>
      </c>
      <c r="W132" s="24" t="e">
        <f t="shared" si="207"/>
        <v>#VALUE!</v>
      </c>
    </row>
    <row r="133" spans="1:23" hidden="1" outlineLevel="1">
      <c r="B133" s="1" t="s">
        <v>392</v>
      </c>
      <c r="C133" s="89">
        <v>3</v>
      </c>
      <c r="D133" s="2">
        <v>57769</v>
      </c>
      <c r="E133" s="2">
        <v>60717</v>
      </c>
      <c r="F133" s="2">
        <f t="shared" si="198"/>
        <v>60717</v>
      </c>
      <c r="G133" s="2">
        <f t="shared" si="199"/>
        <v>57769</v>
      </c>
      <c r="H133" s="2" t="str">
        <f t="shared" si="200"/>
        <v>L5776960717</v>
      </c>
      <c r="I133" s="2" t="str">
        <f t="shared" si="201"/>
        <v>L6071757769</v>
      </c>
      <c r="J133" s="2" t="str">
        <f t="shared" si="202"/>
        <v>3NE</v>
      </c>
      <c r="K133" s="2" t="str">
        <f t="shared" si="203"/>
        <v>3SW</v>
      </c>
      <c r="L133" s="43"/>
      <c r="M133" s="22" t="str">
        <f>IFERROR(VLOOKUP(H133,emme_volumes!$A:$AB, 4,FALSE)*24,"****")</f>
        <v>****</v>
      </c>
      <c r="N133" s="22" t="str">
        <f t="array" ref="N133">IFERROR(SUM(VLOOKUP(H133,emme_volumes!$A:$AB, {5,6,7,8,9,10,11,12,13,14,15,16,17,18,19,20,21,22,23,24,25,26,27,28},FALSE)),"****")</f>
        <v>****</v>
      </c>
      <c r="O133" s="23" t="str">
        <f t="array" ref="O133">IFERROR(SUM(VLOOKUP(J133,counts!$A:$AC, {6,7,8,9,10,11,12,13,14,15,16,17,18,19,20,21,22,23,24,25,26,27,28,29},FALSE)),"****")</f>
        <v>****</v>
      </c>
      <c r="P133" s="23" t="e">
        <f t="shared" si="204"/>
        <v>#VALUE!</v>
      </c>
      <c r="Q133" s="24" t="e">
        <f t="shared" si="205"/>
        <v>#VALUE!</v>
      </c>
      <c r="R133" s="49"/>
      <c r="S133" s="22" t="str">
        <f>IFERROR(VLOOKUP(I133,emme_volumes!$A:$AB, 4,FALSE)*24,"****")</f>
        <v>****</v>
      </c>
      <c r="T133" s="22" t="str">
        <f t="array" ref="T133">IFERROR(SUM(VLOOKUP(I133,emme_volumes!$A:$AB, {5,6,7,8,9,10,11,12,13,14,15,16,17,18,19,20,21,22,23,24,25,26,27,28},FALSE)),"****")</f>
        <v>****</v>
      </c>
      <c r="U133" s="23" t="str">
        <f t="array" ref="U133">IFERROR(SUM(VLOOKUP(K133,counts!$A:$AC, {6,7,8,9,10,11,12,13,14,15,16,17,18,19,20,21,22,23,24,25,26,27,28,29},FALSE)),"****")</f>
        <v>****</v>
      </c>
      <c r="V133" s="23" t="e">
        <f t="shared" si="206"/>
        <v>#VALUE!</v>
      </c>
      <c r="W133" s="24" t="e">
        <f t="shared" si="207"/>
        <v>#VALUE!</v>
      </c>
    </row>
    <row r="134" spans="1:23" hidden="1" outlineLevel="1">
      <c r="A134" s="3"/>
      <c r="B134" s="1" t="s">
        <v>393</v>
      </c>
      <c r="C134" s="89">
        <v>4</v>
      </c>
      <c r="D134" s="2">
        <v>58837</v>
      </c>
      <c r="E134" s="2">
        <v>55368</v>
      </c>
      <c r="F134" s="2">
        <f t="shared" si="198"/>
        <v>55368</v>
      </c>
      <c r="G134" s="2">
        <f t="shared" si="199"/>
        <v>58837</v>
      </c>
      <c r="H134" s="2" t="str">
        <f t="shared" si="200"/>
        <v>L5883755368</v>
      </c>
      <c r="I134" s="2" t="str">
        <f t="shared" si="201"/>
        <v>L5536858837</v>
      </c>
      <c r="J134" s="2" t="str">
        <f t="shared" si="202"/>
        <v>4NE</v>
      </c>
      <c r="K134" s="2" t="str">
        <f t="shared" si="203"/>
        <v>4SW</v>
      </c>
      <c r="L134" s="43"/>
      <c r="M134" s="22" t="str">
        <f>IFERROR(VLOOKUP(H134,emme_volumes!$A:$AB, 4,FALSE)*24,"****")</f>
        <v>****</v>
      </c>
      <c r="N134" s="22" t="str">
        <f t="array" ref="N134">IFERROR(SUM(VLOOKUP(H134,emme_volumes!$A:$AB, {5,6,7,8,9,10,11,12,13,14,15,16,17,18,19,20,21,22,23,24,25,26,27,28},FALSE)),"****")</f>
        <v>****</v>
      </c>
      <c r="O134" s="23" t="str">
        <f t="array" ref="O134">IFERROR(SUM(VLOOKUP(J134,counts!$A:$AC, {6,7,8,9,10,11,12,13,14,15,16,17,18,19,20,21,22,23,24,25,26,27,28,29},FALSE)),"****")</f>
        <v>****</v>
      </c>
      <c r="P134" s="23" t="e">
        <f t="shared" si="204"/>
        <v>#VALUE!</v>
      </c>
      <c r="Q134" s="24" t="e">
        <f t="shared" si="205"/>
        <v>#VALUE!</v>
      </c>
      <c r="R134" s="49"/>
      <c r="S134" s="22" t="str">
        <f>IFERROR(VLOOKUP(I134,emme_volumes!$A:$AB, 4,FALSE)*24,"****")</f>
        <v>****</v>
      </c>
      <c r="T134" s="22" t="str">
        <f t="array" ref="T134">IFERROR(SUM(VLOOKUP(I134,emme_volumes!$A:$AB, {5,6,7,8,9,10,11,12,13,14,15,16,17,18,19,20,21,22,23,24,25,26,27,28},FALSE)),"****")</f>
        <v>****</v>
      </c>
      <c r="U134" s="23" t="str">
        <f t="array" ref="U134">IFERROR(SUM(VLOOKUP(K134,counts!$A:$AC, {6,7,8,9,10,11,12,13,14,15,16,17,18,19,20,21,22,23,24,25,26,27,28,29},FALSE)),"****")</f>
        <v>****</v>
      </c>
      <c r="V134" s="23" t="e">
        <f t="shared" si="206"/>
        <v>#VALUE!</v>
      </c>
      <c r="W134" s="24" t="e">
        <f t="shared" si="207"/>
        <v>#VALUE!</v>
      </c>
    </row>
    <row r="135" spans="1:23" hidden="1" outlineLevel="1">
      <c r="A135" s="3"/>
      <c r="B135" s="1" t="s">
        <v>394</v>
      </c>
      <c r="C135" s="89">
        <v>5</v>
      </c>
      <c r="D135" s="2">
        <v>53981</v>
      </c>
      <c r="E135" s="2">
        <v>55398</v>
      </c>
      <c r="F135" s="2">
        <f t="shared" si="198"/>
        <v>55398</v>
      </c>
      <c r="G135" s="2">
        <f t="shared" si="199"/>
        <v>53981</v>
      </c>
      <c r="H135" s="2" t="str">
        <f t="shared" si="200"/>
        <v>L5398155398</v>
      </c>
      <c r="I135" s="2" t="str">
        <f t="shared" si="201"/>
        <v>L5539853981</v>
      </c>
      <c r="J135" s="2" t="str">
        <f t="shared" si="202"/>
        <v>5NE</v>
      </c>
      <c r="K135" s="2" t="str">
        <f t="shared" si="203"/>
        <v>5SW</v>
      </c>
      <c r="L135" s="43"/>
      <c r="M135" s="22" t="str">
        <f>IFERROR(VLOOKUP(H135,emme_volumes!$A:$AB, 4,FALSE)*24,"****")</f>
        <v>****</v>
      </c>
      <c r="N135" s="22" t="str">
        <f t="array" ref="N135">IFERROR(SUM(VLOOKUP(H135,emme_volumes!$A:$AB, {5,6,7,8,9,10,11,12,13,14,15,16,17,18,19,20,21,22,23,24,25,26,27,28},FALSE)),"****")</f>
        <v>****</v>
      </c>
      <c r="O135" s="23" t="str">
        <f t="array" ref="O135">IFERROR(SUM(VLOOKUP(J135,counts!$A:$AC, {6,7,8,9,10,11,12,13,14,15,16,17,18,19,20,21,22,23,24,25,26,27,28,29},FALSE)),"****")</f>
        <v>****</v>
      </c>
      <c r="P135" s="23" t="e">
        <f t="shared" si="204"/>
        <v>#VALUE!</v>
      </c>
      <c r="Q135" s="24" t="e">
        <f t="shared" si="205"/>
        <v>#VALUE!</v>
      </c>
      <c r="R135" s="49"/>
      <c r="S135" s="22" t="str">
        <f>IFERROR(VLOOKUP(I135,emme_volumes!$A:$AB, 4,FALSE)*24,"****")</f>
        <v>****</v>
      </c>
      <c r="T135" s="22" t="str">
        <f t="array" ref="T135">IFERROR(SUM(VLOOKUP(I135,emme_volumes!$A:$AB, {5,6,7,8,9,10,11,12,13,14,15,16,17,18,19,20,21,22,23,24,25,26,27,28},FALSE)),"****")</f>
        <v>****</v>
      </c>
      <c r="U135" s="23" t="str">
        <f t="array" ref="U135">IFERROR(SUM(VLOOKUP(K135,counts!$A:$AC, {6,7,8,9,10,11,12,13,14,15,16,17,18,19,20,21,22,23,24,25,26,27,28,29},FALSE)),"****")</f>
        <v>****</v>
      </c>
      <c r="V135" s="23" t="e">
        <f t="shared" si="206"/>
        <v>#VALUE!</v>
      </c>
      <c r="W135" s="24" t="e">
        <f t="shared" si="207"/>
        <v>#VALUE!</v>
      </c>
    </row>
    <row r="136" spans="1:23" hidden="1" outlineLevel="1">
      <c r="A136" s="3"/>
      <c r="B136" s="53" t="s">
        <v>4</v>
      </c>
      <c r="C136" s="91"/>
      <c r="D136" s="54"/>
      <c r="E136" s="54"/>
      <c r="F136" s="54"/>
      <c r="G136" s="54"/>
      <c r="H136" s="54"/>
      <c r="I136" s="54"/>
      <c r="J136" s="54"/>
      <c r="K136" s="54"/>
      <c r="L136" s="45"/>
      <c r="M136" s="55">
        <f>SUM(M131:M135)</f>
        <v>0</v>
      </c>
      <c r="N136" s="55">
        <f>SUM(N131:N135)</f>
        <v>0</v>
      </c>
      <c r="O136" s="56">
        <f t="shared" ref="O136:P136" si="208">SUM(O131:O135)</f>
        <v>0</v>
      </c>
      <c r="P136" s="56" t="e">
        <f t="shared" si="208"/>
        <v>#VALUE!</v>
      </c>
      <c r="Q136" s="57" t="e">
        <f t="shared" si="205"/>
        <v>#VALUE!</v>
      </c>
      <c r="R136" s="50"/>
      <c r="S136" s="55">
        <f>SUM(S131:S135)</f>
        <v>0</v>
      </c>
      <c r="T136" s="55">
        <f t="shared" ref="T136:V136" si="209">SUM(T131:T135)</f>
        <v>0</v>
      </c>
      <c r="U136" s="56">
        <f t="shared" si="209"/>
        <v>0</v>
      </c>
      <c r="V136" s="56" t="e">
        <f t="shared" si="209"/>
        <v>#VALUE!</v>
      </c>
      <c r="W136" s="57" t="e">
        <f t="shared" si="207"/>
        <v>#VALUE!</v>
      </c>
    </row>
    <row r="137" spans="1:23" hidden="1" outlineLevel="1">
      <c r="C137" s="89"/>
      <c r="L137" s="45"/>
      <c r="M137" s="22"/>
      <c r="N137" s="22"/>
      <c r="Q137" s="24"/>
      <c r="R137" s="50"/>
      <c r="S137" s="22"/>
      <c r="T137" s="22"/>
      <c r="W137" s="24"/>
    </row>
    <row r="138" spans="1:23" hidden="1" outlineLevel="1">
      <c r="B138" s="53" t="s">
        <v>112</v>
      </c>
      <c r="C138" s="90"/>
      <c r="D138" s="74"/>
      <c r="E138" s="74"/>
      <c r="F138" s="74"/>
      <c r="G138" s="74"/>
      <c r="H138" s="74"/>
      <c r="I138" s="74"/>
      <c r="J138" s="74"/>
      <c r="K138" s="74"/>
      <c r="L138" s="45"/>
      <c r="M138" s="75"/>
      <c r="N138" s="75"/>
      <c r="O138" s="76"/>
      <c r="P138" s="76"/>
      <c r="Q138" s="77"/>
      <c r="R138" s="49"/>
      <c r="S138" s="75"/>
      <c r="T138" s="75"/>
      <c r="U138" s="76"/>
      <c r="V138" s="76"/>
      <c r="W138" s="77"/>
    </row>
    <row r="139" spans="1:23" hidden="1" outlineLevel="1">
      <c r="B139" s="1" t="s">
        <v>395</v>
      </c>
      <c r="C139" s="89">
        <v>36</v>
      </c>
      <c r="D139" s="2">
        <v>80085</v>
      </c>
      <c r="E139" s="2">
        <v>60413</v>
      </c>
      <c r="F139" s="2">
        <v>56262</v>
      </c>
      <c r="G139" s="2">
        <v>58726</v>
      </c>
      <c r="H139" s="2" t="str">
        <f t="shared" ref="H139:H155" si="210">CONCATENATE("L",D139,E139)</f>
        <v>L8008560413</v>
      </c>
      <c r="I139" s="2" t="str">
        <f t="shared" ref="I139:I155" si="211">CONCATENATE("L",F139,G139)</f>
        <v>L5626258726</v>
      </c>
      <c r="J139" s="2" t="str">
        <f t="shared" ref="J139:J155" si="212">CONCATENATE(C139,"NE")</f>
        <v>36NE</v>
      </c>
      <c r="K139" s="2" t="str">
        <f t="shared" ref="K139:K155" si="213">CONCATENATE(C139,"SW")</f>
        <v>36SW</v>
      </c>
      <c r="L139" s="43"/>
      <c r="M139" s="22" t="str">
        <f>IFERROR(VLOOKUP(H139,emme_volumes!$A:$AB, 4,FALSE)*24,"****")</f>
        <v>****</v>
      </c>
      <c r="N139" s="22" t="str">
        <f t="array" ref="N139">IFERROR(SUM(VLOOKUP(H139,emme_volumes!$A:$AB, {5,6,7,8,9,10,11,12,13,14,15,16,17,18,19,20,21,22,23,24,25,26,27,28},FALSE)),"****")</f>
        <v>****</v>
      </c>
      <c r="O139" s="23" t="str">
        <f t="array" ref="O139">IFERROR(SUM(VLOOKUP(J139,counts!$A:$AC, {6,7,8,9,10,11,12,13,14,15,16,17,18,19,20,21,22,23,24,25,26,27,28,29},FALSE)),"****")</f>
        <v>****</v>
      </c>
      <c r="P139" s="23" t="e">
        <f t="shared" ref="P139:P155" si="214">N139-O139</f>
        <v>#VALUE!</v>
      </c>
      <c r="Q139" s="24" t="e">
        <f t="shared" ref="Q139:Q156" si="215">P139/O139</f>
        <v>#VALUE!</v>
      </c>
      <c r="R139" s="49"/>
      <c r="S139" s="22" t="str">
        <f>IFERROR(VLOOKUP(I139,emme_volumes!$A:$AB, 4,FALSE)*24,"****")</f>
        <v>****</v>
      </c>
      <c r="T139" s="22" t="str">
        <f t="array" ref="T139">IFERROR(SUM(VLOOKUP(I139,emme_volumes!$A:$AB, {5,6,7,8,9,10,11,12,13,14,15,16,17,18,19,20,21,22,23,24,25,26,27,28},FALSE)),"****")</f>
        <v>****</v>
      </c>
      <c r="U139" s="23" t="str">
        <f t="array" ref="U139">IFERROR(SUM(VLOOKUP(K139,counts!$A:$AC, {6,7,8,9,10,11,12,13,14,15,16,17,18,19,20,21,22,23,24,25,26,27,28,29},FALSE)),"****")</f>
        <v>****</v>
      </c>
      <c r="V139" s="23" t="e">
        <f t="shared" ref="V139:V155" si="216">T139-U139</f>
        <v>#VALUE!</v>
      </c>
      <c r="W139" s="24" t="e">
        <f t="shared" ref="W139:W156" si="217">V139/U139</f>
        <v>#VALUE!</v>
      </c>
    </row>
    <row r="140" spans="1:23" hidden="1" outlineLevel="1">
      <c r="B140" s="1" t="s">
        <v>396</v>
      </c>
      <c r="C140" s="89">
        <v>37</v>
      </c>
      <c r="D140" s="2">
        <v>80088</v>
      </c>
      <c r="E140" s="2">
        <v>60333</v>
      </c>
      <c r="F140" s="2">
        <f t="shared" ref="F140:F145" si="218">E140</f>
        <v>60333</v>
      </c>
      <c r="G140" s="2">
        <f t="shared" ref="G140:G145" si="219">D140</f>
        <v>80088</v>
      </c>
      <c r="H140" s="2" t="str">
        <f t="shared" si="210"/>
        <v>L8008860333</v>
      </c>
      <c r="I140" s="2" t="str">
        <f t="shared" si="211"/>
        <v>L6033380088</v>
      </c>
      <c r="J140" s="2" t="str">
        <f t="shared" si="212"/>
        <v>37NE</v>
      </c>
      <c r="K140" s="2" t="str">
        <f t="shared" si="213"/>
        <v>37SW</v>
      </c>
      <c r="L140" s="43"/>
      <c r="M140" s="22" t="str">
        <f>IFERROR(VLOOKUP(H140,emme_volumes!$A:$AB, 4,FALSE)*24,"****")</f>
        <v>****</v>
      </c>
      <c r="N140" s="22" t="str">
        <f t="array" ref="N140">IFERROR(SUM(VLOOKUP(H140,emme_volumes!$A:$AB, {5,6,7,8,9,10,11,12,13,14,15,16,17,18,19,20,21,22,23,24,25,26,27,28},FALSE)),"****")</f>
        <v>****</v>
      </c>
      <c r="O140" s="23" t="str">
        <f t="array" ref="O140">IFERROR(SUM(VLOOKUP(J140,counts!$A:$AC, {6,7,8,9,10,11,12,13,14,15,16,17,18,19,20,21,22,23,24,25,26,27,28,29},FALSE)),"****")</f>
        <v>****</v>
      </c>
      <c r="P140" s="23" t="e">
        <f t="shared" si="214"/>
        <v>#VALUE!</v>
      </c>
      <c r="Q140" s="24" t="e">
        <f t="shared" si="215"/>
        <v>#VALUE!</v>
      </c>
      <c r="R140" s="49"/>
      <c r="S140" s="22" t="str">
        <f>IFERROR(VLOOKUP(I140,emme_volumes!$A:$AB, 4,FALSE)*24,"****")</f>
        <v>****</v>
      </c>
      <c r="T140" s="22" t="str">
        <f t="array" ref="T140">IFERROR(SUM(VLOOKUP(I140,emme_volumes!$A:$AB, {5,6,7,8,9,10,11,12,13,14,15,16,17,18,19,20,21,22,23,24,25,26,27,28},FALSE)),"****")</f>
        <v>****</v>
      </c>
      <c r="U140" s="23" t="str">
        <f t="array" ref="U140">IFERROR(SUM(VLOOKUP(K140,counts!$A:$AC, {6,7,8,9,10,11,12,13,14,15,16,17,18,19,20,21,22,23,24,25,26,27,28,29},FALSE)),"****")</f>
        <v>****</v>
      </c>
      <c r="V140" s="23" t="e">
        <f t="shared" si="216"/>
        <v>#VALUE!</v>
      </c>
      <c r="W140" s="24" t="e">
        <f t="shared" si="217"/>
        <v>#VALUE!</v>
      </c>
    </row>
    <row r="141" spans="1:23" hidden="1" outlineLevel="1">
      <c r="B141" s="1" t="s">
        <v>397</v>
      </c>
      <c r="C141" s="89">
        <v>38</v>
      </c>
      <c r="D141" s="2">
        <v>80277</v>
      </c>
      <c r="E141" s="2">
        <v>58382</v>
      </c>
      <c r="F141" s="2">
        <f t="shared" si="218"/>
        <v>58382</v>
      </c>
      <c r="G141" s="2">
        <f t="shared" si="219"/>
        <v>80277</v>
      </c>
      <c r="H141" s="2" t="str">
        <f t="shared" si="210"/>
        <v>L8027758382</v>
      </c>
      <c r="I141" s="2" t="str">
        <f t="shared" si="211"/>
        <v>L5838280277</v>
      </c>
      <c r="J141" s="2" t="str">
        <f t="shared" si="212"/>
        <v>38NE</v>
      </c>
      <c r="K141" s="2" t="str">
        <f t="shared" si="213"/>
        <v>38SW</v>
      </c>
      <c r="L141" s="43"/>
      <c r="M141" s="22" t="str">
        <f>IFERROR(VLOOKUP(H141,emme_volumes!$A:$AB, 4,FALSE)*24,"****")</f>
        <v>****</v>
      </c>
      <c r="N141" s="22" t="str">
        <f t="array" ref="N141">IFERROR(SUM(VLOOKUP(H141,emme_volumes!$A:$AB, {5,6,7,8,9,10,11,12,13,14,15,16,17,18,19,20,21,22,23,24,25,26,27,28},FALSE)),"****")</f>
        <v>****</v>
      </c>
      <c r="O141" s="23" t="str">
        <f t="array" ref="O141">IFERROR(SUM(VLOOKUP(J141,counts!$A:$AC, {6,7,8,9,10,11,12,13,14,15,16,17,18,19,20,21,22,23,24,25,26,27,28,29},FALSE)),"****")</f>
        <v>****</v>
      </c>
      <c r="P141" s="23" t="e">
        <f t="shared" si="214"/>
        <v>#VALUE!</v>
      </c>
      <c r="Q141" s="24" t="e">
        <f t="shared" si="215"/>
        <v>#VALUE!</v>
      </c>
      <c r="R141" s="49"/>
      <c r="S141" s="22" t="str">
        <f>IFERROR(VLOOKUP(I141,emme_volumes!$A:$AB, 4,FALSE)*24,"****")</f>
        <v>****</v>
      </c>
      <c r="T141" s="22" t="str">
        <f t="array" ref="T141">IFERROR(SUM(VLOOKUP(I141,emme_volumes!$A:$AB, {5,6,7,8,9,10,11,12,13,14,15,16,17,18,19,20,21,22,23,24,25,26,27,28},FALSE)),"****")</f>
        <v>****</v>
      </c>
      <c r="U141" s="23" t="str">
        <f t="array" ref="U141">IFERROR(SUM(VLOOKUP(K141,counts!$A:$AC, {6,7,8,9,10,11,12,13,14,15,16,17,18,19,20,21,22,23,24,25,26,27,28,29},FALSE)),"****")</f>
        <v>****</v>
      </c>
      <c r="V141" s="23" t="e">
        <f t="shared" si="216"/>
        <v>#VALUE!</v>
      </c>
      <c r="W141" s="24" t="e">
        <f t="shared" si="217"/>
        <v>#VALUE!</v>
      </c>
    </row>
    <row r="142" spans="1:23" hidden="1" outlineLevel="1">
      <c r="B142" s="1" t="s">
        <v>398</v>
      </c>
      <c r="C142" s="89">
        <v>39</v>
      </c>
      <c r="D142" s="2">
        <v>58282</v>
      </c>
      <c r="E142" s="2">
        <v>57281</v>
      </c>
      <c r="F142" s="2">
        <f t="shared" si="218"/>
        <v>57281</v>
      </c>
      <c r="G142" s="2">
        <f t="shared" si="219"/>
        <v>58282</v>
      </c>
      <c r="H142" s="2" t="str">
        <f t="shared" si="210"/>
        <v>L5828257281</v>
      </c>
      <c r="I142" s="2" t="str">
        <f t="shared" si="211"/>
        <v>L5728158282</v>
      </c>
      <c r="J142" s="2" t="str">
        <f t="shared" si="212"/>
        <v>39NE</v>
      </c>
      <c r="K142" s="2" t="str">
        <f t="shared" si="213"/>
        <v>39SW</v>
      </c>
      <c r="L142" s="45"/>
      <c r="M142" s="22" t="str">
        <f>IFERROR(VLOOKUP(H142,emme_volumes!$A:$AB, 4,FALSE)*24,"****")</f>
        <v>****</v>
      </c>
      <c r="N142" s="22" t="str">
        <f t="array" ref="N142">IFERROR(SUM(VLOOKUP(H142,emme_volumes!$A:$AB, {5,6,7,8,9,10,11,12,13,14,15,16,17,18,19,20,21,22,23,24,25,26,27,28},FALSE)),"****")</f>
        <v>****</v>
      </c>
      <c r="O142" s="23" t="str">
        <f t="array" ref="O142">IFERROR(SUM(VLOOKUP(J142,counts!$A:$AC, {6,7,8,9,10,11,12,13,14,15,16,17,18,19,20,21,22,23,24,25,26,27,28,29},FALSE)),"****")</f>
        <v>****</v>
      </c>
      <c r="P142" s="23" t="e">
        <f t="shared" si="214"/>
        <v>#VALUE!</v>
      </c>
      <c r="Q142" s="24" t="e">
        <f t="shared" si="215"/>
        <v>#VALUE!</v>
      </c>
      <c r="R142" s="50"/>
      <c r="S142" s="22" t="str">
        <f>IFERROR(VLOOKUP(I142,emme_volumes!$A:$AB, 4,FALSE)*24,"****")</f>
        <v>****</v>
      </c>
      <c r="T142" s="22" t="str">
        <f t="array" ref="T142">IFERROR(SUM(VLOOKUP(I142,emme_volumes!$A:$AB, {5,6,7,8,9,10,11,12,13,14,15,16,17,18,19,20,21,22,23,24,25,26,27,28},FALSE)),"****")</f>
        <v>****</v>
      </c>
      <c r="U142" s="23" t="str">
        <f t="array" ref="U142">IFERROR(SUM(VLOOKUP(K142,counts!$A:$AC, {6,7,8,9,10,11,12,13,14,15,16,17,18,19,20,21,22,23,24,25,26,27,28,29},FALSE)),"****")</f>
        <v>****</v>
      </c>
      <c r="V142" s="23" t="e">
        <f t="shared" si="216"/>
        <v>#VALUE!</v>
      </c>
      <c r="W142" s="24" t="e">
        <f t="shared" si="217"/>
        <v>#VALUE!</v>
      </c>
    </row>
    <row r="143" spans="1:23" hidden="1" outlineLevel="1">
      <c r="B143" s="1" t="s">
        <v>399</v>
      </c>
      <c r="C143" s="89">
        <v>40</v>
      </c>
      <c r="D143" s="2">
        <v>58331</v>
      </c>
      <c r="E143" s="2">
        <v>55199</v>
      </c>
      <c r="F143" s="2">
        <f t="shared" si="218"/>
        <v>55199</v>
      </c>
      <c r="G143" s="2">
        <f t="shared" si="219"/>
        <v>58331</v>
      </c>
      <c r="H143" s="2" t="str">
        <f t="shared" si="210"/>
        <v>L5833155199</v>
      </c>
      <c r="I143" s="2" t="str">
        <f t="shared" si="211"/>
        <v>L5519958331</v>
      </c>
      <c r="J143" s="2" t="str">
        <f t="shared" si="212"/>
        <v>40NE</v>
      </c>
      <c r="K143" s="2" t="str">
        <f t="shared" si="213"/>
        <v>40SW</v>
      </c>
      <c r="L143" s="43"/>
      <c r="M143" s="22" t="str">
        <f>IFERROR(VLOOKUP(H143,emme_volumes!$A:$AB, 4,FALSE)*24,"****")</f>
        <v>****</v>
      </c>
      <c r="N143" s="22" t="str">
        <f t="array" ref="N143">IFERROR(SUM(VLOOKUP(H143,emme_volumes!$A:$AB, {5,6,7,8,9,10,11,12,13,14,15,16,17,18,19,20,21,22,23,24,25,26,27,28},FALSE)),"****")</f>
        <v>****</v>
      </c>
      <c r="O143" s="23" t="str">
        <f t="array" ref="O143">IFERROR(SUM(VLOOKUP(J143,counts!$A:$AC, {6,7,8,9,10,11,12,13,14,15,16,17,18,19,20,21,22,23,24,25,26,27,28,29},FALSE)),"****")</f>
        <v>****</v>
      </c>
      <c r="P143" s="23" t="e">
        <f t="shared" si="214"/>
        <v>#VALUE!</v>
      </c>
      <c r="Q143" s="24" t="e">
        <f t="shared" si="215"/>
        <v>#VALUE!</v>
      </c>
      <c r="R143" s="49"/>
      <c r="S143" s="22" t="str">
        <f>IFERROR(VLOOKUP(I143,emme_volumes!$A:$AB, 4,FALSE)*24,"****")</f>
        <v>****</v>
      </c>
      <c r="T143" s="22" t="str">
        <f t="array" ref="T143">IFERROR(SUM(VLOOKUP(I143,emme_volumes!$A:$AB, {5,6,7,8,9,10,11,12,13,14,15,16,17,18,19,20,21,22,23,24,25,26,27,28},FALSE)),"****")</f>
        <v>****</v>
      </c>
      <c r="U143" s="23" t="str">
        <f t="array" ref="U143">IFERROR(SUM(VLOOKUP(K143,counts!$A:$AC, {6,7,8,9,10,11,12,13,14,15,16,17,18,19,20,21,22,23,24,25,26,27,28,29},FALSE)),"****")</f>
        <v>****</v>
      </c>
      <c r="V143" s="23" t="e">
        <f t="shared" si="216"/>
        <v>#VALUE!</v>
      </c>
      <c r="W143" s="24" t="e">
        <f t="shared" si="217"/>
        <v>#VALUE!</v>
      </c>
    </row>
    <row r="144" spans="1:23" hidden="1" outlineLevel="1">
      <c r="B144" s="1" t="s">
        <v>400</v>
      </c>
      <c r="C144" s="89">
        <v>41</v>
      </c>
      <c r="D144" s="2">
        <v>58020</v>
      </c>
      <c r="E144" s="2">
        <v>52829</v>
      </c>
      <c r="F144" s="2">
        <f t="shared" si="218"/>
        <v>52829</v>
      </c>
      <c r="G144" s="2">
        <f t="shared" si="219"/>
        <v>58020</v>
      </c>
      <c r="H144" s="2" t="str">
        <f t="shared" si="210"/>
        <v>L5802052829</v>
      </c>
      <c r="I144" s="2" t="str">
        <f t="shared" si="211"/>
        <v>L5282958020</v>
      </c>
      <c r="J144" s="2" t="str">
        <f t="shared" si="212"/>
        <v>41NE</v>
      </c>
      <c r="K144" s="2" t="str">
        <f t="shared" si="213"/>
        <v>41SW</v>
      </c>
      <c r="L144" s="45"/>
      <c r="M144" s="22" t="str">
        <f>IFERROR(VLOOKUP(H144,emme_volumes!$A:$AB, 4,FALSE)*24,"****")</f>
        <v>****</v>
      </c>
      <c r="N144" s="22" t="str">
        <f t="array" ref="N144">IFERROR(SUM(VLOOKUP(H144,emme_volumes!$A:$AB, {5,6,7,8,9,10,11,12,13,14,15,16,17,18,19,20,21,22,23,24,25,26,27,28},FALSE)),"****")</f>
        <v>****</v>
      </c>
      <c r="O144" s="23" t="str">
        <f t="array" ref="O144">IFERROR(SUM(VLOOKUP(J144,counts!$A:$AC, {6,7,8,9,10,11,12,13,14,15,16,17,18,19,20,21,22,23,24,25,26,27,28,29},FALSE)),"****")</f>
        <v>****</v>
      </c>
      <c r="P144" s="23" t="e">
        <f t="shared" si="214"/>
        <v>#VALUE!</v>
      </c>
      <c r="Q144" s="24" t="e">
        <f t="shared" si="215"/>
        <v>#VALUE!</v>
      </c>
      <c r="R144" s="50"/>
      <c r="S144" s="22" t="str">
        <f>IFERROR(VLOOKUP(I144,emme_volumes!$A:$AB, 4,FALSE)*24,"****")</f>
        <v>****</v>
      </c>
      <c r="T144" s="22" t="str">
        <f t="array" ref="T144">IFERROR(SUM(VLOOKUP(I144,emme_volumes!$A:$AB, {5,6,7,8,9,10,11,12,13,14,15,16,17,18,19,20,21,22,23,24,25,26,27,28},FALSE)),"****")</f>
        <v>****</v>
      </c>
      <c r="U144" s="23" t="str">
        <f t="array" ref="U144">IFERROR(SUM(VLOOKUP(K144,counts!$A:$AC, {6,7,8,9,10,11,12,13,14,15,16,17,18,19,20,21,22,23,24,25,26,27,28,29},FALSE)),"****")</f>
        <v>****</v>
      </c>
      <c r="V144" s="23" t="e">
        <f t="shared" si="216"/>
        <v>#VALUE!</v>
      </c>
      <c r="W144" s="24" t="e">
        <f t="shared" si="217"/>
        <v>#VALUE!</v>
      </c>
    </row>
    <row r="145" spans="1:23" hidden="1" outlineLevel="1">
      <c r="B145" s="1" t="s">
        <v>401</v>
      </c>
      <c r="C145" s="89">
        <v>42</v>
      </c>
      <c r="D145" s="2">
        <v>58620</v>
      </c>
      <c r="E145" s="2">
        <v>58619</v>
      </c>
      <c r="F145" s="2">
        <f t="shared" si="218"/>
        <v>58619</v>
      </c>
      <c r="G145" s="2">
        <f t="shared" si="219"/>
        <v>58620</v>
      </c>
      <c r="H145" s="2" t="str">
        <f t="shared" si="210"/>
        <v>L5862058619</v>
      </c>
      <c r="I145" s="2" t="str">
        <f t="shared" si="211"/>
        <v>L5861958620</v>
      </c>
      <c r="J145" s="2" t="str">
        <f t="shared" si="212"/>
        <v>42NE</v>
      </c>
      <c r="K145" s="2" t="str">
        <f t="shared" si="213"/>
        <v>42SW</v>
      </c>
      <c r="L145" s="45"/>
      <c r="M145" s="22" t="str">
        <f>IFERROR(VLOOKUP(H145,emme_volumes!$A:$AB, 4,FALSE)*24,"****")</f>
        <v>****</v>
      </c>
      <c r="N145" s="22" t="str">
        <f t="array" ref="N145">IFERROR(SUM(VLOOKUP(H145,emme_volumes!$A:$AB, {5,6,7,8,9,10,11,12,13,14,15,16,17,18,19,20,21,22,23,24,25,26,27,28},FALSE)),"****")</f>
        <v>****</v>
      </c>
      <c r="O145" s="23" t="str">
        <f t="array" ref="O145">IFERROR(SUM(VLOOKUP(J145,counts!$A:$AC, {6,7,8,9,10,11,12,13,14,15,16,17,18,19,20,21,22,23,24,25,26,27,28,29},FALSE)),"****")</f>
        <v>****</v>
      </c>
      <c r="P145" s="23" t="e">
        <f t="shared" si="214"/>
        <v>#VALUE!</v>
      </c>
      <c r="Q145" s="24" t="e">
        <f t="shared" si="215"/>
        <v>#VALUE!</v>
      </c>
      <c r="R145" s="50"/>
      <c r="S145" s="22" t="str">
        <f>IFERROR(VLOOKUP(I145,emme_volumes!$A:$AB, 4,FALSE)*24,"****")</f>
        <v>****</v>
      </c>
      <c r="T145" s="22" t="str">
        <f t="array" ref="T145">IFERROR(SUM(VLOOKUP(I145,emme_volumes!$A:$AB, {5,6,7,8,9,10,11,12,13,14,15,16,17,18,19,20,21,22,23,24,25,26,27,28},FALSE)),"****")</f>
        <v>****</v>
      </c>
      <c r="U145" s="23" t="str">
        <f t="array" ref="U145">IFERROR(SUM(VLOOKUP(K145,counts!$A:$AC, {6,7,8,9,10,11,12,13,14,15,16,17,18,19,20,21,22,23,24,25,26,27,28,29},FALSE)),"****")</f>
        <v>****</v>
      </c>
      <c r="V145" s="23" t="e">
        <f t="shared" si="216"/>
        <v>#VALUE!</v>
      </c>
      <c r="W145" s="24" t="e">
        <f t="shared" si="217"/>
        <v>#VALUE!</v>
      </c>
    </row>
    <row r="146" spans="1:23" hidden="1" outlineLevel="1">
      <c r="B146" s="4" t="s">
        <v>402</v>
      </c>
      <c r="C146" s="93">
        <v>43</v>
      </c>
      <c r="D146" s="9">
        <v>56217</v>
      </c>
      <c r="E146" s="9">
        <v>59140</v>
      </c>
      <c r="F146" s="9">
        <v>53591</v>
      </c>
      <c r="G146" s="9">
        <v>53592</v>
      </c>
      <c r="H146" s="9" t="str">
        <f t="shared" si="210"/>
        <v>L5621759140</v>
      </c>
      <c r="I146" s="9" t="str">
        <f t="shared" si="211"/>
        <v>L5359153592</v>
      </c>
      <c r="J146" s="9" t="str">
        <f t="shared" si="212"/>
        <v>43NE</v>
      </c>
      <c r="K146" s="9" t="str">
        <f t="shared" si="213"/>
        <v>43SW</v>
      </c>
      <c r="L146" s="45"/>
      <c r="M146" s="26" t="str">
        <f>IFERROR(VLOOKUP(H146,emme_volumes!$A:$AB, 4,FALSE)*24,"****")</f>
        <v>****</v>
      </c>
      <c r="N146" s="26" t="str">
        <f t="array" ref="N146">IFERROR(SUM(VLOOKUP(H146,emme_volumes!$A:$AB, {5,6,7,8,9,10,11,12,13,14,15,16,17,18,19,20,21,22,23,24,25,26,27,28},FALSE)),"****")</f>
        <v>****</v>
      </c>
      <c r="O146" s="27" t="str">
        <f t="array" ref="O146">IFERROR(SUM(VLOOKUP(J146,counts!$A:$AC, {6,7,8,9,10,11,12,13,14,15,16,17,18,19,20,21,22,23,24,25,26,27,28,29},FALSE)),"****")</f>
        <v>****</v>
      </c>
      <c r="P146" s="27" t="e">
        <f t="shared" si="214"/>
        <v>#VALUE!</v>
      </c>
      <c r="Q146" s="28" t="e">
        <f t="shared" si="215"/>
        <v>#VALUE!</v>
      </c>
      <c r="R146" s="48"/>
      <c r="S146" s="26" t="str">
        <f>IFERROR(VLOOKUP(I146,emme_volumes!$A:$AB, 4,FALSE)*24,"****")</f>
        <v>****</v>
      </c>
      <c r="T146" s="26" t="str">
        <f t="array" ref="T146">IFERROR(SUM(VLOOKUP(I146,emme_volumes!$A:$AB, {5,6,7,8,9,10,11,12,13,14,15,16,17,18,19,20,21,22,23,24,25,26,27,28},FALSE)),"****")</f>
        <v>****</v>
      </c>
      <c r="U146" s="27" t="str">
        <f t="array" ref="U146">IFERROR(SUM(VLOOKUP(K146,counts!$A:$AC, {6,7,8,9,10,11,12,13,14,15,16,17,18,19,20,21,22,23,24,25,26,27,28,29},FALSE)),"****")</f>
        <v>****</v>
      </c>
      <c r="V146" s="27" t="e">
        <f t="shared" si="216"/>
        <v>#VALUE!</v>
      </c>
      <c r="W146" s="28" t="e">
        <f t="shared" si="217"/>
        <v>#VALUE!</v>
      </c>
    </row>
    <row r="147" spans="1:23" hidden="1" outlineLevel="1">
      <c r="B147" s="1" t="s">
        <v>403</v>
      </c>
      <c r="C147" s="89">
        <v>44</v>
      </c>
      <c r="D147" s="2">
        <v>53115</v>
      </c>
      <c r="E147" s="2">
        <v>59079</v>
      </c>
      <c r="F147" s="2">
        <f t="shared" ref="F147:F148" si="220">E147</f>
        <v>59079</v>
      </c>
      <c r="G147" s="2">
        <f t="shared" ref="G147:G148" si="221">D147</f>
        <v>53115</v>
      </c>
      <c r="H147" s="2" t="str">
        <f t="shared" si="210"/>
        <v>L5311559079</v>
      </c>
      <c r="I147" s="2" t="str">
        <f t="shared" si="211"/>
        <v>L5907953115</v>
      </c>
      <c r="J147" s="2" t="str">
        <f t="shared" si="212"/>
        <v>44NE</v>
      </c>
      <c r="K147" s="2" t="str">
        <f t="shared" si="213"/>
        <v>44SW</v>
      </c>
      <c r="L147" s="46"/>
      <c r="M147" s="22" t="str">
        <f>IFERROR(VLOOKUP(H147,emme_volumes!$A:$AB, 4,FALSE)*24,"****")</f>
        <v>****</v>
      </c>
      <c r="N147" s="22" t="str">
        <f t="array" ref="N147">IFERROR(SUM(VLOOKUP(H147,emme_volumes!$A:$AB, {5,6,7,8,9,10,11,12,13,14,15,16,17,18,19,20,21,22,23,24,25,26,27,28},FALSE)),"****")</f>
        <v>****</v>
      </c>
      <c r="O147" s="23" t="str">
        <f t="array" ref="O147">IFERROR(SUM(VLOOKUP(J147,counts!$A:$AC, {6,7,8,9,10,11,12,13,14,15,16,17,18,19,20,21,22,23,24,25,26,27,28,29},FALSE)),"****")</f>
        <v>****</v>
      </c>
      <c r="P147" s="23" t="e">
        <f t="shared" si="214"/>
        <v>#VALUE!</v>
      </c>
      <c r="Q147" s="24" t="e">
        <f t="shared" si="215"/>
        <v>#VALUE!</v>
      </c>
      <c r="R147" s="50"/>
      <c r="S147" s="22" t="str">
        <f>IFERROR(VLOOKUP(I147,emme_volumes!$A:$AB, 4,FALSE)*24,"****")</f>
        <v>****</v>
      </c>
      <c r="T147" s="22" t="str">
        <f t="array" ref="T147">IFERROR(SUM(VLOOKUP(I147,emme_volumes!$A:$AB, {5,6,7,8,9,10,11,12,13,14,15,16,17,18,19,20,21,22,23,24,25,26,27,28},FALSE)),"****")</f>
        <v>****</v>
      </c>
      <c r="U147" s="23" t="str">
        <f t="array" ref="U147">IFERROR(SUM(VLOOKUP(K147,counts!$A:$AC, {6,7,8,9,10,11,12,13,14,15,16,17,18,19,20,21,22,23,24,25,26,27,28,29},FALSE)),"****")</f>
        <v>****</v>
      </c>
      <c r="V147" s="23" t="e">
        <f t="shared" si="216"/>
        <v>#VALUE!</v>
      </c>
      <c r="W147" s="24" t="e">
        <f t="shared" si="217"/>
        <v>#VALUE!</v>
      </c>
    </row>
    <row r="148" spans="1:23" hidden="1" outlineLevel="1">
      <c r="B148" s="1" t="s">
        <v>404</v>
      </c>
      <c r="C148" s="89">
        <v>45</v>
      </c>
      <c r="D148" s="2">
        <v>56993</v>
      </c>
      <c r="E148" s="2">
        <v>58408</v>
      </c>
      <c r="F148" s="2">
        <f t="shared" si="220"/>
        <v>58408</v>
      </c>
      <c r="G148" s="2">
        <f t="shared" si="221"/>
        <v>56993</v>
      </c>
      <c r="H148" s="2" t="str">
        <f t="shared" si="210"/>
        <v>L5699358408</v>
      </c>
      <c r="I148" s="2" t="str">
        <f t="shared" si="211"/>
        <v>L5840856993</v>
      </c>
      <c r="J148" s="2" t="str">
        <f t="shared" si="212"/>
        <v>45NE</v>
      </c>
      <c r="K148" s="2" t="str">
        <f t="shared" si="213"/>
        <v>45SW</v>
      </c>
      <c r="L148" s="46"/>
      <c r="M148" s="22" t="str">
        <f>IFERROR(VLOOKUP(H148,emme_volumes!$A:$AB, 4,FALSE)*24,"****")</f>
        <v>****</v>
      </c>
      <c r="N148" s="22" t="str">
        <f t="array" ref="N148">IFERROR(SUM(VLOOKUP(H148,emme_volumes!$A:$AB, {5,6,7,8,9,10,11,12,13,14,15,16,17,18,19,20,21,22,23,24,25,26,27,28},FALSE)),"****")</f>
        <v>****</v>
      </c>
      <c r="O148" s="23" t="str">
        <f t="array" ref="O148">IFERROR(SUM(VLOOKUP(J148,counts!$A:$AC, {6,7,8,9,10,11,12,13,14,15,16,17,18,19,20,21,22,23,24,25,26,27,28,29},FALSE)),"****")</f>
        <v>****</v>
      </c>
      <c r="P148" s="23" t="e">
        <f t="shared" si="214"/>
        <v>#VALUE!</v>
      </c>
      <c r="Q148" s="24" t="e">
        <f t="shared" si="215"/>
        <v>#VALUE!</v>
      </c>
      <c r="R148" s="50"/>
      <c r="S148" s="22" t="str">
        <f>IFERROR(VLOOKUP(I148,emme_volumes!$A:$AB, 4,FALSE)*24,"****")</f>
        <v>****</v>
      </c>
      <c r="T148" s="22" t="str">
        <f t="array" ref="T148">IFERROR(SUM(VLOOKUP(I148,emme_volumes!$A:$AB, {5,6,7,8,9,10,11,12,13,14,15,16,17,18,19,20,21,22,23,24,25,26,27,28},FALSE)),"****")</f>
        <v>****</v>
      </c>
      <c r="U148" s="23" t="str">
        <f t="array" ref="U148">IFERROR(SUM(VLOOKUP(K148,counts!$A:$AC, {6,7,8,9,10,11,12,13,14,15,16,17,18,19,20,21,22,23,24,25,26,27,28,29},FALSE)),"****")</f>
        <v>****</v>
      </c>
      <c r="V148" s="23" t="e">
        <f t="shared" si="216"/>
        <v>#VALUE!</v>
      </c>
      <c r="W148" s="24" t="e">
        <f t="shared" si="217"/>
        <v>#VALUE!</v>
      </c>
    </row>
    <row r="149" spans="1:23" hidden="1" outlineLevel="1">
      <c r="A149" s="3"/>
      <c r="B149" s="1" t="s">
        <v>405</v>
      </c>
      <c r="C149" s="89">
        <v>46</v>
      </c>
      <c r="F149" s="2">
        <v>59001</v>
      </c>
      <c r="G149" s="2">
        <v>55611</v>
      </c>
      <c r="H149" s="2" t="str">
        <f t="shared" si="210"/>
        <v>L</v>
      </c>
      <c r="I149" s="2" t="str">
        <f t="shared" si="211"/>
        <v>L5900155611</v>
      </c>
      <c r="J149" s="2" t="str">
        <f t="shared" si="212"/>
        <v>46NE</v>
      </c>
      <c r="K149" s="2" t="str">
        <f t="shared" si="213"/>
        <v>46SW</v>
      </c>
      <c r="L149" s="46"/>
      <c r="M149" s="22" t="str">
        <f>IFERROR(VLOOKUP(H149,emme_volumes!$A:$AB, 4,FALSE)*24,"****")</f>
        <v>****</v>
      </c>
      <c r="N149" s="22" t="str">
        <f t="array" ref="N149">IFERROR(SUM(VLOOKUP(H149,emme_volumes!$A:$AB, {5,6,7,8,9,10,11,12,13,14,15,16,17,18,19,20,21,22,23,24,25,26,27,28},FALSE)),"****")</f>
        <v>****</v>
      </c>
      <c r="O149" s="23" t="str">
        <f t="array" ref="O149">IFERROR(SUM(VLOOKUP(J149,counts!$A:$AC, {6,7,8,9,10,11,12,13,14,15,16,17,18,19,20,21,22,23,24,25,26,27,28,29},FALSE)),"****")</f>
        <v>****</v>
      </c>
      <c r="P149" s="23" t="e">
        <f t="shared" si="214"/>
        <v>#VALUE!</v>
      </c>
      <c r="Q149" s="24" t="e">
        <f t="shared" si="215"/>
        <v>#VALUE!</v>
      </c>
      <c r="R149" s="50"/>
      <c r="S149" s="22" t="str">
        <f>IFERROR(VLOOKUP(I149,emme_volumes!$A:$AB, 4,FALSE)*24,"****")</f>
        <v>****</v>
      </c>
      <c r="T149" s="22" t="str">
        <f t="array" ref="T149">IFERROR(SUM(VLOOKUP(I149,emme_volumes!$A:$AB, {5,6,7,8,9,10,11,12,13,14,15,16,17,18,19,20,21,22,23,24,25,26,27,28},FALSE)),"****")</f>
        <v>****</v>
      </c>
      <c r="U149" s="23" t="str">
        <f t="array" ref="U149">IFERROR(SUM(VLOOKUP(K149,counts!$A:$AC, {6,7,8,9,10,11,12,13,14,15,16,17,18,19,20,21,22,23,24,25,26,27,28,29},FALSE)),"****")</f>
        <v>****</v>
      </c>
      <c r="V149" s="23" t="e">
        <f t="shared" si="216"/>
        <v>#VALUE!</v>
      </c>
      <c r="W149" s="24" t="e">
        <f t="shared" si="217"/>
        <v>#VALUE!</v>
      </c>
    </row>
    <row r="150" spans="1:23" hidden="1" outlineLevel="1">
      <c r="B150" s="1" t="s">
        <v>406</v>
      </c>
      <c r="C150" s="89">
        <v>47</v>
      </c>
      <c r="D150" s="2">
        <v>56336</v>
      </c>
      <c r="E150" s="2">
        <v>58735</v>
      </c>
      <c r="H150" s="2" t="str">
        <f t="shared" si="210"/>
        <v>L5633658735</v>
      </c>
      <c r="I150" s="2" t="str">
        <f t="shared" si="211"/>
        <v>L</v>
      </c>
      <c r="J150" s="2" t="str">
        <f t="shared" si="212"/>
        <v>47NE</v>
      </c>
      <c r="K150" s="2" t="str">
        <f t="shared" si="213"/>
        <v>47SW</v>
      </c>
      <c r="L150" s="46"/>
      <c r="M150" s="22" t="str">
        <f>IFERROR(VLOOKUP(H150,emme_volumes!$A:$AB, 4,FALSE)*24,"****")</f>
        <v>****</v>
      </c>
      <c r="N150" s="22" t="str">
        <f t="array" ref="N150">IFERROR(SUM(VLOOKUP(H150,emme_volumes!$A:$AB, {5,6,7,8,9,10,11,12,13,14,15,16,17,18,19,20,21,22,23,24,25,26,27,28},FALSE)),"****")</f>
        <v>****</v>
      </c>
      <c r="O150" s="23" t="str">
        <f t="array" ref="O150">IFERROR(SUM(VLOOKUP(J150,counts!$A:$AC, {6,7,8,9,10,11,12,13,14,15,16,17,18,19,20,21,22,23,24,25,26,27,28,29},FALSE)),"****")</f>
        <v>****</v>
      </c>
      <c r="P150" s="23" t="e">
        <f t="shared" si="214"/>
        <v>#VALUE!</v>
      </c>
      <c r="Q150" s="24" t="e">
        <f t="shared" si="215"/>
        <v>#VALUE!</v>
      </c>
      <c r="R150" s="50"/>
      <c r="S150" s="22" t="str">
        <f>IFERROR(VLOOKUP(I150,emme_volumes!$A:$AB, 4,FALSE)*24,"****")</f>
        <v>****</v>
      </c>
      <c r="T150" s="22" t="str">
        <f t="array" ref="T150">IFERROR(SUM(VLOOKUP(I150,emme_volumes!$A:$AB, {5,6,7,8,9,10,11,12,13,14,15,16,17,18,19,20,21,22,23,24,25,26,27,28},FALSE)),"****")</f>
        <v>****</v>
      </c>
      <c r="U150" s="23" t="str">
        <f t="array" ref="U150">IFERROR(SUM(VLOOKUP(K150,counts!$A:$AC, {6,7,8,9,10,11,12,13,14,15,16,17,18,19,20,21,22,23,24,25,26,27,28,29},FALSE)),"****")</f>
        <v>****</v>
      </c>
      <c r="V150" s="23" t="e">
        <f t="shared" si="216"/>
        <v>#VALUE!</v>
      </c>
      <c r="W150" s="24" t="e">
        <f t="shared" si="217"/>
        <v>#VALUE!</v>
      </c>
    </row>
    <row r="151" spans="1:23" hidden="1" outlineLevel="1">
      <c r="B151" s="1" t="s">
        <v>407</v>
      </c>
      <c r="C151" s="89">
        <v>48</v>
      </c>
      <c r="D151" s="2">
        <v>57802</v>
      </c>
      <c r="E151" s="2">
        <v>59880</v>
      </c>
      <c r="F151" s="2">
        <f t="shared" ref="F151:F155" si="222">E151</f>
        <v>59880</v>
      </c>
      <c r="G151" s="2">
        <f t="shared" ref="G151:G155" si="223">D151</f>
        <v>57802</v>
      </c>
      <c r="H151" s="2" t="str">
        <f t="shared" si="210"/>
        <v>L5780259880</v>
      </c>
      <c r="I151" s="2" t="str">
        <f t="shared" si="211"/>
        <v>L5988057802</v>
      </c>
      <c r="J151" s="2" t="str">
        <f t="shared" si="212"/>
        <v>48NE</v>
      </c>
      <c r="K151" s="2" t="str">
        <f t="shared" si="213"/>
        <v>48SW</v>
      </c>
      <c r="L151" s="43"/>
      <c r="M151" s="22" t="str">
        <f>IFERROR(VLOOKUP(H151,emme_volumes!$A:$AB, 4,FALSE)*24,"****")</f>
        <v>****</v>
      </c>
      <c r="N151" s="22" t="str">
        <f t="array" ref="N151">IFERROR(SUM(VLOOKUP(H151,emme_volumes!$A:$AB, {5,6,7,8,9,10,11,12,13,14,15,16,17,18,19,20,21,22,23,24,25,26,27,28},FALSE)),"****")</f>
        <v>****</v>
      </c>
      <c r="O151" s="23" t="str">
        <f t="array" ref="O151">IFERROR(SUM(VLOOKUP(J151,counts!$A:$AC, {6,7,8,9,10,11,12,13,14,15,16,17,18,19,20,21,22,23,24,25,26,27,28,29},FALSE)),"****")</f>
        <v>****</v>
      </c>
      <c r="P151" s="23" t="e">
        <f t="shared" si="214"/>
        <v>#VALUE!</v>
      </c>
      <c r="Q151" s="24" t="e">
        <f t="shared" si="215"/>
        <v>#VALUE!</v>
      </c>
      <c r="R151" s="50"/>
      <c r="S151" s="22" t="str">
        <f>IFERROR(VLOOKUP(I151,emme_volumes!$A:$AB, 4,FALSE)*24,"****")</f>
        <v>****</v>
      </c>
      <c r="T151" s="22" t="str">
        <f t="array" ref="T151">IFERROR(SUM(VLOOKUP(I151,emme_volumes!$A:$AB, {5,6,7,8,9,10,11,12,13,14,15,16,17,18,19,20,21,22,23,24,25,26,27,28},FALSE)),"****")</f>
        <v>****</v>
      </c>
      <c r="U151" s="23" t="str">
        <f t="array" ref="U151">IFERROR(SUM(VLOOKUP(K151,counts!$A:$AC, {6,7,8,9,10,11,12,13,14,15,16,17,18,19,20,21,22,23,24,25,26,27,28,29},FALSE)),"****")</f>
        <v>****</v>
      </c>
      <c r="V151" s="23" t="e">
        <f t="shared" si="216"/>
        <v>#VALUE!</v>
      </c>
      <c r="W151" s="24" t="e">
        <f t="shared" si="217"/>
        <v>#VALUE!</v>
      </c>
    </row>
    <row r="152" spans="1:23" hidden="1" outlineLevel="1">
      <c r="B152" s="1" t="s">
        <v>408</v>
      </c>
      <c r="C152" s="89">
        <v>49</v>
      </c>
      <c r="D152" s="2">
        <v>59462</v>
      </c>
      <c r="E152" s="2">
        <v>53579</v>
      </c>
      <c r="F152" s="2">
        <f t="shared" si="222"/>
        <v>53579</v>
      </c>
      <c r="G152" s="2">
        <f t="shared" si="223"/>
        <v>59462</v>
      </c>
      <c r="H152" s="2" t="str">
        <f t="shared" si="210"/>
        <v>L5946253579</v>
      </c>
      <c r="I152" s="2" t="str">
        <f t="shared" si="211"/>
        <v>L5357959462</v>
      </c>
      <c r="J152" s="2" t="str">
        <f t="shared" si="212"/>
        <v>49NE</v>
      </c>
      <c r="K152" s="2" t="str">
        <f t="shared" si="213"/>
        <v>49SW</v>
      </c>
      <c r="L152" s="43"/>
      <c r="M152" s="22" t="str">
        <f>IFERROR(VLOOKUP(H152,emme_volumes!$A:$AB, 4,FALSE)*24,"****")</f>
        <v>****</v>
      </c>
      <c r="N152" s="22" t="str">
        <f t="array" ref="N152">IFERROR(SUM(VLOOKUP(H152,emme_volumes!$A:$AB, {5,6,7,8,9,10,11,12,13,14,15,16,17,18,19,20,21,22,23,24,25,26,27,28},FALSE)),"****")</f>
        <v>****</v>
      </c>
      <c r="O152" s="23" t="str">
        <f t="array" ref="O152">IFERROR(SUM(VLOOKUP(J152,counts!$A:$AC, {6,7,8,9,10,11,12,13,14,15,16,17,18,19,20,21,22,23,24,25,26,27,28,29},FALSE)),"****")</f>
        <v>****</v>
      </c>
      <c r="P152" s="23" t="e">
        <f t="shared" si="214"/>
        <v>#VALUE!</v>
      </c>
      <c r="Q152" s="24" t="e">
        <f t="shared" si="215"/>
        <v>#VALUE!</v>
      </c>
      <c r="R152" s="50"/>
      <c r="S152" s="22" t="str">
        <f>IFERROR(VLOOKUP(I152,emme_volumes!$A:$AB, 4,FALSE)*24,"****")</f>
        <v>****</v>
      </c>
      <c r="T152" s="22" t="str">
        <f t="array" ref="T152">IFERROR(SUM(VLOOKUP(I152,emme_volumes!$A:$AB, {5,6,7,8,9,10,11,12,13,14,15,16,17,18,19,20,21,22,23,24,25,26,27,28},FALSE)),"****")</f>
        <v>****</v>
      </c>
      <c r="U152" s="23" t="str">
        <f t="array" ref="U152">IFERROR(SUM(VLOOKUP(K152,counts!$A:$AC, {6,7,8,9,10,11,12,13,14,15,16,17,18,19,20,21,22,23,24,25,26,27,28,29},FALSE)),"****")</f>
        <v>****</v>
      </c>
      <c r="V152" s="23" t="e">
        <f t="shared" si="216"/>
        <v>#VALUE!</v>
      </c>
      <c r="W152" s="24" t="e">
        <f t="shared" si="217"/>
        <v>#VALUE!</v>
      </c>
    </row>
    <row r="153" spans="1:23" hidden="1" outlineLevel="1">
      <c r="B153" s="1" t="s">
        <v>409</v>
      </c>
      <c r="C153" s="89">
        <v>50</v>
      </c>
      <c r="D153" s="2">
        <v>54699</v>
      </c>
      <c r="E153" s="2">
        <v>54700</v>
      </c>
      <c r="F153" s="2">
        <f t="shared" si="222"/>
        <v>54700</v>
      </c>
      <c r="G153" s="2">
        <f t="shared" si="223"/>
        <v>54699</v>
      </c>
      <c r="H153" s="2" t="str">
        <f t="shared" si="210"/>
        <v>L5469954700</v>
      </c>
      <c r="I153" s="2" t="str">
        <f t="shared" si="211"/>
        <v>L5470054699</v>
      </c>
      <c r="J153" s="2" t="str">
        <f t="shared" si="212"/>
        <v>50NE</v>
      </c>
      <c r="K153" s="2" t="str">
        <f t="shared" si="213"/>
        <v>50SW</v>
      </c>
      <c r="L153" s="45"/>
      <c r="M153" s="22" t="str">
        <f>IFERROR(VLOOKUP(H153,emme_volumes!$A:$AB, 4,FALSE)*24,"****")</f>
        <v>****</v>
      </c>
      <c r="N153" s="22" t="str">
        <f t="array" ref="N153">IFERROR(SUM(VLOOKUP(H153,emme_volumes!$A:$AB, {5,6,7,8,9,10,11,12,13,14,15,16,17,18,19,20,21,22,23,24,25,26,27,28},FALSE)),"****")</f>
        <v>****</v>
      </c>
      <c r="O153" s="23" t="str">
        <f t="array" ref="O153">IFERROR(SUM(VLOOKUP(J153,counts!$A:$AC, {6,7,8,9,10,11,12,13,14,15,16,17,18,19,20,21,22,23,24,25,26,27,28,29},FALSE)),"****")</f>
        <v>****</v>
      </c>
      <c r="P153" s="23" t="e">
        <f t="shared" si="214"/>
        <v>#VALUE!</v>
      </c>
      <c r="Q153" s="24" t="e">
        <f t="shared" si="215"/>
        <v>#VALUE!</v>
      </c>
      <c r="R153" s="50"/>
      <c r="S153" s="22" t="str">
        <f>IFERROR(VLOOKUP(I153,emme_volumes!$A:$AB, 4,FALSE)*24,"****")</f>
        <v>****</v>
      </c>
      <c r="T153" s="22" t="str">
        <f t="array" ref="T153">IFERROR(SUM(VLOOKUP(I153,emme_volumes!$A:$AB, {5,6,7,8,9,10,11,12,13,14,15,16,17,18,19,20,21,22,23,24,25,26,27,28},FALSE)),"****")</f>
        <v>****</v>
      </c>
      <c r="U153" s="23" t="str">
        <f t="array" ref="U153">IFERROR(SUM(VLOOKUP(K153,counts!$A:$AC, {6,7,8,9,10,11,12,13,14,15,16,17,18,19,20,21,22,23,24,25,26,27,28,29},FALSE)),"****")</f>
        <v>****</v>
      </c>
      <c r="V153" s="23" t="e">
        <f t="shared" si="216"/>
        <v>#VALUE!</v>
      </c>
      <c r="W153" s="24" t="e">
        <f t="shared" si="217"/>
        <v>#VALUE!</v>
      </c>
    </row>
    <row r="154" spans="1:23" hidden="1" outlineLevel="1">
      <c r="B154" s="1" t="s">
        <v>410</v>
      </c>
      <c r="C154" s="89">
        <v>51</v>
      </c>
      <c r="D154" s="2">
        <v>60557</v>
      </c>
      <c r="E154" s="2">
        <v>53001</v>
      </c>
      <c r="F154" s="2">
        <f t="shared" si="222"/>
        <v>53001</v>
      </c>
      <c r="G154" s="2">
        <f t="shared" si="223"/>
        <v>60557</v>
      </c>
      <c r="H154" s="2" t="str">
        <f t="shared" si="210"/>
        <v>L6055753001</v>
      </c>
      <c r="I154" s="2" t="str">
        <f t="shared" si="211"/>
        <v>L5300160557</v>
      </c>
      <c r="J154" s="2" t="str">
        <f t="shared" si="212"/>
        <v>51NE</v>
      </c>
      <c r="K154" s="2" t="str">
        <f t="shared" si="213"/>
        <v>51SW</v>
      </c>
      <c r="L154" s="43"/>
      <c r="M154" s="22" t="str">
        <f>IFERROR(VLOOKUP(H154,emme_volumes!$A:$AB, 4,FALSE)*24,"****")</f>
        <v>****</v>
      </c>
      <c r="N154" s="22" t="str">
        <f t="array" ref="N154">IFERROR(SUM(VLOOKUP(H154,emme_volumes!$A:$AB, {5,6,7,8,9,10,11,12,13,14,15,16,17,18,19,20,21,22,23,24,25,26,27,28},FALSE)),"****")</f>
        <v>****</v>
      </c>
      <c r="O154" s="23" t="str">
        <f t="array" ref="O154">IFERROR(SUM(VLOOKUP(J154,counts!$A:$AC, {6,7,8,9,10,11,12,13,14,15,16,17,18,19,20,21,22,23,24,25,26,27,28,29},FALSE)),"****")</f>
        <v>****</v>
      </c>
      <c r="P154" s="23" t="e">
        <f t="shared" si="214"/>
        <v>#VALUE!</v>
      </c>
      <c r="Q154" s="24" t="e">
        <f t="shared" si="215"/>
        <v>#VALUE!</v>
      </c>
      <c r="R154" s="50"/>
      <c r="S154" s="22" t="str">
        <f>IFERROR(VLOOKUP(I154,emme_volumes!$A:$AB, 4,FALSE)*24,"****")</f>
        <v>****</v>
      </c>
      <c r="T154" s="22" t="str">
        <f t="array" ref="T154">IFERROR(SUM(VLOOKUP(I154,emme_volumes!$A:$AB, {5,6,7,8,9,10,11,12,13,14,15,16,17,18,19,20,21,22,23,24,25,26,27,28},FALSE)),"****")</f>
        <v>****</v>
      </c>
      <c r="U154" s="23" t="str">
        <f t="array" ref="U154">IFERROR(SUM(VLOOKUP(K154,counts!$A:$AC, {6,7,8,9,10,11,12,13,14,15,16,17,18,19,20,21,22,23,24,25,26,27,28,29},FALSE)),"****")</f>
        <v>****</v>
      </c>
      <c r="V154" s="23" t="e">
        <f t="shared" si="216"/>
        <v>#VALUE!</v>
      </c>
      <c r="W154" s="24" t="e">
        <f t="shared" si="217"/>
        <v>#VALUE!</v>
      </c>
    </row>
    <row r="155" spans="1:23" hidden="1" outlineLevel="1">
      <c r="A155" s="3"/>
      <c r="B155" s="1" t="s">
        <v>411</v>
      </c>
      <c r="C155" s="89">
        <v>52</v>
      </c>
      <c r="D155" s="2">
        <v>53338</v>
      </c>
      <c r="E155" s="2">
        <v>57627</v>
      </c>
      <c r="F155" s="2">
        <f t="shared" si="222"/>
        <v>57627</v>
      </c>
      <c r="G155" s="2">
        <f t="shared" si="223"/>
        <v>53338</v>
      </c>
      <c r="H155" s="2" t="str">
        <f t="shared" si="210"/>
        <v>L5333857627</v>
      </c>
      <c r="I155" s="2" t="str">
        <f t="shared" si="211"/>
        <v>L5762753338</v>
      </c>
      <c r="J155" s="2" t="str">
        <f t="shared" si="212"/>
        <v>52NE</v>
      </c>
      <c r="K155" s="2" t="str">
        <f t="shared" si="213"/>
        <v>52SW</v>
      </c>
      <c r="L155" s="43"/>
      <c r="M155" s="22" t="str">
        <f>IFERROR(VLOOKUP(H155,emme_volumes!$A:$AB, 4,FALSE)*24,"****")</f>
        <v>****</v>
      </c>
      <c r="N155" s="22" t="str">
        <f t="array" ref="N155">IFERROR(SUM(VLOOKUP(H155,emme_volumes!$A:$AB, {5,6,7,8,9,10,11,12,13,14,15,16,17,18,19,20,21,22,23,24,25,26,27,28},FALSE)),"****")</f>
        <v>****</v>
      </c>
      <c r="O155" s="23" t="str">
        <f t="array" ref="O155">IFERROR(SUM(VLOOKUP(J155,counts!$A:$AC, {6,7,8,9,10,11,12,13,14,15,16,17,18,19,20,21,22,23,24,25,26,27,28,29},FALSE)),"****")</f>
        <v>****</v>
      </c>
      <c r="P155" s="23" t="e">
        <f t="shared" si="214"/>
        <v>#VALUE!</v>
      </c>
      <c r="Q155" s="24" t="e">
        <f t="shared" si="215"/>
        <v>#VALUE!</v>
      </c>
      <c r="R155" s="50"/>
      <c r="S155" s="22" t="str">
        <f>IFERROR(VLOOKUP(I155,emme_volumes!$A:$AB, 4,FALSE)*24,"****")</f>
        <v>****</v>
      </c>
      <c r="T155" s="22" t="str">
        <f t="array" ref="T155">IFERROR(SUM(VLOOKUP(I155,emme_volumes!$A:$AB, {5,6,7,8,9,10,11,12,13,14,15,16,17,18,19,20,21,22,23,24,25,26,27,28},FALSE)),"****")</f>
        <v>****</v>
      </c>
      <c r="U155" s="23" t="str">
        <f t="array" ref="U155">IFERROR(SUM(VLOOKUP(K155,counts!$A:$AC, {6,7,8,9,10,11,12,13,14,15,16,17,18,19,20,21,22,23,24,25,26,27,28,29},FALSE)),"****")</f>
        <v>****</v>
      </c>
      <c r="V155" s="23" t="e">
        <f t="shared" si="216"/>
        <v>#VALUE!</v>
      </c>
      <c r="W155" s="24" t="e">
        <f t="shared" si="217"/>
        <v>#VALUE!</v>
      </c>
    </row>
    <row r="156" spans="1:23" hidden="1" outlineLevel="1">
      <c r="A156" s="3"/>
      <c r="B156" s="53" t="s">
        <v>4</v>
      </c>
      <c r="C156" s="91"/>
      <c r="D156" s="54"/>
      <c r="E156" s="54"/>
      <c r="F156" s="54"/>
      <c r="G156" s="54"/>
      <c r="H156" s="54"/>
      <c r="I156" s="54"/>
      <c r="J156" s="54"/>
      <c r="K156" s="54"/>
      <c r="L156" s="45"/>
      <c r="M156" s="55">
        <f>SUM(M139:M155)</f>
        <v>0</v>
      </c>
      <c r="N156" s="55">
        <f>SUM(N139:N155)</f>
        <v>0</v>
      </c>
      <c r="O156" s="56">
        <f t="shared" ref="O156:P156" si="224">SUM(O139:O155)</f>
        <v>0</v>
      </c>
      <c r="P156" s="56" t="e">
        <f t="shared" si="224"/>
        <v>#VALUE!</v>
      </c>
      <c r="Q156" s="57" t="e">
        <f t="shared" si="215"/>
        <v>#VALUE!</v>
      </c>
      <c r="R156" s="50"/>
      <c r="S156" s="55">
        <f>SUM(S139:S155)</f>
        <v>0</v>
      </c>
      <c r="T156" s="55">
        <f t="shared" ref="T156:V156" si="225">SUM(T139:T155)</f>
        <v>0</v>
      </c>
      <c r="U156" s="56">
        <f t="shared" si="225"/>
        <v>0</v>
      </c>
      <c r="V156" s="56" t="e">
        <f t="shared" si="225"/>
        <v>#VALUE!</v>
      </c>
      <c r="W156" s="57" t="e">
        <f t="shared" si="217"/>
        <v>#VALUE!</v>
      </c>
    </row>
    <row r="157" spans="1:23" hidden="1" outlineLevel="1">
      <c r="C157" s="89"/>
      <c r="I157" s="92"/>
      <c r="L157" s="43"/>
      <c r="M157" s="22"/>
      <c r="N157" s="22"/>
      <c r="Q157" s="24"/>
      <c r="R157" s="50"/>
      <c r="S157" s="22"/>
      <c r="T157" s="22"/>
      <c r="W157" s="24"/>
    </row>
    <row r="158" spans="1:23" hidden="1" outlineLevel="1">
      <c r="B158" s="53" t="s">
        <v>113</v>
      </c>
      <c r="C158" s="90"/>
      <c r="D158" s="74"/>
      <c r="E158" s="74"/>
      <c r="F158" s="74"/>
      <c r="G158" s="74"/>
      <c r="H158" s="74"/>
      <c r="I158" s="74"/>
      <c r="J158" s="74"/>
      <c r="K158" s="74"/>
      <c r="L158" s="45"/>
      <c r="M158" s="75"/>
      <c r="N158" s="75"/>
      <c r="O158" s="76"/>
      <c r="P158" s="76"/>
      <c r="Q158" s="77"/>
      <c r="R158" s="49"/>
      <c r="S158" s="75"/>
      <c r="T158" s="75"/>
      <c r="U158" s="76"/>
      <c r="V158" s="76"/>
      <c r="W158" s="77"/>
    </row>
    <row r="159" spans="1:23" hidden="1" outlineLevel="1">
      <c r="B159" s="1" t="s">
        <v>412</v>
      </c>
      <c r="C159" s="89">
        <v>53</v>
      </c>
      <c r="F159" s="2">
        <f t="shared" ref="F159" si="226">E159</f>
        <v>0</v>
      </c>
      <c r="G159" s="2">
        <f t="shared" ref="G159" si="227">D159</f>
        <v>0</v>
      </c>
      <c r="H159" s="2" t="str">
        <f>CONCATENATE("L",D159,E159)</f>
        <v>L</v>
      </c>
      <c r="I159" s="2" t="str">
        <f>CONCATENATE("L",F159,G159)</f>
        <v>L00</v>
      </c>
      <c r="J159" s="2" t="str">
        <f>CONCATENATE(C159,"NE")</f>
        <v>53NE</v>
      </c>
      <c r="K159" s="2" t="str">
        <f>CONCATENATE(C159,"SW")</f>
        <v>53SW</v>
      </c>
      <c r="L159" s="43"/>
      <c r="M159" s="22" t="str">
        <f>IFERROR(VLOOKUP(H159,emme_volumes!$A:$AB, 4,FALSE)*24,"****")</f>
        <v>****</v>
      </c>
      <c r="N159" s="22" t="str">
        <f t="array" ref="N159">IFERROR(SUM(VLOOKUP(H159,emme_volumes!$A:$AB, {5,6,7,8,9,10,11,12,13,14,15,16,17,18,19,20,21,22,23,24,25,26,27,28},FALSE)),"****")</f>
        <v>****</v>
      </c>
      <c r="O159" s="23" t="str">
        <f t="array" ref="O159">IFERROR(SUM(VLOOKUP(J159,counts!$A:$AC, {6,7,8,9,10,11,12,13,14,15,16,17,18,19,20,21,22,23,24,25,26,27,28,29},FALSE)),"****")</f>
        <v>****</v>
      </c>
      <c r="P159" s="23" t="e">
        <f>N159-O159</f>
        <v>#VALUE!</v>
      </c>
      <c r="Q159" s="24" t="e">
        <f>P159/O159</f>
        <v>#VALUE!</v>
      </c>
      <c r="R159" s="50"/>
      <c r="S159" s="22" t="str">
        <f>IFERROR(VLOOKUP(I159,emme_volumes!$A:$AB, 4,FALSE)*24,"****")</f>
        <v>****</v>
      </c>
      <c r="T159" s="22" t="str">
        <f t="array" ref="T159">IFERROR(SUM(VLOOKUP(I159,emme_volumes!$A:$AB, {5,6,7,8,9,10,11,12,13,14,15,16,17,18,19,20,21,22,23,24,25,26,27,28},FALSE)),"****")</f>
        <v>****</v>
      </c>
      <c r="U159" s="23" t="str">
        <f t="array" ref="U159">IFERROR(SUM(VLOOKUP(K159,counts!$A:$AC, {6,7,8,9,10,11,12,13,14,15,16,17,18,19,20,21,22,23,24,25,26,27,28,29},FALSE)),"****")</f>
        <v>****</v>
      </c>
      <c r="V159" s="23" t="e">
        <f>T159-U159</f>
        <v>#VALUE!</v>
      </c>
      <c r="W159" s="24" t="e">
        <f>V159/U159</f>
        <v>#VALUE!</v>
      </c>
    </row>
    <row r="160" spans="1:23" hidden="1" outlineLevel="1">
      <c r="A160" s="3"/>
      <c r="B160" s="53" t="s">
        <v>4</v>
      </c>
      <c r="C160" s="91"/>
      <c r="D160" s="54"/>
      <c r="E160" s="54"/>
      <c r="F160" s="54"/>
      <c r="G160" s="54"/>
      <c r="H160" s="54"/>
      <c r="I160" s="54"/>
      <c r="J160" s="54"/>
      <c r="K160" s="54"/>
      <c r="L160" s="45"/>
      <c r="M160" s="55">
        <f>SUM(M159)</f>
        <v>0</v>
      </c>
      <c r="N160" s="55">
        <f>SUM(N159)</f>
        <v>0</v>
      </c>
      <c r="O160" s="56">
        <f t="shared" ref="O160:P160" si="228">SUM(O159)</f>
        <v>0</v>
      </c>
      <c r="P160" s="56" t="e">
        <f t="shared" si="228"/>
        <v>#VALUE!</v>
      </c>
      <c r="Q160" s="57" t="e">
        <f t="shared" ref="Q160" si="229">P160/O160</f>
        <v>#VALUE!</v>
      </c>
      <c r="R160" s="50"/>
      <c r="S160" s="55">
        <f>SUM(S159)</f>
        <v>0</v>
      </c>
      <c r="T160" s="55">
        <f>SUM(T159)</f>
        <v>0</v>
      </c>
      <c r="U160" s="56">
        <f t="shared" ref="U160:V160" si="230">SUM(U159)</f>
        <v>0</v>
      </c>
      <c r="V160" s="56" t="e">
        <f t="shared" si="230"/>
        <v>#VALUE!</v>
      </c>
      <c r="W160" s="57" t="e">
        <f t="shared" ref="W160" si="231">V160/U160</f>
        <v>#VALUE!</v>
      </c>
    </row>
    <row r="161" spans="1:23" hidden="1" outlineLevel="1">
      <c r="C161" s="89"/>
      <c r="I161" s="92"/>
      <c r="L161" s="45"/>
      <c r="M161" s="22"/>
      <c r="N161" s="22"/>
      <c r="Q161" s="24"/>
      <c r="R161" s="50"/>
      <c r="S161" s="22"/>
      <c r="T161" s="22"/>
      <c r="W161" s="24"/>
    </row>
    <row r="162" spans="1:23" hidden="1" outlineLevel="1">
      <c r="B162" s="53" t="s">
        <v>114</v>
      </c>
      <c r="C162" s="90"/>
      <c r="D162" s="74"/>
      <c r="E162" s="74"/>
      <c r="F162" s="74"/>
      <c r="G162" s="74"/>
      <c r="H162" s="74"/>
      <c r="I162" s="74"/>
      <c r="J162" s="74"/>
      <c r="K162" s="74"/>
      <c r="L162" s="45"/>
      <c r="M162" s="75"/>
      <c r="N162" s="75"/>
      <c r="O162" s="76"/>
      <c r="P162" s="76"/>
      <c r="Q162" s="77"/>
      <c r="R162" s="49"/>
      <c r="S162" s="75"/>
      <c r="T162" s="75"/>
      <c r="U162" s="76"/>
      <c r="V162" s="76"/>
      <c r="W162" s="77"/>
    </row>
    <row r="163" spans="1:23" hidden="1" outlineLevel="1">
      <c r="B163" s="1" t="s">
        <v>413</v>
      </c>
      <c r="C163" s="89">
        <v>54</v>
      </c>
      <c r="F163" s="2">
        <f t="shared" ref="F163:F169" si="232">E163</f>
        <v>0</v>
      </c>
      <c r="G163" s="2">
        <f t="shared" ref="G163:G169" si="233">D163</f>
        <v>0</v>
      </c>
      <c r="H163" s="2" t="str">
        <f t="shared" ref="H163:H169" si="234">CONCATENATE("L",D163,E163)</f>
        <v>L</v>
      </c>
      <c r="I163" s="2" t="str">
        <f t="shared" ref="I163:I169" si="235">CONCATENATE("L",F163,G163)</f>
        <v>L00</v>
      </c>
      <c r="J163" s="2" t="str">
        <f t="shared" ref="J163:J169" si="236">CONCATENATE(C163,"NE")</f>
        <v>54NE</v>
      </c>
      <c r="K163" s="2" t="str">
        <f t="shared" ref="K163:K169" si="237">CONCATENATE(C163,"SW")</f>
        <v>54SW</v>
      </c>
      <c r="L163" s="43"/>
      <c r="M163" s="22" t="str">
        <f>IFERROR(VLOOKUP(H163,emme_volumes!$A:$AB, 4,FALSE)*24,"****")</f>
        <v>****</v>
      </c>
      <c r="N163" s="22" t="str">
        <f t="array" ref="N163">IFERROR(SUM(VLOOKUP(H163,emme_volumes!$A:$AB, {5,6,7,8,9,10,11,12,13,14,15,16,17,18,19,20,21,22,23,24,25,26,27,28},FALSE)),"****")</f>
        <v>****</v>
      </c>
      <c r="O163" s="23" t="str">
        <f t="array" ref="O163">IFERROR(SUM(VLOOKUP(J163,counts!$A:$AC, {6,7,8,9,10,11,12,13,14,15,16,17,18,19,20,21,22,23,24,25,26,27,28,29},FALSE)),"****")</f>
        <v>****</v>
      </c>
      <c r="P163" s="23" t="e">
        <f t="shared" ref="P163:P169" si="238">N163-O163</f>
        <v>#VALUE!</v>
      </c>
      <c r="Q163" s="24" t="e">
        <f t="shared" ref="Q163:Q170" si="239">P163/O163</f>
        <v>#VALUE!</v>
      </c>
      <c r="R163" s="49"/>
      <c r="S163" s="22" t="str">
        <f>IFERROR(VLOOKUP(I163,emme_volumes!$A:$AB, 4,FALSE)*24,"****")</f>
        <v>****</v>
      </c>
      <c r="T163" s="22" t="str">
        <f t="array" ref="T163">IFERROR(SUM(VLOOKUP(I163,emme_volumes!$A:$AB, {5,6,7,8,9,10,11,12,13,14,15,16,17,18,19,20,21,22,23,24,25,26,27,28},FALSE)),"****")</f>
        <v>****</v>
      </c>
      <c r="U163" s="23" t="str">
        <f t="array" ref="U163">IFERROR(SUM(VLOOKUP(K163,counts!$A:$AC, {6,7,8,9,10,11,12,13,14,15,16,17,18,19,20,21,22,23,24,25,26,27,28,29},FALSE)),"****")</f>
        <v>****</v>
      </c>
      <c r="V163" s="23" t="e">
        <f t="shared" ref="V163:V169" si="240">T163-U163</f>
        <v>#VALUE!</v>
      </c>
      <c r="W163" s="24" t="e">
        <f t="shared" ref="W163:W170" si="241">V163/U163</f>
        <v>#VALUE!</v>
      </c>
    </row>
    <row r="164" spans="1:23" hidden="1" outlineLevel="1">
      <c r="B164" s="1" t="s">
        <v>414</v>
      </c>
      <c r="C164" s="89">
        <v>55</v>
      </c>
      <c r="F164" s="2">
        <f t="shared" si="232"/>
        <v>0</v>
      </c>
      <c r="G164" s="2">
        <f t="shared" si="233"/>
        <v>0</v>
      </c>
      <c r="H164" s="2" t="str">
        <f t="shared" si="234"/>
        <v>L</v>
      </c>
      <c r="I164" s="2" t="str">
        <f t="shared" si="235"/>
        <v>L00</v>
      </c>
      <c r="J164" s="2" t="str">
        <f t="shared" si="236"/>
        <v>55NE</v>
      </c>
      <c r="K164" s="2" t="str">
        <f t="shared" si="237"/>
        <v>55SW</v>
      </c>
      <c r="L164" s="43"/>
      <c r="M164" s="22" t="str">
        <f>IFERROR(VLOOKUP(H164,emme_volumes!$A:$AB, 4,FALSE)*24,"****")</f>
        <v>****</v>
      </c>
      <c r="N164" s="22" t="str">
        <f t="array" ref="N164">IFERROR(SUM(VLOOKUP(H164,emme_volumes!$A:$AB, {5,6,7,8,9,10,11,12,13,14,15,16,17,18,19,20,21,22,23,24,25,26,27,28},FALSE)),"****")</f>
        <v>****</v>
      </c>
      <c r="O164" s="23" t="str">
        <f t="array" ref="O164">IFERROR(SUM(VLOOKUP(J164,counts!$A:$AC, {6,7,8,9,10,11,12,13,14,15,16,17,18,19,20,21,22,23,24,25,26,27,28,29},FALSE)),"****")</f>
        <v>****</v>
      </c>
      <c r="P164" s="23" t="e">
        <f t="shared" si="238"/>
        <v>#VALUE!</v>
      </c>
      <c r="Q164" s="24" t="e">
        <f t="shared" si="239"/>
        <v>#VALUE!</v>
      </c>
      <c r="R164" s="49"/>
      <c r="S164" s="22" t="str">
        <f>IFERROR(VLOOKUP(I164,emme_volumes!$A:$AB, 4,FALSE)*24,"****")</f>
        <v>****</v>
      </c>
      <c r="T164" s="22" t="str">
        <f t="array" ref="T164">IFERROR(SUM(VLOOKUP(I164,emme_volumes!$A:$AB, {5,6,7,8,9,10,11,12,13,14,15,16,17,18,19,20,21,22,23,24,25,26,27,28},FALSE)),"****")</f>
        <v>****</v>
      </c>
      <c r="U164" s="23" t="str">
        <f t="array" ref="U164">IFERROR(SUM(VLOOKUP(K164,counts!$A:$AC, {6,7,8,9,10,11,12,13,14,15,16,17,18,19,20,21,22,23,24,25,26,27,28,29},FALSE)),"****")</f>
        <v>****</v>
      </c>
      <c r="V164" s="23" t="e">
        <f t="shared" si="240"/>
        <v>#VALUE!</v>
      </c>
      <c r="W164" s="24" t="e">
        <f t="shared" si="241"/>
        <v>#VALUE!</v>
      </c>
    </row>
    <row r="165" spans="1:23" hidden="1" outlineLevel="1">
      <c r="B165" s="1" t="s">
        <v>415</v>
      </c>
      <c r="C165" s="89">
        <v>56</v>
      </c>
      <c r="F165" s="2">
        <f t="shared" si="232"/>
        <v>0</v>
      </c>
      <c r="G165" s="2">
        <f t="shared" si="233"/>
        <v>0</v>
      </c>
      <c r="H165" s="2" t="str">
        <f t="shared" si="234"/>
        <v>L</v>
      </c>
      <c r="I165" s="2" t="str">
        <f t="shared" si="235"/>
        <v>L00</v>
      </c>
      <c r="J165" s="2" t="str">
        <f t="shared" si="236"/>
        <v>56NE</v>
      </c>
      <c r="K165" s="2" t="str">
        <f t="shared" si="237"/>
        <v>56SW</v>
      </c>
      <c r="L165" s="43"/>
      <c r="M165" s="22" t="str">
        <f>IFERROR(VLOOKUP(H165,emme_volumes!$A:$AB, 4,FALSE)*24,"****")</f>
        <v>****</v>
      </c>
      <c r="N165" s="22" t="str">
        <f t="array" ref="N165">IFERROR(SUM(VLOOKUP(H165,emme_volumes!$A:$AB, {5,6,7,8,9,10,11,12,13,14,15,16,17,18,19,20,21,22,23,24,25,26,27,28},FALSE)),"****")</f>
        <v>****</v>
      </c>
      <c r="O165" s="23" t="str">
        <f t="array" ref="O165">IFERROR(SUM(VLOOKUP(J165,counts!$A:$AC, {6,7,8,9,10,11,12,13,14,15,16,17,18,19,20,21,22,23,24,25,26,27,28,29},FALSE)),"****")</f>
        <v>****</v>
      </c>
      <c r="P165" s="23" t="e">
        <f t="shared" si="238"/>
        <v>#VALUE!</v>
      </c>
      <c r="Q165" s="24" t="e">
        <f t="shared" si="239"/>
        <v>#VALUE!</v>
      </c>
      <c r="R165" s="49"/>
      <c r="S165" s="22" t="str">
        <f>IFERROR(VLOOKUP(I165,emme_volumes!$A:$AB, 4,FALSE)*24,"****")</f>
        <v>****</v>
      </c>
      <c r="T165" s="22" t="str">
        <f t="array" ref="T165">IFERROR(SUM(VLOOKUP(I165,emme_volumes!$A:$AB, {5,6,7,8,9,10,11,12,13,14,15,16,17,18,19,20,21,22,23,24,25,26,27,28},FALSE)),"****")</f>
        <v>****</v>
      </c>
      <c r="U165" s="23" t="str">
        <f t="array" ref="U165">IFERROR(SUM(VLOOKUP(K165,counts!$A:$AC, {6,7,8,9,10,11,12,13,14,15,16,17,18,19,20,21,22,23,24,25,26,27,28,29},FALSE)),"****")</f>
        <v>****</v>
      </c>
      <c r="V165" s="23" t="e">
        <f t="shared" si="240"/>
        <v>#VALUE!</v>
      </c>
      <c r="W165" s="24" t="e">
        <f t="shared" si="241"/>
        <v>#VALUE!</v>
      </c>
    </row>
    <row r="166" spans="1:23" hidden="1" outlineLevel="1">
      <c r="B166" s="1" t="s">
        <v>416</v>
      </c>
      <c r="C166" s="89">
        <v>57</v>
      </c>
      <c r="F166" s="2">
        <f t="shared" si="232"/>
        <v>0</v>
      </c>
      <c r="G166" s="2">
        <f t="shared" si="233"/>
        <v>0</v>
      </c>
      <c r="H166" s="2" t="str">
        <f t="shared" si="234"/>
        <v>L</v>
      </c>
      <c r="I166" s="2" t="str">
        <f t="shared" si="235"/>
        <v>L00</v>
      </c>
      <c r="J166" s="2" t="str">
        <f t="shared" si="236"/>
        <v>57NE</v>
      </c>
      <c r="K166" s="2" t="str">
        <f t="shared" si="237"/>
        <v>57SW</v>
      </c>
      <c r="L166" s="43"/>
      <c r="M166" s="22" t="str">
        <f>IFERROR(VLOOKUP(H166,emme_volumes!$A:$AB, 4,FALSE)*24,"****")</f>
        <v>****</v>
      </c>
      <c r="N166" s="22" t="str">
        <f t="array" ref="N166">IFERROR(SUM(VLOOKUP(H166,emme_volumes!$A:$AB, {5,6,7,8,9,10,11,12,13,14,15,16,17,18,19,20,21,22,23,24,25,26,27,28},FALSE)),"****")</f>
        <v>****</v>
      </c>
      <c r="O166" s="23" t="str">
        <f t="array" ref="O166">IFERROR(SUM(VLOOKUP(J166,counts!$A:$AC, {6,7,8,9,10,11,12,13,14,15,16,17,18,19,20,21,22,23,24,25,26,27,28,29},FALSE)),"****")</f>
        <v>****</v>
      </c>
      <c r="P166" s="23" t="e">
        <f t="shared" si="238"/>
        <v>#VALUE!</v>
      </c>
      <c r="Q166" s="24" t="e">
        <f t="shared" si="239"/>
        <v>#VALUE!</v>
      </c>
      <c r="R166" s="49"/>
      <c r="S166" s="22" t="str">
        <f>IFERROR(VLOOKUP(I166,emme_volumes!$A:$AB, 4,FALSE)*24,"****")</f>
        <v>****</v>
      </c>
      <c r="T166" s="22" t="str">
        <f t="array" ref="T166">IFERROR(SUM(VLOOKUP(I166,emme_volumes!$A:$AB, {5,6,7,8,9,10,11,12,13,14,15,16,17,18,19,20,21,22,23,24,25,26,27,28},FALSE)),"****")</f>
        <v>****</v>
      </c>
      <c r="U166" s="23" t="str">
        <f t="array" ref="U166">IFERROR(SUM(VLOOKUP(K166,counts!$A:$AC, {6,7,8,9,10,11,12,13,14,15,16,17,18,19,20,21,22,23,24,25,26,27,28,29},FALSE)),"****")</f>
        <v>****</v>
      </c>
      <c r="V166" s="23" t="e">
        <f t="shared" si="240"/>
        <v>#VALUE!</v>
      </c>
      <c r="W166" s="24" t="e">
        <f t="shared" si="241"/>
        <v>#VALUE!</v>
      </c>
    </row>
    <row r="167" spans="1:23" hidden="1" outlineLevel="1">
      <c r="B167" s="1" t="s">
        <v>417</v>
      </c>
      <c r="C167" s="89">
        <v>58</v>
      </c>
      <c r="F167" s="2">
        <f t="shared" si="232"/>
        <v>0</v>
      </c>
      <c r="G167" s="2">
        <f t="shared" si="233"/>
        <v>0</v>
      </c>
      <c r="H167" s="2" t="str">
        <f t="shared" si="234"/>
        <v>L</v>
      </c>
      <c r="I167" s="2" t="str">
        <f t="shared" si="235"/>
        <v>L00</v>
      </c>
      <c r="J167" s="2" t="str">
        <f t="shared" si="236"/>
        <v>58NE</v>
      </c>
      <c r="K167" s="2" t="str">
        <f t="shared" si="237"/>
        <v>58SW</v>
      </c>
      <c r="L167" s="43"/>
      <c r="M167" s="22" t="str">
        <f>IFERROR(VLOOKUP(H167,emme_volumes!$A:$AB, 4,FALSE)*24,"****")</f>
        <v>****</v>
      </c>
      <c r="N167" s="22" t="str">
        <f t="array" ref="N167">IFERROR(SUM(VLOOKUP(H167,emme_volumes!$A:$AB, {5,6,7,8,9,10,11,12,13,14,15,16,17,18,19,20,21,22,23,24,25,26,27,28},FALSE)),"****")</f>
        <v>****</v>
      </c>
      <c r="O167" s="23" t="str">
        <f t="array" ref="O167">IFERROR(SUM(VLOOKUP(J167,counts!$A:$AC, {6,7,8,9,10,11,12,13,14,15,16,17,18,19,20,21,22,23,24,25,26,27,28,29},FALSE)),"****")</f>
        <v>****</v>
      </c>
      <c r="P167" s="23" t="e">
        <f t="shared" si="238"/>
        <v>#VALUE!</v>
      </c>
      <c r="Q167" s="24" t="e">
        <f t="shared" si="239"/>
        <v>#VALUE!</v>
      </c>
      <c r="R167" s="49"/>
      <c r="S167" s="22" t="str">
        <f>IFERROR(VLOOKUP(I167,emme_volumes!$A:$AB, 4,FALSE)*24,"****")</f>
        <v>****</v>
      </c>
      <c r="T167" s="22" t="str">
        <f t="array" ref="T167">IFERROR(SUM(VLOOKUP(I167,emme_volumes!$A:$AB, {5,6,7,8,9,10,11,12,13,14,15,16,17,18,19,20,21,22,23,24,25,26,27,28},FALSE)),"****")</f>
        <v>****</v>
      </c>
      <c r="U167" s="23" t="str">
        <f t="array" ref="U167">IFERROR(SUM(VLOOKUP(K167,counts!$A:$AC, {6,7,8,9,10,11,12,13,14,15,16,17,18,19,20,21,22,23,24,25,26,27,28,29},FALSE)),"****")</f>
        <v>****</v>
      </c>
      <c r="V167" s="23" t="e">
        <f t="shared" si="240"/>
        <v>#VALUE!</v>
      </c>
      <c r="W167" s="24" t="e">
        <f t="shared" si="241"/>
        <v>#VALUE!</v>
      </c>
    </row>
    <row r="168" spans="1:23" hidden="1" outlineLevel="1">
      <c r="B168" s="1" t="s">
        <v>418</v>
      </c>
      <c r="C168" s="89">
        <v>59</v>
      </c>
      <c r="D168" s="2">
        <v>60540</v>
      </c>
      <c r="E168" s="2">
        <v>57190</v>
      </c>
      <c r="F168" s="2">
        <f t="shared" si="232"/>
        <v>57190</v>
      </c>
      <c r="G168" s="2">
        <f t="shared" si="233"/>
        <v>60540</v>
      </c>
      <c r="H168" s="2" t="str">
        <f t="shared" si="234"/>
        <v>L6054057190</v>
      </c>
      <c r="I168" s="2" t="str">
        <f t="shared" si="235"/>
        <v>L5719060540</v>
      </c>
      <c r="J168" s="2" t="str">
        <f t="shared" si="236"/>
        <v>59NE</v>
      </c>
      <c r="K168" s="2" t="str">
        <f t="shared" si="237"/>
        <v>59SW</v>
      </c>
      <c r="L168" s="43"/>
      <c r="M168" s="22" t="str">
        <f>IFERROR(VLOOKUP(H168,emme_volumes!$A:$AB, 4,FALSE)*24,"****")</f>
        <v>****</v>
      </c>
      <c r="N168" s="22" t="str">
        <f t="array" ref="N168">IFERROR(SUM(VLOOKUP(H168,emme_volumes!$A:$AB, {5,6,7,8,9,10,11,12,13,14,15,16,17,18,19,20,21,22,23,24,25,26,27,28},FALSE)),"****")</f>
        <v>****</v>
      </c>
      <c r="O168" s="23">
        <f t="array" ref="O168">IFERROR(SUM(VLOOKUP(J168,counts!$A:$AC, {6,7,8,9,10,11,12,13,14,15,16,17,18,19,20,21,22,23,24,25,26,27,28,29},FALSE)),"****")</f>
        <v>14089</v>
      </c>
      <c r="P168" s="23" t="e">
        <f t="shared" si="238"/>
        <v>#VALUE!</v>
      </c>
      <c r="Q168" s="24" t="e">
        <f t="shared" si="239"/>
        <v>#VALUE!</v>
      </c>
      <c r="R168" s="49"/>
      <c r="S168" s="22" t="str">
        <f>IFERROR(VLOOKUP(I168,emme_volumes!$A:$AB, 4,FALSE)*24,"****")</f>
        <v>****</v>
      </c>
      <c r="T168" s="22" t="str">
        <f t="array" ref="T168">IFERROR(SUM(VLOOKUP(I168,emme_volumes!$A:$AB, {5,6,7,8,9,10,11,12,13,14,15,16,17,18,19,20,21,22,23,24,25,26,27,28},FALSE)),"****")</f>
        <v>****</v>
      </c>
      <c r="U168" s="23">
        <f t="array" ref="U168">IFERROR(SUM(VLOOKUP(K168,counts!$A:$AC, {6,7,8,9,10,11,12,13,14,15,16,17,18,19,20,21,22,23,24,25,26,27,28,29},FALSE)),"****")</f>
        <v>16966</v>
      </c>
      <c r="V168" s="23" t="e">
        <f t="shared" si="240"/>
        <v>#VALUE!</v>
      </c>
      <c r="W168" s="24" t="e">
        <f t="shared" si="241"/>
        <v>#VALUE!</v>
      </c>
    </row>
    <row r="169" spans="1:23" hidden="1" outlineLevel="1">
      <c r="B169" s="1" t="s">
        <v>543</v>
      </c>
      <c r="C169" s="89">
        <v>435</v>
      </c>
      <c r="D169" s="2">
        <v>59910</v>
      </c>
      <c r="E169" s="2">
        <v>53894</v>
      </c>
      <c r="F169" s="2">
        <f t="shared" si="232"/>
        <v>53894</v>
      </c>
      <c r="G169" s="2">
        <f t="shared" si="233"/>
        <v>59910</v>
      </c>
      <c r="H169" s="2" t="str">
        <f t="shared" si="234"/>
        <v>L5991053894</v>
      </c>
      <c r="I169" s="2" t="str">
        <f t="shared" si="235"/>
        <v>L5389459910</v>
      </c>
      <c r="J169" s="2" t="str">
        <f t="shared" si="236"/>
        <v>435NE</v>
      </c>
      <c r="K169" s="2" t="str">
        <f t="shared" si="237"/>
        <v>435SW</v>
      </c>
      <c r="L169" s="43"/>
      <c r="M169" s="22" t="str">
        <f>IFERROR(VLOOKUP(H169,emme_volumes!$A:$AB, 4,FALSE)*24,"****")</f>
        <v>****</v>
      </c>
      <c r="N169" s="22" t="str">
        <f t="array" ref="N169">IFERROR(SUM(VLOOKUP(H169,emme_volumes!$A:$AB, {5,6,7,8,9,10,11,12,13,14,15,16,17,18,19,20,21,22,23,24,25,26,27,28},FALSE)),"****")</f>
        <v>****</v>
      </c>
      <c r="O169" s="23">
        <f t="array" ref="O169">IFERROR(SUM(VLOOKUP(J169,counts!$A:$AC, {6,7,8,9,10,11,12,13,14,15,16,17,18,19,20,21,22,23,24,25,26,27,28,29},FALSE)),"****")</f>
        <v>7449</v>
      </c>
      <c r="P169" s="23" t="e">
        <f t="shared" si="238"/>
        <v>#VALUE!</v>
      </c>
      <c r="Q169" s="24" t="e">
        <f t="shared" si="239"/>
        <v>#VALUE!</v>
      </c>
      <c r="R169" s="49"/>
      <c r="S169" s="22" t="str">
        <f>IFERROR(VLOOKUP(I169,emme_volumes!$A:$AB, 4,FALSE)*24,"****")</f>
        <v>****</v>
      </c>
      <c r="T169" s="22" t="str">
        <f t="array" ref="T169">IFERROR(SUM(VLOOKUP(I169,emme_volumes!$A:$AB, {5,6,7,8,9,10,11,12,13,14,15,16,17,18,19,20,21,22,23,24,25,26,27,28},FALSE)),"****")</f>
        <v>****</v>
      </c>
      <c r="U169" s="23">
        <f t="array" ref="U169">IFERROR(SUM(VLOOKUP(K169,counts!$A:$AC, {6,7,8,9,10,11,12,13,14,15,16,17,18,19,20,21,22,23,24,25,26,27,28,29},FALSE)),"****")</f>
        <v>7673</v>
      </c>
      <c r="V169" s="23" t="e">
        <f t="shared" si="240"/>
        <v>#VALUE!</v>
      </c>
      <c r="W169" s="24" t="e">
        <f t="shared" si="241"/>
        <v>#VALUE!</v>
      </c>
    </row>
    <row r="170" spans="1:23" hidden="1" outlineLevel="1">
      <c r="A170" s="3"/>
      <c r="B170" s="53" t="s">
        <v>4</v>
      </c>
      <c r="C170" s="91"/>
      <c r="D170" s="54"/>
      <c r="E170" s="54"/>
      <c r="F170" s="54"/>
      <c r="G170" s="54"/>
      <c r="H170" s="54"/>
      <c r="I170" s="54"/>
      <c r="J170" s="54"/>
      <c r="K170" s="54"/>
      <c r="L170" s="45"/>
      <c r="M170" s="55">
        <f>SUM(M163:M169)</f>
        <v>0</v>
      </c>
      <c r="N170" s="55">
        <f>SUM(N163:N169)</f>
        <v>0</v>
      </c>
      <c r="O170" s="56">
        <f t="shared" ref="O170" si="242">SUM(O163:O169)</f>
        <v>21538</v>
      </c>
      <c r="P170" s="56">
        <f>N170-O170</f>
        <v>-21538</v>
      </c>
      <c r="Q170" s="57">
        <f t="shared" si="239"/>
        <v>-1</v>
      </c>
      <c r="R170" s="50"/>
      <c r="S170" s="55">
        <f>SUM(S163:S169)</f>
        <v>0</v>
      </c>
      <c r="T170" s="55">
        <f t="shared" ref="T170:U170" si="243">SUM(T163:T169)</f>
        <v>0</v>
      </c>
      <c r="U170" s="56">
        <f t="shared" si="243"/>
        <v>24639</v>
      </c>
      <c r="V170" s="56">
        <f>T170-U170</f>
        <v>-24639</v>
      </c>
      <c r="W170" s="57">
        <f t="shared" si="241"/>
        <v>-1</v>
      </c>
    </row>
    <row r="171" spans="1:23" hidden="1" outlineLevel="1">
      <c r="A171" s="3"/>
      <c r="C171" s="89"/>
      <c r="H171" s="3"/>
      <c r="I171" s="92"/>
      <c r="J171" s="3"/>
      <c r="K171" s="3"/>
      <c r="L171" s="43"/>
      <c r="M171" s="29"/>
      <c r="N171" s="29"/>
      <c r="O171" s="30"/>
      <c r="P171" s="30"/>
      <c r="Q171" s="31"/>
      <c r="R171" s="49"/>
      <c r="S171" s="29"/>
      <c r="T171" s="29"/>
      <c r="U171" s="30"/>
      <c r="V171" s="30"/>
      <c r="W171" s="31"/>
    </row>
    <row r="172" spans="1:23" hidden="1" outlineLevel="1">
      <c r="B172" s="53" t="s">
        <v>115</v>
      </c>
      <c r="C172" s="90"/>
      <c r="D172" s="74"/>
      <c r="E172" s="74"/>
      <c r="F172" s="74"/>
      <c r="G172" s="74"/>
      <c r="H172" s="74"/>
      <c r="I172" s="74"/>
      <c r="J172" s="74"/>
      <c r="K172" s="74"/>
      <c r="L172" s="45"/>
      <c r="M172" s="75"/>
      <c r="N172" s="75"/>
      <c r="O172" s="76"/>
      <c r="P172" s="76"/>
      <c r="Q172" s="77"/>
      <c r="R172" s="49"/>
      <c r="S172" s="75"/>
      <c r="T172" s="75"/>
      <c r="U172" s="76"/>
      <c r="V172" s="76"/>
      <c r="W172" s="77"/>
    </row>
    <row r="173" spans="1:23" hidden="1" outlineLevel="1">
      <c r="B173" s="1" t="s">
        <v>419</v>
      </c>
      <c r="C173" s="89">
        <v>78</v>
      </c>
      <c r="F173" s="2">
        <f t="shared" ref="F173:F182" si="244">E173</f>
        <v>0</v>
      </c>
      <c r="G173" s="2">
        <f t="shared" ref="G173:G182" si="245">D173</f>
        <v>0</v>
      </c>
      <c r="H173" s="2" t="str">
        <f t="shared" ref="H173:H182" si="246">CONCATENATE("L",D173,E173)</f>
        <v>L</v>
      </c>
      <c r="I173" s="2" t="str">
        <f t="shared" ref="I173:I182" si="247">CONCATENATE("L",F173,G173)</f>
        <v>L00</v>
      </c>
      <c r="J173" s="2" t="str">
        <f t="shared" ref="J173:J182" si="248">CONCATENATE(C173,"NE")</f>
        <v>78NE</v>
      </c>
      <c r="K173" s="2" t="str">
        <f t="shared" ref="K173:K182" si="249">CONCATENATE(C173,"SW")</f>
        <v>78SW</v>
      </c>
      <c r="L173" s="43"/>
      <c r="M173" s="22" t="str">
        <f>IFERROR(VLOOKUP(H173,emme_volumes!$A:$AB, 4,FALSE)*24,"****")</f>
        <v>****</v>
      </c>
      <c r="N173" s="22" t="str">
        <f t="array" ref="N173">IFERROR(SUM(VLOOKUP(H173,emme_volumes!$A:$AB, {5,6,7,8,9,10,11,12,13,14,15,16,17,18,19,20,21,22,23,24,25,26,27,28},FALSE)),"****")</f>
        <v>****</v>
      </c>
      <c r="O173" s="23" t="str">
        <f t="array" ref="O173">IFERROR(SUM(VLOOKUP(J173,counts!$A:$AC, {6,7,8,9,10,11,12,13,14,15,16,17,18,19,20,21,22,23,24,25,26,27,28,29},FALSE)),"****")</f>
        <v>****</v>
      </c>
      <c r="P173" s="23" t="e">
        <f t="shared" ref="P173:P182" si="250">N173-O173</f>
        <v>#VALUE!</v>
      </c>
      <c r="Q173" s="24" t="e">
        <f t="shared" ref="Q173:Q183" si="251">P173/O173</f>
        <v>#VALUE!</v>
      </c>
      <c r="R173" s="49"/>
      <c r="S173" s="22" t="str">
        <f>IFERROR(VLOOKUP(I173,emme_volumes!$A:$AB, 4,FALSE)*24,"****")</f>
        <v>****</v>
      </c>
      <c r="T173" s="22" t="str">
        <f t="array" ref="T173">IFERROR(SUM(VLOOKUP(I173,emme_volumes!$A:$AB, {5,6,7,8,9,10,11,12,13,14,15,16,17,18,19,20,21,22,23,24,25,26,27,28},FALSE)),"****")</f>
        <v>****</v>
      </c>
      <c r="U173" s="23" t="str">
        <f t="array" ref="U173">IFERROR(SUM(VLOOKUP(K173,counts!$A:$AC, {6,7,8,9,10,11,12,13,14,15,16,17,18,19,20,21,22,23,24,25,26,27,28,29},FALSE)),"****")</f>
        <v>****</v>
      </c>
      <c r="V173" s="23" t="e">
        <f t="shared" ref="V173:V182" si="252">T173-U173</f>
        <v>#VALUE!</v>
      </c>
      <c r="W173" s="24" t="e">
        <f t="shared" ref="W173:W183" si="253">V173/U173</f>
        <v>#VALUE!</v>
      </c>
    </row>
    <row r="174" spans="1:23" hidden="1" outlineLevel="1">
      <c r="B174" s="1" t="s">
        <v>420</v>
      </c>
      <c r="C174" s="89">
        <v>79</v>
      </c>
      <c r="F174" s="2">
        <f t="shared" si="244"/>
        <v>0</v>
      </c>
      <c r="G174" s="2">
        <f t="shared" si="245"/>
        <v>0</v>
      </c>
      <c r="H174" s="2" t="str">
        <f t="shared" si="246"/>
        <v>L</v>
      </c>
      <c r="I174" s="2" t="str">
        <f t="shared" si="247"/>
        <v>L00</v>
      </c>
      <c r="J174" s="2" t="str">
        <f t="shared" si="248"/>
        <v>79NE</v>
      </c>
      <c r="K174" s="2" t="str">
        <f t="shared" si="249"/>
        <v>79SW</v>
      </c>
      <c r="L174" s="43"/>
      <c r="M174" s="22" t="str">
        <f>IFERROR(VLOOKUP(H174,emme_volumes!$A:$AB, 4,FALSE)*24,"****")</f>
        <v>****</v>
      </c>
      <c r="N174" s="22" t="str">
        <f t="array" ref="N174">IFERROR(SUM(VLOOKUP(H174,emme_volumes!$A:$AB, {5,6,7,8,9,10,11,12,13,14,15,16,17,18,19,20,21,22,23,24,25,26,27,28},FALSE)),"****")</f>
        <v>****</v>
      </c>
      <c r="O174" s="23" t="str">
        <f t="array" ref="O174">IFERROR(SUM(VLOOKUP(J174,counts!$A:$AC, {6,7,8,9,10,11,12,13,14,15,16,17,18,19,20,21,22,23,24,25,26,27,28,29},FALSE)),"****")</f>
        <v>****</v>
      </c>
      <c r="P174" s="23" t="e">
        <f t="shared" si="250"/>
        <v>#VALUE!</v>
      </c>
      <c r="Q174" s="24" t="e">
        <f t="shared" si="251"/>
        <v>#VALUE!</v>
      </c>
      <c r="R174" s="49"/>
      <c r="S174" s="22" t="str">
        <f>IFERROR(VLOOKUP(I174,emme_volumes!$A:$AB, 4,FALSE)*24,"****")</f>
        <v>****</v>
      </c>
      <c r="T174" s="22" t="str">
        <f t="array" ref="T174">IFERROR(SUM(VLOOKUP(I174,emme_volumes!$A:$AB, {5,6,7,8,9,10,11,12,13,14,15,16,17,18,19,20,21,22,23,24,25,26,27,28},FALSE)),"****")</f>
        <v>****</v>
      </c>
      <c r="U174" s="23" t="str">
        <f t="array" ref="U174">IFERROR(SUM(VLOOKUP(K174,counts!$A:$AC, {6,7,8,9,10,11,12,13,14,15,16,17,18,19,20,21,22,23,24,25,26,27,28,29},FALSE)),"****")</f>
        <v>****</v>
      </c>
      <c r="V174" s="23" t="e">
        <f t="shared" si="252"/>
        <v>#VALUE!</v>
      </c>
      <c r="W174" s="24" t="e">
        <f t="shared" si="253"/>
        <v>#VALUE!</v>
      </c>
    </row>
    <row r="175" spans="1:23" hidden="1" outlineLevel="1">
      <c r="B175" s="4" t="s">
        <v>421</v>
      </c>
      <c r="C175" s="93">
        <v>80</v>
      </c>
      <c r="D175" s="9"/>
      <c r="E175" s="9"/>
      <c r="F175" s="9">
        <f t="shared" si="244"/>
        <v>0</v>
      </c>
      <c r="G175" s="9">
        <f t="shared" si="245"/>
        <v>0</v>
      </c>
      <c r="H175" s="9" t="str">
        <f t="shared" si="246"/>
        <v>L</v>
      </c>
      <c r="I175" s="9" t="str">
        <f t="shared" si="247"/>
        <v>L00</v>
      </c>
      <c r="J175" s="9" t="str">
        <f t="shared" si="248"/>
        <v>80NE</v>
      </c>
      <c r="K175" s="9" t="str">
        <f t="shared" si="249"/>
        <v>80SW</v>
      </c>
      <c r="L175" s="43"/>
      <c r="M175" s="26" t="str">
        <f>IFERROR(VLOOKUP(H175,emme_volumes!$A:$AB, 4,FALSE)*24,"****")</f>
        <v>****</v>
      </c>
      <c r="N175" s="26" t="str">
        <f t="array" ref="N175">IFERROR(SUM(VLOOKUP(H175,emme_volumes!$A:$AB, {5,6,7,8,9,10,11,12,13,14,15,16,17,18,19,20,21,22,23,24,25,26,27,28},FALSE)),"****")</f>
        <v>****</v>
      </c>
      <c r="O175" s="27" t="str">
        <f t="array" ref="O175">IFERROR(SUM(VLOOKUP(J175,counts!$A:$AC, {6,7,8,9,10,11,12,13,14,15,16,17,18,19,20,21,22,23,24,25,26,27,28,29},FALSE)),"****")</f>
        <v>****</v>
      </c>
      <c r="P175" s="27" t="e">
        <f t="shared" si="250"/>
        <v>#VALUE!</v>
      </c>
      <c r="Q175" s="28" t="e">
        <f t="shared" si="251"/>
        <v>#VALUE!</v>
      </c>
      <c r="R175" s="49"/>
      <c r="S175" s="26" t="str">
        <f>IFERROR(VLOOKUP(I175,emme_volumes!$A:$AB, 4,FALSE)*24,"****")</f>
        <v>****</v>
      </c>
      <c r="T175" s="26" t="str">
        <f t="array" ref="T175">IFERROR(SUM(VLOOKUP(I175,emme_volumes!$A:$AB, {5,6,7,8,9,10,11,12,13,14,15,16,17,18,19,20,21,22,23,24,25,26,27,28},FALSE)),"****")</f>
        <v>****</v>
      </c>
      <c r="U175" s="27" t="str">
        <f t="array" ref="U175">IFERROR(SUM(VLOOKUP(K175,counts!$A:$AC, {6,7,8,9,10,11,12,13,14,15,16,17,18,19,20,21,22,23,24,25,26,27,28,29},FALSE)),"****")</f>
        <v>****</v>
      </c>
      <c r="V175" s="27" t="e">
        <f t="shared" si="252"/>
        <v>#VALUE!</v>
      </c>
      <c r="W175" s="28" t="e">
        <f t="shared" si="253"/>
        <v>#VALUE!</v>
      </c>
    </row>
    <row r="176" spans="1:23" hidden="1" outlineLevel="1">
      <c r="B176" s="1" t="s">
        <v>422</v>
      </c>
      <c r="C176" s="89">
        <v>81</v>
      </c>
      <c r="F176" s="2">
        <f t="shared" si="244"/>
        <v>0</v>
      </c>
      <c r="G176" s="2">
        <f t="shared" si="245"/>
        <v>0</v>
      </c>
      <c r="H176" s="2" t="str">
        <f t="shared" si="246"/>
        <v>L</v>
      </c>
      <c r="I176" s="2" t="str">
        <f t="shared" si="247"/>
        <v>L00</v>
      </c>
      <c r="J176" s="2" t="str">
        <f t="shared" si="248"/>
        <v>81NE</v>
      </c>
      <c r="K176" s="2" t="str">
        <f t="shared" si="249"/>
        <v>81SW</v>
      </c>
      <c r="L176" s="43"/>
      <c r="M176" s="22" t="str">
        <f>IFERROR(VLOOKUP(H176,emme_volumes!$A:$AB, 4,FALSE)*24,"****")</f>
        <v>****</v>
      </c>
      <c r="N176" s="22" t="str">
        <f t="array" ref="N176">IFERROR(SUM(VLOOKUP(H176,emme_volumes!$A:$AB, {5,6,7,8,9,10,11,12,13,14,15,16,17,18,19,20,21,22,23,24,25,26,27,28},FALSE)),"****")</f>
        <v>****</v>
      </c>
      <c r="O176" s="23" t="str">
        <f t="array" ref="O176">IFERROR(SUM(VLOOKUP(J176,counts!$A:$AC, {6,7,8,9,10,11,12,13,14,15,16,17,18,19,20,21,22,23,24,25,26,27,28,29},FALSE)),"****")</f>
        <v>****</v>
      </c>
      <c r="P176" s="23" t="e">
        <f t="shared" si="250"/>
        <v>#VALUE!</v>
      </c>
      <c r="Q176" s="24" t="e">
        <f t="shared" si="251"/>
        <v>#VALUE!</v>
      </c>
      <c r="R176" s="49"/>
      <c r="S176" s="22" t="str">
        <f>IFERROR(VLOOKUP(I176,emme_volumes!$A:$AB, 4,FALSE)*24,"****")</f>
        <v>****</v>
      </c>
      <c r="T176" s="22" t="str">
        <f t="array" ref="T176">IFERROR(SUM(VLOOKUP(I176,emme_volumes!$A:$AB, {5,6,7,8,9,10,11,12,13,14,15,16,17,18,19,20,21,22,23,24,25,26,27,28},FALSE)),"****")</f>
        <v>****</v>
      </c>
      <c r="U176" s="23" t="str">
        <f t="array" ref="U176">IFERROR(SUM(VLOOKUP(K176,counts!$A:$AC, {6,7,8,9,10,11,12,13,14,15,16,17,18,19,20,21,22,23,24,25,26,27,28,29},FALSE)),"****")</f>
        <v>****</v>
      </c>
      <c r="V176" s="23" t="e">
        <f t="shared" si="252"/>
        <v>#VALUE!</v>
      </c>
      <c r="W176" s="24" t="e">
        <f t="shared" si="253"/>
        <v>#VALUE!</v>
      </c>
    </row>
    <row r="177" spans="1:23" hidden="1" outlineLevel="1">
      <c r="B177" s="1" t="s">
        <v>423</v>
      </c>
      <c r="C177" s="89">
        <v>82</v>
      </c>
      <c r="F177" s="2">
        <f t="shared" si="244"/>
        <v>0</v>
      </c>
      <c r="G177" s="2">
        <f t="shared" si="245"/>
        <v>0</v>
      </c>
      <c r="H177" s="2" t="str">
        <f t="shared" si="246"/>
        <v>L</v>
      </c>
      <c r="I177" s="2" t="str">
        <f t="shared" si="247"/>
        <v>L00</v>
      </c>
      <c r="J177" s="2" t="str">
        <f t="shared" si="248"/>
        <v>82NE</v>
      </c>
      <c r="K177" s="2" t="str">
        <f t="shared" si="249"/>
        <v>82SW</v>
      </c>
      <c r="L177" s="43"/>
      <c r="M177" s="22" t="str">
        <f>IFERROR(VLOOKUP(H177,emme_volumes!$A:$AB, 4,FALSE)*24,"****")</f>
        <v>****</v>
      </c>
      <c r="N177" s="22" t="str">
        <f t="array" ref="N177">IFERROR(SUM(VLOOKUP(H177,emme_volumes!$A:$AB, {5,6,7,8,9,10,11,12,13,14,15,16,17,18,19,20,21,22,23,24,25,26,27,28},FALSE)),"****")</f>
        <v>****</v>
      </c>
      <c r="O177" s="23" t="str">
        <f t="array" ref="O177">IFERROR(SUM(VLOOKUP(J177,counts!$A:$AC, {6,7,8,9,10,11,12,13,14,15,16,17,18,19,20,21,22,23,24,25,26,27,28,29},FALSE)),"****")</f>
        <v>****</v>
      </c>
      <c r="P177" s="23" t="e">
        <f t="shared" si="250"/>
        <v>#VALUE!</v>
      </c>
      <c r="Q177" s="24" t="e">
        <f t="shared" si="251"/>
        <v>#VALUE!</v>
      </c>
      <c r="R177" s="49"/>
      <c r="S177" s="22" t="str">
        <f>IFERROR(VLOOKUP(I177,emme_volumes!$A:$AB, 4,FALSE)*24,"****")</f>
        <v>****</v>
      </c>
      <c r="T177" s="22" t="str">
        <f t="array" ref="T177">IFERROR(SUM(VLOOKUP(I177,emme_volumes!$A:$AB, {5,6,7,8,9,10,11,12,13,14,15,16,17,18,19,20,21,22,23,24,25,26,27,28},FALSE)),"****")</f>
        <v>****</v>
      </c>
      <c r="U177" s="23" t="str">
        <f t="array" ref="U177">IFERROR(SUM(VLOOKUP(K177,counts!$A:$AC, {6,7,8,9,10,11,12,13,14,15,16,17,18,19,20,21,22,23,24,25,26,27,28,29},FALSE)),"****")</f>
        <v>****</v>
      </c>
      <c r="V177" s="23" t="e">
        <f t="shared" si="252"/>
        <v>#VALUE!</v>
      </c>
      <c r="W177" s="24" t="e">
        <f t="shared" si="253"/>
        <v>#VALUE!</v>
      </c>
    </row>
    <row r="178" spans="1:23" hidden="1" outlineLevel="1">
      <c r="B178" s="1" t="s">
        <v>424</v>
      </c>
      <c r="C178" s="89">
        <v>83</v>
      </c>
      <c r="F178" s="2">
        <f t="shared" si="244"/>
        <v>0</v>
      </c>
      <c r="G178" s="2">
        <f t="shared" si="245"/>
        <v>0</v>
      </c>
      <c r="H178" s="2" t="str">
        <f t="shared" si="246"/>
        <v>L</v>
      </c>
      <c r="I178" s="2" t="str">
        <f t="shared" si="247"/>
        <v>L00</v>
      </c>
      <c r="J178" s="2" t="str">
        <f t="shared" si="248"/>
        <v>83NE</v>
      </c>
      <c r="K178" s="2" t="str">
        <f t="shared" si="249"/>
        <v>83SW</v>
      </c>
      <c r="L178" s="43"/>
      <c r="M178" s="22" t="str">
        <f>IFERROR(VLOOKUP(H178,emme_volumes!$A:$AB, 4,FALSE)*24,"****")</f>
        <v>****</v>
      </c>
      <c r="N178" s="22" t="str">
        <f t="array" ref="N178">IFERROR(SUM(VLOOKUP(H178,emme_volumes!$A:$AB, {5,6,7,8,9,10,11,12,13,14,15,16,17,18,19,20,21,22,23,24,25,26,27,28},FALSE)),"****")</f>
        <v>****</v>
      </c>
      <c r="O178" s="23" t="str">
        <f t="array" ref="O178">IFERROR(SUM(VLOOKUP(J178,counts!$A:$AC, {6,7,8,9,10,11,12,13,14,15,16,17,18,19,20,21,22,23,24,25,26,27,28,29},FALSE)),"****")</f>
        <v>****</v>
      </c>
      <c r="P178" s="23" t="e">
        <f t="shared" si="250"/>
        <v>#VALUE!</v>
      </c>
      <c r="Q178" s="24" t="e">
        <f t="shared" si="251"/>
        <v>#VALUE!</v>
      </c>
      <c r="R178" s="49"/>
      <c r="S178" s="22" t="str">
        <f>IFERROR(VLOOKUP(I178,emme_volumes!$A:$AB, 4,FALSE)*24,"****")</f>
        <v>****</v>
      </c>
      <c r="T178" s="22" t="str">
        <f t="array" ref="T178">IFERROR(SUM(VLOOKUP(I178,emme_volumes!$A:$AB, {5,6,7,8,9,10,11,12,13,14,15,16,17,18,19,20,21,22,23,24,25,26,27,28},FALSE)),"****")</f>
        <v>****</v>
      </c>
      <c r="U178" s="23" t="str">
        <f t="array" ref="U178">IFERROR(SUM(VLOOKUP(K178,counts!$A:$AC, {6,7,8,9,10,11,12,13,14,15,16,17,18,19,20,21,22,23,24,25,26,27,28,29},FALSE)),"****")</f>
        <v>****</v>
      </c>
      <c r="V178" s="23" t="e">
        <f t="shared" si="252"/>
        <v>#VALUE!</v>
      </c>
      <c r="W178" s="24" t="e">
        <f t="shared" si="253"/>
        <v>#VALUE!</v>
      </c>
    </row>
    <row r="179" spans="1:23" hidden="1" outlineLevel="1">
      <c r="B179" s="1" t="s">
        <v>425</v>
      </c>
      <c r="C179" s="89">
        <v>84</v>
      </c>
      <c r="F179" s="2">
        <f t="shared" si="244"/>
        <v>0</v>
      </c>
      <c r="G179" s="2">
        <f t="shared" si="245"/>
        <v>0</v>
      </c>
      <c r="H179" s="2" t="str">
        <f t="shared" si="246"/>
        <v>L</v>
      </c>
      <c r="I179" s="2" t="str">
        <f t="shared" si="247"/>
        <v>L00</v>
      </c>
      <c r="J179" s="2" t="str">
        <f t="shared" si="248"/>
        <v>84NE</v>
      </c>
      <c r="K179" s="2" t="str">
        <f t="shared" si="249"/>
        <v>84SW</v>
      </c>
      <c r="L179" s="43"/>
      <c r="M179" s="22" t="str">
        <f>IFERROR(VLOOKUP(H179,emme_volumes!$A:$AB, 4,FALSE)*24,"****")</f>
        <v>****</v>
      </c>
      <c r="N179" s="22" t="str">
        <f t="array" ref="N179">IFERROR(SUM(VLOOKUP(H179,emme_volumes!$A:$AB, {5,6,7,8,9,10,11,12,13,14,15,16,17,18,19,20,21,22,23,24,25,26,27,28},FALSE)),"****")</f>
        <v>****</v>
      </c>
      <c r="O179" s="23" t="str">
        <f t="array" ref="O179">IFERROR(SUM(VLOOKUP(J179,counts!$A:$AC, {6,7,8,9,10,11,12,13,14,15,16,17,18,19,20,21,22,23,24,25,26,27,28,29},FALSE)),"****")</f>
        <v>****</v>
      </c>
      <c r="P179" s="23" t="e">
        <f t="shared" si="250"/>
        <v>#VALUE!</v>
      </c>
      <c r="Q179" s="24" t="e">
        <f t="shared" si="251"/>
        <v>#VALUE!</v>
      </c>
      <c r="R179" s="49"/>
      <c r="S179" s="22" t="str">
        <f>IFERROR(VLOOKUP(I179,emme_volumes!$A:$AB, 4,FALSE)*24,"****")</f>
        <v>****</v>
      </c>
      <c r="T179" s="22" t="str">
        <f t="array" ref="T179">IFERROR(SUM(VLOOKUP(I179,emme_volumes!$A:$AB, {5,6,7,8,9,10,11,12,13,14,15,16,17,18,19,20,21,22,23,24,25,26,27,28},FALSE)),"****")</f>
        <v>****</v>
      </c>
      <c r="U179" s="23" t="str">
        <f t="array" ref="U179">IFERROR(SUM(VLOOKUP(K179,counts!$A:$AC, {6,7,8,9,10,11,12,13,14,15,16,17,18,19,20,21,22,23,24,25,26,27,28,29},FALSE)),"****")</f>
        <v>****</v>
      </c>
      <c r="V179" s="23" t="e">
        <f t="shared" si="252"/>
        <v>#VALUE!</v>
      </c>
      <c r="W179" s="24" t="e">
        <f t="shared" si="253"/>
        <v>#VALUE!</v>
      </c>
    </row>
    <row r="180" spans="1:23" hidden="1" outlineLevel="1">
      <c r="B180" s="1" t="s">
        <v>426</v>
      </c>
      <c r="C180" s="89">
        <v>85</v>
      </c>
      <c r="F180" s="2">
        <f t="shared" si="244"/>
        <v>0</v>
      </c>
      <c r="G180" s="2">
        <f t="shared" si="245"/>
        <v>0</v>
      </c>
      <c r="H180" s="2" t="str">
        <f t="shared" si="246"/>
        <v>L</v>
      </c>
      <c r="I180" s="2" t="str">
        <f t="shared" si="247"/>
        <v>L00</v>
      </c>
      <c r="J180" s="2" t="str">
        <f t="shared" si="248"/>
        <v>85NE</v>
      </c>
      <c r="K180" s="2" t="str">
        <f t="shared" si="249"/>
        <v>85SW</v>
      </c>
      <c r="L180" s="43"/>
      <c r="M180" s="22" t="str">
        <f>IFERROR(VLOOKUP(H180,emme_volumes!$A:$AB, 4,FALSE)*24,"****")</f>
        <v>****</v>
      </c>
      <c r="N180" s="22" t="str">
        <f t="array" ref="N180">IFERROR(SUM(VLOOKUP(H180,emme_volumes!$A:$AB, {5,6,7,8,9,10,11,12,13,14,15,16,17,18,19,20,21,22,23,24,25,26,27,28},FALSE)),"****")</f>
        <v>****</v>
      </c>
      <c r="O180" s="23" t="str">
        <f t="array" ref="O180">IFERROR(SUM(VLOOKUP(J180,counts!$A:$AC, {6,7,8,9,10,11,12,13,14,15,16,17,18,19,20,21,22,23,24,25,26,27,28,29},FALSE)),"****")</f>
        <v>****</v>
      </c>
      <c r="P180" s="23" t="e">
        <f t="shared" si="250"/>
        <v>#VALUE!</v>
      </c>
      <c r="Q180" s="24" t="e">
        <f t="shared" si="251"/>
        <v>#VALUE!</v>
      </c>
      <c r="R180" s="49"/>
      <c r="S180" s="22" t="str">
        <f>IFERROR(VLOOKUP(I180,emme_volumes!$A:$AB, 4,FALSE)*24,"****")</f>
        <v>****</v>
      </c>
      <c r="T180" s="22" t="str">
        <f t="array" ref="T180">IFERROR(SUM(VLOOKUP(I180,emme_volumes!$A:$AB, {5,6,7,8,9,10,11,12,13,14,15,16,17,18,19,20,21,22,23,24,25,26,27,28},FALSE)),"****")</f>
        <v>****</v>
      </c>
      <c r="U180" s="23" t="str">
        <f t="array" ref="U180">IFERROR(SUM(VLOOKUP(K180,counts!$A:$AC, {6,7,8,9,10,11,12,13,14,15,16,17,18,19,20,21,22,23,24,25,26,27,28,29},FALSE)),"****")</f>
        <v>****</v>
      </c>
      <c r="V180" s="23" t="e">
        <f t="shared" si="252"/>
        <v>#VALUE!</v>
      </c>
      <c r="W180" s="24" t="e">
        <f t="shared" si="253"/>
        <v>#VALUE!</v>
      </c>
    </row>
    <row r="181" spans="1:23" hidden="1" outlineLevel="1">
      <c r="B181" s="1" t="s">
        <v>427</v>
      </c>
      <c r="C181" s="89">
        <v>86</v>
      </c>
      <c r="F181" s="2">
        <f t="shared" si="244"/>
        <v>0</v>
      </c>
      <c r="G181" s="2">
        <f t="shared" si="245"/>
        <v>0</v>
      </c>
      <c r="H181" s="2" t="str">
        <f t="shared" si="246"/>
        <v>L</v>
      </c>
      <c r="I181" s="2" t="str">
        <f t="shared" si="247"/>
        <v>L00</v>
      </c>
      <c r="J181" s="2" t="str">
        <f t="shared" si="248"/>
        <v>86NE</v>
      </c>
      <c r="K181" s="2" t="str">
        <f t="shared" si="249"/>
        <v>86SW</v>
      </c>
      <c r="L181" s="43"/>
      <c r="M181" s="22" t="str">
        <f>IFERROR(VLOOKUP(H181,emme_volumes!$A:$AB, 4,FALSE)*24,"****")</f>
        <v>****</v>
      </c>
      <c r="N181" s="22" t="str">
        <f t="array" ref="N181">IFERROR(SUM(VLOOKUP(H181,emme_volumes!$A:$AB, {5,6,7,8,9,10,11,12,13,14,15,16,17,18,19,20,21,22,23,24,25,26,27,28},FALSE)),"****")</f>
        <v>****</v>
      </c>
      <c r="O181" s="23" t="str">
        <f t="array" ref="O181">IFERROR(SUM(VLOOKUP(J181,counts!$A:$AC, {6,7,8,9,10,11,12,13,14,15,16,17,18,19,20,21,22,23,24,25,26,27,28,29},FALSE)),"****")</f>
        <v>****</v>
      </c>
      <c r="P181" s="23" t="e">
        <f t="shared" si="250"/>
        <v>#VALUE!</v>
      </c>
      <c r="Q181" s="24" t="e">
        <f t="shared" si="251"/>
        <v>#VALUE!</v>
      </c>
      <c r="R181" s="49"/>
      <c r="S181" s="22" t="str">
        <f>IFERROR(VLOOKUP(I181,emme_volumes!$A:$AB, 4,FALSE)*24,"****")</f>
        <v>****</v>
      </c>
      <c r="T181" s="22" t="str">
        <f t="array" ref="T181">IFERROR(SUM(VLOOKUP(I181,emme_volumes!$A:$AB, {5,6,7,8,9,10,11,12,13,14,15,16,17,18,19,20,21,22,23,24,25,26,27,28},FALSE)),"****")</f>
        <v>****</v>
      </c>
      <c r="U181" s="23" t="str">
        <f t="array" ref="U181">IFERROR(SUM(VLOOKUP(K181,counts!$A:$AC, {6,7,8,9,10,11,12,13,14,15,16,17,18,19,20,21,22,23,24,25,26,27,28,29},FALSE)),"****")</f>
        <v>****</v>
      </c>
      <c r="V181" s="23" t="e">
        <f t="shared" si="252"/>
        <v>#VALUE!</v>
      </c>
      <c r="W181" s="24" t="e">
        <f t="shared" si="253"/>
        <v>#VALUE!</v>
      </c>
    </row>
    <row r="182" spans="1:23" hidden="1" outlineLevel="1">
      <c r="A182" s="3"/>
      <c r="B182" s="1" t="s">
        <v>428</v>
      </c>
      <c r="C182" s="89">
        <v>87</v>
      </c>
      <c r="F182" s="2">
        <f t="shared" si="244"/>
        <v>0</v>
      </c>
      <c r="G182" s="2">
        <f t="shared" si="245"/>
        <v>0</v>
      </c>
      <c r="H182" s="2" t="str">
        <f t="shared" si="246"/>
        <v>L</v>
      </c>
      <c r="I182" s="2" t="str">
        <f t="shared" si="247"/>
        <v>L00</v>
      </c>
      <c r="J182" s="2" t="str">
        <f t="shared" si="248"/>
        <v>87NE</v>
      </c>
      <c r="K182" s="2" t="str">
        <f t="shared" si="249"/>
        <v>87SW</v>
      </c>
      <c r="L182" s="43"/>
      <c r="M182" s="22" t="str">
        <f>IFERROR(VLOOKUP(H182,emme_volumes!$A:$AB, 4,FALSE)*24,"****")</f>
        <v>****</v>
      </c>
      <c r="N182" s="22" t="str">
        <f t="array" ref="N182">IFERROR(SUM(VLOOKUP(H182,emme_volumes!$A:$AB, {5,6,7,8,9,10,11,12,13,14,15,16,17,18,19,20,21,22,23,24,25,26,27,28},FALSE)),"****")</f>
        <v>****</v>
      </c>
      <c r="O182" s="23" t="str">
        <f t="array" ref="O182">IFERROR(SUM(VLOOKUP(J182,counts!$A:$AC, {6,7,8,9,10,11,12,13,14,15,16,17,18,19,20,21,22,23,24,25,26,27,28,29},FALSE)),"****")</f>
        <v>****</v>
      </c>
      <c r="P182" s="23" t="e">
        <f t="shared" si="250"/>
        <v>#VALUE!</v>
      </c>
      <c r="Q182" s="24" t="e">
        <f t="shared" si="251"/>
        <v>#VALUE!</v>
      </c>
      <c r="R182" s="49"/>
      <c r="S182" s="22" t="str">
        <f>IFERROR(VLOOKUP(I182,emme_volumes!$A:$AB, 4,FALSE)*24,"****")</f>
        <v>****</v>
      </c>
      <c r="T182" s="22" t="str">
        <f t="array" ref="T182">IFERROR(SUM(VLOOKUP(I182,emme_volumes!$A:$AB, {5,6,7,8,9,10,11,12,13,14,15,16,17,18,19,20,21,22,23,24,25,26,27,28},FALSE)),"****")</f>
        <v>****</v>
      </c>
      <c r="U182" s="23" t="str">
        <f t="array" ref="U182">IFERROR(SUM(VLOOKUP(K182,counts!$A:$AC, {6,7,8,9,10,11,12,13,14,15,16,17,18,19,20,21,22,23,24,25,26,27,28,29},FALSE)),"****")</f>
        <v>****</v>
      </c>
      <c r="V182" s="23" t="e">
        <f t="shared" si="252"/>
        <v>#VALUE!</v>
      </c>
      <c r="W182" s="24" t="e">
        <f t="shared" si="253"/>
        <v>#VALUE!</v>
      </c>
    </row>
    <row r="183" spans="1:23" hidden="1" outlineLevel="1">
      <c r="A183" s="3"/>
      <c r="B183" s="53" t="s">
        <v>4</v>
      </c>
      <c r="C183" s="91"/>
      <c r="D183" s="54"/>
      <c r="E183" s="54"/>
      <c r="F183" s="54"/>
      <c r="G183" s="54"/>
      <c r="H183" s="54"/>
      <c r="I183" s="54"/>
      <c r="J183" s="54"/>
      <c r="K183" s="54"/>
      <c r="L183" s="45"/>
      <c r="M183" s="55">
        <f>SUM(M173:M182)</f>
        <v>0</v>
      </c>
      <c r="N183" s="55">
        <f>SUM(N173:N182)</f>
        <v>0</v>
      </c>
      <c r="O183" s="56">
        <f t="shared" ref="O183:P183" si="254">SUM(O173:O182)</f>
        <v>0</v>
      </c>
      <c r="P183" s="56" t="e">
        <f t="shared" si="254"/>
        <v>#VALUE!</v>
      </c>
      <c r="Q183" s="57" t="e">
        <f t="shared" si="251"/>
        <v>#VALUE!</v>
      </c>
      <c r="R183" s="50"/>
      <c r="S183" s="55">
        <f>SUM(S173:S182)</f>
        <v>0</v>
      </c>
      <c r="T183" s="55">
        <f t="shared" ref="T183:V183" si="255">SUM(T173:T182)</f>
        <v>0</v>
      </c>
      <c r="U183" s="56">
        <f t="shared" si="255"/>
        <v>0</v>
      </c>
      <c r="V183" s="56" t="e">
        <f t="shared" si="255"/>
        <v>#VALUE!</v>
      </c>
      <c r="W183" s="57" t="e">
        <f t="shared" si="253"/>
        <v>#VALUE!</v>
      </c>
    </row>
    <row r="184" spans="1:23" hidden="1" outlineLevel="1">
      <c r="C184" s="89"/>
      <c r="I184" s="92"/>
      <c r="L184" s="43"/>
      <c r="M184" s="22"/>
      <c r="N184" s="22"/>
      <c r="Q184" s="24"/>
      <c r="R184" s="49"/>
      <c r="S184" s="22"/>
      <c r="T184" s="22"/>
      <c r="W184" s="24"/>
    </row>
    <row r="185" spans="1:23" hidden="1" outlineLevel="1">
      <c r="B185" s="53" t="s">
        <v>116</v>
      </c>
      <c r="C185" s="90"/>
      <c r="D185" s="74"/>
      <c r="E185" s="74"/>
      <c r="F185" s="74"/>
      <c r="G185" s="74"/>
      <c r="H185" s="74"/>
      <c r="I185" s="74"/>
      <c r="J185" s="74"/>
      <c r="K185" s="74"/>
      <c r="L185" s="45"/>
      <c r="M185" s="75"/>
      <c r="N185" s="75"/>
      <c r="O185" s="76"/>
      <c r="P185" s="76"/>
      <c r="Q185" s="77"/>
      <c r="R185" s="49"/>
      <c r="S185" s="75"/>
      <c r="T185" s="75"/>
      <c r="U185" s="76"/>
      <c r="V185" s="76"/>
      <c r="W185" s="77"/>
    </row>
    <row r="186" spans="1:23" hidden="1" outlineLevel="1">
      <c r="B186" s="1" t="s">
        <v>429</v>
      </c>
      <c r="C186" s="89">
        <v>88</v>
      </c>
      <c r="F186" s="2">
        <f t="shared" ref="F186:F194" si="256">E186</f>
        <v>0</v>
      </c>
      <c r="G186" s="2">
        <f t="shared" ref="G186:G194" si="257">D186</f>
        <v>0</v>
      </c>
      <c r="H186" s="2" t="str">
        <f t="shared" ref="H186:H194" si="258">CONCATENATE("L",D186,E186)</f>
        <v>L</v>
      </c>
      <c r="I186" s="2" t="str">
        <f t="shared" ref="I186:I194" si="259">CONCATENATE("L",F186,G186)</f>
        <v>L00</v>
      </c>
      <c r="J186" s="2" t="str">
        <f t="shared" ref="J186:J194" si="260">CONCATENATE(C186,"NE")</f>
        <v>88NE</v>
      </c>
      <c r="K186" s="2" t="str">
        <f t="shared" ref="K186:K194" si="261">CONCATENATE(C186,"SW")</f>
        <v>88SW</v>
      </c>
      <c r="L186" s="43"/>
      <c r="M186" s="22" t="str">
        <f>IFERROR(VLOOKUP(H186,emme_volumes!$A:$AB, 4,FALSE)*24,"****")</f>
        <v>****</v>
      </c>
      <c r="N186" s="22" t="str">
        <f t="array" ref="N186">IFERROR(SUM(VLOOKUP(H186,emme_volumes!$A:$AB, {5,6,7,8,9,10,11,12,13,14,15,16,17,18,19,20,21,22,23,24,25,26,27,28},FALSE)),"****")</f>
        <v>****</v>
      </c>
      <c r="O186" s="23" t="str">
        <f t="array" ref="O186">IFERROR(SUM(VLOOKUP(J186,counts!$A:$AC, {6,7,8,9,10,11,12,13,14,15,16,17,18,19,20,21,22,23,24,25,26,27,28,29},FALSE)),"****")</f>
        <v>****</v>
      </c>
      <c r="P186" s="23" t="e">
        <f t="shared" ref="P186:P194" si="262">N186-O186</f>
        <v>#VALUE!</v>
      </c>
      <c r="Q186" s="24" t="e">
        <f t="shared" ref="Q186:Q195" si="263">P186/O186</f>
        <v>#VALUE!</v>
      </c>
      <c r="R186" s="49"/>
      <c r="S186" s="22" t="str">
        <f>IFERROR(VLOOKUP(I186,emme_volumes!$A:$AB, 4,FALSE)*24,"****")</f>
        <v>****</v>
      </c>
      <c r="T186" s="22" t="str">
        <f t="array" ref="T186">IFERROR(SUM(VLOOKUP(I186,emme_volumes!$A:$AB, {5,6,7,8,9,10,11,12,13,14,15,16,17,18,19,20,21,22,23,24,25,26,27,28},FALSE)),"****")</f>
        <v>****</v>
      </c>
      <c r="U186" s="23" t="str">
        <f t="array" ref="U186">IFERROR(SUM(VLOOKUP(K186,counts!$A:$AC, {6,7,8,9,10,11,12,13,14,15,16,17,18,19,20,21,22,23,24,25,26,27,28,29},FALSE)),"****")</f>
        <v>****</v>
      </c>
      <c r="V186" s="23" t="e">
        <f t="shared" ref="V186:V194" si="264">T186-U186</f>
        <v>#VALUE!</v>
      </c>
      <c r="W186" s="24" t="e">
        <f t="shared" ref="W186:W195" si="265">V186/U186</f>
        <v>#VALUE!</v>
      </c>
    </row>
    <row r="187" spans="1:23" hidden="1" outlineLevel="1">
      <c r="B187" s="1" t="s">
        <v>430</v>
      </c>
      <c r="C187" s="89">
        <v>89</v>
      </c>
      <c r="F187" s="2">
        <f t="shared" si="256"/>
        <v>0</v>
      </c>
      <c r="G187" s="2">
        <f t="shared" si="257"/>
        <v>0</v>
      </c>
      <c r="H187" s="2" t="str">
        <f t="shared" si="258"/>
        <v>L</v>
      </c>
      <c r="I187" s="2" t="str">
        <f t="shared" si="259"/>
        <v>L00</v>
      </c>
      <c r="J187" s="2" t="str">
        <f t="shared" si="260"/>
        <v>89NE</v>
      </c>
      <c r="K187" s="2" t="str">
        <f t="shared" si="261"/>
        <v>89SW</v>
      </c>
      <c r="L187" s="43"/>
      <c r="M187" s="22" t="str">
        <f>IFERROR(VLOOKUP(H187,emme_volumes!$A:$AB, 4,FALSE)*24,"****")</f>
        <v>****</v>
      </c>
      <c r="N187" s="22" t="str">
        <f t="array" ref="N187">IFERROR(SUM(VLOOKUP(H187,emme_volumes!$A:$AB, {5,6,7,8,9,10,11,12,13,14,15,16,17,18,19,20,21,22,23,24,25,26,27,28},FALSE)),"****")</f>
        <v>****</v>
      </c>
      <c r="O187" s="23" t="str">
        <f t="array" ref="O187">IFERROR(SUM(VLOOKUP(J187,counts!$A:$AC, {6,7,8,9,10,11,12,13,14,15,16,17,18,19,20,21,22,23,24,25,26,27,28,29},FALSE)),"****")</f>
        <v>****</v>
      </c>
      <c r="P187" s="23" t="e">
        <f t="shared" si="262"/>
        <v>#VALUE!</v>
      </c>
      <c r="Q187" s="24" t="e">
        <f t="shared" si="263"/>
        <v>#VALUE!</v>
      </c>
      <c r="R187" s="49"/>
      <c r="S187" s="22" t="str">
        <f>IFERROR(VLOOKUP(I187,emme_volumes!$A:$AB, 4,FALSE)*24,"****")</f>
        <v>****</v>
      </c>
      <c r="T187" s="22" t="str">
        <f t="array" ref="T187">IFERROR(SUM(VLOOKUP(I187,emme_volumes!$A:$AB, {5,6,7,8,9,10,11,12,13,14,15,16,17,18,19,20,21,22,23,24,25,26,27,28},FALSE)),"****")</f>
        <v>****</v>
      </c>
      <c r="U187" s="23" t="str">
        <f t="array" ref="U187">IFERROR(SUM(VLOOKUP(K187,counts!$A:$AC, {6,7,8,9,10,11,12,13,14,15,16,17,18,19,20,21,22,23,24,25,26,27,28,29},FALSE)),"****")</f>
        <v>****</v>
      </c>
      <c r="V187" s="23" t="e">
        <f t="shared" si="264"/>
        <v>#VALUE!</v>
      </c>
      <c r="W187" s="24" t="e">
        <f t="shared" si="265"/>
        <v>#VALUE!</v>
      </c>
    </row>
    <row r="188" spans="1:23" hidden="1" outlineLevel="1">
      <c r="B188" s="4" t="s">
        <v>431</v>
      </c>
      <c r="C188" s="93">
        <v>90</v>
      </c>
      <c r="D188" s="9"/>
      <c r="E188" s="9"/>
      <c r="F188" s="9">
        <f t="shared" si="256"/>
        <v>0</v>
      </c>
      <c r="G188" s="9">
        <f t="shared" si="257"/>
        <v>0</v>
      </c>
      <c r="H188" s="9" t="str">
        <f t="shared" si="258"/>
        <v>L</v>
      </c>
      <c r="I188" s="9" t="str">
        <f t="shared" si="259"/>
        <v>L00</v>
      </c>
      <c r="J188" s="9" t="str">
        <f t="shared" si="260"/>
        <v>90NE</v>
      </c>
      <c r="K188" s="9" t="str">
        <f t="shared" si="261"/>
        <v>90SW</v>
      </c>
      <c r="L188" s="43"/>
      <c r="M188" s="26" t="str">
        <f>IFERROR(VLOOKUP(H188,emme_volumes!$A:$AB, 4,FALSE)*24,"****")</f>
        <v>****</v>
      </c>
      <c r="N188" s="26" t="str">
        <f t="array" ref="N188">IFERROR(SUM(VLOOKUP(H188,emme_volumes!$A:$AB, {5,6,7,8,9,10,11,12,13,14,15,16,17,18,19,20,21,22,23,24,25,26,27,28},FALSE)),"****")</f>
        <v>****</v>
      </c>
      <c r="O188" s="27" t="str">
        <f t="array" ref="O188">IFERROR(SUM(VLOOKUP(J188,counts!$A:$AC, {6,7,8,9,10,11,12,13,14,15,16,17,18,19,20,21,22,23,24,25,26,27,28,29},FALSE)),"****")</f>
        <v>****</v>
      </c>
      <c r="P188" s="27" t="e">
        <f t="shared" si="262"/>
        <v>#VALUE!</v>
      </c>
      <c r="Q188" s="28" t="e">
        <f t="shared" si="263"/>
        <v>#VALUE!</v>
      </c>
      <c r="R188" s="49"/>
      <c r="S188" s="26" t="str">
        <f>IFERROR(VLOOKUP(I188,emme_volumes!$A:$AB, 4,FALSE)*24,"****")</f>
        <v>****</v>
      </c>
      <c r="T188" s="26" t="str">
        <f t="array" ref="T188">IFERROR(SUM(VLOOKUP(I188,emme_volumes!$A:$AB, {5,6,7,8,9,10,11,12,13,14,15,16,17,18,19,20,21,22,23,24,25,26,27,28},FALSE)),"****")</f>
        <v>****</v>
      </c>
      <c r="U188" s="27" t="str">
        <f t="array" ref="U188">IFERROR(SUM(VLOOKUP(K188,counts!$A:$AC, {6,7,8,9,10,11,12,13,14,15,16,17,18,19,20,21,22,23,24,25,26,27,28,29},FALSE)),"****")</f>
        <v>****</v>
      </c>
      <c r="V188" s="27" t="e">
        <f t="shared" si="264"/>
        <v>#VALUE!</v>
      </c>
      <c r="W188" s="28" t="e">
        <f t="shared" si="265"/>
        <v>#VALUE!</v>
      </c>
    </row>
    <row r="189" spans="1:23" hidden="1" outlineLevel="1">
      <c r="B189" s="1" t="s">
        <v>432</v>
      </c>
      <c r="C189" s="89">
        <v>91</v>
      </c>
      <c r="F189" s="2">
        <f t="shared" si="256"/>
        <v>0</v>
      </c>
      <c r="G189" s="2">
        <f t="shared" si="257"/>
        <v>0</v>
      </c>
      <c r="H189" s="2" t="str">
        <f t="shared" si="258"/>
        <v>L</v>
      </c>
      <c r="I189" s="2" t="str">
        <f t="shared" si="259"/>
        <v>L00</v>
      </c>
      <c r="J189" s="2" t="str">
        <f t="shared" si="260"/>
        <v>91NE</v>
      </c>
      <c r="K189" s="2" t="str">
        <f t="shared" si="261"/>
        <v>91SW</v>
      </c>
      <c r="L189" s="43"/>
      <c r="M189" s="22" t="str">
        <f>IFERROR(VLOOKUP(H189,emme_volumes!$A:$AB, 4,FALSE)*24,"****")</f>
        <v>****</v>
      </c>
      <c r="N189" s="22" t="str">
        <f t="array" ref="N189">IFERROR(SUM(VLOOKUP(H189,emme_volumes!$A:$AB, {5,6,7,8,9,10,11,12,13,14,15,16,17,18,19,20,21,22,23,24,25,26,27,28},FALSE)),"****")</f>
        <v>****</v>
      </c>
      <c r="O189" s="23" t="str">
        <f t="array" ref="O189">IFERROR(SUM(VLOOKUP(J189,counts!$A:$AC, {6,7,8,9,10,11,12,13,14,15,16,17,18,19,20,21,22,23,24,25,26,27,28,29},FALSE)),"****")</f>
        <v>****</v>
      </c>
      <c r="P189" s="23" t="e">
        <f t="shared" si="262"/>
        <v>#VALUE!</v>
      </c>
      <c r="Q189" s="24" t="e">
        <f t="shared" si="263"/>
        <v>#VALUE!</v>
      </c>
      <c r="R189" s="49"/>
      <c r="S189" s="22" t="str">
        <f>IFERROR(VLOOKUP(I189,emme_volumes!$A:$AB, 4,FALSE)*24,"****")</f>
        <v>****</v>
      </c>
      <c r="T189" s="22" t="str">
        <f t="array" ref="T189">IFERROR(SUM(VLOOKUP(I189,emme_volumes!$A:$AB, {5,6,7,8,9,10,11,12,13,14,15,16,17,18,19,20,21,22,23,24,25,26,27,28},FALSE)),"****")</f>
        <v>****</v>
      </c>
      <c r="U189" s="23" t="str">
        <f t="array" ref="U189">IFERROR(SUM(VLOOKUP(K189,counts!$A:$AC, {6,7,8,9,10,11,12,13,14,15,16,17,18,19,20,21,22,23,24,25,26,27,28,29},FALSE)),"****")</f>
        <v>****</v>
      </c>
      <c r="V189" s="23" t="e">
        <f t="shared" si="264"/>
        <v>#VALUE!</v>
      </c>
      <c r="W189" s="24" t="e">
        <f t="shared" si="265"/>
        <v>#VALUE!</v>
      </c>
    </row>
    <row r="190" spans="1:23" hidden="1" outlineLevel="1">
      <c r="B190" s="1" t="s">
        <v>433</v>
      </c>
      <c r="C190" s="89">
        <v>92</v>
      </c>
      <c r="F190" s="2">
        <f t="shared" si="256"/>
        <v>0</v>
      </c>
      <c r="G190" s="2">
        <f t="shared" si="257"/>
        <v>0</v>
      </c>
      <c r="H190" s="2" t="str">
        <f t="shared" si="258"/>
        <v>L</v>
      </c>
      <c r="I190" s="2" t="str">
        <f t="shared" si="259"/>
        <v>L00</v>
      </c>
      <c r="J190" s="2" t="str">
        <f t="shared" si="260"/>
        <v>92NE</v>
      </c>
      <c r="K190" s="2" t="str">
        <f t="shared" si="261"/>
        <v>92SW</v>
      </c>
      <c r="L190" s="43"/>
      <c r="M190" s="22" t="str">
        <f>IFERROR(VLOOKUP(H190,emme_volumes!$A:$AB, 4,FALSE)*24,"****")</f>
        <v>****</v>
      </c>
      <c r="N190" s="22" t="str">
        <f t="array" ref="N190">IFERROR(SUM(VLOOKUP(H190,emme_volumes!$A:$AB, {5,6,7,8,9,10,11,12,13,14,15,16,17,18,19,20,21,22,23,24,25,26,27,28},FALSE)),"****")</f>
        <v>****</v>
      </c>
      <c r="O190" s="23" t="str">
        <f t="array" ref="O190">IFERROR(SUM(VLOOKUP(J190,counts!$A:$AC, {6,7,8,9,10,11,12,13,14,15,16,17,18,19,20,21,22,23,24,25,26,27,28,29},FALSE)),"****")</f>
        <v>****</v>
      </c>
      <c r="P190" s="23" t="e">
        <f t="shared" si="262"/>
        <v>#VALUE!</v>
      </c>
      <c r="Q190" s="24" t="e">
        <f t="shared" si="263"/>
        <v>#VALUE!</v>
      </c>
      <c r="R190" s="49"/>
      <c r="S190" s="22" t="str">
        <f>IFERROR(VLOOKUP(I190,emme_volumes!$A:$AB, 4,FALSE)*24,"****")</f>
        <v>****</v>
      </c>
      <c r="T190" s="22" t="str">
        <f t="array" ref="T190">IFERROR(SUM(VLOOKUP(I190,emme_volumes!$A:$AB, {5,6,7,8,9,10,11,12,13,14,15,16,17,18,19,20,21,22,23,24,25,26,27,28},FALSE)),"****")</f>
        <v>****</v>
      </c>
      <c r="U190" s="23" t="str">
        <f t="array" ref="U190">IFERROR(SUM(VLOOKUP(K190,counts!$A:$AC, {6,7,8,9,10,11,12,13,14,15,16,17,18,19,20,21,22,23,24,25,26,27,28,29},FALSE)),"****")</f>
        <v>****</v>
      </c>
      <c r="V190" s="23" t="e">
        <f t="shared" si="264"/>
        <v>#VALUE!</v>
      </c>
      <c r="W190" s="24" t="e">
        <f t="shared" si="265"/>
        <v>#VALUE!</v>
      </c>
    </row>
    <row r="191" spans="1:23" hidden="1" outlineLevel="1">
      <c r="B191" s="1" t="s">
        <v>434</v>
      </c>
      <c r="C191" s="89">
        <v>93</v>
      </c>
      <c r="F191" s="2">
        <f t="shared" si="256"/>
        <v>0</v>
      </c>
      <c r="G191" s="2">
        <f t="shared" si="257"/>
        <v>0</v>
      </c>
      <c r="H191" s="2" t="str">
        <f t="shared" si="258"/>
        <v>L</v>
      </c>
      <c r="I191" s="2" t="str">
        <f t="shared" si="259"/>
        <v>L00</v>
      </c>
      <c r="J191" s="2" t="str">
        <f t="shared" si="260"/>
        <v>93NE</v>
      </c>
      <c r="K191" s="2" t="str">
        <f t="shared" si="261"/>
        <v>93SW</v>
      </c>
      <c r="L191" s="43"/>
      <c r="M191" s="22" t="str">
        <f>IFERROR(VLOOKUP(H191,emme_volumes!$A:$AB, 4,FALSE)*24,"****")</f>
        <v>****</v>
      </c>
      <c r="N191" s="22" t="str">
        <f t="array" ref="N191">IFERROR(SUM(VLOOKUP(H191,emme_volumes!$A:$AB, {5,6,7,8,9,10,11,12,13,14,15,16,17,18,19,20,21,22,23,24,25,26,27,28},FALSE)),"****")</f>
        <v>****</v>
      </c>
      <c r="O191" s="23" t="str">
        <f t="array" ref="O191">IFERROR(SUM(VLOOKUP(J191,counts!$A:$AC, {6,7,8,9,10,11,12,13,14,15,16,17,18,19,20,21,22,23,24,25,26,27,28,29},FALSE)),"****")</f>
        <v>****</v>
      </c>
      <c r="P191" s="23" t="e">
        <f t="shared" si="262"/>
        <v>#VALUE!</v>
      </c>
      <c r="Q191" s="24" t="e">
        <f t="shared" si="263"/>
        <v>#VALUE!</v>
      </c>
      <c r="R191" s="49"/>
      <c r="S191" s="22" t="str">
        <f>IFERROR(VLOOKUP(I191,emme_volumes!$A:$AB, 4,FALSE)*24,"****")</f>
        <v>****</v>
      </c>
      <c r="T191" s="22" t="str">
        <f t="array" ref="T191">IFERROR(SUM(VLOOKUP(I191,emme_volumes!$A:$AB, {5,6,7,8,9,10,11,12,13,14,15,16,17,18,19,20,21,22,23,24,25,26,27,28},FALSE)),"****")</f>
        <v>****</v>
      </c>
      <c r="U191" s="23" t="str">
        <f t="array" ref="U191">IFERROR(SUM(VLOOKUP(K191,counts!$A:$AC, {6,7,8,9,10,11,12,13,14,15,16,17,18,19,20,21,22,23,24,25,26,27,28,29},FALSE)),"****")</f>
        <v>****</v>
      </c>
      <c r="V191" s="23" t="e">
        <f t="shared" si="264"/>
        <v>#VALUE!</v>
      </c>
      <c r="W191" s="24" t="e">
        <f t="shared" si="265"/>
        <v>#VALUE!</v>
      </c>
    </row>
    <row r="192" spans="1:23" hidden="1" outlineLevel="1">
      <c r="B192" s="1" t="s">
        <v>435</v>
      </c>
      <c r="C192" s="89">
        <v>94</v>
      </c>
      <c r="F192" s="2">
        <f t="shared" si="256"/>
        <v>0</v>
      </c>
      <c r="G192" s="2">
        <f t="shared" si="257"/>
        <v>0</v>
      </c>
      <c r="H192" s="2" t="str">
        <f t="shared" si="258"/>
        <v>L</v>
      </c>
      <c r="I192" s="2" t="str">
        <f t="shared" si="259"/>
        <v>L00</v>
      </c>
      <c r="J192" s="2" t="str">
        <f t="shared" si="260"/>
        <v>94NE</v>
      </c>
      <c r="K192" s="2" t="str">
        <f t="shared" si="261"/>
        <v>94SW</v>
      </c>
      <c r="L192" s="43"/>
      <c r="M192" s="22" t="str">
        <f>IFERROR(VLOOKUP(H192,emme_volumes!$A:$AB, 4,FALSE)*24,"****")</f>
        <v>****</v>
      </c>
      <c r="N192" s="22" t="str">
        <f t="array" ref="N192">IFERROR(SUM(VLOOKUP(H192,emme_volumes!$A:$AB, {5,6,7,8,9,10,11,12,13,14,15,16,17,18,19,20,21,22,23,24,25,26,27,28},FALSE)),"****")</f>
        <v>****</v>
      </c>
      <c r="O192" s="23" t="str">
        <f t="array" ref="O192">IFERROR(SUM(VLOOKUP(J192,counts!$A:$AC, {6,7,8,9,10,11,12,13,14,15,16,17,18,19,20,21,22,23,24,25,26,27,28,29},FALSE)),"****")</f>
        <v>****</v>
      </c>
      <c r="P192" s="23" t="e">
        <f t="shared" si="262"/>
        <v>#VALUE!</v>
      </c>
      <c r="Q192" s="24" t="e">
        <f t="shared" si="263"/>
        <v>#VALUE!</v>
      </c>
      <c r="R192" s="49"/>
      <c r="S192" s="22" t="str">
        <f>IFERROR(VLOOKUP(I192,emme_volumes!$A:$AB, 4,FALSE)*24,"****")</f>
        <v>****</v>
      </c>
      <c r="T192" s="22" t="str">
        <f t="array" ref="T192">IFERROR(SUM(VLOOKUP(I192,emme_volumes!$A:$AB, {5,6,7,8,9,10,11,12,13,14,15,16,17,18,19,20,21,22,23,24,25,26,27,28},FALSE)),"****")</f>
        <v>****</v>
      </c>
      <c r="U192" s="23" t="str">
        <f t="array" ref="U192">IFERROR(SUM(VLOOKUP(K192,counts!$A:$AC, {6,7,8,9,10,11,12,13,14,15,16,17,18,19,20,21,22,23,24,25,26,27,28,29},FALSE)),"****")</f>
        <v>****</v>
      </c>
      <c r="V192" s="23" t="e">
        <f t="shared" si="264"/>
        <v>#VALUE!</v>
      </c>
      <c r="W192" s="24" t="e">
        <f t="shared" si="265"/>
        <v>#VALUE!</v>
      </c>
    </row>
    <row r="193" spans="1:23" hidden="1" outlineLevel="1">
      <c r="B193" s="1" t="s">
        <v>436</v>
      </c>
      <c r="C193" s="89">
        <v>95</v>
      </c>
      <c r="F193" s="2">
        <f t="shared" si="256"/>
        <v>0</v>
      </c>
      <c r="G193" s="2">
        <f t="shared" si="257"/>
        <v>0</v>
      </c>
      <c r="H193" s="2" t="str">
        <f t="shared" si="258"/>
        <v>L</v>
      </c>
      <c r="I193" s="2" t="str">
        <f t="shared" si="259"/>
        <v>L00</v>
      </c>
      <c r="J193" s="2" t="str">
        <f t="shared" si="260"/>
        <v>95NE</v>
      </c>
      <c r="K193" s="2" t="str">
        <f t="shared" si="261"/>
        <v>95SW</v>
      </c>
      <c r="L193" s="43"/>
      <c r="M193" s="22" t="str">
        <f>IFERROR(VLOOKUP(H193,emme_volumes!$A:$AB, 4,FALSE)*24,"****")</f>
        <v>****</v>
      </c>
      <c r="N193" s="22" t="str">
        <f t="array" ref="N193">IFERROR(SUM(VLOOKUP(H193,emme_volumes!$A:$AB, {5,6,7,8,9,10,11,12,13,14,15,16,17,18,19,20,21,22,23,24,25,26,27,28},FALSE)),"****")</f>
        <v>****</v>
      </c>
      <c r="O193" s="23" t="str">
        <f t="array" ref="O193">IFERROR(SUM(VLOOKUP(J193,counts!$A:$AC, {6,7,8,9,10,11,12,13,14,15,16,17,18,19,20,21,22,23,24,25,26,27,28,29},FALSE)),"****")</f>
        <v>****</v>
      </c>
      <c r="P193" s="23" t="e">
        <f t="shared" si="262"/>
        <v>#VALUE!</v>
      </c>
      <c r="Q193" s="24" t="e">
        <f t="shared" si="263"/>
        <v>#VALUE!</v>
      </c>
      <c r="R193" s="49"/>
      <c r="S193" s="22" t="str">
        <f>IFERROR(VLOOKUP(I193,emme_volumes!$A:$AB, 4,FALSE)*24,"****")</f>
        <v>****</v>
      </c>
      <c r="T193" s="22" t="str">
        <f t="array" ref="T193">IFERROR(SUM(VLOOKUP(I193,emme_volumes!$A:$AB, {5,6,7,8,9,10,11,12,13,14,15,16,17,18,19,20,21,22,23,24,25,26,27,28},FALSE)),"****")</f>
        <v>****</v>
      </c>
      <c r="U193" s="23" t="str">
        <f t="array" ref="U193">IFERROR(SUM(VLOOKUP(K193,counts!$A:$AC, {6,7,8,9,10,11,12,13,14,15,16,17,18,19,20,21,22,23,24,25,26,27,28,29},FALSE)),"****")</f>
        <v>****</v>
      </c>
      <c r="V193" s="23" t="e">
        <f t="shared" si="264"/>
        <v>#VALUE!</v>
      </c>
      <c r="W193" s="24" t="e">
        <f t="shared" si="265"/>
        <v>#VALUE!</v>
      </c>
    </row>
    <row r="194" spans="1:23" hidden="1" outlineLevel="1">
      <c r="B194" s="1" t="s">
        <v>437</v>
      </c>
      <c r="C194" s="89">
        <v>96</v>
      </c>
      <c r="F194" s="2">
        <f t="shared" si="256"/>
        <v>0</v>
      </c>
      <c r="G194" s="2">
        <f t="shared" si="257"/>
        <v>0</v>
      </c>
      <c r="H194" s="2" t="str">
        <f t="shared" si="258"/>
        <v>L</v>
      </c>
      <c r="I194" s="2" t="str">
        <f t="shared" si="259"/>
        <v>L00</v>
      </c>
      <c r="J194" s="2" t="str">
        <f t="shared" si="260"/>
        <v>96NE</v>
      </c>
      <c r="K194" s="2" t="str">
        <f t="shared" si="261"/>
        <v>96SW</v>
      </c>
      <c r="L194" s="43"/>
      <c r="M194" s="22" t="str">
        <f>IFERROR(VLOOKUP(H194,emme_volumes!$A:$AB, 4,FALSE)*24,"****")</f>
        <v>****</v>
      </c>
      <c r="N194" s="22" t="str">
        <f t="array" ref="N194">IFERROR(SUM(VLOOKUP(H194,emme_volumes!$A:$AB, {5,6,7,8,9,10,11,12,13,14,15,16,17,18,19,20,21,22,23,24,25,26,27,28},FALSE)),"****")</f>
        <v>****</v>
      </c>
      <c r="O194" s="23" t="str">
        <f t="array" ref="O194">IFERROR(SUM(VLOOKUP(J194,counts!$A:$AC, {6,7,8,9,10,11,12,13,14,15,16,17,18,19,20,21,22,23,24,25,26,27,28,29},FALSE)),"****")</f>
        <v>****</v>
      </c>
      <c r="P194" s="23" t="e">
        <f t="shared" si="262"/>
        <v>#VALUE!</v>
      </c>
      <c r="Q194" s="24" t="e">
        <f t="shared" si="263"/>
        <v>#VALUE!</v>
      </c>
      <c r="R194" s="49"/>
      <c r="S194" s="22" t="str">
        <f>IFERROR(VLOOKUP(I194,emme_volumes!$A:$AB, 4,FALSE)*24,"****")</f>
        <v>****</v>
      </c>
      <c r="T194" s="22" t="str">
        <f t="array" ref="T194">IFERROR(SUM(VLOOKUP(I194,emme_volumes!$A:$AB, {5,6,7,8,9,10,11,12,13,14,15,16,17,18,19,20,21,22,23,24,25,26,27,28},FALSE)),"****")</f>
        <v>****</v>
      </c>
      <c r="U194" s="23" t="str">
        <f t="array" ref="U194">IFERROR(SUM(VLOOKUP(K194,counts!$A:$AC, {6,7,8,9,10,11,12,13,14,15,16,17,18,19,20,21,22,23,24,25,26,27,28,29},FALSE)),"****")</f>
        <v>****</v>
      </c>
      <c r="V194" s="23" t="e">
        <f t="shared" si="264"/>
        <v>#VALUE!</v>
      </c>
      <c r="W194" s="24" t="e">
        <f t="shared" si="265"/>
        <v>#VALUE!</v>
      </c>
    </row>
    <row r="195" spans="1:23" hidden="1" outlineLevel="1">
      <c r="A195" s="3"/>
      <c r="B195" s="53" t="s">
        <v>4</v>
      </c>
      <c r="C195" s="91"/>
      <c r="D195" s="54"/>
      <c r="E195" s="54"/>
      <c r="F195" s="54"/>
      <c r="G195" s="54"/>
      <c r="H195" s="54"/>
      <c r="I195" s="54"/>
      <c r="J195" s="54"/>
      <c r="K195" s="54"/>
      <c r="L195" s="45"/>
      <c r="M195" s="55">
        <f>SUM(M186:M194)</f>
        <v>0</v>
      </c>
      <c r="N195" s="55">
        <f>SUM(N186:N194)</f>
        <v>0</v>
      </c>
      <c r="O195" s="56">
        <f t="shared" ref="O195:P195" si="266">SUM(O186:O194)</f>
        <v>0</v>
      </c>
      <c r="P195" s="56" t="e">
        <f t="shared" si="266"/>
        <v>#VALUE!</v>
      </c>
      <c r="Q195" s="57" t="e">
        <f t="shared" si="263"/>
        <v>#VALUE!</v>
      </c>
      <c r="R195" s="50"/>
      <c r="S195" s="55">
        <f>SUM(S186:S194)</f>
        <v>0</v>
      </c>
      <c r="T195" s="55">
        <f t="shared" ref="T195:V195" si="267">SUM(T186:T194)</f>
        <v>0</v>
      </c>
      <c r="U195" s="56">
        <f t="shared" si="267"/>
        <v>0</v>
      </c>
      <c r="V195" s="56" t="e">
        <f t="shared" si="267"/>
        <v>#VALUE!</v>
      </c>
      <c r="W195" s="57" t="e">
        <f t="shared" si="265"/>
        <v>#VALUE!</v>
      </c>
    </row>
    <row r="196" spans="1:23" hidden="1" outlineLevel="1">
      <c r="C196" s="89"/>
      <c r="I196" s="92"/>
      <c r="L196" s="43"/>
      <c r="M196" s="22"/>
      <c r="N196" s="22"/>
      <c r="Q196" s="24"/>
      <c r="R196" s="49"/>
      <c r="S196" s="22"/>
      <c r="T196" s="22"/>
      <c r="W196" s="24"/>
    </row>
    <row r="197" spans="1:23" hidden="1" outlineLevel="1">
      <c r="B197" s="53" t="s">
        <v>117</v>
      </c>
      <c r="C197" s="90"/>
      <c r="D197" s="74"/>
      <c r="E197" s="74"/>
      <c r="F197" s="74"/>
      <c r="G197" s="74"/>
      <c r="H197" s="74"/>
      <c r="I197" s="74"/>
      <c r="J197" s="74"/>
      <c r="K197" s="74"/>
      <c r="L197" s="45"/>
      <c r="M197" s="75"/>
      <c r="N197" s="75"/>
      <c r="O197" s="76"/>
      <c r="P197" s="76"/>
      <c r="Q197" s="77"/>
      <c r="R197" s="49"/>
      <c r="S197" s="75"/>
      <c r="T197" s="75"/>
      <c r="U197" s="76"/>
      <c r="V197" s="76"/>
      <c r="W197" s="77"/>
    </row>
    <row r="198" spans="1:23" hidden="1" outlineLevel="1">
      <c r="B198" s="1" t="s">
        <v>438</v>
      </c>
      <c r="C198" s="89">
        <v>97</v>
      </c>
      <c r="F198" s="2">
        <f t="shared" ref="F198:F202" si="268">E198</f>
        <v>0</v>
      </c>
      <c r="G198" s="2">
        <f t="shared" ref="G198:G202" si="269">D198</f>
        <v>0</v>
      </c>
      <c r="H198" s="2" t="str">
        <f t="shared" ref="H198:H202" si="270">CONCATENATE("L",D198,E198)</f>
        <v>L</v>
      </c>
      <c r="I198" s="2" t="str">
        <f t="shared" ref="I198:I202" si="271">CONCATENATE("L",F198,G198)</f>
        <v>L00</v>
      </c>
      <c r="J198" s="2" t="str">
        <f t="shared" ref="J198:J202" si="272">CONCATENATE(C198,"NE")</f>
        <v>97NE</v>
      </c>
      <c r="K198" s="2" t="str">
        <f t="shared" ref="K198:K202" si="273">CONCATENATE(C198,"SW")</f>
        <v>97SW</v>
      </c>
      <c r="L198" s="43"/>
      <c r="M198" s="22" t="str">
        <f>IFERROR(VLOOKUP(H198,emme_volumes!$A:$AB, 4,FALSE)*24,"****")</f>
        <v>****</v>
      </c>
      <c r="N198" s="22" t="str">
        <f t="array" ref="N198">IFERROR(SUM(VLOOKUP(H198,emme_volumes!$A:$AB, {5,6,7,8,9,10,11,12,13,14,15,16,17,18,19,20,21,22,23,24,25,26,27,28},FALSE)),"****")</f>
        <v>****</v>
      </c>
      <c r="O198" s="23" t="str">
        <f t="array" ref="O198">IFERROR(SUM(VLOOKUP(J198,counts!$A:$AC, {6,7,8,9,10,11,12,13,14,15,16,17,18,19,20,21,22,23,24,25,26,27,28,29},FALSE)),"****")</f>
        <v>****</v>
      </c>
      <c r="P198" s="23" t="e">
        <f t="shared" ref="P198:P202" si="274">N198-O198</f>
        <v>#VALUE!</v>
      </c>
      <c r="Q198" s="24" t="e">
        <f t="shared" ref="Q198:Q203" si="275">P198/O198</f>
        <v>#VALUE!</v>
      </c>
      <c r="R198" s="49"/>
      <c r="S198" s="22" t="str">
        <f>IFERROR(VLOOKUP(I198,emme_volumes!$A:$AB, 4,FALSE)*24,"****")</f>
        <v>****</v>
      </c>
      <c r="T198" s="22" t="str">
        <f t="array" ref="T198">IFERROR(SUM(VLOOKUP(I198,emme_volumes!$A:$AB, {5,6,7,8,9,10,11,12,13,14,15,16,17,18,19,20,21,22,23,24,25,26,27,28},FALSE)),"****")</f>
        <v>****</v>
      </c>
      <c r="U198" s="23" t="str">
        <f t="array" ref="U198">IFERROR(SUM(VLOOKUP(K198,counts!$A:$AC, {6,7,8,9,10,11,12,13,14,15,16,17,18,19,20,21,22,23,24,25,26,27,28,29},FALSE)),"****")</f>
        <v>****</v>
      </c>
      <c r="V198" s="23" t="e">
        <f t="shared" ref="V198:V202" si="276">T198-U198</f>
        <v>#VALUE!</v>
      </c>
      <c r="W198" s="24" t="e">
        <f t="shared" ref="W198:W203" si="277">V198/U198</f>
        <v>#VALUE!</v>
      </c>
    </row>
    <row r="199" spans="1:23" hidden="1" outlineLevel="1">
      <c r="B199" s="1" t="s">
        <v>439</v>
      </c>
      <c r="C199" s="89">
        <v>98</v>
      </c>
      <c r="F199" s="2">
        <f t="shared" si="268"/>
        <v>0</v>
      </c>
      <c r="G199" s="2">
        <f t="shared" si="269"/>
        <v>0</v>
      </c>
      <c r="H199" s="2" t="str">
        <f t="shared" si="270"/>
        <v>L</v>
      </c>
      <c r="I199" s="2" t="str">
        <f t="shared" si="271"/>
        <v>L00</v>
      </c>
      <c r="J199" s="2" t="str">
        <f t="shared" si="272"/>
        <v>98NE</v>
      </c>
      <c r="K199" s="2" t="str">
        <f t="shared" si="273"/>
        <v>98SW</v>
      </c>
      <c r="L199" s="43"/>
      <c r="M199" s="22" t="str">
        <f>IFERROR(VLOOKUP(H199,emme_volumes!$A:$AB, 4,FALSE)*24,"****")</f>
        <v>****</v>
      </c>
      <c r="N199" s="22" t="str">
        <f t="array" ref="N199">IFERROR(SUM(VLOOKUP(H199,emme_volumes!$A:$AB, {5,6,7,8,9,10,11,12,13,14,15,16,17,18,19,20,21,22,23,24,25,26,27,28},FALSE)),"****")</f>
        <v>****</v>
      </c>
      <c r="O199" s="23" t="str">
        <f t="array" ref="O199">IFERROR(SUM(VLOOKUP(J199,counts!$A:$AC, {6,7,8,9,10,11,12,13,14,15,16,17,18,19,20,21,22,23,24,25,26,27,28,29},FALSE)),"****")</f>
        <v>****</v>
      </c>
      <c r="P199" s="23" t="e">
        <f t="shared" si="274"/>
        <v>#VALUE!</v>
      </c>
      <c r="Q199" s="24" t="e">
        <f t="shared" si="275"/>
        <v>#VALUE!</v>
      </c>
      <c r="R199" s="49"/>
      <c r="S199" s="22" t="str">
        <f>IFERROR(VLOOKUP(I199,emme_volumes!$A:$AB, 4,FALSE)*24,"****")</f>
        <v>****</v>
      </c>
      <c r="T199" s="22" t="str">
        <f t="array" ref="T199">IFERROR(SUM(VLOOKUP(I199,emme_volumes!$A:$AB, {5,6,7,8,9,10,11,12,13,14,15,16,17,18,19,20,21,22,23,24,25,26,27,28},FALSE)),"****")</f>
        <v>****</v>
      </c>
      <c r="U199" s="23" t="str">
        <f t="array" ref="U199">IFERROR(SUM(VLOOKUP(K199,counts!$A:$AC, {6,7,8,9,10,11,12,13,14,15,16,17,18,19,20,21,22,23,24,25,26,27,28,29},FALSE)),"****")</f>
        <v>****</v>
      </c>
      <c r="V199" s="23" t="e">
        <f t="shared" si="276"/>
        <v>#VALUE!</v>
      </c>
      <c r="W199" s="24" t="e">
        <f t="shared" si="277"/>
        <v>#VALUE!</v>
      </c>
    </row>
    <row r="200" spans="1:23" hidden="1" outlineLevel="1">
      <c r="B200" s="1" t="s">
        <v>440</v>
      </c>
      <c r="C200" s="89">
        <v>99</v>
      </c>
      <c r="F200" s="2">
        <f t="shared" si="268"/>
        <v>0</v>
      </c>
      <c r="G200" s="2">
        <f t="shared" si="269"/>
        <v>0</v>
      </c>
      <c r="H200" s="2" t="str">
        <f t="shared" si="270"/>
        <v>L</v>
      </c>
      <c r="I200" s="2" t="str">
        <f t="shared" si="271"/>
        <v>L00</v>
      </c>
      <c r="J200" s="2" t="str">
        <f t="shared" si="272"/>
        <v>99NE</v>
      </c>
      <c r="K200" s="2" t="str">
        <f t="shared" si="273"/>
        <v>99SW</v>
      </c>
      <c r="L200" s="43"/>
      <c r="M200" s="22" t="str">
        <f>IFERROR(VLOOKUP(H200,emme_volumes!$A:$AB, 4,FALSE)*24,"****")</f>
        <v>****</v>
      </c>
      <c r="N200" s="22" t="str">
        <f t="array" ref="N200">IFERROR(SUM(VLOOKUP(H200,emme_volumes!$A:$AB, {5,6,7,8,9,10,11,12,13,14,15,16,17,18,19,20,21,22,23,24,25,26,27,28},FALSE)),"****")</f>
        <v>****</v>
      </c>
      <c r="O200" s="23" t="str">
        <f t="array" ref="O200">IFERROR(SUM(VLOOKUP(J200,counts!$A:$AC, {6,7,8,9,10,11,12,13,14,15,16,17,18,19,20,21,22,23,24,25,26,27,28,29},FALSE)),"****")</f>
        <v>****</v>
      </c>
      <c r="P200" s="23" t="e">
        <f t="shared" si="274"/>
        <v>#VALUE!</v>
      </c>
      <c r="Q200" s="24" t="e">
        <f t="shared" si="275"/>
        <v>#VALUE!</v>
      </c>
      <c r="R200" s="49"/>
      <c r="S200" s="22" t="str">
        <f>IFERROR(VLOOKUP(I200,emme_volumes!$A:$AB, 4,FALSE)*24,"****")</f>
        <v>****</v>
      </c>
      <c r="T200" s="22" t="str">
        <f t="array" ref="T200">IFERROR(SUM(VLOOKUP(I200,emme_volumes!$A:$AB, {5,6,7,8,9,10,11,12,13,14,15,16,17,18,19,20,21,22,23,24,25,26,27,28},FALSE)),"****")</f>
        <v>****</v>
      </c>
      <c r="U200" s="23" t="str">
        <f t="array" ref="U200">IFERROR(SUM(VLOOKUP(K200,counts!$A:$AC, {6,7,8,9,10,11,12,13,14,15,16,17,18,19,20,21,22,23,24,25,26,27,28,29},FALSE)),"****")</f>
        <v>****</v>
      </c>
      <c r="V200" s="23" t="e">
        <f t="shared" si="276"/>
        <v>#VALUE!</v>
      </c>
      <c r="W200" s="24" t="e">
        <f t="shared" si="277"/>
        <v>#VALUE!</v>
      </c>
    </row>
    <row r="201" spans="1:23" hidden="1" outlineLevel="1">
      <c r="B201" s="1" t="s">
        <v>185</v>
      </c>
      <c r="C201" s="89">
        <v>100</v>
      </c>
      <c r="F201" s="2">
        <f t="shared" si="268"/>
        <v>0</v>
      </c>
      <c r="G201" s="2">
        <f t="shared" si="269"/>
        <v>0</v>
      </c>
      <c r="H201" s="2" t="str">
        <f t="shared" si="270"/>
        <v>L</v>
      </c>
      <c r="I201" s="2" t="str">
        <f t="shared" si="271"/>
        <v>L00</v>
      </c>
      <c r="J201" s="2" t="str">
        <f t="shared" si="272"/>
        <v>100NE</v>
      </c>
      <c r="K201" s="2" t="str">
        <f t="shared" si="273"/>
        <v>100SW</v>
      </c>
      <c r="L201" s="43"/>
      <c r="M201" s="22" t="str">
        <f>IFERROR(VLOOKUP(H201,emme_volumes!$A:$AB, 4,FALSE)*24,"****")</f>
        <v>****</v>
      </c>
      <c r="N201" s="22" t="str">
        <f t="array" ref="N201">IFERROR(SUM(VLOOKUP(H201,emme_volumes!$A:$AB, {5,6,7,8,9,10,11,12,13,14,15,16,17,18,19,20,21,22,23,24,25,26,27,28},FALSE)),"****")</f>
        <v>****</v>
      </c>
      <c r="O201" s="23" t="str">
        <f t="array" ref="O201">IFERROR(SUM(VLOOKUP(J201,counts!$A:$AC, {6,7,8,9,10,11,12,13,14,15,16,17,18,19,20,21,22,23,24,25,26,27,28,29},FALSE)),"****")</f>
        <v>****</v>
      </c>
      <c r="P201" s="23" t="e">
        <f t="shared" si="274"/>
        <v>#VALUE!</v>
      </c>
      <c r="Q201" s="24" t="e">
        <f t="shared" si="275"/>
        <v>#VALUE!</v>
      </c>
      <c r="R201" s="49"/>
      <c r="S201" s="22" t="str">
        <f>IFERROR(VLOOKUP(I201,emme_volumes!$A:$AB, 4,FALSE)*24,"****")</f>
        <v>****</v>
      </c>
      <c r="T201" s="22" t="str">
        <f t="array" ref="T201">IFERROR(SUM(VLOOKUP(I201,emme_volumes!$A:$AB, {5,6,7,8,9,10,11,12,13,14,15,16,17,18,19,20,21,22,23,24,25,26,27,28},FALSE)),"****")</f>
        <v>****</v>
      </c>
      <c r="U201" s="23" t="str">
        <f t="array" ref="U201">IFERROR(SUM(VLOOKUP(K201,counts!$A:$AC, {6,7,8,9,10,11,12,13,14,15,16,17,18,19,20,21,22,23,24,25,26,27,28,29},FALSE)),"****")</f>
        <v>****</v>
      </c>
      <c r="V201" s="23" t="e">
        <f t="shared" si="276"/>
        <v>#VALUE!</v>
      </c>
      <c r="W201" s="24" t="e">
        <f t="shared" si="277"/>
        <v>#VALUE!</v>
      </c>
    </row>
    <row r="202" spans="1:23" hidden="1" outlineLevel="1">
      <c r="B202" s="1" t="s">
        <v>186</v>
      </c>
      <c r="C202" s="89">
        <v>101</v>
      </c>
      <c r="F202" s="2">
        <f t="shared" si="268"/>
        <v>0</v>
      </c>
      <c r="G202" s="2">
        <f t="shared" si="269"/>
        <v>0</v>
      </c>
      <c r="H202" s="2" t="str">
        <f t="shared" si="270"/>
        <v>L</v>
      </c>
      <c r="I202" s="2" t="str">
        <f t="shared" si="271"/>
        <v>L00</v>
      </c>
      <c r="J202" s="2" t="str">
        <f t="shared" si="272"/>
        <v>101NE</v>
      </c>
      <c r="K202" s="2" t="str">
        <f t="shared" si="273"/>
        <v>101SW</v>
      </c>
      <c r="L202" s="43"/>
      <c r="M202" s="22" t="str">
        <f>IFERROR(VLOOKUP(H202,emme_volumes!$A:$AB, 4,FALSE)*24,"****")</f>
        <v>****</v>
      </c>
      <c r="N202" s="22" t="str">
        <f t="array" ref="N202">IFERROR(SUM(VLOOKUP(H202,emme_volumes!$A:$AB, {5,6,7,8,9,10,11,12,13,14,15,16,17,18,19,20,21,22,23,24,25,26,27,28},FALSE)),"****")</f>
        <v>****</v>
      </c>
      <c r="O202" s="23" t="str">
        <f t="array" ref="O202">IFERROR(SUM(VLOOKUP(J202,counts!$A:$AC, {6,7,8,9,10,11,12,13,14,15,16,17,18,19,20,21,22,23,24,25,26,27,28,29},FALSE)),"****")</f>
        <v>****</v>
      </c>
      <c r="P202" s="23" t="e">
        <f t="shared" si="274"/>
        <v>#VALUE!</v>
      </c>
      <c r="Q202" s="24" t="e">
        <f t="shared" si="275"/>
        <v>#VALUE!</v>
      </c>
      <c r="R202" s="49"/>
      <c r="S202" s="22" t="str">
        <f>IFERROR(VLOOKUP(I202,emme_volumes!$A:$AB, 4,FALSE)*24,"****")</f>
        <v>****</v>
      </c>
      <c r="T202" s="22" t="str">
        <f t="array" ref="T202">IFERROR(SUM(VLOOKUP(I202,emme_volumes!$A:$AB, {5,6,7,8,9,10,11,12,13,14,15,16,17,18,19,20,21,22,23,24,25,26,27,28},FALSE)),"****")</f>
        <v>****</v>
      </c>
      <c r="U202" s="23" t="str">
        <f t="array" ref="U202">IFERROR(SUM(VLOOKUP(K202,counts!$A:$AC, {6,7,8,9,10,11,12,13,14,15,16,17,18,19,20,21,22,23,24,25,26,27,28,29},FALSE)),"****")</f>
        <v>****</v>
      </c>
      <c r="V202" s="23" t="e">
        <f t="shared" si="276"/>
        <v>#VALUE!</v>
      </c>
      <c r="W202" s="24" t="e">
        <f t="shared" si="277"/>
        <v>#VALUE!</v>
      </c>
    </row>
    <row r="203" spans="1:23" hidden="1" outlineLevel="1">
      <c r="A203" s="3"/>
      <c r="B203" s="53" t="s">
        <v>4</v>
      </c>
      <c r="C203" s="91"/>
      <c r="D203" s="54"/>
      <c r="E203" s="54"/>
      <c r="F203" s="54"/>
      <c r="G203" s="54"/>
      <c r="H203" s="54"/>
      <c r="I203" s="54"/>
      <c r="J203" s="54"/>
      <c r="K203" s="54"/>
      <c r="L203" s="45"/>
      <c r="M203" s="55">
        <f>SUM(M198:M202)</f>
        <v>0</v>
      </c>
      <c r="N203" s="55">
        <f>SUM(N198:N202)</f>
        <v>0</v>
      </c>
      <c r="O203" s="56">
        <f t="shared" ref="O203:P203" si="278">SUM(O198:O202)</f>
        <v>0</v>
      </c>
      <c r="P203" s="56" t="e">
        <f t="shared" si="278"/>
        <v>#VALUE!</v>
      </c>
      <c r="Q203" s="57" t="e">
        <f t="shared" si="275"/>
        <v>#VALUE!</v>
      </c>
      <c r="R203" s="50"/>
      <c r="S203" s="55">
        <f>SUM(S198:S202)</f>
        <v>0</v>
      </c>
      <c r="T203" s="55">
        <f t="shared" ref="T203:V203" si="279">SUM(T198:T202)</f>
        <v>0</v>
      </c>
      <c r="U203" s="56">
        <f t="shared" si="279"/>
        <v>0</v>
      </c>
      <c r="V203" s="56" t="e">
        <f t="shared" si="279"/>
        <v>#VALUE!</v>
      </c>
      <c r="W203" s="57" t="e">
        <f t="shared" si="277"/>
        <v>#VALUE!</v>
      </c>
    </row>
    <row r="204" spans="1:23" hidden="1" outlineLevel="1">
      <c r="C204" s="89"/>
      <c r="I204" s="92"/>
      <c r="L204" s="43"/>
      <c r="M204" s="22"/>
      <c r="N204" s="22"/>
      <c r="Q204" s="24"/>
      <c r="R204" s="49"/>
      <c r="S204" s="22"/>
      <c r="T204" s="22"/>
      <c r="W204" s="24"/>
    </row>
    <row r="205" spans="1:23" hidden="1" outlineLevel="1">
      <c r="B205" s="53" t="s">
        <v>118</v>
      </c>
      <c r="C205" s="90"/>
      <c r="D205" s="74"/>
      <c r="E205" s="74"/>
      <c r="F205" s="74"/>
      <c r="G205" s="74"/>
      <c r="H205" s="74"/>
      <c r="I205" s="74"/>
      <c r="J205" s="74"/>
      <c r="K205" s="74"/>
      <c r="L205" s="45"/>
      <c r="M205" s="75"/>
      <c r="N205" s="75"/>
      <c r="O205" s="76"/>
      <c r="P205" s="76"/>
      <c r="Q205" s="77"/>
      <c r="R205" s="49"/>
      <c r="S205" s="75"/>
      <c r="T205" s="75"/>
      <c r="U205" s="76"/>
      <c r="V205" s="76"/>
      <c r="W205" s="77"/>
    </row>
    <row r="206" spans="1:23" hidden="1" outlineLevel="1">
      <c r="B206" s="1" t="s">
        <v>187</v>
      </c>
      <c r="C206" s="89">
        <v>102</v>
      </c>
      <c r="F206" s="2">
        <f t="shared" ref="F206" si="280">E206</f>
        <v>0</v>
      </c>
      <c r="G206" s="2">
        <f t="shared" ref="G206" si="281">D206</f>
        <v>0</v>
      </c>
      <c r="H206" s="2" t="str">
        <f>CONCATENATE("L",D206,E206)</f>
        <v>L</v>
      </c>
      <c r="I206" s="2" t="str">
        <f>CONCATENATE("L",F206,G206)</f>
        <v>L00</v>
      </c>
      <c r="J206" s="2" t="str">
        <f>CONCATENATE(C206,"NE")</f>
        <v>102NE</v>
      </c>
      <c r="K206" s="2" t="str">
        <f>CONCATENATE(C206,"SW")</f>
        <v>102SW</v>
      </c>
      <c r="L206" s="43"/>
      <c r="M206" s="22" t="str">
        <f>IFERROR(VLOOKUP(H206,emme_volumes!$A:$AB, 4,FALSE)*24,"****")</f>
        <v>****</v>
      </c>
      <c r="N206" s="22" t="str">
        <f t="array" ref="N206">IFERROR(SUM(VLOOKUP(H206,emme_volumes!$A:$AB, {5,6,7,8,9,10,11,12,13,14,15,16,17,18,19,20,21,22,23,24,25,26,27,28},FALSE)),"****")</f>
        <v>****</v>
      </c>
      <c r="O206" s="23" t="str">
        <f t="array" ref="O206">IFERROR(SUM(VLOOKUP(J206,counts!$A:$AC, {6,7,8,9,10,11,12,13,14,15,16,17,18,19,20,21,22,23,24,25,26,27,28,29},FALSE)),"****")</f>
        <v>****</v>
      </c>
      <c r="P206" s="23" t="e">
        <f>N206-O206</f>
        <v>#VALUE!</v>
      </c>
      <c r="Q206" s="24" t="e">
        <f>P206/O206</f>
        <v>#VALUE!</v>
      </c>
      <c r="R206" s="49"/>
      <c r="S206" s="22" t="str">
        <f>IFERROR(VLOOKUP(I206,emme_volumes!$A:$AB, 4,FALSE)*24,"****")</f>
        <v>****</v>
      </c>
      <c r="T206" s="22" t="str">
        <f t="array" ref="T206">IFERROR(SUM(VLOOKUP(I206,emme_volumes!$A:$AB, {5,6,7,8,9,10,11,12,13,14,15,16,17,18,19,20,21,22,23,24,25,26,27,28},FALSE)),"****")</f>
        <v>****</v>
      </c>
      <c r="U206" s="23" t="str">
        <f t="array" ref="U206">IFERROR(SUM(VLOOKUP(K206,counts!$A:$AC, {6,7,8,9,10,11,12,13,14,15,16,17,18,19,20,21,22,23,24,25,26,27,28,29},FALSE)),"****")</f>
        <v>****</v>
      </c>
      <c r="V206" s="23" t="e">
        <f>T206-U206</f>
        <v>#VALUE!</v>
      </c>
      <c r="W206" s="24" t="e">
        <f>V206/U206</f>
        <v>#VALUE!</v>
      </c>
    </row>
    <row r="207" spans="1:23" hidden="1" outlineLevel="1">
      <c r="A207" s="3"/>
      <c r="B207" s="53" t="s">
        <v>4</v>
      </c>
      <c r="C207" s="91"/>
      <c r="D207" s="54"/>
      <c r="E207" s="54"/>
      <c r="F207" s="54"/>
      <c r="G207" s="54"/>
      <c r="H207" s="54"/>
      <c r="I207" s="54"/>
      <c r="J207" s="54"/>
      <c r="K207" s="54"/>
      <c r="L207" s="45"/>
      <c r="M207" s="55">
        <f>SUM(M206)</f>
        <v>0</v>
      </c>
      <c r="N207" s="55">
        <f>SUM(N206)</f>
        <v>0</v>
      </c>
      <c r="O207" s="56">
        <f t="shared" ref="O207:P207" si="282">SUM(O206)</f>
        <v>0</v>
      </c>
      <c r="P207" s="56" t="e">
        <f t="shared" si="282"/>
        <v>#VALUE!</v>
      </c>
      <c r="Q207" s="57" t="e">
        <f t="shared" ref="Q207" si="283">P207/O207</f>
        <v>#VALUE!</v>
      </c>
      <c r="R207" s="50"/>
      <c r="S207" s="55">
        <f>SUM(S206)</f>
        <v>0</v>
      </c>
      <c r="T207" s="55">
        <f>SUM(T206)</f>
        <v>0</v>
      </c>
      <c r="U207" s="56">
        <f t="shared" ref="U207:V207" si="284">SUM(U206)</f>
        <v>0</v>
      </c>
      <c r="V207" s="56" t="e">
        <f t="shared" si="284"/>
        <v>#VALUE!</v>
      </c>
      <c r="W207" s="57" t="e">
        <f t="shared" ref="W207" si="285">V207/U207</f>
        <v>#VALUE!</v>
      </c>
    </row>
    <row r="208" spans="1:23" hidden="1" outlineLevel="1">
      <c r="C208" s="89"/>
      <c r="I208" s="92"/>
      <c r="L208" s="43"/>
      <c r="M208" s="22"/>
      <c r="N208" s="22"/>
      <c r="Q208" s="24"/>
      <c r="R208" s="49"/>
      <c r="S208" s="22"/>
      <c r="T208" s="22"/>
      <c r="W208" s="24"/>
    </row>
    <row r="209" spans="1:24" hidden="1" outlineLevel="1">
      <c r="B209" s="53" t="s">
        <v>119</v>
      </c>
      <c r="C209" s="90"/>
      <c r="D209" s="74"/>
      <c r="E209" s="74"/>
      <c r="F209" s="74"/>
      <c r="G209" s="74"/>
      <c r="H209" s="74"/>
      <c r="I209" s="74"/>
      <c r="J209" s="74"/>
      <c r="K209" s="74"/>
      <c r="L209" s="45"/>
      <c r="M209" s="75"/>
      <c r="N209" s="75"/>
      <c r="O209" s="76"/>
      <c r="P209" s="76"/>
      <c r="Q209" s="77"/>
      <c r="R209" s="49"/>
      <c r="S209" s="75"/>
      <c r="T209" s="75"/>
      <c r="U209" s="76"/>
      <c r="V209" s="76"/>
      <c r="W209" s="77"/>
    </row>
    <row r="210" spans="1:24" hidden="1" outlineLevel="1">
      <c r="B210" s="1" t="s">
        <v>188</v>
      </c>
      <c r="C210" s="89">
        <v>103</v>
      </c>
      <c r="F210" s="2">
        <f t="shared" ref="F210:F211" si="286">E210</f>
        <v>0</v>
      </c>
      <c r="G210" s="2">
        <f t="shared" ref="G210:G211" si="287">D210</f>
        <v>0</v>
      </c>
      <c r="H210" s="2" t="str">
        <f t="shared" ref="H210:H211" si="288">CONCATENATE("L",D210,E210)</f>
        <v>L</v>
      </c>
      <c r="I210" s="2" t="str">
        <f t="shared" ref="I210:I211" si="289">CONCATENATE("L",F210,G210)</f>
        <v>L00</v>
      </c>
      <c r="J210" s="2" t="str">
        <f t="shared" ref="J210:J211" si="290">CONCATENATE(C210,"NE")</f>
        <v>103NE</v>
      </c>
      <c r="K210" s="2" t="str">
        <f t="shared" ref="K210:K211" si="291">CONCATENATE(C210,"SW")</f>
        <v>103SW</v>
      </c>
      <c r="L210" s="43"/>
      <c r="M210" s="22" t="str">
        <f>IFERROR(VLOOKUP(H210,emme_volumes!$A:$AB, 4,FALSE)*24,"****")</f>
        <v>****</v>
      </c>
      <c r="N210" s="22" t="str">
        <f t="array" ref="N210">IFERROR(SUM(VLOOKUP(H210,emme_volumes!$A:$AB, {5,6,7,8,9,10,11,12,13,14,15,16,17,18,19,20,21,22,23,24,25,26,27,28},FALSE)),"****")</f>
        <v>****</v>
      </c>
      <c r="O210" s="23" t="str">
        <f t="array" ref="O210">IFERROR(SUM(VLOOKUP(J210,counts!$A:$AC, {6,7,8,9,10,11,12,13,14,15,16,17,18,19,20,21,22,23,24,25,26,27,28,29},FALSE)),"****")</f>
        <v>****</v>
      </c>
      <c r="P210" s="23" t="e">
        <f t="shared" ref="P210:P211" si="292">N210-O210</f>
        <v>#VALUE!</v>
      </c>
      <c r="Q210" s="24" t="e">
        <f t="shared" ref="Q210:Q212" si="293">P210/O210</f>
        <v>#VALUE!</v>
      </c>
      <c r="R210" s="49"/>
      <c r="S210" s="22" t="str">
        <f>IFERROR(VLOOKUP(I210,emme_volumes!$A:$AB, 4,FALSE)*24,"****")</f>
        <v>****</v>
      </c>
      <c r="T210" s="22" t="str">
        <f t="array" ref="T210">IFERROR(SUM(VLOOKUP(I210,emme_volumes!$A:$AB, {5,6,7,8,9,10,11,12,13,14,15,16,17,18,19,20,21,22,23,24,25,26,27,28},FALSE)),"****")</f>
        <v>****</v>
      </c>
      <c r="U210" s="23" t="str">
        <f t="array" ref="U210">IFERROR(SUM(VLOOKUP(K210,counts!$A:$AC, {6,7,8,9,10,11,12,13,14,15,16,17,18,19,20,21,22,23,24,25,26,27,28,29},FALSE)),"****")</f>
        <v>****</v>
      </c>
      <c r="V210" s="23" t="e">
        <f t="shared" ref="V210:V211" si="294">T210-U210</f>
        <v>#VALUE!</v>
      </c>
      <c r="W210" s="24" t="e">
        <f t="shared" ref="W210:W212" si="295">V210/U210</f>
        <v>#VALUE!</v>
      </c>
    </row>
    <row r="211" spans="1:24" hidden="1" outlineLevel="1">
      <c r="B211" s="1" t="s">
        <v>189</v>
      </c>
      <c r="C211" s="89">
        <v>104</v>
      </c>
      <c r="F211" s="2">
        <f t="shared" si="286"/>
        <v>0</v>
      </c>
      <c r="G211" s="2">
        <f t="shared" si="287"/>
        <v>0</v>
      </c>
      <c r="H211" s="2" t="str">
        <f t="shared" si="288"/>
        <v>L</v>
      </c>
      <c r="I211" s="2" t="str">
        <f t="shared" si="289"/>
        <v>L00</v>
      </c>
      <c r="J211" s="2" t="str">
        <f t="shared" si="290"/>
        <v>104NE</v>
      </c>
      <c r="K211" s="2" t="str">
        <f t="shared" si="291"/>
        <v>104SW</v>
      </c>
      <c r="L211" s="43"/>
      <c r="M211" s="22" t="str">
        <f>IFERROR(VLOOKUP(H211,emme_volumes!$A:$AB, 4,FALSE)*24,"****")</f>
        <v>****</v>
      </c>
      <c r="N211" s="22" t="str">
        <f t="array" ref="N211">IFERROR(SUM(VLOOKUP(H211,emme_volumes!$A:$AB, {5,6,7,8,9,10,11,12,13,14,15,16,17,18,19,20,21,22,23,24,25,26,27,28},FALSE)),"****")</f>
        <v>****</v>
      </c>
      <c r="O211" s="23" t="str">
        <f t="array" ref="O211">IFERROR(SUM(VLOOKUP(J211,counts!$A:$AC, {6,7,8,9,10,11,12,13,14,15,16,17,18,19,20,21,22,23,24,25,26,27,28,29},FALSE)),"****")</f>
        <v>****</v>
      </c>
      <c r="P211" s="23" t="e">
        <f t="shared" si="292"/>
        <v>#VALUE!</v>
      </c>
      <c r="Q211" s="24" t="e">
        <f t="shared" si="293"/>
        <v>#VALUE!</v>
      </c>
      <c r="R211" s="49"/>
      <c r="S211" s="22" t="str">
        <f>IFERROR(VLOOKUP(I211,emme_volumes!$A:$AB, 4,FALSE)*24,"****")</f>
        <v>****</v>
      </c>
      <c r="T211" s="22" t="str">
        <f t="array" ref="T211">IFERROR(SUM(VLOOKUP(I211,emme_volumes!$A:$AB, {5,6,7,8,9,10,11,12,13,14,15,16,17,18,19,20,21,22,23,24,25,26,27,28},FALSE)),"****")</f>
        <v>****</v>
      </c>
      <c r="U211" s="23" t="str">
        <f t="array" ref="U211">IFERROR(SUM(VLOOKUP(K211,counts!$A:$AC, {6,7,8,9,10,11,12,13,14,15,16,17,18,19,20,21,22,23,24,25,26,27,28,29},FALSE)),"****")</f>
        <v>****</v>
      </c>
      <c r="V211" s="23" t="e">
        <f t="shared" si="294"/>
        <v>#VALUE!</v>
      </c>
      <c r="W211" s="24" t="e">
        <f t="shared" si="295"/>
        <v>#VALUE!</v>
      </c>
    </row>
    <row r="212" spans="1:24" hidden="1" outlineLevel="1">
      <c r="A212" s="3"/>
      <c r="B212" s="53" t="s">
        <v>4</v>
      </c>
      <c r="C212" s="91"/>
      <c r="D212" s="54"/>
      <c r="E212" s="54"/>
      <c r="F212" s="54"/>
      <c r="G212" s="54"/>
      <c r="H212" s="54"/>
      <c r="I212" s="54"/>
      <c r="J212" s="54"/>
      <c r="K212" s="54"/>
      <c r="L212" s="45"/>
      <c r="M212" s="55">
        <f>SUM(M210:M211)</f>
        <v>0</v>
      </c>
      <c r="N212" s="55">
        <f>SUM(N210:N211)</f>
        <v>0</v>
      </c>
      <c r="O212" s="56">
        <f t="shared" ref="O212:P212" si="296">SUM(O210:O211)</f>
        <v>0</v>
      </c>
      <c r="P212" s="56" t="e">
        <f t="shared" si="296"/>
        <v>#VALUE!</v>
      </c>
      <c r="Q212" s="57" t="e">
        <f t="shared" si="293"/>
        <v>#VALUE!</v>
      </c>
      <c r="R212" s="50"/>
      <c r="S212" s="55">
        <f>SUM(S210:S211)</f>
        <v>0</v>
      </c>
      <c r="T212" s="55">
        <f t="shared" ref="T212:V212" si="297">SUM(T210:T211)</f>
        <v>0</v>
      </c>
      <c r="U212" s="56">
        <f t="shared" si="297"/>
        <v>0</v>
      </c>
      <c r="V212" s="56" t="e">
        <f t="shared" si="297"/>
        <v>#VALUE!</v>
      </c>
      <c r="W212" s="57" t="e">
        <f t="shared" si="295"/>
        <v>#VALUE!</v>
      </c>
    </row>
    <row r="213" spans="1:24" collapsed="1">
      <c r="C213" s="89"/>
      <c r="I213" s="92"/>
      <c r="L213" s="43"/>
      <c r="M213" s="22"/>
      <c r="N213" s="22"/>
      <c r="Q213" s="24"/>
      <c r="R213" s="49"/>
      <c r="S213" s="22"/>
      <c r="T213" s="22"/>
      <c r="W213" s="24"/>
    </row>
    <row r="214" spans="1:24">
      <c r="B214" s="53" t="s">
        <v>120</v>
      </c>
      <c r="C214" s="90"/>
      <c r="D214" s="74"/>
      <c r="E214" s="74"/>
      <c r="F214" s="74"/>
      <c r="G214" s="74"/>
      <c r="H214" s="74"/>
      <c r="I214" s="74"/>
      <c r="J214" s="74"/>
      <c r="K214" s="74"/>
      <c r="L214" s="45"/>
      <c r="M214" s="75"/>
      <c r="N214" s="75"/>
      <c r="O214" s="76"/>
      <c r="P214" s="76"/>
      <c r="Q214" s="77"/>
      <c r="R214" s="49"/>
      <c r="S214" s="75"/>
      <c r="T214" s="75"/>
      <c r="U214" s="76"/>
      <c r="V214" s="76"/>
      <c r="W214" s="77"/>
    </row>
    <row r="215" spans="1:24">
      <c r="B215" s="1" t="s">
        <v>507</v>
      </c>
      <c r="C215" s="89">
        <v>105</v>
      </c>
      <c r="D215" s="2">
        <v>57115</v>
      </c>
      <c r="E215" s="2">
        <v>58617</v>
      </c>
      <c r="F215" s="2">
        <f t="shared" ref="F215" si="298">E215</f>
        <v>58617</v>
      </c>
      <c r="G215" s="2">
        <f t="shared" ref="G215" si="299">D215</f>
        <v>57115</v>
      </c>
      <c r="H215" s="2" t="str">
        <f t="shared" ref="H215:H219" si="300">CONCATENATE("L",D215,E215)</f>
        <v>L5711558617</v>
      </c>
      <c r="I215" s="2" t="str">
        <f t="shared" ref="I215:I219" si="301">CONCATENATE("L",F215,G215)</f>
        <v>L5861757115</v>
      </c>
      <c r="J215" s="2" t="str">
        <f t="shared" ref="J215:J219" si="302">CONCATENATE(C215,"NE")</f>
        <v>105NE</v>
      </c>
      <c r="K215" s="2" t="str">
        <f t="shared" ref="K215:K219" si="303">CONCATENATE(C215,"SW")</f>
        <v>105SW</v>
      </c>
      <c r="L215" s="43"/>
      <c r="M215" s="22" t="str">
        <f>IFERROR(VLOOKUP(H215,emme_volumes!$A:$AB, 4,FALSE)*24,"****")</f>
        <v>****</v>
      </c>
      <c r="N215" s="22" t="str">
        <f t="array" ref="N215">IFERROR(SUM(VLOOKUP(H215,emme_volumes!$A:$AB, {5,6,7,8,9,10,11,12,13,14,15,16,17,18,19,20,21,22,23,24,25,26,27,28},FALSE)),"****")</f>
        <v>****</v>
      </c>
      <c r="O215" s="23">
        <f t="array" ref="O215">IFERROR(SUM(VLOOKUP(J215,counts!$A:$AC, {6,7,8,9,10,11,12,13,14,15,16,17,18,19,20,21,22,23,24,25,26,27,28,29},FALSE)),"****")</f>
        <v>6816</v>
      </c>
      <c r="P215" s="23" t="e">
        <f t="shared" ref="P215" si="304">N215-O215</f>
        <v>#VALUE!</v>
      </c>
      <c r="Q215" s="24" t="e">
        <f t="shared" ref="Q215:Q216" si="305">P215/O215</f>
        <v>#VALUE!</v>
      </c>
      <c r="R215" s="49"/>
      <c r="S215" s="22" t="str">
        <f>IFERROR(VLOOKUP(I215,emme_volumes!$A:$AB, 4,FALSE)*24,"****")</f>
        <v>****</v>
      </c>
      <c r="T215" s="22" t="str">
        <f t="array" ref="T215">IFERROR(SUM(VLOOKUP(I215,emme_volumes!$A:$AB, {5,6,7,8,9,10,11,12,13,14,15,16,17,18,19,20,21,22,23,24,25,26,27,28},FALSE)),"****")</f>
        <v>****</v>
      </c>
      <c r="U215" s="23">
        <f t="array" ref="U215">IFERROR(SUM(VLOOKUP(K215,counts!$A:$AC, {6,7,8,9,10,11,12,13,14,15,16,17,18,19,20,21,22,23,24,25,26,27,28,29},FALSE)),"****")</f>
        <v>6905</v>
      </c>
      <c r="V215" s="23" t="e">
        <f t="shared" ref="V215:V216" si="306">T215-U215</f>
        <v>#VALUE!</v>
      </c>
      <c r="W215" s="24" t="e">
        <f t="shared" ref="W215:W216" si="307">V215/U215</f>
        <v>#VALUE!</v>
      </c>
    </row>
    <row r="216" spans="1:24">
      <c r="B216" s="4" t="s">
        <v>190</v>
      </c>
      <c r="C216" s="93">
        <v>106</v>
      </c>
      <c r="D216" s="9">
        <v>58131</v>
      </c>
      <c r="E216" s="9">
        <v>53054</v>
      </c>
      <c r="F216" s="9">
        <v>57148</v>
      </c>
      <c r="G216" s="9">
        <v>59738</v>
      </c>
      <c r="H216" s="9" t="str">
        <f t="shared" si="300"/>
        <v>L5813153054</v>
      </c>
      <c r="I216" s="9" t="str">
        <f t="shared" si="301"/>
        <v>L5714859738</v>
      </c>
      <c r="J216" s="9" t="str">
        <f t="shared" si="302"/>
        <v>106NE</v>
      </c>
      <c r="K216" s="9" t="str">
        <f t="shared" si="303"/>
        <v>106SW</v>
      </c>
      <c r="L216" s="43"/>
      <c r="M216" s="26" t="str">
        <f>IFERROR(VLOOKUP(H216,emme_volumes!$A:$AB, 4,FALSE)*24,"****")</f>
        <v>****</v>
      </c>
      <c r="N216" s="26" t="str">
        <f t="array" ref="N216">IFERROR(SUM(VLOOKUP(H216,emme_volumes!$A:$AB, {5,6,7,8,9,10,11,12,13,14,15,16,17,18,19,20,21,22,23,24,25,26,27,28},FALSE)),"****")</f>
        <v>****</v>
      </c>
      <c r="O216" s="27">
        <f t="array" ref="O216">IFERROR(SUM(VLOOKUP(J216,counts!$A:$AC, {6,7,8,9,10,11,12,13,14,15,16,17,18,19,20,21,22,23,24,25,26,27,28,29},FALSE)),"****")</f>
        <v>49514</v>
      </c>
      <c r="P216" s="27" t="e">
        <f>N216+N217-O216</f>
        <v>#VALUE!</v>
      </c>
      <c r="Q216" s="28" t="e">
        <f t="shared" si="305"/>
        <v>#VALUE!</v>
      </c>
      <c r="R216" s="49"/>
      <c r="S216" s="26" t="str">
        <f>IFERROR(VLOOKUP(I216,emme_volumes!$A:$AB, 4,FALSE)*24,"****")</f>
        <v>****</v>
      </c>
      <c r="T216" s="26" t="str">
        <f t="array" ref="T216">IFERROR(SUM(VLOOKUP(I216,emme_volumes!$A:$AB, {5,6,7,8,9,10,11,12,13,14,15,16,17,18,19,20,21,22,23,24,25,26,27,28},FALSE)),"****")</f>
        <v>****</v>
      </c>
      <c r="U216" s="27">
        <f t="array" ref="U216">IFERROR(SUM(VLOOKUP(K216,counts!$A:$AC, {6,7,8,9,10,11,12,13,14,15,16,17,18,19,20,21,22,23,24,25,26,27,28,29},FALSE)),"****")</f>
        <v>49545</v>
      </c>
      <c r="V216" s="27" t="e">
        <f t="shared" si="306"/>
        <v>#VALUE!</v>
      </c>
      <c r="W216" s="28" t="e">
        <f t="shared" si="307"/>
        <v>#VALUE!</v>
      </c>
      <c r="X216" s="1" t="s">
        <v>511</v>
      </c>
    </row>
    <row r="217" spans="1:24">
      <c r="B217" s="4" t="s">
        <v>510</v>
      </c>
      <c r="C217" s="93"/>
      <c r="D217" s="9">
        <v>80754</v>
      </c>
      <c r="E217" s="9">
        <v>80755</v>
      </c>
      <c r="F217" s="9"/>
      <c r="G217" s="9"/>
      <c r="H217" s="9" t="str">
        <f t="shared" si="300"/>
        <v>L8075480755</v>
      </c>
      <c r="I217" s="9" t="str">
        <f t="shared" si="301"/>
        <v>L</v>
      </c>
      <c r="J217" s="9" t="str">
        <f t="shared" si="302"/>
        <v>NE</v>
      </c>
      <c r="K217" s="9" t="str">
        <f t="shared" si="303"/>
        <v>SW</v>
      </c>
      <c r="L217" s="43"/>
      <c r="M217" s="26" t="str">
        <f>IFERROR(VLOOKUP(H217,emme_volumes!$A:$AB, 4,FALSE)*24,"****")</f>
        <v>****</v>
      </c>
      <c r="N217" s="26" t="str">
        <f t="array" ref="N217">IFERROR(SUM(VLOOKUP(H217,emme_volumes!$A:$AB, {5,6,7,8,9,10,11,12,13,14,15,16,17,18,19,20,21,22,23,24,25,26,27,28},FALSE)),"****")</f>
        <v>****</v>
      </c>
      <c r="O217" s="27"/>
      <c r="P217" s="27"/>
      <c r="Q217" s="28"/>
      <c r="R217" s="49"/>
      <c r="S217" s="26"/>
      <c r="T217" s="26"/>
      <c r="U217" s="27"/>
      <c r="V217" s="27"/>
      <c r="W217" s="28"/>
    </row>
    <row r="218" spans="1:24">
      <c r="B218" s="1" t="s">
        <v>191</v>
      </c>
      <c r="C218" s="89">
        <v>107</v>
      </c>
      <c r="D218" s="2">
        <v>56490</v>
      </c>
      <c r="E218" s="2">
        <v>55150</v>
      </c>
      <c r="F218" s="2">
        <f t="shared" ref="F218:F219" si="308">E218</f>
        <v>55150</v>
      </c>
      <c r="G218" s="2">
        <f t="shared" ref="G218:G219" si="309">D218</f>
        <v>56490</v>
      </c>
      <c r="H218" s="2" t="str">
        <f t="shared" si="300"/>
        <v>L5649055150</v>
      </c>
      <c r="I218" s="2" t="str">
        <f t="shared" si="301"/>
        <v>L5515056490</v>
      </c>
      <c r="J218" s="2" t="str">
        <f t="shared" si="302"/>
        <v>107NE</v>
      </c>
      <c r="K218" s="2" t="str">
        <f t="shared" si="303"/>
        <v>107SW</v>
      </c>
      <c r="L218" s="43"/>
      <c r="M218" s="22" t="str">
        <f>IFERROR(VLOOKUP(H218,emme_volumes!$A:$AB, 4,FALSE)*24,"****")</f>
        <v>****</v>
      </c>
      <c r="N218" s="22" t="str">
        <f t="array" ref="N218">IFERROR(SUM(VLOOKUP(H218,emme_volumes!$A:$AB, {5,6,7,8,9,10,11,12,13,14,15,16,17,18,19,20,21,22,23,24,25,26,27,28},FALSE)),"****")</f>
        <v>****</v>
      </c>
      <c r="O218" s="23">
        <f t="array" ref="O218">IFERROR(SUM(VLOOKUP(J218,counts!$A:$AC, {6,7,8,9,10,11,12,13,14,15,16,17,18,19,20,21,22,23,24,25,26,27,28,29},FALSE)),"****")</f>
        <v>5027</v>
      </c>
      <c r="P218" s="23" t="e">
        <f t="shared" ref="P218:P219" si="310">N218-O218</f>
        <v>#VALUE!</v>
      </c>
      <c r="Q218" s="24" t="e">
        <f t="shared" ref="Q218:Q220" si="311">P218/O218</f>
        <v>#VALUE!</v>
      </c>
      <c r="R218" s="49"/>
      <c r="S218" s="22" t="str">
        <f>IFERROR(VLOOKUP(I218,emme_volumes!$A:$AB, 4,FALSE)*24,"****")</f>
        <v>****</v>
      </c>
      <c r="T218" s="22" t="str">
        <f t="array" ref="T218">IFERROR(SUM(VLOOKUP(I218,emme_volumes!$A:$AB, {5,6,7,8,9,10,11,12,13,14,15,16,17,18,19,20,21,22,23,24,25,26,27,28},FALSE)),"****")</f>
        <v>****</v>
      </c>
      <c r="U218" s="23">
        <f t="array" ref="U218">IFERROR(SUM(VLOOKUP(K218,counts!$A:$AC, {6,7,8,9,10,11,12,13,14,15,16,17,18,19,20,21,22,23,24,25,26,27,28,29},FALSE)),"****")</f>
        <v>5276</v>
      </c>
      <c r="V218" s="23" t="e">
        <f t="shared" ref="V218:V219" si="312">T218-U218</f>
        <v>#VALUE!</v>
      </c>
      <c r="W218" s="24" t="e">
        <f t="shared" ref="W218:W220" si="313">V218/U218</f>
        <v>#VALUE!</v>
      </c>
    </row>
    <row r="219" spans="1:24">
      <c r="B219" s="1" t="s">
        <v>192</v>
      </c>
      <c r="C219" s="89">
        <v>108</v>
      </c>
      <c r="D219" s="2">
        <v>60934</v>
      </c>
      <c r="E219" s="2">
        <v>52637</v>
      </c>
      <c r="F219" s="2">
        <f t="shared" si="308"/>
        <v>52637</v>
      </c>
      <c r="G219" s="2">
        <f t="shared" si="309"/>
        <v>60934</v>
      </c>
      <c r="H219" s="2" t="str">
        <f t="shared" si="300"/>
        <v>L6093452637</v>
      </c>
      <c r="I219" s="2" t="str">
        <f t="shared" si="301"/>
        <v>L5263760934</v>
      </c>
      <c r="J219" s="2" t="str">
        <f t="shared" si="302"/>
        <v>108NE</v>
      </c>
      <c r="K219" s="2" t="str">
        <f t="shared" si="303"/>
        <v>108SW</v>
      </c>
      <c r="L219" s="43"/>
      <c r="M219" s="22" t="str">
        <f>IFERROR(VLOOKUP(H219,emme_volumes!$A:$AB, 4,FALSE)*24,"****")</f>
        <v>****</v>
      </c>
      <c r="N219" s="22" t="str">
        <f t="array" ref="N219">IFERROR(SUM(VLOOKUP(H219,emme_volumes!$A:$AB, {5,6,7,8,9,10,11,12,13,14,15,16,17,18,19,20,21,22,23,24,25,26,27,28},FALSE)),"****")</f>
        <v>****</v>
      </c>
      <c r="O219" s="23">
        <f t="array" ref="O219">IFERROR(SUM(VLOOKUP(J219,counts!$A:$AC, {6,7,8,9,10,11,12,13,14,15,16,17,18,19,20,21,22,23,24,25,26,27,28,29},FALSE)),"****")</f>
        <v>9036</v>
      </c>
      <c r="P219" s="23" t="e">
        <f t="shared" si="310"/>
        <v>#VALUE!</v>
      </c>
      <c r="Q219" s="24" t="e">
        <f t="shared" si="311"/>
        <v>#VALUE!</v>
      </c>
      <c r="R219" s="49"/>
      <c r="S219" s="22" t="str">
        <f>IFERROR(VLOOKUP(I219,emme_volumes!$A:$AB, 4,FALSE)*24,"****")</f>
        <v>****</v>
      </c>
      <c r="T219" s="22" t="str">
        <f t="array" ref="T219">IFERROR(SUM(VLOOKUP(I219,emme_volumes!$A:$AB, {5,6,7,8,9,10,11,12,13,14,15,16,17,18,19,20,21,22,23,24,25,26,27,28},FALSE)),"****")</f>
        <v>****</v>
      </c>
      <c r="U219" s="23">
        <f t="array" ref="U219">IFERROR(SUM(VLOOKUP(K219,counts!$A:$AC, {6,7,8,9,10,11,12,13,14,15,16,17,18,19,20,21,22,23,24,25,26,27,28,29},FALSE)),"****")</f>
        <v>9772</v>
      </c>
      <c r="V219" s="23" t="e">
        <f t="shared" si="312"/>
        <v>#VALUE!</v>
      </c>
      <c r="W219" s="24" t="e">
        <f t="shared" si="313"/>
        <v>#VALUE!</v>
      </c>
    </row>
    <row r="220" spans="1:24">
      <c r="A220" s="3"/>
      <c r="B220" s="53" t="s">
        <v>4</v>
      </c>
      <c r="C220" s="91"/>
      <c r="D220" s="54"/>
      <c r="E220" s="54"/>
      <c r="F220" s="54"/>
      <c r="G220" s="54"/>
      <c r="H220" s="54"/>
      <c r="I220" s="54"/>
      <c r="J220" s="54"/>
      <c r="K220" s="54"/>
      <c r="L220" s="45"/>
      <c r="M220" s="55">
        <f>SUM(M215:M219)</f>
        <v>0</v>
      </c>
      <c r="N220" s="55">
        <f>SUM(N215:N219)</f>
        <v>0</v>
      </c>
      <c r="O220" s="56">
        <f t="shared" ref="O220" si="314">SUM(O215:O219)</f>
        <v>70393</v>
      </c>
      <c r="P220" s="56">
        <f>N220-O220</f>
        <v>-70393</v>
      </c>
      <c r="Q220" s="57">
        <f t="shared" si="311"/>
        <v>-1</v>
      </c>
      <c r="R220" s="50"/>
      <c r="S220" s="55">
        <f>SUM(S215:S219)</f>
        <v>0</v>
      </c>
      <c r="T220" s="55">
        <f t="shared" ref="T220:U220" si="315">SUM(T215:T219)</f>
        <v>0</v>
      </c>
      <c r="U220" s="56">
        <f t="shared" si="315"/>
        <v>71498</v>
      </c>
      <c r="V220" s="56">
        <f>T220-U220</f>
        <v>-71498</v>
      </c>
      <c r="W220" s="57">
        <f t="shared" si="313"/>
        <v>-1</v>
      </c>
    </row>
    <row r="221" spans="1:24" hidden="1" outlineLevel="1">
      <c r="C221" s="89"/>
      <c r="I221" s="92"/>
      <c r="L221" s="43"/>
      <c r="M221" s="22"/>
      <c r="N221" s="22"/>
      <c r="Q221" s="24"/>
      <c r="R221" s="49"/>
      <c r="S221" s="22"/>
      <c r="T221" s="22"/>
      <c r="W221" s="24"/>
    </row>
    <row r="222" spans="1:24" hidden="1" outlineLevel="1">
      <c r="B222" s="53" t="s">
        <v>121</v>
      </c>
      <c r="C222" s="90"/>
      <c r="D222" s="74"/>
      <c r="E222" s="74"/>
      <c r="F222" s="74"/>
      <c r="G222" s="74"/>
      <c r="H222" s="74"/>
      <c r="I222" s="74"/>
      <c r="J222" s="74"/>
      <c r="K222" s="74"/>
      <c r="L222" s="45"/>
      <c r="M222" s="75"/>
      <c r="N222" s="75"/>
      <c r="O222" s="76"/>
      <c r="P222" s="76"/>
      <c r="Q222" s="77"/>
      <c r="R222" s="49"/>
      <c r="S222" s="75"/>
      <c r="T222" s="75"/>
      <c r="U222" s="76"/>
      <c r="V222" s="76"/>
      <c r="W222" s="77"/>
    </row>
    <row r="223" spans="1:24" hidden="1" outlineLevel="1">
      <c r="B223" s="1" t="s">
        <v>193</v>
      </c>
      <c r="C223" s="89">
        <v>116</v>
      </c>
      <c r="F223" s="2">
        <f t="shared" ref="F223:F237" si="316">E223</f>
        <v>0</v>
      </c>
      <c r="G223" s="2">
        <f t="shared" ref="G223:G237" si="317">D223</f>
        <v>0</v>
      </c>
      <c r="H223" s="2" t="str">
        <f t="shared" ref="H223:H237" si="318">CONCATENATE("L",D223,E223)</f>
        <v>L</v>
      </c>
      <c r="I223" s="2" t="str">
        <f t="shared" ref="I223:I237" si="319">CONCATENATE("L",F223,G223)</f>
        <v>L00</v>
      </c>
      <c r="J223" s="2" t="str">
        <f t="shared" ref="J223:J237" si="320">CONCATENATE(C223,"NE")</f>
        <v>116NE</v>
      </c>
      <c r="K223" s="2" t="str">
        <f t="shared" ref="K223:K237" si="321">CONCATENATE(C223,"SW")</f>
        <v>116SW</v>
      </c>
      <c r="L223" s="43"/>
      <c r="M223" s="22" t="str">
        <f>IFERROR(VLOOKUP(H223,emme_volumes!$A:$AB, 4,FALSE)*24,"****")</f>
        <v>****</v>
      </c>
      <c r="N223" s="22" t="str">
        <f t="array" ref="N223">IFERROR(SUM(VLOOKUP(H223,emme_volumes!$A:$AB, {5,6,7,8,9,10,11,12,13,14,15,16,17,18,19,20,21,22,23,24,25,26,27,28},FALSE)),"****")</f>
        <v>****</v>
      </c>
      <c r="O223" s="23" t="str">
        <f t="array" ref="O223">IFERROR(SUM(VLOOKUP(J223,counts!$A:$AC, {6,7,8,9,10,11,12,13,14,15,16,17,18,19,20,21,22,23,24,25,26,27,28,29},FALSE)),"****")</f>
        <v>****</v>
      </c>
      <c r="P223" s="23" t="e">
        <f t="shared" ref="P223:P237" si="322">N223-O223</f>
        <v>#VALUE!</v>
      </c>
      <c r="Q223" s="24" t="e">
        <f t="shared" ref="Q223:Q238" si="323">P223/O223</f>
        <v>#VALUE!</v>
      </c>
      <c r="R223" s="49"/>
      <c r="S223" s="22" t="str">
        <f>IFERROR(VLOOKUP(I223,emme_volumes!$A:$AB, 4,FALSE)*24,"****")</f>
        <v>****</v>
      </c>
      <c r="T223" s="22" t="str">
        <f t="array" ref="T223">IFERROR(SUM(VLOOKUP(I223,emme_volumes!$A:$AB, {5,6,7,8,9,10,11,12,13,14,15,16,17,18,19,20,21,22,23,24,25,26,27,28},FALSE)),"****")</f>
        <v>****</v>
      </c>
      <c r="U223" s="23" t="str">
        <f t="array" ref="U223">IFERROR(SUM(VLOOKUP(K223,counts!$A:$AC, {6,7,8,9,10,11,12,13,14,15,16,17,18,19,20,21,22,23,24,25,26,27,28,29},FALSE)),"****")</f>
        <v>****</v>
      </c>
      <c r="V223" s="23" t="e">
        <f t="shared" ref="V223:V237" si="324">T223-U223</f>
        <v>#VALUE!</v>
      </c>
      <c r="W223" s="24" t="e">
        <f t="shared" ref="W223:W238" si="325">V223/U223</f>
        <v>#VALUE!</v>
      </c>
    </row>
    <row r="224" spans="1:24" hidden="1" outlineLevel="1">
      <c r="B224" s="4" t="s">
        <v>194</v>
      </c>
      <c r="C224" s="93">
        <v>117</v>
      </c>
      <c r="D224" s="9"/>
      <c r="E224" s="9"/>
      <c r="F224" s="9">
        <f t="shared" si="316"/>
        <v>0</v>
      </c>
      <c r="G224" s="9">
        <f t="shared" si="317"/>
        <v>0</v>
      </c>
      <c r="H224" s="9" t="str">
        <f t="shared" si="318"/>
        <v>L</v>
      </c>
      <c r="I224" s="9" t="str">
        <f t="shared" si="319"/>
        <v>L00</v>
      </c>
      <c r="J224" s="9" t="str">
        <f t="shared" si="320"/>
        <v>117NE</v>
      </c>
      <c r="K224" s="9" t="str">
        <f t="shared" si="321"/>
        <v>117SW</v>
      </c>
      <c r="L224" s="43"/>
      <c r="M224" s="26" t="str">
        <f>IFERROR(VLOOKUP(H224,emme_volumes!$A:$AB, 4,FALSE)*24,"****")</f>
        <v>****</v>
      </c>
      <c r="N224" s="26" t="str">
        <f t="array" ref="N224">IFERROR(SUM(VLOOKUP(H224,emme_volumes!$A:$AB, {5,6,7,8,9,10,11,12,13,14,15,16,17,18,19,20,21,22,23,24,25,26,27,28},FALSE)),"****")</f>
        <v>****</v>
      </c>
      <c r="O224" s="27" t="str">
        <f t="array" ref="O224">IFERROR(SUM(VLOOKUP(J224,counts!$A:$AC, {6,7,8,9,10,11,12,13,14,15,16,17,18,19,20,21,22,23,24,25,26,27,28,29},FALSE)),"****")</f>
        <v>****</v>
      </c>
      <c r="P224" s="27" t="e">
        <f t="shared" si="322"/>
        <v>#VALUE!</v>
      </c>
      <c r="Q224" s="28" t="e">
        <f t="shared" si="323"/>
        <v>#VALUE!</v>
      </c>
      <c r="R224" s="49"/>
      <c r="S224" s="26" t="str">
        <f>IFERROR(VLOOKUP(I224,emme_volumes!$A:$AB, 4,FALSE)*24,"****")</f>
        <v>****</v>
      </c>
      <c r="T224" s="26" t="str">
        <f t="array" ref="T224">IFERROR(SUM(VLOOKUP(I224,emme_volumes!$A:$AB, {5,6,7,8,9,10,11,12,13,14,15,16,17,18,19,20,21,22,23,24,25,26,27,28},FALSE)),"****")</f>
        <v>****</v>
      </c>
      <c r="U224" s="27" t="str">
        <f t="array" ref="U224">IFERROR(SUM(VLOOKUP(K224,counts!$A:$AC, {6,7,8,9,10,11,12,13,14,15,16,17,18,19,20,21,22,23,24,25,26,27,28,29},FALSE)),"****")</f>
        <v>****</v>
      </c>
      <c r="V224" s="27" t="e">
        <f t="shared" si="324"/>
        <v>#VALUE!</v>
      </c>
      <c r="W224" s="28" t="e">
        <f t="shared" si="325"/>
        <v>#VALUE!</v>
      </c>
    </row>
    <row r="225" spans="1:23" hidden="1" outlineLevel="1">
      <c r="B225" s="1" t="s">
        <v>195</v>
      </c>
      <c r="C225" s="89">
        <v>118</v>
      </c>
      <c r="F225" s="2">
        <f t="shared" si="316"/>
        <v>0</v>
      </c>
      <c r="G225" s="2">
        <f t="shared" si="317"/>
        <v>0</v>
      </c>
      <c r="H225" s="2" t="str">
        <f t="shared" si="318"/>
        <v>L</v>
      </c>
      <c r="I225" s="2" t="str">
        <f t="shared" si="319"/>
        <v>L00</v>
      </c>
      <c r="J225" s="2" t="str">
        <f t="shared" si="320"/>
        <v>118NE</v>
      </c>
      <c r="K225" s="2" t="str">
        <f t="shared" si="321"/>
        <v>118SW</v>
      </c>
      <c r="L225" s="43"/>
      <c r="M225" s="22" t="str">
        <f>IFERROR(VLOOKUP(H225,emme_volumes!$A:$AB, 4,FALSE)*24,"****")</f>
        <v>****</v>
      </c>
      <c r="N225" s="22" t="str">
        <f t="array" ref="N225">IFERROR(SUM(VLOOKUP(H225,emme_volumes!$A:$AB, {5,6,7,8,9,10,11,12,13,14,15,16,17,18,19,20,21,22,23,24,25,26,27,28},FALSE)),"****")</f>
        <v>****</v>
      </c>
      <c r="O225" s="23" t="str">
        <f t="array" ref="O225">IFERROR(SUM(VLOOKUP(J225,counts!$A:$AC, {6,7,8,9,10,11,12,13,14,15,16,17,18,19,20,21,22,23,24,25,26,27,28,29},FALSE)),"****")</f>
        <v>****</v>
      </c>
      <c r="P225" s="23" t="e">
        <f t="shared" si="322"/>
        <v>#VALUE!</v>
      </c>
      <c r="Q225" s="24" t="e">
        <f t="shared" si="323"/>
        <v>#VALUE!</v>
      </c>
      <c r="R225" s="49"/>
      <c r="S225" s="22" t="str">
        <f>IFERROR(VLOOKUP(I225,emme_volumes!$A:$AB, 4,FALSE)*24,"****")</f>
        <v>****</v>
      </c>
      <c r="T225" s="22" t="str">
        <f t="array" ref="T225">IFERROR(SUM(VLOOKUP(I225,emme_volumes!$A:$AB, {5,6,7,8,9,10,11,12,13,14,15,16,17,18,19,20,21,22,23,24,25,26,27,28},FALSE)),"****")</f>
        <v>****</v>
      </c>
      <c r="U225" s="23" t="str">
        <f t="array" ref="U225">IFERROR(SUM(VLOOKUP(K225,counts!$A:$AC, {6,7,8,9,10,11,12,13,14,15,16,17,18,19,20,21,22,23,24,25,26,27,28,29},FALSE)),"****")</f>
        <v>****</v>
      </c>
      <c r="V225" s="23" t="e">
        <f t="shared" si="324"/>
        <v>#VALUE!</v>
      </c>
      <c r="W225" s="24" t="e">
        <f t="shared" si="325"/>
        <v>#VALUE!</v>
      </c>
    </row>
    <row r="226" spans="1:23" hidden="1" outlineLevel="1">
      <c r="B226" s="1" t="s">
        <v>196</v>
      </c>
      <c r="C226" s="89">
        <v>119</v>
      </c>
      <c r="F226" s="2">
        <f t="shared" si="316"/>
        <v>0</v>
      </c>
      <c r="G226" s="2">
        <f t="shared" si="317"/>
        <v>0</v>
      </c>
      <c r="H226" s="2" t="str">
        <f t="shared" si="318"/>
        <v>L</v>
      </c>
      <c r="I226" s="2" t="str">
        <f t="shared" si="319"/>
        <v>L00</v>
      </c>
      <c r="J226" s="2" t="str">
        <f t="shared" si="320"/>
        <v>119NE</v>
      </c>
      <c r="K226" s="2" t="str">
        <f t="shared" si="321"/>
        <v>119SW</v>
      </c>
      <c r="L226" s="43"/>
      <c r="M226" s="22" t="str">
        <f>IFERROR(VLOOKUP(H226,emme_volumes!$A:$AB, 4,FALSE)*24,"****")</f>
        <v>****</v>
      </c>
      <c r="N226" s="22" t="str">
        <f t="array" ref="N226">IFERROR(SUM(VLOOKUP(H226,emme_volumes!$A:$AB, {5,6,7,8,9,10,11,12,13,14,15,16,17,18,19,20,21,22,23,24,25,26,27,28},FALSE)),"****")</f>
        <v>****</v>
      </c>
      <c r="O226" s="23" t="str">
        <f t="array" ref="O226">IFERROR(SUM(VLOOKUP(J226,counts!$A:$AC, {6,7,8,9,10,11,12,13,14,15,16,17,18,19,20,21,22,23,24,25,26,27,28,29},FALSE)),"****")</f>
        <v>****</v>
      </c>
      <c r="P226" s="23" t="e">
        <f t="shared" si="322"/>
        <v>#VALUE!</v>
      </c>
      <c r="Q226" s="24" t="e">
        <f t="shared" si="323"/>
        <v>#VALUE!</v>
      </c>
      <c r="R226" s="49"/>
      <c r="S226" s="22" t="str">
        <f>IFERROR(VLOOKUP(I226,emme_volumes!$A:$AB, 4,FALSE)*24,"****")</f>
        <v>****</v>
      </c>
      <c r="T226" s="22" t="str">
        <f t="array" ref="T226">IFERROR(SUM(VLOOKUP(I226,emme_volumes!$A:$AB, {5,6,7,8,9,10,11,12,13,14,15,16,17,18,19,20,21,22,23,24,25,26,27,28},FALSE)),"****")</f>
        <v>****</v>
      </c>
      <c r="U226" s="23" t="str">
        <f t="array" ref="U226">IFERROR(SUM(VLOOKUP(K226,counts!$A:$AC, {6,7,8,9,10,11,12,13,14,15,16,17,18,19,20,21,22,23,24,25,26,27,28,29},FALSE)),"****")</f>
        <v>****</v>
      </c>
      <c r="V226" s="23" t="e">
        <f t="shared" si="324"/>
        <v>#VALUE!</v>
      </c>
      <c r="W226" s="24" t="e">
        <f t="shared" si="325"/>
        <v>#VALUE!</v>
      </c>
    </row>
    <row r="227" spans="1:23" hidden="1" outlineLevel="1">
      <c r="B227" s="1" t="s">
        <v>197</v>
      </c>
      <c r="C227" s="89">
        <v>120</v>
      </c>
      <c r="F227" s="2">
        <f t="shared" si="316"/>
        <v>0</v>
      </c>
      <c r="G227" s="2">
        <f t="shared" si="317"/>
        <v>0</v>
      </c>
      <c r="H227" s="2" t="str">
        <f t="shared" si="318"/>
        <v>L</v>
      </c>
      <c r="I227" s="2" t="str">
        <f t="shared" si="319"/>
        <v>L00</v>
      </c>
      <c r="J227" s="2" t="str">
        <f t="shared" si="320"/>
        <v>120NE</v>
      </c>
      <c r="K227" s="2" t="str">
        <f t="shared" si="321"/>
        <v>120SW</v>
      </c>
      <c r="L227" s="43"/>
      <c r="M227" s="22" t="str">
        <f>IFERROR(VLOOKUP(H227,emme_volumes!$A:$AB, 4,FALSE)*24,"****")</f>
        <v>****</v>
      </c>
      <c r="N227" s="22" t="str">
        <f t="array" ref="N227">IFERROR(SUM(VLOOKUP(H227,emme_volumes!$A:$AB, {5,6,7,8,9,10,11,12,13,14,15,16,17,18,19,20,21,22,23,24,25,26,27,28},FALSE)),"****")</f>
        <v>****</v>
      </c>
      <c r="O227" s="23" t="str">
        <f t="array" ref="O227">IFERROR(SUM(VLOOKUP(J227,counts!$A:$AC, {6,7,8,9,10,11,12,13,14,15,16,17,18,19,20,21,22,23,24,25,26,27,28,29},FALSE)),"****")</f>
        <v>****</v>
      </c>
      <c r="P227" s="23" t="e">
        <f t="shared" si="322"/>
        <v>#VALUE!</v>
      </c>
      <c r="Q227" s="24" t="e">
        <f t="shared" si="323"/>
        <v>#VALUE!</v>
      </c>
      <c r="R227" s="49"/>
      <c r="S227" s="22" t="str">
        <f>IFERROR(VLOOKUP(I227,emme_volumes!$A:$AB, 4,FALSE)*24,"****")</f>
        <v>****</v>
      </c>
      <c r="T227" s="22" t="str">
        <f t="array" ref="T227">IFERROR(SUM(VLOOKUP(I227,emme_volumes!$A:$AB, {5,6,7,8,9,10,11,12,13,14,15,16,17,18,19,20,21,22,23,24,25,26,27,28},FALSE)),"****")</f>
        <v>****</v>
      </c>
      <c r="U227" s="23" t="str">
        <f t="array" ref="U227">IFERROR(SUM(VLOOKUP(K227,counts!$A:$AC, {6,7,8,9,10,11,12,13,14,15,16,17,18,19,20,21,22,23,24,25,26,27,28,29},FALSE)),"****")</f>
        <v>****</v>
      </c>
      <c r="V227" s="23" t="e">
        <f t="shared" si="324"/>
        <v>#VALUE!</v>
      </c>
      <c r="W227" s="24" t="e">
        <f t="shared" si="325"/>
        <v>#VALUE!</v>
      </c>
    </row>
    <row r="228" spans="1:23" hidden="1" outlineLevel="1">
      <c r="B228" s="1" t="s">
        <v>198</v>
      </c>
      <c r="C228" s="89">
        <v>121</v>
      </c>
      <c r="F228" s="2">
        <f t="shared" si="316"/>
        <v>0</v>
      </c>
      <c r="G228" s="2">
        <f t="shared" si="317"/>
        <v>0</v>
      </c>
      <c r="H228" s="2" t="str">
        <f t="shared" si="318"/>
        <v>L</v>
      </c>
      <c r="I228" s="2" t="str">
        <f t="shared" si="319"/>
        <v>L00</v>
      </c>
      <c r="J228" s="2" t="str">
        <f t="shared" si="320"/>
        <v>121NE</v>
      </c>
      <c r="K228" s="2" t="str">
        <f t="shared" si="321"/>
        <v>121SW</v>
      </c>
      <c r="L228" s="43"/>
      <c r="M228" s="22" t="str">
        <f>IFERROR(VLOOKUP(H228,emme_volumes!$A:$AB, 4,FALSE)*24,"****")</f>
        <v>****</v>
      </c>
      <c r="N228" s="22" t="str">
        <f t="array" ref="N228">IFERROR(SUM(VLOOKUP(H228,emme_volumes!$A:$AB, {5,6,7,8,9,10,11,12,13,14,15,16,17,18,19,20,21,22,23,24,25,26,27,28},FALSE)),"****")</f>
        <v>****</v>
      </c>
      <c r="O228" s="23" t="str">
        <f t="array" ref="O228">IFERROR(SUM(VLOOKUP(J228,counts!$A:$AC, {6,7,8,9,10,11,12,13,14,15,16,17,18,19,20,21,22,23,24,25,26,27,28,29},FALSE)),"****")</f>
        <v>****</v>
      </c>
      <c r="P228" s="23" t="e">
        <f t="shared" si="322"/>
        <v>#VALUE!</v>
      </c>
      <c r="Q228" s="24" t="e">
        <f t="shared" si="323"/>
        <v>#VALUE!</v>
      </c>
      <c r="R228" s="49"/>
      <c r="S228" s="22" t="str">
        <f>IFERROR(VLOOKUP(I228,emme_volumes!$A:$AB, 4,FALSE)*24,"****")</f>
        <v>****</v>
      </c>
      <c r="T228" s="22" t="str">
        <f t="array" ref="T228">IFERROR(SUM(VLOOKUP(I228,emme_volumes!$A:$AB, {5,6,7,8,9,10,11,12,13,14,15,16,17,18,19,20,21,22,23,24,25,26,27,28},FALSE)),"****")</f>
        <v>****</v>
      </c>
      <c r="U228" s="23" t="str">
        <f t="array" ref="U228">IFERROR(SUM(VLOOKUP(K228,counts!$A:$AC, {6,7,8,9,10,11,12,13,14,15,16,17,18,19,20,21,22,23,24,25,26,27,28,29},FALSE)),"****")</f>
        <v>****</v>
      </c>
      <c r="V228" s="23" t="e">
        <f t="shared" si="324"/>
        <v>#VALUE!</v>
      </c>
      <c r="W228" s="24" t="e">
        <f t="shared" si="325"/>
        <v>#VALUE!</v>
      </c>
    </row>
    <row r="229" spans="1:23" hidden="1" outlineLevel="1">
      <c r="B229" s="1" t="s">
        <v>199</v>
      </c>
      <c r="C229" s="89">
        <v>122</v>
      </c>
      <c r="F229" s="2">
        <f t="shared" si="316"/>
        <v>0</v>
      </c>
      <c r="G229" s="2">
        <f t="shared" si="317"/>
        <v>0</v>
      </c>
      <c r="H229" s="2" t="str">
        <f t="shared" si="318"/>
        <v>L</v>
      </c>
      <c r="I229" s="2" t="str">
        <f t="shared" si="319"/>
        <v>L00</v>
      </c>
      <c r="J229" s="2" t="str">
        <f t="shared" si="320"/>
        <v>122NE</v>
      </c>
      <c r="K229" s="2" t="str">
        <f t="shared" si="321"/>
        <v>122SW</v>
      </c>
      <c r="L229" s="43"/>
      <c r="M229" s="22" t="str">
        <f>IFERROR(VLOOKUP(H229,emme_volumes!$A:$AB, 4,FALSE)*24,"****")</f>
        <v>****</v>
      </c>
      <c r="N229" s="22" t="str">
        <f t="array" ref="N229">IFERROR(SUM(VLOOKUP(H229,emme_volumes!$A:$AB, {5,6,7,8,9,10,11,12,13,14,15,16,17,18,19,20,21,22,23,24,25,26,27,28},FALSE)),"****")</f>
        <v>****</v>
      </c>
      <c r="O229" s="23" t="str">
        <f t="array" ref="O229">IFERROR(SUM(VLOOKUP(J229,counts!$A:$AC, {6,7,8,9,10,11,12,13,14,15,16,17,18,19,20,21,22,23,24,25,26,27,28,29},FALSE)),"****")</f>
        <v>****</v>
      </c>
      <c r="P229" s="23" t="e">
        <f t="shared" si="322"/>
        <v>#VALUE!</v>
      </c>
      <c r="Q229" s="24" t="e">
        <f t="shared" si="323"/>
        <v>#VALUE!</v>
      </c>
      <c r="R229" s="49"/>
      <c r="S229" s="22" t="str">
        <f>IFERROR(VLOOKUP(I229,emme_volumes!$A:$AB, 4,FALSE)*24,"****")</f>
        <v>****</v>
      </c>
      <c r="T229" s="22" t="str">
        <f t="array" ref="T229">IFERROR(SUM(VLOOKUP(I229,emme_volumes!$A:$AB, {5,6,7,8,9,10,11,12,13,14,15,16,17,18,19,20,21,22,23,24,25,26,27,28},FALSE)),"****")</f>
        <v>****</v>
      </c>
      <c r="U229" s="23" t="str">
        <f t="array" ref="U229">IFERROR(SUM(VLOOKUP(K229,counts!$A:$AC, {6,7,8,9,10,11,12,13,14,15,16,17,18,19,20,21,22,23,24,25,26,27,28,29},FALSE)),"****")</f>
        <v>****</v>
      </c>
      <c r="V229" s="23" t="e">
        <f t="shared" si="324"/>
        <v>#VALUE!</v>
      </c>
      <c r="W229" s="24" t="e">
        <f t="shared" si="325"/>
        <v>#VALUE!</v>
      </c>
    </row>
    <row r="230" spans="1:23" hidden="1" outlineLevel="1">
      <c r="B230" s="1" t="s">
        <v>200</v>
      </c>
      <c r="C230" s="89">
        <v>123</v>
      </c>
      <c r="F230" s="2">
        <f t="shared" si="316"/>
        <v>0</v>
      </c>
      <c r="G230" s="2">
        <f t="shared" si="317"/>
        <v>0</v>
      </c>
      <c r="H230" s="2" t="str">
        <f t="shared" si="318"/>
        <v>L</v>
      </c>
      <c r="I230" s="2" t="str">
        <f t="shared" si="319"/>
        <v>L00</v>
      </c>
      <c r="J230" s="2" t="str">
        <f t="shared" si="320"/>
        <v>123NE</v>
      </c>
      <c r="K230" s="2" t="str">
        <f t="shared" si="321"/>
        <v>123SW</v>
      </c>
      <c r="L230" s="43"/>
      <c r="M230" s="22" t="str">
        <f>IFERROR(VLOOKUP(H230,emme_volumes!$A:$AB, 4,FALSE)*24,"****")</f>
        <v>****</v>
      </c>
      <c r="N230" s="22" t="str">
        <f t="array" ref="N230">IFERROR(SUM(VLOOKUP(H230,emme_volumes!$A:$AB, {5,6,7,8,9,10,11,12,13,14,15,16,17,18,19,20,21,22,23,24,25,26,27,28},FALSE)),"****")</f>
        <v>****</v>
      </c>
      <c r="O230" s="23" t="str">
        <f t="array" ref="O230">IFERROR(SUM(VLOOKUP(J230,counts!$A:$AC, {6,7,8,9,10,11,12,13,14,15,16,17,18,19,20,21,22,23,24,25,26,27,28,29},FALSE)),"****")</f>
        <v>****</v>
      </c>
      <c r="P230" s="23" t="e">
        <f t="shared" si="322"/>
        <v>#VALUE!</v>
      </c>
      <c r="Q230" s="24" t="e">
        <f t="shared" si="323"/>
        <v>#VALUE!</v>
      </c>
      <c r="R230" s="49"/>
      <c r="S230" s="22" t="str">
        <f>IFERROR(VLOOKUP(I230,emme_volumes!$A:$AB, 4,FALSE)*24,"****")</f>
        <v>****</v>
      </c>
      <c r="T230" s="22" t="str">
        <f t="array" ref="T230">IFERROR(SUM(VLOOKUP(I230,emme_volumes!$A:$AB, {5,6,7,8,9,10,11,12,13,14,15,16,17,18,19,20,21,22,23,24,25,26,27,28},FALSE)),"****")</f>
        <v>****</v>
      </c>
      <c r="U230" s="23" t="str">
        <f t="array" ref="U230">IFERROR(SUM(VLOOKUP(K230,counts!$A:$AC, {6,7,8,9,10,11,12,13,14,15,16,17,18,19,20,21,22,23,24,25,26,27,28,29},FALSE)),"****")</f>
        <v>****</v>
      </c>
      <c r="V230" s="23" t="e">
        <f t="shared" si="324"/>
        <v>#VALUE!</v>
      </c>
      <c r="W230" s="24" t="e">
        <f t="shared" si="325"/>
        <v>#VALUE!</v>
      </c>
    </row>
    <row r="231" spans="1:23" hidden="1" outlineLevel="1">
      <c r="B231" s="1" t="s">
        <v>201</v>
      </c>
      <c r="C231" s="89">
        <v>124</v>
      </c>
      <c r="F231" s="2">
        <f t="shared" si="316"/>
        <v>0</v>
      </c>
      <c r="G231" s="2">
        <f t="shared" si="317"/>
        <v>0</v>
      </c>
      <c r="H231" s="2" t="str">
        <f t="shared" si="318"/>
        <v>L</v>
      </c>
      <c r="I231" s="2" t="str">
        <f t="shared" si="319"/>
        <v>L00</v>
      </c>
      <c r="J231" s="2" t="str">
        <f t="shared" si="320"/>
        <v>124NE</v>
      </c>
      <c r="K231" s="2" t="str">
        <f t="shared" si="321"/>
        <v>124SW</v>
      </c>
      <c r="L231" s="43"/>
      <c r="M231" s="22" t="str">
        <f>IFERROR(VLOOKUP(H231,emme_volumes!$A:$AB, 4,FALSE)*24,"****")</f>
        <v>****</v>
      </c>
      <c r="N231" s="22" t="str">
        <f t="array" ref="N231">IFERROR(SUM(VLOOKUP(H231,emme_volumes!$A:$AB, {5,6,7,8,9,10,11,12,13,14,15,16,17,18,19,20,21,22,23,24,25,26,27,28},FALSE)),"****")</f>
        <v>****</v>
      </c>
      <c r="O231" s="23" t="str">
        <f t="array" ref="O231">IFERROR(SUM(VLOOKUP(J231,counts!$A:$AC, {6,7,8,9,10,11,12,13,14,15,16,17,18,19,20,21,22,23,24,25,26,27,28,29},FALSE)),"****")</f>
        <v>****</v>
      </c>
      <c r="P231" s="23" t="e">
        <f t="shared" si="322"/>
        <v>#VALUE!</v>
      </c>
      <c r="Q231" s="24" t="e">
        <f t="shared" si="323"/>
        <v>#VALUE!</v>
      </c>
      <c r="R231" s="49"/>
      <c r="S231" s="22" t="str">
        <f>IFERROR(VLOOKUP(I231,emme_volumes!$A:$AB, 4,FALSE)*24,"****")</f>
        <v>****</v>
      </c>
      <c r="T231" s="22" t="str">
        <f t="array" ref="T231">IFERROR(SUM(VLOOKUP(I231,emme_volumes!$A:$AB, {5,6,7,8,9,10,11,12,13,14,15,16,17,18,19,20,21,22,23,24,25,26,27,28},FALSE)),"****")</f>
        <v>****</v>
      </c>
      <c r="U231" s="23" t="str">
        <f t="array" ref="U231">IFERROR(SUM(VLOOKUP(K231,counts!$A:$AC, {6,7,8,9,10,11,12,13,14,15,16,17,18,19,20,21,22,23,24,25,26,27,28,29},FALSE)),"****")</f>
        <v>****</v>
      </c>
      <c r="V231" s="23" t="e">
        <f t="shared" si="324"/>
        <v>#VALUE!</v>
      </c>
      <c r="W231" s="24" t="e">
        <f t="shared" si="325"/>
        <v>#VALUE!</v>
      </c>
    </row>
    <row r="232" spans="1:23" hidden="1" outlineLevel="1">
      <c r="B232" s="1" t="s">
        <v>202</v>
      </c>
      <c r="C232" s="89">
        <v>125</v>
      </c>
      <c r="F232" s="2">
        <f t="shared" si="316"/>
        <v>0</v>
      </c>
      <c r="G232" s="2">
        <f t="shared" si="317"/>
        <v>0</v>
      </c>
      <c r="H232" s="2" t="str">
        <f t="shared" si="318"/>
        <v>L</v>
      </c>
      <c r="I232" s="2" t="str">
        <f t="shared" si="319"/>
        <v>L00</v>
      </c>
      <c r="J232" s="2" t="str">
        <f t="shared" si="320"/>
        <v>125NE</v>
      </c>
      <c r="K232" s="2" t="str">
        <f t="shared" si="321"/>
        <v>125SW</v>
      </c>
      <c r="L232" s="43"/>
      <c r="M232" s="22" t="str">
        <f>IFERROR(VLOOKUP(H232,emme_volumes!$A:$AB, 4,FALSE)*24,"****")</f>
        <v>****</v>
      </c>
      <c r="N232" s="22" t="str">
        <f t="array" ref="N232">IFERROR(SUM(VLOOKUP(H232,emme_volumes!$A:$AB, {5,6,7,8,9,10,11,12,13,14,15,16,17,18,19,20,21,22,23,24,25,26,27,28},FALSE)),"****")</f>
        <v>****</v>
      </c>
      <c r="O232" s="23" t="str">
        <f t="array" ref="O232">IFERROR(SUM(VLOOKUP(J232,counts!$A:$AC, {6,7,8,9,10,11,12,13,14,15,16,17,18,19,20,21,22,23,24,25,26,27,28,29},FALSE)),"****")</f>
        <v>****</v>
      </c>
      <c r="P232" s="23" t="e">
        <f t="shared" si="322"/>
        <v>#VALUE!</v>
      </c>
      <c r="Q232" s="24" t="e">
        <f t="shared" si="323"/>
        <v>#VALUE!</v>
      </c>
      <c r="R232" s="49"/>
      <c r="S232" s="22" t="str">
        <f>IFERROR(VLOOKUP(I232,emme_volumes!$A:$AB, 4,FALSE)*24,"****")</f>
        <v>****</v>
      </c>
      <c r="T232" s="22" t="str">
        <f t="array" ref="T232">IFERROR(SUM(VLOOKUP(I232,emme_volumes!$A:$AB, {5,6,7,8,9,10,11,12,13,14,15,16,17,18,19,20,21,22,23,24,25,26,27,28},FALSE)),"****")</f>
        <v>****</v>
      </c>
      <c r="U232" s="23" t="str">
        <f t="array" ref="U232">IFERROR(SUM(VLOOKUP(K232,counts!$A:$AC, {6,7,8,9,10,11,12,13,14,15,16,17,18,19,20,21,22,23,24,25,26,27,28,29},FALSE)),"****")</f>
        <v>****</v>
      </c>
      <c r="V232" s="23" t="e">
        <f t="shared" si="324"/>
        <v>#VALUE!</v>
      </c>
      <c r="W232" s="24" t="e">
        <f t="shared" si="325"/>
        <v>#VALUE!</v>
      </c>
    </row>
    <row r="233" spans="1:23" hidden="1" outlineLevel="1">
      <c r="B233" s="1" t="s">
        <v>203</v>
      </c>
      <c r="C233" s="89">
        <v>126</v>
      </c>
      <c r="F233" s="2">
        <f t="shared" si="316"/>
        <v>0</v>
      </c>
      <c r="G233" s="2">
        <f t="shared" si="317"/>
        <v>0</v>
      </c>
      <c r="H233" s="2" t="str">
        <f t="shared" si="318"/>
        <v>L</v>
      </c>
      <c r="I233" s="2" t="str">
        <f t="shared" si="319"/>
        <v>L00</v>
      </c>
      <c r="J233" s="2" t="str">
        <f t="shared" si="320"/>
        <v>126NE</v>
      </c>
      <c r="K233" s="2" t="str">
        <f t="shared" si="321"/>
        <v>126SW</v>
      </c>
      <c r="L233" s="43"/>
      <c r="M233" s="22" t="str">
        <f>IFERROR(VLOOKUP(H233,emme_volumes!$A:$AB, 4,FALSE)*24,"****")</f>
        <v>****</v>
      </c>
      <c r="N233" s="22" t="str">
        <f t="array" ref="N233">IFERROR(SUM(VLOOKUP(H233,emme_volumes!$A:$AB, {5,6,7,8,9,10,11,12,13,14,15,16,17,18,19,20,21,22,23,24,25,26,27,28},FALSE)),"****")</f>
        <v>****</v>
      </c>
      <c r="O233" s="23" t="str">
        <f t="array" ref="O233">IFERROR(SUM(VLOOKUP(J233,counts!$A:$AC, {6,7,8,9,10,11,12,13,14,15,16,17,18,19,20,21,22,23,24,25,26,27,28,29},FALSE)),"****")</f>
        <v>****</v>
      </c>
      <c r="P233" s="23" t="e">
        <f t="shared" si="322"/>
        <v>#VALUE!</v>
      </c>
      <c r="Q233" s="24" t="e">
        <f t="shared" si="323"/>
        <v>#VALUE!</v>
      </c>
      <c r="R233" s="49"/>
      <c r="S233" s="22" t="str">
        <f>IFERROR(VLOOKUP(I233,emme_volumes!$A:$AB, 4,FALSE)*24,"****")</f>
        <v>****</v>
      </c>
      <c r="T233" s="22" t="str">
        <f t="array" ref="T233">IFERROR(SUM(VLOOKUP(I233,emme_volumes!$A:$AB, {5,6,7,8,9,10,11,12,13,14,15,16,17,18,19,20,21,22,23,24,25,26,27,28},FALSE)),"****")</f>
        <v>****</v>
      </c>
      <c r="U233" s="23" t="str">
        <f t="array" ref="U233">IFERROR(SUM(VLOOKUP(K233,counts!$A:$AC, {6,7,8,9,10,11,12,13,14,15,16,17,18,19,20,21,22,23,24,25,26,27,28,29},FALSE)),"****")</f>
        <v>****</v>
      </c>
      <c r="V233" s="23" t="e">
        <f t="shared" si="324"/>
        <v>#VALUE!</v>
      </c>
      <c r="W233" s="24" t="e">
        <f t="shared" si="325"/>
        <v>#VALUE!</v>
      </c>
    </row>
    <row r="234" spans="1:23" hidden="1" outlineLevel="1">
      <c r="B234" s="1" t="s">
        <v>204</v>
      </c>
      <c r="C234" s="89">
        <v>127</v>
      </c>
      <c r="F234" s="2">
        <f t="shared" si="316"/>
        <v>0</v>
      </c>
      <c r="G234" s="2">
        <f t="shared" si="317"/>
        <v>0</v>
      </c>
      <c r="H234" s="2" t="str">
        <f t="shared" si="318"/>
        <v>L</v>
      </c>
      <c r="I234" s="2" t="str">
        <f t="shared" si="319"/>
        <v>L00</v>
      </c>
      <c r="J234" s="2" t="str">
        <f t="shared" si="320"/>
        <v>127NE</v>
      </c>
      <c r="K234" s="2" t="str">
        <f t="shared" si="321"/>
        <v>127SW</v>
      </c>
      <c r="L234" s="43"/>
      <c r="M234" s="22" t="str">
        <f>IFERROR(VLOOKUP(H234,emme_volumes!$A:$AB, 4,FALSE)*24,"****")</f>
        <v>****</v>
      </c>
      <c r="N234" s="22" t="str">
        <f t="array" ref="N234">IFERROR(SUM(VLOOKUP(H234,emme_volumes!$A:$AB, {5,6,7,8,9,10,11,12,13,14,15,16,17,18,19,20,21,22,23,24,25,26,27,28},FALSE)),"****")</f>
        <v>****</v>
      </c>
      <c r="O234" s="23" t="str">
        <f t="array" ref="O234">IFERROR(SUM(VLOOKUP(J234,counts!$A:$AC, {6,7,8,9,10,11,12,13,14,15,16,17,18,19,20,21,22,23,24,25,26,27,28,29},FALSE)),"****")</f>
        <v>****</v>
      </c>
      <c r="P234" s="23" t="e">
        <f t="shared" si="322"/>
        <v>#VALUE!</v>
      </c>
      <c r="Q234" s="24" t="e">
        <f t="shared" si="323"/>
        <v>#VALUE!</v>
      </c>
      <c r="R234" s="49"/>
      <c r="S234" s="22" t="str">
        <f>IFERROR(VLOOKUP(I234,emme_volumes!$A:$AB, 4,FALSE)*24,"****")</f>
        <v>****</v>
      </c>
      <c r="T234" s="22" t="str">
        <f t="array" ref="T234">IFERROR(SUM(VLOOKUP(I234,emme_volumes!$A:$AB, {5,6,7,8,9,10,11,12,13,14,15,16,17,18,19,20,21,22,23,24,25,26,27,28},FALSE)),"****")</f>
        <v>****</v>
      </c>
      <c r="U234" s="23" t="str">
        <f t="array" ref="U234">IFERROR(SUM(VLOOKUP(K234,counts!$A:$AC, {6,7,8,9,10,11,12,13,14,15,16,17,18,19,20,21,22,23,24,25,26,27,28,29},FALSE)),"****")</f>
        <v>****</v>
      </c>
      <c r="V234" s="23" t="e">
        <f t="shared" si="324"/>
        <v>#VALUE!</v>
      </c>
      <c r="W234" s="24" t="e">
        <f t="shared" si="325"/>
        <v>#VALUE!</v>
      </c>
    </row>
    <row r="235" spans="1:23" hidden="1" outlineLevel="1">
      <c r="B235" s="1" t="s">
        <v>205</v>
      </c>
      <c r="C235" s="89">
        <v>128</v>
      </c>
      <c r="F235" s="2">
        <f t="shared" si="316"/>
        <v>0</v>
      </c>
      <c r="G235" s="2">
        <f t="shared" si="317"/>
        <v>0</v>
      </c>
      <c r="H235" s="2" t="str">
        <f t="shared" si="318"/>
        <v>L</v>
      </c>
      <c r="I235" s="2" t="str">
        <f t="shared" si="319"/>
        <v>L00</v>
      </c>
      <c r="J235" s="2" t="str">
        <f t="shared" si="320"/>
        <v>128NE</v>
      </c>
      <c r="K235" s="2" t="str">
        <f t="shared" si="321"/>
        <v>128SW</v>
      </c>
      <c r="L235" s="43"/>
      <c r="M235" s="22" t="str">
        <f>IFERROR(VLOOKUP(H235,emme_volumes!$A:$AB, 4,FALSE)*24,"****")</f>
        <v>****</v>
      </c>
      <c r="N235" s="22" t="str">
        <f t="array" ref="N235">IFERROR(SUM(VLOOKUP(H235,emme_volumes!$A:$AB, {5,6,7,8,9,10,11,12,13,14,15,16,17,18,19,20,21,22,23,24,25,26,27,28},FALSE)),"****")</f>
        <v>****</v>
      </c>
      <c r="O235" s="23" t="str">
        <f t="array" ref="O235">IFERROR(SUM(VLOOKUP(J235,counts!$A:$AC, {6,7,8,9,10,11,12,13,14,15,16,17,18,19,20,21,22,23,24,25,26,27,28,29},FALSE)),"****")</f>
        <v>****</v>
      </c>
      <c r="P235" s="23" t="e">
        <f t="shared" si="322"/>
        <v>#VALUE!</v>
      </c>
      <c r="Q235" s="24" t="e">
        <f t="shared" si="323"/>
        <v>#VALUE!</v>
      </c>
      <c r="R235" s="49"/>
      <c r="S235" s="22" t="str">
        <f>IFERROR(VLOOKUP(I235,emme_volumes!$A:$AB, 4,FALSE)*24,"****")</f>
        <v>****</v>
      </c>
      <c r="T235" s="22" t="str">
        <f t="array" ref="T235">IFERROR(SUM(VLOOKUP(I235,emme_volumes!$A:$AB, {5,6,7,8,9,10,11,12,13,14,15,16,17,18,19,20,21,22,23,24,25,26,27,28},FALSE)),"****")</f>
        <v>****</v>
      </c>
      <c r="U235" s="23" t="str">
        <f t="array" ref="U235">IFERROR(SUM(VLOOKUP(K235,counts!$A:$AC, {6,7,8,9,10,11,12,13,14,15,16,17,18,19,20,21,22,23,24,25,26,27,28,29},FALSE)),"****")</f>
        <v>****</v>
      </c>
      <c r="V235" s="23" t="e">
        <f t="shared" si="324"/>
        <v>#VALUE!</v>
      </c>
      <c r="W235" s="24" t="e">
        <f t="shared" si="325"/>
        <v>#VALUE!</v>
      </c>
    </row>
    <row r="236" spans="1:23" hidden="1" outlineLevel="1">
      <c r="B236" s="1" t="s">
        <v>206</v>
      </c>
      <c r="C236" s="89">
        <v>129</v>
      </c>
      <c r="F236" s="2">
        <f t="shared" si="316"/>
        <v>0</v>
      </c>
      <c r="G236" s="2">
        <f t="shared" si="317"/>
        <v>0</v>
      </c>
      <c r="H236" s="2" t="str">
        <f t="shared" si="318"/>
        <v>L</v>
      </c>
      <c r="I236" s="2" t="str">
        <f t="shared" si="319"/>
        <v>L00</v>
      </c>
      <c r="J236" s="2" t="str">
        <f t="shared" si="320"/>
        <v>129NE</v>
      </c>
      <c r="K236" s="2" t="str">
        <f t="shared" si="321"/>
        <v>129SW</v>
      </c>
      <c r="L236" s="43"/>
      <c r="M236" s="22" t="str">
        <f>IFERROR(VLOOKUP(H236,emme_volumes!$A:$AB, 4,FALSE)*24,"****")</f>
        <v>****</v>
      </c>
      <c r="N236" s="22" t="str">
        <f t="array" ref="N236">IFERROR(SUM(VLOOKUP(H236,emme_volumes!$A:$AB, {5,6,7,8,9,10,11,12,13,14,15,16,17,18,19,20,21,22,23,24,25,26,27,28},FALSE)),"****")</f>
        <v>****</v>
      </c>
      <c r="O236" s="23" t="str">
        <f t="array" ref="O236">IFERROR(SUM(VLOOKUP(J236,counts!$A:$AC, {6,7,8,9,10,11,12,13,14,15,16,17,18,19,20,21,22,23,24,25,26,27,28,29},FALSE)),"****")</f>
        <v>****</v>
      </c>
      <c r="P236" s="23" t="e">
        <f t="shared" si="322"/>
        <v>#VALUE!</v>
      </c>
      <c r="Q236" s="24" t="e">
        <f t="shared" si="323"/>
        <v>#VALUE!</v>
      </c>
      <c r="R236" s="49"/>
      <c r="S236" s="22" t="str">
        <f>IFERROR(VLOOKUP(I236,emme_volumes!$A:$AB, 4,FALSE)*24,"****")</f>
        <v>****</v>
      </c>
      <c r="T236" s="22" t="str">
        <f t="array" ref="T236">IFERROR(SUM(VLOOKUP(I236,emme_volumes!$A:$AB, {5,6,7,8,9,10,11,12,13,14,15,16,17,18,19,20,21,22,23,24,25,26,27,28},FALSE)),"****")</f>
        <v>****</v>
      </c>
      <c r="U236" s="23" t="str">
        <f t="array" ref="U236">IFERROR(SUM(VLOOKUP(K236,counts!$A:$AC, {6,7,8,9,10,11,12,13,14,15,16,17,18,19,20,21,22,23,24,25,26,27,28,29},FALSE)),"****")</f>
        <v>****</v>
      </c>
      <c r="V236" s="23" t="e">
        <f t="shared" si="324"/>
        <v>#VALUE!</v>
      </c>
      <c r="W236" s="24" t="e">
        <f t="shared" si="325"/>
        <v>#VALUE!</v>
      </c>
    </row>
    <row r="237" spans="1:23" hidden="1" outlineLevel="1">
      <c r="B237" s="1" t="s">
        <v>207</v>
      </c>
      <c r="C237" s="89">
        <v>130</v>
      </c>
      <c r="F237" s="2">
        <f t="shared" si="316"/>
        <v>0</v>
      </c>
      <c r="G237" s="2">
        <f t="shared" si="317"/>
        <v>0</v>
      </c>
      <c r="H237" s="2" t="str">
        <f t="shared" si="318"/>
        <v>L</v>
      </c>
      <c r="I237" s="2" t="str">
        <f t="shared" si="319"/>
        <v>L00</v>
      </c>
      <c r="J237" s="2" t="str">
        <f t="shared" si="320"/>
        <v>130NE</v>
      </c>
      <c r="K237" s="2" t="str">
        <f t="shared" si="321"/>
        <v>130SW</v>
      </c>
      <c r="L237" s="43"/>
      <c r="M237" s="22" t="str">
        <f>IFERROR(VLOOKUP(H237,emme_volumes!$A:$AB, 4,FALSE)*24,"****")</f>
        <v>****</v>
      </c>
      <c r="N237" s="22" t="str">
        <f t="array" ref="N237">IFERROR(SUM(VLOOKUP(H237,emme_volumes!$A:$AB, {5,6,7,8,9,10,11,12,13,14,15,16,17,18,19,20,21,22,23,24,25,26,27,28},FALSE)),"****")</f>
        <v>****</v>
      </c>
      <c r="O237" s="23" t="str">
        <f t="array" ref="O237">IFERROR(SUM(VLOOKUP(J237,counts!$A:$AC, {6,7,8,9,10,11,12,13,14,15,16,17,18,19,20,21,22,23,24,25,26,27,28,29},FALSE)),"****")</f>
        <v>****</v>
      </c>
      <c r="P237" s="23" t="e">
        <f t="shared" si="322"/>
        <v>#VALUE!</v>
      </c>
      <c r="Q237" s="24" t="e">
        <f t="shared" si="323"/>
        <v>#VALUE!</v>
      </c>
      <c r="R237" s="49"/>
      <c r="S237" s="22" t="str">
        <f>IFERROR(VLOOKUP(I237,emme_volumes!$A:$AB, 4,FALSE)*24,"****")</f>
        <v>****</v>
      </c>
      <c r="T237" s="22" t="str">
        <f t="array" ref="T237">IFERROR(SUM(VLOOKUP(I237,emme_volumes!$A:$AB, {5,6,7,8,9,10,11,12,13,14,15,16,17,18,19,20,21,22,23,24,25,26,27,28},FALSE)),"****")</f>
        <v>****</v>
      </c>
      <c r="U237" s="23" t="str">
        <f t="array" ref="U237">IFERROR(SUM(VLOOKUP(K237,counts!$A:$AC, {6,7,8,9,10,11,12,13,14,15,16,17,18,19,20,21,22,23,24,25,26,27,28,29},FALSE)),"****")</f>
        <v>****</v>
      </c>
      <c r="V237" s="23" t="e">
        <f t="shared" si="324"/>
        <v>#VALUE!</v>
      </c>
      <c r="W237" s="24" t="e">
        <f t="shared" si="325"/>
        <v>#VALUE!</v>
      </c>
    </row>
    <row r="238" spans="1:23" hidden="1" outlineLevel="1">
      <c r="A238" s="3"/>
      <c r="B238" s="53" t="s">
        <v>4</v>
      </c>
      <c r="C238" s="91"/>
      <c r="D238" s="54"/>
      <c r="E238" s="54"/>
      <c r="F238" s="54"/>
      <c r="G238" s="54"/>
      <c r="H238" s="54"/>
      <c r="I238" s="54"/>
      <c r="J238" s="54"/>
      <c r="K238" s="54"/>
      <c r="L238" s="45"/>
      <c r="M238" s="55">
        <f>SUM(M223:M237)</f>
        <v>0</v>
      </c>
      <c r="N238" s="55">
        <f>SUM(N223:N237)</f>
        <v>0</v>
      </c>
      <c r="O238" s="56">
        <f t="shared" ref="O238:P238" si="326">SUM(O223:O237)</f>
        <v>0</v>
      </c>
      <c r="P238" s="56" t="e">
        <f t="shared" si="326"/>
        <v>#VALUE!</v>
      </c>
      <c r="Q238" s="57" t="e">
        <f t="shared" si="323"/>
        <v>#VALUE!</v>
      </c>
      <c r="R238" s="50"/>
      <c r="S238" s="55">
        <f>SUM(S223:S237)</f>
        <v>0</v>
      </c>
      <c r="T238" s="55">
        <f t="shared" ref="T238:V238" si="327">SUM(T223:T237)</f>
        <v>0</v>
      </c>
      <c r="U238" s="56">
        <f t="shared" si="327"/>
        <v>0</v>
      </c>
      <c r="V238" s="56" t="e">
        <f t="shared" si="327"/>
        <v>#VALUE!</v>
      </c>
      <c r="W238" s="57" t="e">
        <f t="shared" si="325"/>
        <v>#VALUE!</v>
      </c>
    </row>
    <row r="239" spans="1:23" hidden="1" outlineLevel="1">
      <c r="C239" s="89"/>
      <c r="I239" s="92"/>
      <c r="L239" s="43"/>
      <c r="M239" s="22"/>
      <c r="N239" s="22"/>
      <c r="Q239" s="24"/>
      <c r="R239" s="49"/>
      <c r="S239" s="22"/>
      <c r="T239" s="22"/>
      <c r="W239" s="24"/>
    </row>
    <row r="240" spans="1:23" hidden="1" outlineLevel="1">
      <c r="B240" s="53" t="s">
        <v>122</v>
      </c>
      <c r="C240" s="90"/>
      <c r="D240" s="74"/>
      <c r="E240" s="74"/>
      <c r="F240" s="74"/>
      <c r="G240" s="74"/>
      <c r="H240" s="74"/>
      <c r="I240" s="74"/>
      <c r="J240" s="74"/>
      <c r="K240" s="74"/>
      <c r="L240" s="45"/>
      <c r="M240" s="75"/>
      <c r="N240" s="75"/>
      <c r="O240" s="76"/>
      <c r="P240" s="76"/>
      <c r="Q240" s="77"/>
      <c r="R240" s="49"/>
      <c r="S240" s="75"/>
      <c r="T240" s="75"/>
      <c r="U240" s="76"/>
      <c r="V240" s="76"/>
      <c r="W240" s="77"/>
    </row>
    <row r="241" spans="1:23" hidden="1" outlineLevel="1">
      <c r="B241" s="1" t="s">
        <v>208</v>
      </c>
      <c r="C241" s="89">
        <v>131</v>
      </c>
      <c r="F241" s="2">
        <f t="shared" ref="F241:F244" si="328">E241</f>
        <v>0</v>
      </c>
      <c r="G241" s="2">
        <f t="shared" ref="G241:G244" si="329">D241</f>
        <v>0</v>
      </c>
      <c r="H241" s="2" t="str">
        <f t="shared" ref="H241:H244" si="330">CONCATENATE("L",D241,E241)</f>
        <v>L</v>
      </c>
      <c r="I241" s="2" t="str">
        <f t="shared" ref="I241:I244" si="331">CONCATENATE("L",F241,G241)</f>
        <v>L00</v>
      </c>
      <c r="J241" s="2" t="str">
        <f t="shared" ref="J241:J244" si="332">CONCATENATE(C241,"NE")</f>
        <v>131NE</v>
      </c>
      <c r="K241" s="2" t="str">
        <f t="shared" ref="K241:K244" si="333">CONCATENATE(C241,"SW")</f>
        <v>131SW</v>
      </c>
      <c r="L241" s="43"/>
      <c r="M241" s="22" t="str">
        <f>IFERROR(VLOOKUP(H241,emme_volumes!$A:$AB, 4,FALSE)*24,"****")</f>
        <v>****</v>
      </c>
      <c r="N241" s="22" t="str">
        <f t="array" ref="N241">IFERROR(SUM(VLOOKUP(H241,emme_volumes!$A:$AB, {5,6,7,8,9,10,11,12,13,14,15,16,17,18,19,20,21,22,23,24,25,26,27,28},FALSE)),"****")</f>
        <v>****</v>
      </c>
      <c r="O241" s="23" t="str">
        <f t="array" ref="O241">IFERROR(SUM(VLOOKUP(J241,counts!$A:$AC, {6,7,8,9,10,11,12,13,14,15,16,17,18,19,20,21,22,23,24,25,26,27,28,29},FALSE)),"****")</f>
        <v>****</v>
      </c>
      <c r="P241" s="23" t="e">
        <f t="shared" ref="P241:P244" si="334">N241-O241</f>
        <v>#VALUE!</v>
      </c>
      <c r="Q241" s="24" t="e">
        <f t="shared" ref="Q241:Q245" si="335">P241/O241</f>
        <v>#VALUE!</v>
      </c>
      <c r="R241" s="49"/>
      <c r="S241" s="22" t="str">
        <f>IFERROR(VLOOKUP(I241,emme_volumes!$A:$AB, 4,FALSE)*24,"****")</f>
        <v>****</v>
      </c>
      <c r="T241" s="22" t="str">
        <f t="array" ref="T241">IFERROR(SUM(VLOOKUP(I241,emme_volumes!$A:$AB, {5,6,7,8,9,10,11,12,13,14,15,16,17,18,19,20,21,22,23,24,25,26,27,28},FALSE)),"****")</f>
        <v>****</v>
      </c>
      <c r="U241" s="23" t="str">
        <f t="array" ref="U241">IFERROR(SUM(VLOOKUP(K241,counts!$A:$AC, {6,7,8,9,10,11,12,13,14,15,16,17,18,19,20,21,22,23,24,25,26,27,28,29},FALSE)),"****")</f>
        <v>****</v>
      </c>
      <c r="V241" s="23" t="e">
        <f t="shared" ref="V241:V244" si="336">T241-U241</f>
        <v>#VALUE!</v>
      </c>
      <c r="W241" s="24" t="e">
        <f t="shared" ref="W241:W245" si="337">V241/U241</f>
        <v>#VALUE!</v>
      </c>
    </row>
    <row r="242" spans="1:23" hidden="1" outlineLevel="1">
      <c r="B242" s="4" t="s">
        <v>209</v>
      </c>
      <c r="C242" s="93">
        <v>132</v>
      </c>
      <c r="D242" s="9"/>
      <c r="E242" s="9"/>
      <c r="F242" s="9">
        <f t="shared" si="328"/>
        <v>0</v>
      </c>
      <c r="G242" s="9">
        <f t="shared" si="329"/>
        <v>0</v>
      </c>
      <c r="H242" s="9" t="str">
        <f t="shared" si="330"/>
        <v>L</v>
      </c>
      <c r="I242" s="9" t="str">
        <f t="shared" si="331"/>
        <v>L00</v>
      </c>
      <c r="J242" s="9" t="str">
        <f t="shared" si="332"/>
        <v>132NE</v>
      </c>
      <c r="K242" s="9" t="str">
        <f t="shared" si="333"/>
        <v>132SW</v>
      </c>
      <c r="L242" s="43"/>
      <c r="M242" s="26" t="str">
        <f>IFERROR(VLOOKUP(H242,emme_volumes!$A:$AB, 4,FALSE)*24,"****")</f>
        <v>****</v>
      </c>
      <c r="N242" s="26" t="str">
        <f t="array" ref="N242">IFERROR(SUM(VLOOKUP(H242,emme_volumes!$A:$AB, {5,6,7,8,9,10,11,12,13,14,15,16,17,18,19,20,21,22,23,24,25,26,27,28},FALSE)),"****")</f>
        <v>****</v>
      </c>
      <c r="O242" s="27" t="str">
        <f t="array" ref="O242">IFERROR(SUM(VLOOKUP(J242,counts!$A:$AC, {6,7,8,9,10,11,12,13,14,15,16,17,18,19,20,21,22,23,24,25,26,27,28,29},FALSE)),"****")</f>
        <v>****</v>
      </c>
      <c r="P242" s="27" t="e">
        <f t="shared" si="334"/>
        <v>#VALUE!</v>
      </c>
      <c r="Q242" s="28" t="e">
        <f t="shared" si="335"/>
        <v>#VALUE!</v>
      </c>
      <c r="R242" s="49"/>
      <c r="S242" s="26" t="str">
        <f>IFERROR(VLOOKUP(I242,emme_volumes!$A:$AB, 4,FALSE)*24,"****")</f>
        <v>****</v>
      </c>
      <c r="T242" s="26" t="str">
        <f t="array" ref="T242">IFERROR(SUM(VLOOKUP(I242,emme_volumes!$A:$AB, {5,6,7,8,9,10,11,12,13,14,15,16,17,18,19,20,21,22,23,24,25,26,27,28},FALSE)),"****")</f>
        <v>****</v>
      </c>
      <c r="U242" s="27" t="str">
        <f t="array" ref="U242">IFERROR(SUM(VLOOKUP(K242,counts!$A:$AC, {6,7,8,9,10,11,12,13,14,15,16,17,18,19,20,21,22,23,24,25,26,27,28,29},FALSE)),"****")</f>
        <v>****</v>
      </c>
      <c r="V242" s="27" t="e">
        <f t="shared" si="336"/>
        <v>#VALUE!</v>
      </c>
      <c r="W242" s="28" t="e">
        <f t="shared" si="337"/>
        <v>#VALUE!</v>
      </c>
    </row>
    <row r="243" spans="1:23" hidden="1" outlineLevel="1">
      <c r="B243" s="1" t="s">
        <v>210</v>
      </c>
      <c r="C243" s="89">
        <v>133</v>
      </c>
      <c r="F243" s="2">
        <f t="shared" si="328"/>
        <v>0</v>
      </c>
      <c r="G243" s="2">
        <f t="shared" si="329"/>
        <v>0</v>
      </c>
      <c r="H243" s="2" t="str">
        <f t="shared" si="330"/>
        <v>L</v>
      </c>
      <c r="I243" s="2" t="str">
        <f t="shared" si="331"/>
        <v>L00</v>
      </c>
      <c r="J243" s="2" t="str">
        <f t="shared" si="332"/>
        <v>133NE</v>
      </c>
      <c r="K243" s="2" t="str">
        <f t="shared" si="333"/>
        <v>133SW</v>
      </c>
      <c r="L243" s="43"/>
      <c r="M243" s="22" t="str">
        <f>IFERROR(VLOOKUP(H243,emme_volumes!$A:$AB, 4,FALSE)*24,"****")</f>
        <v>****</v>
      </c>
      <c r="N243" s="22" t="str">
        <f t="array" ref="N243">IFERROR(SUM(VLOOKUP(H243,emme_volumes!$A:$AB, {5,6,7,8,9,10,11,12,13,14,15,16,17,18,19,20,21,22,23,24,25,26,27,28},FALSE)),"****")</f>
        <v>****</v>
      </c>
      <c r="O243" s="23" t="str">
        <f t="array" ref="O243">IFERROR(SUM(VLOOKUP(J243,counts!$A:$AC, {6,7,8,9,10,11,12,13,14,15,16,17,18,19,20,21,22,23,24,25,26,27,28,29},FALSE)),"****")</f>
        <v>****</v>
      </c>
      <c r="P243" s="23" t="e">
        <f t="shared" si="334"/>
        <v>#VALUE!</v>
      </c>
      <c r="Q243" s="24" t="e">
        <f t="shared" si="335"/>
        <v>#VALUE!</v>
      </c>
      <c r="R243" s="49"/>
      <c r="S243" s="22" t="str">
        <f>IFERROR(VLOOKUP(I243,emme_volumes!$A:$AB, 4,FALSE)*24,"****")</f>
        <v>****</v>
      </c>
      <c r="T243" s="22" t="str">
        <f t="array" ref="T243">IFERROR(SUM(VLOOKUP(I243,emme_volumes!$A:$AB, {5,6,7,8,9,10,11,12,13,14,15,16,17,18,19,20,21,22,23,24,25,26,27,28},FALSE)),"****")</f>
        <v>****</v>
      </c>
      <c r="U243" s="23" t="str">
        <f t="array" ref="U243">IFERROR(SUM(VLOOKUP(K243,counts!$A:$AC, {6,7,8,9,10,11,12,13,14,15,16,17,18,19,20,21,22,23,24,25,26,27,28,29},FALSE)),"****")</f>
        <v>****</v>
      </c>
      <c r="V243" s="23" t="e">
        <f t="shared" si="336"/>
        <v>#VALUE!</v>
      </c>
      <c r="W243" s="24" t="e">
        <f t="shared" si="337"/>
        <v>#VALUE!</v>
      </c>
    </row>
    <row r="244" spans="1:23" hidden="1" outlineLevel="1">
      <c r="B244" s="1" t="s">
        <v>211</v>
      </c>
      <c r="C244" s="89">
        <v>134</v>
      </c>
      <c r="F244" s="2">
        <f t="shared" si="328"/>
        <v>0</v>
      </c>
      <c r="G244" s="2">
        <f t="shared" si="329"/>
        <v>0</v>
      </c>
      <c r="H244" s="2" t="str">
        <f t="shared" si="330"/>
        <v>L</v>
      </c>
      <c r="I244" s="2" t="str">
        <f t="shared" si="331"/>
        <v>L00</v>
      </c>
      <c r="J244" s="2" t="str">
        <f t="shared" si="332"/>
        <v>134NE</v>
      </c>
      <c r="K244" s="2" t="str">
        <f t="shared" si="333"/>
        <v>134SW</v>
      </c>
      <c r="L244" s="43"/>
      <c r="M244" s="22" t="str">
        <f>IFERROR(VLOOKUP(H244,emme_volumes!$A:$AB, 4,FALSE)*24,"****")</f>
        <v>****</v>
      </c>
      <c r="N244" s="22" t="str">
        <f t="array" ref="N244">IFERROR(SUM(VLOOKUP(H244,emme_volumes!$A:$AB, {5,6,7,8,9,10,11,12,13,14,15,16,17,18,19,20,21,22,23,24,25,26,27,28},FALSE)),"****")</f>
        <v>****</v>
      </c>
      <c r="O244" s="23" t="str">
        <f t="array" ref="O244">IFERROR(SUM(VLOOKUP(J244,counts!$A:$AC, {6,7,8,9,10,11,12,13,14,15,16,17,18,19,20,21,22,23,24,25,26,27,28,29},FALSE)),"****")</f>
        <v>****</v>
      </c>
      <c r="P244" s="23" t="e">
        <f t="shared" si="334"/>
        <v>#VALUE!</v>
      </c>
      <c r="Q244" s="24" t="e">
        <f t="shared" si="335"/>
        <v>#VALUE!</v>
      </c>
      <c r="R244" s="49"/>
      <c r="S244" s="22" t="str">
        <f>IFERROR(VLOOKUP(I244,emme_volumes!$A:$AB, 4,FALSE)*24,"****")</f>
        <v>****</v>
      </c>
      <c r="T244" s="22" t="str">
        <f t="array" ref="T244">IFERROR(SUM(VLOOKUP(I244,emme_volumes!$A:$AB, {5,6,7,8,9,10,11,12,13,14,15,16,17,18,19,20,21,22,23,24,25,26,27,28},FALSE)),"****")</f>
        <v>****</v>
      </c>
      <c r="U244" s="23" t="str">
        <f t="array" ref="U244">IFERROR(SUM(VLOOKUP(K244,counts!$A:$AC, {6,7,8,9,10,11,12,13,14,15,16,17,18,19,20,21,22,23,24,25,26,27,28,29},FALSE)),"****")</f>
        <v>****</v>
      </c>
      <c r="V244" s="23" t="e">
        <f t="shared" si="336"/>
        <v>#VALUE!</v>
      </c>
      <c r="W244" s="24" t="e">
        <f t="shared" si="337"/>
        <v>#VALUE!</v>
      </c>
    </row>
    <row r="245" spans="1:23" hidden="1" outlineLevel="1">
      <c r="A245" s="3"/>
      <c r="B245" s="53" t="s">
        <v>4</v>
      </c>
      <c r="C245" s="91"/>
      <c r="D245" s="54"/>
      <c r="E245" s="54"/>
      <c r="F245" s="54"/>
      <c r="G245" s="54"/>
      <c r="H245" s="54"/>
      <c r="I245" s="54"/>
      <c r="J245" s="54"/>
      <c r="K245" s="54"/>
      <c r="L245" s="45"/>
      <c r="M245" s="55">
        <f>SUM(M241:M244)</f>
        <v>0</v>
      </c>
      <c r="N245" s="55">
        <f>SUM(N241:N244)</f>
        <v>0</v>
      </c>
      <c r="O245" s="56">
        <f t="shared" ref="O245:P245" si="338">SUM(O241:O244)</f>
        <v>0</v>
      </c>
      <c r="P245" s="56" t="e">
        <f t="shared" si="338"/>
        <v>#VALUE!</v>
      </c>
      <c r="Q245" s="57" t="e">
        <f t="shared" si="335"/>
        <v>#VALUE!</v>
      </c>
      <c r="R245" s="50"/>
      <c r="S245" s="55">
        <f>SUM(S241:S244)</f>
        <v>0</v>
      </c>
      <c r="T245" s="55">
        <f t="shared" ref="T245:V245" si="339">SUM(T241:T244)</f>
        <v>0</v>
      </c>
      <c r="U245" s="56">
        <f t="shared" si="339"/>
        <v>0</v>
      </c>
      <c r="V245" s="56" t="e">
        <f t="shared" si="339"/>
        <v>#VALUE!</v>
      </c>
      <c r="W245" s="57" t="e">
        <f t="shared" si="337"/>
        <v>#VALUE!</v>
      </c>
    </row>
    <row r="246" spans="1:23" hidden="1" outlineLevel="1">
      <c r="C246" s="89"/>
      <c r="I246" s="92"/>
      <c r="L246" s="43"/>
      <c r="M246" s="22"/>
      <c r="N246" s="22"/>
      <c r="Q246" s="24"/>
      <c r="R246" s="49"/>
      <c r="S246" s="22"/>
      <c r="T246" s="22"/>
      <c r="W246" s="24"/>
    </row>
    <row r="247" spans="1:23" hidden="1" outlineLevel="1">
      <c r="B247" s="53" t="s">
        <v>123</v>
      </c>
      <c r="C247" s="90"/>
      <c r="D247" s="74"/>
      <c r="E247" s="74"/>
      <c r="F247" s="74"/>
      <c r="G247" s="74"/>
      <c r="H247" s="74"/>
      <c r="I247" s="74"/>
      <c r="J247" s="74"/>
      <c r="K247" s="74"/>
      <c r="L247" s="45"/>
      <c r="M247" s="75"/>
      <c r="N247" s="75"/>
      <c r="O247" s="76"/>
      <c r="P247" s="76"/>
      <c r="Q247" s="77"/>
      <c r="R247" s="49"/>
      <c r="S247" s="75"/>
      <c r="T247" s="75"/>
      <c r="U247" s="76"/>
      <c r="V247" s="76"/>
      <c r="W247" s="77"/>
    </row>
    <row r="248" spans="1:23" hidden="1" outlineLevel="1">
      <c r="B248" s="1" t="s">
        <v>212</v>
      </c>
      <c r="C248" s="89">
        <v>135</v>
      </c>
      <c r="F248" s="2">
        <f t="shared" ref="F248:F258" si="340">E248</f>
        <v>0</v>
      </c>
      <c r="G248" s="2">
        <f t="shared" ref="G248:G258" si="341">D248</f>
        <v>0</v>
      </c>
      <c r="H248" s="2" t="str">
        <f t="shared" ref="H248:H258" si="342">CONCATENATE("L",D248,E248)</f>
        <v>L</v>
      </c>
      <c r="I248" s="2" t="str">
        <f t="shared" ref="I248:I258" si="343">CONCATENATE("L",F248,G248)</f>
        <v>L00</v>
      </c>
      <c r="J248" s="2" t="str">
        <f t="shared" ref="J248:J258" si="344">CONCATENATE(C248,"NE")</f>
        <v>135NE</v>
      </c>
      <c r="K248" s="2" t="str">
        <f t="shared" ref="K248:K258" si="345">CONCATENATE(C248,"SW")</f>
        <v>135SW</v>
      </c>
      <c r="L248" s="43"/>
      <c r="M248" s="22" t="str">
        <f>IFERROR(VLOOKUP(H248,emme_volumes!$A:$AB, 4,FALSE)*24,"****")</f>
        <v>****</v>
      </c>
      <c r="N248" s="22" t="str">
        <f t="array" ref="N248">IFERROR(SUM(VLOOKUP(H248,emme_volumes!$A:$AB, {5,6,7,8,9,10,11,12,13,14,15,16,17,18,19,20,21,22,23,24,25,26,27,28},FALSE)),"****")</f>
        <v>****</v>
      </c>
      <c r="O248" s="23" t="str">
        <f t="array" ref="O248">IFERROR(SUM(VLOOKUP(J248,counts!$A:$AC, {6,7,8,9,10,11,12,13,14,15,16,17,18,19,20,21,22,23,24,25,26,27,28,29},FALSE)),"****")</f>
        <v>****</v>
      </c>
      <c r="P248" s="23" t="e">
        <f t="shared" ref="P248:P258" si="346">N248-O248</f>
        <v>#VALUE!</v>
      </c>
      <c r="Q248" s="24" t="e">
        <f t="shared" ref="Q248:Q259" si="347">P248/O248</f>
        <v>#VALUE!</v>
      </c>
      <c r="R248" s="49"/>
      <c r="S248" s="22" t="str">
        <f>IFERROR(VLOOKUP(I248,emme_volumes!$A:$AB, 4,FALSE)*24,"****")</f>
        <v>****</v>
      </c>
      <c r="T248" s="22" t="str">
        <f t="array" ref="T248">IFERROR(SUM(VLOOKUP(I248,emme_volumes!$A:$AB, {5,6,7,8,9,10,11,12,13,14,15,16,17,18,19,20,21,22,23,24,25,26,27,28},FALSE)),"****")</f>
        <v>****</v>
      </c>
      <c r="U248" s="23" t="str">
        <f t="array" ref="U248">IFERROR(SUM(VLOOKUP(K248,counts!$A:$AC, {6,7,8,9,10,11,12,13,14,15,16,17,18,19,20,21,22,23,24,25,26,27,28,29},FALSE)),"****")</f>
        <v>****</v>
      </c>
      <c r="V248" s="23" t="e">
        <f t="shared" ref="V248:V258" si="348">T248-U248</f>
        <v>#VALUE!</v>
      </c>
      <c r="W248" s="24" t="e">
        <f t="shared" ref="W248:W259" si="349">V248/U248</f>
        <v>#VALUE!</v>
      </c>
    </row>
    <row r="249" spans="1:23" hidden="1" outlineLevel="1">
      <c r="B249" s="1" t="s">
        <v>213</v>
      </c>
      <c r="C249" s="89">
        <v>136</v>
      </c>
      <c r="F249" s="2">
        <f t="shared" si="340"/>
        <v>0</v>
      </c>
      <c r="G249" s="2">
        <f t="shared" si="341"/>
        <v>0</v>
      </c>
      <c r="H249" s="2" t="str">
        <f t="shared" si="342"/>
        <v>L</v>
      </c>
      <c r="I249" s="2" t="str">
        <f t="shared" si="343"/>
        <v>L00</v>
      </c>
      <c r="J249" s="2" t="str">
        <f t="shared" si="344"/>
        <v>136NE</v>
      </c>
      <c r="K249" s="2" t="str">
        <f t="shared" si="345"/>
        <v>136SW</v>
      </c>
      <c r="L249" s="43"/>
      <c r="M249" s="22" t="str">
        <f>IFERROR(VLOOKUP(H249,emme_volumes!$A:$AB, 4,FALSE)*24,"****")</f>
        <v>****</v>
      </c>
      <c r="N249" s="22" t="str">
        <f t="array" ref="N249">IFERROR(SUM(VLOOKUP(H249,emme_volumes!$A:$AB, {5,6,7,8,9,10,11,12,13,14,15,16,17,18,19,20,21,22,23,24,25,26,27,28},FALSE)),"****")</f>
        <v>****</v>
      </c>
      <c r="O249" s="23" t="str">
        <f t="array" ref="O249">IFERROR(SUM(VLOOKUP(J249,counts!$A:$AC, {6,7,8,9,10,11,12,13,14,15,16,17,18,19,20,21,22,23,24,25,26,27,28,29},FALSE)),"****")</f>
        <v>****</v>
      </c>
      <c r="P249" s="23" t="e">
        <f t="shared" si="346"/>
        <v>#VALUE!</v>
      </c>
      <c r="Q249" s="24" t="e">
        <f t="shared" si="347"/>
        <v>#VALUE!</v>
      </c>
      <c r="R249" s="49"/>
      <c r="S249" s="22" t="str">
        <f>IFERROR(VLOOKUP(I249,emme_volumes!$A:$AB, 4,FALSE)*24,"****")</f>
        <v>****</v>
      </c>
      <c r="T249" s="22" t="str">
        <f t="array" ref="T249">IFERROR(SUM(VLOOKUP(I249,emme_volumes!$A:$AB, {5,6,7,8,9,10,11,12,13,14,15,16,17,18,19,20,21,22,23,24,25,26,27,28},FALSE)),"****")</f>
        <v>****</v>
      </c>
      <c r="U249" s="23" t="str">
        <f t="array" ref="U249">IFERROR(SUM(VLOOKUP(K249,counts!$A:$AC, {6,7,8,9,10,11,12,13,14,15,16,17,18,19,20,21,22,23,24,25,26,27,28,29},FALSE)),"****")</f>
        <v>****</v>
      </c>
      <c r="V249" s="23" t="e">
        <f t="shared" si="348"/>
        <v>#VALUE!</v>
      </c>
      <c r="W249" s="24" t="e">
        <f t="shared" si="349"/>
        <v>#VALUE!</v>
      </c>
    </row>
    <row r="250" spans="1:23" hidden="1" outlineLevel="1">
      <c r="B250" s="1" t="s">
        <v>214</v>
      </c>
      <c r="C250" s="89">
        <v>137</v>
      </c>
      <c r="F250" s="2">
        <f t="shared" si="340"/>
        <v>0</v>
      </c>
      <c r="G250" s="2">
        <f t="shared" si="341"/>
        <v>0</v>
      </c>
      <c r="H250" s="2" t="str">
        <f t="shared" si="342"/>
        <v>L</v>
      </c>
      <c r="I250" s="2" t="str">
        <f t="shared" si="343"/>
        <v>L00</v>
      </c>
      <c r="J250" s="2" t="str">
        <f t="shared" si="344"/>
        <v>137NE</v>
      </c>
      <c r="K250" s="2" t="str">
        <f t="shared" si="345"/>
        <v>137SW</v>
      </c>
      <c r="L250" s="43"/>
      <c r="M250" s="22" t="str">
        <f>IFERROR(VLOOKUP(H250,emme_volumes!$A:$AB, 4,FALSE)*24,"****")</f>
        <v>****</v>
      </c>
      <c r="N250" s="22" t="str">
        <f t="array" ref="N250">IFERROR(SUM(VLOOKUP(H250,emme_volumes!$A:$AB, {5,6,7,8,9,10,11,12,13,14,15,16,17,18,19,20,21,22,23,24,25,26,27,28},FALSE)),"****")</f>
        <v>****</v>
      </c>
      <c r="O250" s="23" t="str">
        <f t="array" ref="O250">IFERROR(SUM(VLOOKUP(J250,counts!$A:$AC, {6,7,8,9,10,11,12,13,14,15,16,17,18,19,20,21,22,23,24,25,26,27,28,29},FALSE)),"****")</f>
        <v>****</v>
      </c>
      <c r="P250" s="23" t="e">
        <f t="shared" si="346"/>
        <v>#VALUE!</v>
      </c>
      <c r="Q250" s="24" t="e">
        <f t="shared" si="347"/>
        <v>#VALUE!</v>
      </c>
      <c r="R250" s="49"/>
      <c r="S250" s="22" t="str">
        <f>IFERROR(VLOOKUP(I250,emme_volumes!$A:$AB, 4,FALSE)*24,"****")</f>
        <v>****</v>
      </c>
      <c r="T250" s="22" t="str">
        <f t="array" ref="T250">IFERROR(SUM(VLOOKUP(I250,emme_volumes!$A:$AB, {5,6,7,8,9,10,11,12,13,14,15,16,17,18,19,20,21,22,23,24,25,26,27,28},FALSE)),"****")</f>
        <v>****</v>
      </c>
      <c r="U250" s="23" t="str">
        <f t="array" ref="U250">IFERROR(SUM(VLOOKUP(K250,counts!$A:$AC, {6,7,8,9,10,11,12,13,14,15,16,17,18,19,20,21,22,23,24,25,26,27,28,29},FALSE)),"****")</f>
        <v>****</v>
      </c>
      <c r="V250" s="23" t="e">
        <f t="shared" si="348"/>
        <v>#VALUE!</v>
      </c>
      <c r="W250" s="24" t="e">
        <f t="shared" si="349"/>
        <v>#VALUE!</v>
      </c>
    </row>
    <row r="251" spans="1:23" hidden="1" outlineLevel="1">
      <c r="B251" s="1" t="s">
        <v>215</v>
      </c>
      <c r="C251" s="89">
        <v>138</v>
      </c>
      <c r="F251" s="2">
        <f t="shared" si="340"/>
        <v>0</v>
      </c>
      <c r="G251" s="2">
        <f t="shared" si="341"/>
        <v>0</v>
      </c>
      <c r="H251" s="2" t="str">
        <f t="shared" si="342"/>
        <v>L</v>
      </c>
      <c r="I251" s="2" t="str">
        <f t="shared" si="343"/>
        <v>L00</v>
      </c>
      <c r="J251" s="2" t="str">
        <f t="shared" si="344"/>
        <v>138NE</v>
      </c>
      <c r="K251" s="2" t="str">
        <f t="shared" si="345"/>
        <v>138SW</v>
      </c>
      <c r="L251" s="43"/>
      <c r="M251" s="22" t="str">
        <f>IFERROR(VLOOKUP(H251,emme_volumes!$A:$AB, 4,FALSE)*24,"****")</f>
        <v>****</v>
      </c>
      <c r="N251" s="22" t="str">
        <f t="array" ref="N251">IFERROR(SUM(VLOOKUP(H251,emme_volumes!$A:$AB, {5,6,7,8,9,10,11,12,13,14,15,16,17,18,19,20,21,22,23,24,25,26,27,28},FALSE)),"****")</f>
        <v>****</v>
      </c>
      <c r="O251" s="23" t="str">
        <f t="array" ref="O251">IFERROR(SUM(VLOOKUP(J251,counts!$A:$AC, {6,7,8,9,10,11,12,13,14,15,16,17,18,19,20,21,22,23,24,25,26,27,28,29},FALSE)),"****")</f>
        <v>****</v>
      </c>
      <c r="P251" s="23" t="e">
        <f t="shared" si="346"/>
        <v>#VALUE!</v>
      </c>
      <c r="Q251" s="24" t="e">
        <f t="shared" si="347"/>
        <v>#VALUE!</v>
      </c>
      <c r="R251" s="49"/>
      <c r="S251" s="22" t="str">
        <f>IFERROR(VLOOKUP(I251,emme_volumes!$A:$AB, 4,FALSE)*24,"****")</f>
        <v>****</v>
      </c>
      <c r="T251" s="22" t="str">
        <f t="array" ref="T251">IFERROR(SUM(VLOOKUP(I251,emme_volumes!$A:$AB, {5,6,7,8,9,10,11,12,13,14,15,16,17,18,19,20,21,22,23,24,25,26,27,28},FALSE)),"****")</f>
        <v>****</v>
      </c>
      <c r="U251" s="23" t="str">
        <f t="array" ref="U251">IFERROR(SUM(VLOOKUP(K251,counts!$A:$AC, {6,7,8,9,10,11,12,13,14,15,16,17,18,19,20,21,22,23,24,25,26,27,28,29},FALSE)),"****")</f>
        <v>****</v>
      </c>
      <c r="V251" s="23" t="e">
        <f t="shared" si="348"/>
        <v>#VALUE!</v>
      </c>
      <c r="W251" s="24" t="e">
        <f t="shared" si="349"/>
        <v>#VALUE!</v>
      </c>
    </row>
    <row r="252" spans="1:23" hidden="1" outlineLevel="1">
      <c r="B252" s="1" t="s">
        <v>216</v>
      </c>
      <c r="C252" s="89">
        <v>139</v>
      </c>
      <c r="F252" s="2">
        <f t="shared" si="340"/>
        <v>0</v>
      </c>
      <c r="G252" s="2">
        <f t="shared" si="341"/>
        <v>0</v>
      </c>
      <c r="H252" s="2" t="str">
        <f t="shared" si="342"/>
        <v>L</v>
      </c>
      <c r="I252" s="2" t="str">
        <f t="shared" si="343"/>
        <v>L00</v>
      </c>
      <c r="J252" s="2" t="str">
        <f t="shared" si="344"/>
        <v>139NE</v>
      </c>
      <c r="K252" s="2" t="str">
        <f t="shared" si="345"/>
        <v>139SW</v>
      </c>
      <c r="L252" s="43"/>
      <c r="M252" s="22" t="str">
        <f>IFERROR(VLOOKUP(H252,emme_volumes!$A:$AB, 4,FALSE)*24,"****")</f>
        <v>****</v>
      </c>
      <c r="N252" s="22" t="str">
        <f t="array" ref="N252">IFERROR(SUM(VLOOKUP(H252,emme_volumes!$A:$AB, {5,6,7,8,9,10,11,12,13,14,15,16,17,18,19,20,21,22,23,24,25,26,27,28},FALSE)),"****")</f>
        <v>****</v>
      </c>
      <c r="O252" s="23" t="str">
        <f t="array" ref="O252">IFERROR(SUM(VLOOKUP(J252,counts!$A:$AC, {6,7,8,9,10,11,12,13,14,15,16,17,18,19,20,21,22,23,24,25,26,27,28,29},FALSE)),"****")</f>
        <v>****</v>
      </c>
      <c r="P252" s="23" t="e">
        <f t="shared" si="346"/>
        <v>#VALUE!</v>
      </c>
      <c r="Q252" s="24" t="e">
        <f t="shared" si="347"/>
        <v>#VALUE!</v>
      </c>
      <c r="R252" s="49"/>
      <c r="S252" s="22" t="str">
        <f>IFERROR(VLOOKUP(I252,emme_volumes!$A:$AB, 4,FALSE)*24,"****")</f>
        <v>****</v>
      </c>
      <c r="T252" s="22" t="str">
        <f t="array" ref="T252">IFERROR(SUM(VLOOKUP(I252,emme_volumes!$A:$AB, {5,6,7,8,9,10,11,12,13,14,15,16,17,18,19,20,21,22,23,24,25,26,27,28},FALSE)),"****")</f>
        <v>****</v>
      </c>
      <c r="U252" s="23" t="str">
        <f t="array" ref="U252">IFERROR(SUM(VLOOKUP(K252,counts!$A:$AC, {6,7,8,9,10,11,12,13,14,15,16,17,18,19,20,21,22,23,24,25,26,27,28,29},FALSE)),"****")</f>
        <v>****</v>
      </c>
      <c r="V252" s="23" t="e">
        <f t="shared" si="348"/>
        <v>#VALUE!</v>
      </c>
      <c r="W252" s="24" t="e">
        <f t="shared" si="349"/>
        <v>#VALUE!</v>
      </c>
    </row>
    <row r="253" spans="1:23" hidden="1" outlineLevel="1">
      <c r="B253" s="1" t="s">
        <v>217</v>
      </c>
      <c r="C253" s="89">
        <v>140</v>
      </c>
      <c r="F253" s="2">
        <f t="shared" si="340"/>
        <v>0</v>
      </c>
      <c r="G253" s="2">
        <f t="shared" si="341"/>
        <v>0</v>
      </c>
      <c r="H253" s="2" t="str">
        <f t="shared" si="342"/>
        <v>L</v>
      </c>
      <c r="I253" s="2" t="str">
        <f t="shared" si="343"/>
        <v>L00</v>
      </c>
      <c r="J253" s="2" t="str">
        <f t="shared" si="344"/>
        <v>140NE</v>
      </c>
      <c r="K253" s="2" t="str">
        <f t="shared" si="345"/>
        <v>140SW</v>
      </c>
      <c r="L253" s="43"/>
      <c r="M253" s="22" t="str">
        <f>IFERROR(VLOOKUP(H253,emme_volumes!$A:$AB, 4,FALSE)*24,"****")</f>
        <v>****</v>
      </c>
      <c r="N253" s="22" t="str">
        <f t="array" ref="N253">IFERROR(SUM(VLOOKUP(H253,emme_volumes!$A:$AB, {5,6,7,8,9,10,11,12,13,14,15,16,17,18,19,20,21,22,23,24,25,26,27,28},FALSE)),"****")</f>
        <v>****</v>
      </c>
      <c r="O253" s="23" t="str">
        <f t="array" ref="O253">IFERROR(SUM(VLOOKUP(J253,counts!$A:$AC, {6,7,8,9,10,11,12,13,14,15,16,17,18,19,20,21,22,23,24,25,26,27,28,29},FALSE)),"****")</f>
        <v>****</v>
      </c>
      <c r="P253" s="23" t="e">
        <f t="shared" si="346"/>
        <v>#VALUE!</v>
      </c>
      <c r="Q253" s="24" t="e">
        <f t="shared" si="347"/>
        <v>#VALUE!</v>
      </c>
      <c r="R253" s="49"/>
      <c r="S253" s="22" t="str">
        <f>IFERROR(VLOOKUP(I253,emme_volumes!$A:$AB, 4,FALSE)*24,"****")</f>
        <v>****</v>
      </c>
      <c r="T253" s="22" t="str">
        <f t="array" ref="T253">IFERROR(SUM(VLOOKUP(I253,emme_volumes!$A:$AB, {5,6,7,8,9,10,11,12,13,14,15,16,17,18,19,20,21,22,23,24,25,26,27,28},FALSE)),"****")</f>
        <v>****</v>
      </c>
      <c r="U253" s="23" t="str">
        <f t="array" ref="U253">IFERROR(SUM(VLOOKUP(K253,counts!$A:$AC, {6,7,8,9,10,11,12,13,14,15,16,17,18,19,20,21,22,23,24,25,26,27,28,29},FALSE)),"****")</f>
        <v>****</v>
      </c>
      <c r="V253" s="23" t="e">
        <f t="shared" si="348"/>
        <v>#VALUE!</v>
      </c>
      <c r="W253" s="24" t="e">
        <f t="shared" si="349"/>
        <v>#VALUE!</v>
      </c>
    </row>
    <row r="254" spans="1:23" hidden="1" outlineLevel="1">
      <c r="B254" s="1" t="s">
        <v>218</v>
      </c>
      <c r="C254" s="89">
        <v>141</v>
      </c>
      <c r="F254" s="2">
        <f t="shared" si="340"/>
        <v>0</v>
      </c>
      <c r="G254" s="2">
        <f t="shared" si="341"/>
        <v>0</v>
      </c>
      <c r="H254" s="2" t="str">
        <f t="shared" si="342"/>
        <v>L</v>
      </c>
      <c r="I254" s="2" t="str">
        <f t="shared" si="343"/>
        <v>L00</v>
      </c>
      <c r="J254" s="2" t="str">
        <f t="shared" si="344"/>
        <v>141NE</v>
      </c>
      <c r="K254" s="2" t="str">
        <f t="shared" si="345"/>
        <v>141SW</v>
      </c>
      <c r="L254" s="43"/>
      <c r="M254" s="22" t="str">
        <f>IFERROR(VLOOKUP(H254,emme_volumes!$A:$AB, 4,FALSE)*24,"****")</f>
        <v>****</v>
      </c>
      <c r="N254" s="22" t="str">
        <f t="array" ref="N254">IFERROR(SUM(VLOOKUP(H254,emme_volumes!$A:$AB, {5,6,7,8,9,10,11,12,13,14,15,16,17,18,19,20,21,22,23,24,25,26,27,28},FALSE)),"****")</f>
        <v>****</v>
      </c>
      <c r="O254" s="23" t="str">
        <f t="array" ref="O254">IFERROR(SUM(VLOOKUP(J254,counts!$A:$AC, {6,7,8,9,10,11,12,13,14,15,16,17,18,19,20,21,22,23,24,25,26,27,28,29},FALSE)),"****")</f>
        <v>****</v>
      </c>
      <c r="P254" s="23" t="e">
        <f t="shared" si="346"/>
        <v>#VALUE!</v>
      </c>
      <c r="Q254" s="24" t="e">
        <f t="shared" si="347"/>
        <v>#VALUE!</v>
      </c>
      <c r="R254" s="49"/>
      <c r="S254" s="22" t="str">
        <f>IFERROR(VLOOKUP(I254,emme_volumes!$A:$AB, 4,FALSE)*24,"****")</f>
        <v>****</v>
      </c>
      <c r="T254" s="22" t="str">
        <f t="array" ref="T254">IFERROR(SUM(VLOOKUP(I254,emme_volumes!$A:$AB, {5,6,7,8,9,10,11,12,13,14,15,16,17,18,19,20,21,22,23,24,25,26,27,28},FALSE)),"****")</f>
        <v>****</v>
      </c>
      <c r="U254" s="23" t="str">
        <f t="array" ref="U254">IFERROR(SUM(VLOOKUP(K254,counts!$A:$AC, {6,7,8,9,10,11,12,13,14,15,16,17,18,19,20,21,22,23,24,25,26,27,28,29},FALSE)),"****")</f>
        <v>****</v>
      </c>
      <c r="V254" s="23" t="e">
        <f t="shared" si="348"/>
        <v>#VALUE!</v>
      </c>
      <c r="W254" s="24" t="e">
        <f t="shared" si="349"/>
        <v>#VALUE!</v>
      </c>
    </row>
    <row r="255" spans="1:23" hidden="1" outlineLevel="1">
      <c r="B255" s="4" t="s">
        <v>219</v>
      </c>
      <c r="C255" s="93">
        <v>142</v>
      </c>
      <c r="D255" s="9"/>
      <c r="E255" s="9"/>
      <c r="F255" s="9">
        <f t="shared" si="340"/>
        <v>0</v>
      </c>
      <c r="G255" s="9">
        <f t="shared" si="341"/>
        <v>0</v>
      </c>
      <c r="H255" s="9" t="str">
        <f t="shared" si="342"/>
        <v>L</v>
      </c>
      <c r="I255" s="9" t="str">
        <f t="shared" si="343"/>
        <v>L00</v>
      </c>
      <c r="J255" s="9" t="str">
        <f t="shared" si="344"/>
        <v>142NE</v>
      </c>
      <c r="K255" s="9" t="str">
        <f t="shared" si="345"/>
        <v>142SW</v>
      </c>
      <c r="L255" s="43"/>
      <c r="M255" s="26" t="str">
        <f>IFERROR(VLOOKUP(H255,emme_volumes!$A:$AB, 4,FALSE)*24,"****")</f>
        <v>****</v>
      </c>
      <c r="N255" s="26" t="str">
        <f t="array" ref="N255">IFERROR(SUM(VLOOKUP(H255,emme_volumes!$A:$AB, {5,6,7,8,9,10,11,12,13,14,15,16,17,18,19,20,21,22,23,24,25,26,27,28},FALSE)),"****")</f>
        <v>****</v>
      </c>
      <c r="O255" s="27" t="str">
        <f t="array" ref="O255">IFERROR(SUM(VLOOKUP(J255,counts!$A:$AC, {6,7,8,9,10,11,12,13,14,15,16,17,18,19,20,21,22,23,24,25,26,27,28,29},FALSE)),"****")</f>
        <v>****</v>
      </c>
      <c r="P255" s="27" t="e">
        <f t="shared" si="346"/>
        <v>#VALUE!</v>
      </c>
      <c r="Q255" s="28" t="e">
        <f t="shared" si="347"/>
        <v>#VALUE!</v>
      </c>
      <c r="R255" s="49"/>
      <c r="S255" s="26" t="str">
        <f>IFERROR(VLOOKUP(I255,emme_volumes!$A:$AB, 4,FALSE)*24,"****")</f>
        <v>****</v>
      </c>
      <c r="T255" s="26" t="str">
        <f t="array" ref="T255">IFERROR(SUM(VLOOKUP(I255,emme_volumes!$A:$AB, {5,6,7,8,9,10,11,12,13,14,15,16,17,18,19,20,21,22,23,24,25,26,27,28},FALSE)),"****")</f>
        <v>****</v>
      </c>
      <c r="U255" s="27" t="str">
        <f t="array" ref="U255">IFERROR(SUM(VLOOKUP(K255,counts!$A:$AC, {6,7,8,9,10,11,12,13,14,15,16,17,18,19,20,21,22,23,24,25,26,27,28,29},FALSE)),"****")</f>
        <v>****</v>
      </c>
      <c r="V255" s="27" t="e">
        <f t="shared" si="348"/>
        <v>#VALUE!</v>
      </c>
      <c r="W255" s="28" t="e">
        <f t="shared" si="349"/>
        <v>#VALUE!</v>
      </c>
    </row>
    <row r="256" spans="1:23" hidden="1" outlineLevel="1">
      <c r="B256" s="1" t="s">
        <v>220</v>
      </c>
      <c r="C256" s="89">
        <v>143</v>
      </c>
      <c r="F256" s="2">
        <f t="shared" si="340"/>
        <v>0</v>
      </c>
      <c r="G256" s="2">
        <f t="shared" si="341"/>
        <v>0</v>
      </c>
      <c r="H256" s="2" t="str">
        <f t="shared" si="342"/>
        <v>L</v>
      </c>
      <c r="I256" s="2" t="str">
        <f t="shared" si="343"/>
        <v>L00</v>
      </c>
      <c r="J256" s="2" t="str">
        <f t="shared" si="344"/>
        <v>143NE</v>
      </c>
      <c r="K256" s="2" t="str">
        <f t="shared" si="345"/>
        <v>143SW</v>
      </c>
      <c r="L256" s="43"/>
      <c r="M256" s="22" t="str">
        <f>IFERROR(VLOOKUP(H256,emme_volumes!$A:$AB, 4,FALSE)*24,"****")</f>
        <v>****</v>
      </c>
      <c r="N256" s="22" t="str">
        <f t="array" ref="N256">IFERROR(SUM(VLOOKUP(H256,emme_volumes!$A:$AB, {5,6,7,8,9,10,11,12,13,14,15,16,17,18,19,20,21,22,23,24,25,26,27,28},FALSE)),"****")</f>
        <v>****</v>
      </c>
      <c r="O256" s="23" t="str">
        <f t="array" ref="O256">IFERROR(SUM(VLOOKUP(J256,counts!$A:$AC, {6,7,8,9,10,11,12,13,14,15,16,17,18,19,20,21,22,23,24,25,26,27,28,29},FALSE)),"****")</f>
        <v>****</v>
      </c>
      <c r="P256" s="23" t="e">
        <f t="shared" si="346"/>
        <v>#VALUE!</v>
      </c>
      <c r="Q256" s="24" t="e">
        <f t="shared" si="347"/>
        <v>#VALUE!</v>
      </c>
      <c r="R256" s="49"/>
      <c r="S256" s="22" t="str">
        <f>IFERROR(VLOOKUP(I256,emme_volumes!$A:$AB, 4,FALSE)*24,"****")</f>
        <v>****</v>
      </c>
      <c r="T256" s="22" t="str">
        <f t="array" ref="T256">IFERROR(SUM(VLOOKUP(I256,emme_volumes!$A:$AB, {5,6,7,8,9,10,11,12,13,14,15,16,17,18,19,20,21,22,23,24,25,26,27,28},FALSE)),"****")</f>
        <v>****</v>
      </c>
      <c r="U256" s="23" t="str">
        <f t="array" ref="U256">IFERROR(SUM(VLOOKUP(K256,counts!$A:$AC, {6,7,8,9,10,11,12,13,14,15,16,17,18,19,20,21,22,23,24,25,26,27,28,29},FALSE)),"****")</f>
        <v>****</v>
      </c>
      <c r="V256" s="23" t="e">
        <f t="shared" si="348"/>
        <v>#VALUE!</v>
      </c>
      <c r="W256" s="24" t="e">
        <f t="shared" si="349"/>
        <v>#VALUE!</v>
      </c>
    </row>
    <row r="257" spans="1:23" hidden="1" outlineLevel="1">
      <c r="B257" s="1" t="s">
        <v>221</v>
      </c>
      <c r="C257" s="89">
        <v>144</v>
      </c>
      <c r="F257" s="2">
        <f t="shared" si="340"/>
        <v>0</v>
      </c>
      <c r="G257" s="2">
        <f t="shared" si="341"/>
        <v>0</v>
      </c>
      <c r="H257" s="2" t="str">
        <f t="shared" si="342"/>
        <v>L</v>
      </c>
      <c r="I257" s="2" t="str">
        <f t="shared" si="343"/>
        <v>L00</v>
      </c>
      <c r="J257" s="2" t="str">
        <f t="shared" si="344"/>
        <v>144NE</v>
      </c>
      <c r="K257" s="2" t="str">
        <f t="shared" si="345"/>
        <v>144SW</v>
      </c>
      <c r="L257" s="43"/>
      <c r="M257" s="22" t="str">
        <f>IFERROR(VLOOKUP(H257,emme_volumes!$A:$AB, 4,FALSE)*24,"****")</f>
        <v>****</v>
      </c>
      <c r="N257" s="22" t="str">
        <f t="array" ref="N257">IFERROR(SUM(VLOOKUP(H257,emme_volumes!$A:$AB, {5,6,7,8,9,10,11,12,13,14,15,16,17,18,19,20,21,22,23,24,25,26,27,28},FALSE)),"****")</f>
        <v>****</v>
      </c>
      <c r="O257" s="23" t="str">
        <f t="array" ref="O257">IFERROR(SUM(VLOOKUP(J257,counts!$A:$AC, {6,7,8,9,10,11,12,13,14,15,16,17,18,19,20,21,22,23,24,25,26,27,28,29},FALSE)),"****")</f>
        <v>****</v>
      </c>
      <c r="P257" s="23" t="e">
        <f t="shared" si="346"/>
        <v>#VALUE!</v>
      </c>
      <c r="Q257" s="24" t="e">
        <f t="shared" si="347"/>
        <v>#VALUE!</v>
      </c>
      <c r="R257" s="49"/>
      <c r="S257" s="22" t="str">
        <f>IFERROR(VLOOKUP(I257,emme_volumes!$A:$AB, 4,FALSE)*24,"****")</f>
        <v>****</v>
      </c>
      <c r="T257" s="22" t="str">
        <f t="array" ref="T257">IFERROR(SUM(VLOOKUP(I257,emme_volumes!$A:$AB, {5,6,7,8,9,10,11,12,13,14,15,16,17,18,19,20,21,22,23,24,25,26,27,28},FALSE)),"****")</f>
        <v>****</v>
      </c>
      <c r="U257" s="23" t="str">
        <f t="array" ref="U257">IFERROR(SUM(VLOOKUP(K257,counts!$A:$AC, {6,7,8,9,10,11,12,13,14,15,16,17,18,19,20,21,22,23,24,25,26,27,28,29},FALSE)),"****")</f>
        <v>****</v>
      </c>
      <c r="V257" s="23" t="e">
        <f t="shared" si="348"/>
        <v>#VALUE!</v>
      </c>
      <c r="W257" s="24" t="e">
        <f t="shared" si="349"/>
        <v>#VALUE!</v>
      </c>
    </row>
    <row r="258" spans="1:23" hidden="1" outlineLevel="1">
      <c r="B258" s="1" t="s">
        <v>222</v>
      </c>
      <c r="C258" s="89">
        <v>145</v>
      </c>
      <c r="F258" s="2">
        <f t="shared" si="340"/>
        <v>0</v>
      </c>
      <c r="G258" s="2">
        <f t="shared" si="341"/>
        <v>0</v>
      </c>
      <c r="H258" s="2" t="str">
        <f t="shared" si="342"/>
        <v>L</v>
      </c>
      <c r="I258" s="2" t="str">
        <f t="shared" si="343"/>
        <v>L00</v>
      </c>
      <c r="J258" s="2" t="str">
        <f t="shared" si="344"/>
        <v>145NE</v>
      </c>
      <c r="K258" s="2" t="str">
        <f t="shared" si="345"/>
        <v>145SW</v>
      </c>
      <c r="L258" s="43"/>
      <c r="M258" s="22" t="str">
        <f>IFERROR(VLOOKUP(H258,emme_volumes!$A:$AB, 4,FALSE)*24,"****")</f>
        <v>****</v>
      </c>
      <c r="N258" s="22" t="str">
        <f t="array" ref="N258">IFERROR(SUM(VLOOKUP(H258,emme_volumes!$A:$AB, {5,6,7,8,9,10,11,12,13,14,15,16,17,18,19,20,21,22,23,24,25,26,27,28},FALSE)),"****")</f>
        <v>****</v>
      </c>
      <c r="O258" s="23" t="str">
        <f t="array" ref="O258">IFERROR(SUM(VLOOKUP(J258,counts!$A:$AC, {6,7,8,9,10,11,12,13,14,15,16,17,18,19,20,21,22,23,24,25,26,27,28,29},FALSE)),"****")</f>
        <v>****</v>
      </c>
      <c r="P258" s="23" t="e">
        <f t="shared" si="346"/>
        <v>#VALUE!</v>
      </c>
      <c r="Q258" s="24" t="e">
        <f t="shared" si="347"/>
        <v>#VALUE!</v>
      </c>
      <c r="R258" s="49"/>
      <c r="S258" s="22" t="str">
        <f>IFERROR(VLOOKUP(I258,emme_volumes!$A:$AB, 4,FALSE)*24,"****")</f>
        <v>****</v>
      </c>
      <c r="T258" s="22" t="str">
        <f t="array" ref="T258">IFERROR(SUM(VLOOKUP(I258,emme_volumes!$A:$AB, {5,6,7,8,9,10,11,12,13,14,15,16,17,18,19,20,21,22,23,24,25,26,27,28},FALSE)),"****")</f>
        <v>****</v>
      </c>
      <c r="U258" s="23" t="str">
        <f t="array" ref="U258">IFERROR(SUM(VLOOKUP(K258,counts!$A:$AC, {6,7,8,9,10,11,12,13,14,15,16,17,18,19,20,21,22,23,24,25,26,27,28,29},FALSE)),"****")</f>
        <v>****</v>
      </c>
      <c r="V258" s="23" t="e">
        <f t="shared" si="348"/>
        <v>#VALUE!</v>
      </c>
      <c r="W258" s="24" t="e">
        <f t="shared" si="349"/>
        <v>#VALUE!</v>
      </c>
    </row>
    <row r="259" spans="1:23" hidden="1" outlineLevel="1">
      <c r="A259" s="3"/>
      <c r="B259" s="53" t="s">
        <v>4</v>
      </c>
      <c r="C259" s="91"/>
      <c r="D259" s="54"/>
      <c r="E259" s="54"/>
      <c r="F259" s="54"/>
      <c r="G259" s="54"/>
      <c r="H259" s="54"/>
      <c r="I259" s="54"/>
      <c r="J259" s="54"/>
      <c r="K259" s="54"/>
      <c r="L259" s="45"/>
      <c r="M259" s="55">
        <f>SUM(M248:M258)</f>
        <v>0</v>
      </c>
      <c r="N259" s="55">
        <f>SUM(N248:N258)</f>
        <v>0</v>
      </c>
      <c r="O259" s="56">
        <f t="shared" ref="O259:P259" si="350">SUM(O248:O258)</f>
        <v>0</v>
      </c>
      <c r="P259" s="56" t="e">
        <f t="shared" si="350"/>
        <v>#VALUE!</v>
      </c>
      <c r="Q259" s="57" t="e">
        <f t="shared" si="347"/>
        <v>#VALUE!</v>
      </c>
      <c r="R259" s="50"/>
      <c r="S259" s="55">
        <f>SUM(S248:S258)</f>
        <v>0</v>
      </c>
      <c r="T259" s="55">
        <f t="shared" ref="T259:V259" si="351">SUM(T248:T258)</f>
        <v>0</v>
      </c>
      <c r="U259" s="56">
        <f t="shared" si="351"/>
        <v>0</v>
      </c>
      <c r="V259" s="56" t="e">
        <f t="shared" si="351"/>
        <v>#VALUE!</v>
      </c>
      <c r="W259" s="57" t="e">
        <f t="shared" si="349"/>
        <v>#VALUE!</v>
      </c>
    </row>
    <row r="260" spans="1:23" hidden="1" outlineLevel="1">
      <c r="C260" s="89"/>
      <c r="I260" s="92"/>
      <c r="L260" s="43"/>
      <c r="M260" s="22"/>
      <c r="N260" s="22"/>
      <c r="Q260" s="24"/>
      <c r="R260" s="49"/>
      <c r="S260" s="22"/>
      <c r="T260" s="22"/>
      <c r="W260" s="24"/>
    </row>
    <row r="261" spans="1:23" hidden="1" outlineLevel="1">
      <c r="B261" s="53" t="s">
        <v>124</v>
      </c>
      <c r="C261" s="90"/>
      <c r="D261" s="74"/>
      <c r="E261" s="74"/>
      <c r="F261" s="74"/>
      <c r="G261" s="74"/>
      <c r="H261" s="74"/>
      <c r="I261" s="74"/>
      <c r="J261" s="74"/>
      <c r="K261" s="74"/>
      <c r="L261" s="45"/>
      <c r="M261" s="75"/>
      <c r="N261" s="75"/>
      <c r="O261" s="76"/>
      <c r="P261" s="76"/>
      <c r="Q261" s="77"/>
      <c r="R261" s="49"/>
      <c r="S261" s="75"/>
      <c r="T261" s="75"/>
      <c r="U261" s="76"/>
      <c r="V261" s="76"/>
      <c r="W261" s="77"/>
    </row>
    <row r="262" spans="1:23" hidden="1" outlineLevel="1">
      <c r="B262" s="1" t="s">
        <v>223</v>
      </c>
      <c r="C262" s="89">
        <v>146</v>
      </c>
      <c r="F262" s="2">
        <f t="shared" ref="F262:F264" si="352">E262</f>
        <v>0</v>
      </c>
      <c r="G262" s="2">
        <f t="shared" ref="G262:G264" si="353">D262</f>
        <v>0</v>
      </c>
      <c r="H262" s="2" t="str">
        <f t="shared" ref="H262:H264" si="354">CONCATENATE("L",D262,E262)</f>
        <v>L</v>
      </c>
      <c r="I262" s="2" t="str">
        <f t="shared" ref="I262:I264" si="355">CONCATENATE("L",F262,G262)</f>
        <v>L00</v>
      </c>
      <c r="J262" s="2" t="str">
        <f t="shared" ref="J262:J264" si="356">CONCATENATE(C262,"NE")</f>
        <v>146NE</v>
      </c>
      <c r="K262" s="2" t="str">
        <f t="shared" ref="K262:K264" si="357">CONCATENATE(C262,"SW")</f>
        <v>146SW</v>
      </c>
      <c r="L262" s="43"/>
      <c r="M262" s="22" t="str">
        <f>IFERROR(VLOOKUP(H262,emme_volumes!$A:$AB, 4,FALSE)*24,"****")</f>
        <v>****</v>
      </c>
      <c r="N262" s="22" t="str">
        <f t="array" ref="N262">IFERROR(SUM(VLOOKUP(H262,emme_volumes!$A:$AB, {5,6,7,8,9,10,11,12,13,14,15,16,17,18,19,20,21,22,23,24,25,26,27,28},FALSE)),"****")</f>
        <v>****</v>
      </c>
      <c r="O262" s="23" t="str">
        <f t="array" ref="O262">IFERROR(SUM(VLOOKUP(J262,counts!$A:$AC, {6,7,8,9,10,11,12,13,14,15,16,17,18,19,20,21,22,23,24,25,26,27,28,29},FALSE)),"****")</f>
        <v>****</v>
      </c>
      <c r="P262" s="23" t="e">
        <f t="shared" ref="P262:P264" si="358">N262-O262</f>
        <v>#VALUE!</v>
      </c>
      <c r="Q262" s="24" t="e">
        <f t="shared" ref="Q262:Q265" si="359">P262/O262</f>
        <v>#VALUE!</v>
      </c>
      <c r="R262" s="49"/>
      <c r="S262" s="22" t="str">
        <f>IFERROR(VLOOKUP(I262,emme_volumes!$A:$AB, 4,FALSE)*24,"****")</f>
        <v>****</v>
      </c>
      <c r="T262" s="22" t="str">
        <f t="array" ref="T262">IFERROR(SUM(VLOOKUP(I262,emme_volumes!$A:$AB, {5,6,7,8,9,10,11,12,13,14,15,16,17,18,19,20,21,22,23,24,25,26,27,28},FALSE)),"****")</f>
        <v>****</v>
      </c>
      <c r="U262" s="23" t="str">
        <f t="array" ref="U262">IFERROR(SUM(VLOOKUP(K262,counts!$A:$AC, {6,7,8,9,10,11,12,13,14,15,16,17,18,19,20,21,22,23,24,25,26,27,28,29},FALSE)),"****")</f>
        <v>****</v>
      </c>
      <c r="V262" s="23" t="e">
        <f t="shared" ref="V262:V264" si="360">T262-U262</f>
        <v>#VALUE!</v>
      </c>
      <c r="W262" s="24" t="e">
        <f t="shared" ref="W262:W265" si="361">V262/U262</f>
        <v>#VALUE!</v>
      </c>
    </row>
    <row r="263" spans="1:23" hidden="1" outlineLevel="1">
      <c r="B263" s="1" t="s">
        <v>224</v>
      </c>
      <c r="C263" s="89">
        <v>147</v>
      </c>
      <c r="F263" s="2">
        <f t="shared" si="352"/>
        <v>0</v>
      </c>
      <c r="G263" s="2">
        <f t="shared" si="353"/>
        <v>0</v>
      </c>
      <c r="H263" s="2" t="str">
        <f t="shared" si="354"/>
        <v>L</v>
      </c>
      <c r="I263" s="2" t="str">
        <f t="shared" si="355"/>
        <v>L00</v>
      </c>
      <c r="J263" s="2" t="str">
        <f t="shared" si="356"/>
        <v>147NE</v>
      </c>
      <c r="K263" s="2" t="str">
        <f t="shared" si="357"/>
        <v>147SW</v>
      </c>
      <c r="L263" s="43"/>
      <c r="M263" s="22" t="str">
        <f>IFERROR(VLOOKUP(H263,emme_volumes!$A:$AB, 4,FALSE)*24,"****")</f>
        <v>****</v>
      </c>
      <c r="N263" s="22" t="str">
        <f t="array" ref="N263">IFERROR(SUM(VLOOKUP(H263,emme_volumes!$A:$AB, {5,6,7,8,9,10,11,12,13,14,15,16,17,18,19,20,21,22,23,24,25,26,27,28},FALSE)),"****")</f>
        <v>****</v>
      </c>
      <c r="O263" s="23" t="str">
        <f t="array" ref="O263">IFERROR(SUM(VLOOKUP(J263,counts!$A:$AC, {6,7,8,9,10,11,12,13,14,15,16,17,18,19,20,21,22,23,24,25,26,27,28,29},FALSE)),"****")</f>
        <v>****</v>
      </c>
      <c r="P263" s="23" t="e">
        <f t="shared" si="358"/>
        <v>#VALUE!</v>
      </c>
      <c r="Q263" s="24" t="e">
        <f t="shared" si="359"/>
        <v>#VALUE!</v>
      </c>
      <c r="R263" s="49"/>
      <c r="S263" s="22" t="str">
        <f>IFERROR(VLOOKUP(I263,emme_volumes!$A:$AB, 4,FALSE)*24,"****")</f>
        <v>****</v>
      </c>
      <c r="T263" s="22" t="str">
        <f t="array" ref="T263">IFERROR(SUM(VLOOKUP(I263,emme_volumes!$A:$AB, {5,6,7,8,9,10,11,12,13,14,15,16,17,18,19,20,21,22,23,24,25,26,27,28},FALSE)),"****")</f>
        <v>****</v>
      </c>
      <c r="U263" s="23" t="str">
        <f t="array" ref="U263">IFERROR(SUM(VLOOKUP(K263,counts!$A:$AC, {6,7,8,9,10,11,12,13,14,15,16,17,18,19,20,21,22,23,24,25,26,27,28,29},FALSE)),"****")</f>
        <v>****</v>
      </c>
      <c r="V263" s="23" t="e">
        <f t="shared" si="360"/>
        <v>#VALUE!</v>
      </c>
      <c r="W263" s="24" t="e">
        <f t="shared" si="361"/>
        <v>#VALUE!</v>
      </c>
    </row>
    <row r="264" spans="1:23" hidden="1" outlineLevel="1">
      <c r="B264" s="1" t="s">
        <v>225</v>
      </c>
      <c r="C264" s="89">
        <v>148</v>
      </c>
      <c r="F264" s="2">
        <f t="shared" si="352"/>
        <v>0</v>
      </c>
      <c r="G264" s="2">
        <f t="shared" si="353"/>
        <v>0</v>
      </c>
      <c r="H264" s="2" t="str">
        <f t="shared" si="354"/>
        <v>L</v>
      </c>
      <c r="I264" s="2" t="str">
        <f t="shared" si="355"/>
        <v>L00</v>
      </c>
      <c r="J264" s="2" t="str">
        <f t="shared" si="356"/>
        <v>148NE</v>
      </c>
      <c r="K264" s="2" t="str">
        <f t="shared" si="357"/>
        <v>148SW</v>
      </c>
      <c r="L264" s="43"/>
      <c r="M264" s="22" t="str">
        <f>IFERROR(VLOOKUP(H264,emme_volumes!$A:$AB, 4,FALSE)*24,"****")</f>
        <v>****</v>
      </c>
      <c r="N264" s="22" t="str">
        <f t="array" ref="N264">IFERROR(SUM(VLOOKUP(H264,emme_volumes!$A:$AB, {5,6,7,8,9,10,11,12,13,14,15,16,17,18,19,20,21,22,23,24,25,26,27,28},FALSE)),"****")</f>
        <v>****</v>
      </c>
      <c r="O264" s="23" t="str">
        <f t="array" ref="O264">IFERROR(SUM(VLOOKUP(J264,counts!$A:$AC, {6,7,8,9,10,11,12,13,14,15,16,17,18,19,20,21,22,23,24,25,26,27,28,29},FALSE)),"****")</f>
        <v>****</v>
      </c>
      <c r="P264" s="23" t="e">
        <f t="shared" si="358"/>
        <v>#VALUE!</v>
      </c>
      <c r="Q264" s="24" t="e">
        <f t="shared" si="359"/>
        <v>#VALUE!</v>
      </c>
      <c r="R264" s="49"/>
      <c r="S264" s="22" t="str">
        <f>IFERROR(VLOOKUP(I264,emme_volumes!$A:$AB, 4,FALSE)*24,"****")</f>
        <v>****</v>
      </c>
      <c r="T264" s="22" t="str">
        <f t="array" ref="T264">IFERROR(SUM(VLOOKUP(I264,emme_volumes!$A:$AB, {5,6,7,8,9,10,11,12,13,14,15,16,17,18,19,20,21,22,23,24,25,26,27,28},FALSE)),"****")</f>
        <v>****</v>
      </c>
      <c r="U264" s="23" t="str">
        <f t="array" ref="U264">IFERROR(SUM(VLOOKUP(K264,counts!$A:$AC, {6,7,8,9,10,11,12,13,14,15,16,17,18,19,20,21,22,23,24,25,26,27,28,29},FALSE)),"****")</f>
        <v>****</v>
      </c>
      <c r="V264" s="23" t="e">
        <f t="shared" si="360"/>
        <v>#VALUE!</v>
      </c>
      <c r="W264" s="24" t="e">
        <f t="shared" si="361"/>
        <v>#VALUE!</v>
      </c>
    </row>
    <row r="265" spans="1:23" hidden="1" outlineLevel="1">
      <c r="A265" s="3"/>
      <c r="B265" s="53" t="s">
        <v>4</v>
      </c>
      <c r="C265" s="91"/>
      <c r="D265" s="54"/>
      <c r="E265" s="54"/>
      <c r="F265" s="54"/>
      <c r="G265" s="54"/>
      <c r="H265" s="54"/>
      <c r="I265" s="54"/>
      <c r="J265" s="54"/>
      <c r="K265" s="54"/>
      <c r="L265" s="45"/>
      <c r="M265" s="55">
        <f>SUM(M262:M264)</f>
        <v>0</v>
      </c>
      <c r="N265" s="55">
        <f>SUM(N262:N264)</f>
        <v>0</v>
      </c>
      <c r="O265" s="56">
        <f t="shared" ref="O265:P265" si="362">SUM(O262:O264)</f>
        <v>0</v>
      </c>
      <c r="P265" s="56" t="e">
        <f t="shared" si="362"/>
        <v>#VALUE!</v>
      </c>
      <c r="Q265" s="57" t="e">
        <f t="shared" si="359"/>
        <v>#VALUE!</v>
      </c>
      <c r="R265" s="50"/>
      <c r="S265" s="55">
        <f>SUM(S262:S264)</f>
        <v>0</v>
      </c>
      <c r="T265" s="55">
        <f t="shared" ref="T265:V265" si="363">SUM(T262:T264)</f>
        <v>0</v>
      </c>
      <c r="U265" s="56">
        <f t="shared" si="363"/>
        <v>0</v>
      </c>
      <c r="V265" s="56" t="e">
        <f t="shared" si="363"/>
        <v>#VALUE!</v>
      </c>
      <c r="W265" s="57" t="e">
        <f t="shared" si="361"/>
        <v>#VALUE!</v>
      </c>
    </row>
    <row r="266" spans="1:23" hidden="1" outlineLevel="1">
      <c r="C266" s="89"/>
      <c r="I266" s="92"/>
      <c r="L266" s="43"/>
      <c r="M266" s="22"/>
      <c r="N266" s="22"/>
      <c r="Q266" s="24"/>
      <c r="R266" s="49"/>
      <c r="S266" s="22"/>
      <c r="T266" s="22"/>
      <c r="W266" s="24"/>
    </row>
    <row r="267" spans="1:23" hidden="1" outlineLevel="1">
      <c r="B267" s="53" t="s">
        <v>125</v>
      </c>
      <c r="C267" s="90"/>
      <c r="D267" s="74"/>
      <c r="E267" s="74"/>
      <c r="F267" s="74"/>
      <c r="G267" s="74"/>
      <c r="H267" s="74"/>
      <c r="I267" s="74"/>
      <c r="J267" s="74"/>
      <c r="K267" s="74"/>
      <c r="L267" s="45"/>
      <c r="M267" s="75"/>
      <c r="N267" s="75"/>
      <c r="O267" s="76"/>
      <c r="P267" s="76"/>
      <c r="Q267" s="77"/>
      <c r="R267" s="49"/>
      <c r="S267" s="75"/>
      <c r="T267" s="75"/>
      <c r="U267" s="76"/>
      <c r="V267" s="76"/>
      <c r="W267" s="77"/>
    </row>
    <row r="268" spans="1:23" hidden="1" outlineLevel="1">
      <c r="B268" s="1" t="s">
        <v>226</v>
      </c>
      <c r="C268" s="89">
        <v>159</v>
      </c>
      <c r="F268" s="2">
        <f t="shared" ref="F268:F270" si="364">E268</f>
        <v>0</v>
      </c>
      <c r="G268" s="2">
        <f t="shared" ref="G268:G270" si="365">D268</f>
        <v>0</v>
      </c>
      <c r="H268" s="2" t="str">
        <f t="shared" ref="H268:H270" si="366">CONCATENATE("L",D268,E268)</f>
        <v>L</v>
      </c>
      <c r="I268" s="2" t="str">
        <f t="shared" ref="I268:I270" si="367">CONCATENATE("L",F268,G268)</f>
        <v>L00</v>
      </c>
      <c r="J268" s="2" t="str">
        <f t="shared" ref="J268:J270" si="368">CONCATENATE(C268,"NE")</f>
        <v>159NE</v>
      </c>
      <c r="K268" s="2" t="str">
        <f t="shared" ref="K268:K270" si="369">CONCATENATE(C268,"SW")</f>
        <v>159SW</v>
      </c>
      <c r="L268" s="43"/>
      <c r="M268" s="22" t="str">
        <f>IFERROR(VLOOKUP(H268,emme_volumes!$A:$AB, 4,FALSE)*24,"****")</f>
        <v>****</v>
      </c>
      <c r="N268" s="22" t="str">
        <f t="array" ref="N268">IFERROR(SUM(VLOOKUP(H268,emme_volumes!$A:$AB, {5,6,7,8,9,10,11,12,13,14,15,16,17,18,19,20,21,22,23,24,25,26,27,28},FALSE)),"****")</f>
        <v>****</v>
      </c>
      <c r="O268" s="23" t="str">
        <f t="array" ref="O268">IFERROR(SUM(VLOOKUP(J268,counts!$A:$AC, {6,7,8,9,10,11,12,13,14,15,16,17,18,19,20,21,22,23,24,25,26,27,28,29},FALSE)),"****")</f>
        <v>****</v>
      </c>
      <c r="P268" s="23" t="e">
        <f t="shared" ref="P268:P270" si="370">N268-O268</f>
        <v>#VALUE!</v>
      </c>
      <c r="Q268" s="24" t="e">
        <f t="shared" ref="Q268:Q271" si="371">P268/O268</f>
        <v>#VALUE!</v>
      </c>
      <c r="R268" s="49"/>
      <c r="S268" s="22" t="str">
        <f>IFERROR(VLOOKUP(I268,emme_volumes!$A:$AB, 4,FALSE)*24,"****")</f>
        <v>****</v>
      </c>
      <c r="T268" s="22" t="str">
        <f t="array" ref="T268">IFERROR(SUM(VLOOKUP(I268,emme_volumes!$A:$AB, {5,6,7,8,9,10,11,12,13,14,15,16,17,18,19,20,21,22,23,24,25,26,27,28},FALSE)),"****")</f>
        <v>****</v>
      </c>
      <c r="U268" s="23" t="str">
        <f t="array" ref="U268">IFERROR(SUM(VLOOKUP(K268,counts!$A:$AC, {6,7,8,9,10,11,12,13,14,15,16,17,18,19,20,21,22,23,24,25,26,27,28,29},FALSE)),"****")</f>
        <v>****</v>
      </c>
      <c r="V268" s="23" t="e">
        <f t="shared" ref="V268:V270" si="372">T268-U268</f>
        <v>#VALUE!</v>
      </c>
      <c r="W268" s="24" t="e">
        <f t="shared" ref="W268:W271" si="373">V268/U268</f>
        <v>#VALUE!</v>
      </c>
    </row>
    <row r="269" spans="1:23" hidden="1" outlineLevel="1">
      <c r="B269" s="1" t="s">
        <v>227</v>
      </c>
      <c r="C269" s="89">
        <v>160</v>
      </c>
      <c r="F269" s="2">
        <f t="shared" si="364"/>
        <v>0</v>
      </c>
      <c r="G269" s="2">
        <f t="shared" si="365"/>
        <v>0</v>
      </c>
      <c r="H269" s="2" t="str">
        <f t="shared" si="366"/>
        <v>L</v>
      </c>
      <c r="I269" s="2" t="str">
        <f t="shared" si="367"/>
        <v>L00</v>
      </c>
      <c r="J269" s="2" t="str">
        <f t="shared" si="368"/>
        <v>160NE</v>
      </c>
      <c r="K269" s="2" t="str">
        <f t="shared" si="369"/>
        <v>160SW</v>
      </c>
      <c r="L269" s="43"/>
      <c r="M269" s="22" t="str">
        <f>IFERROR(VLOOKUP(H269,emme_volumes!$A:$AB, 4,FALSE)*24,"****")</f>
        <v>****</v>
      </c>
      <c r="N269" s="22" t="str">
        <f t="array" ref="N269">IFERROR(SUM(VLOOKUP(H269,emme_volumes!$A:$AB, {5,6,7,8,9,10,11,12,13,14,15,16,17,18,19,20,21,22,23,24,25,26,27,28},FALSE)),"****")</f>
        <v>****</v>
      </c>
      <c r="O269" s="23" t="str">
        <f t="array" ref="O269">IFERROR(SUM(VLOOKUP(J269,counts!$A:$AC, {6,7,8,9,10,11,12,13,14,15,16,17,18,19,20,21,22,23,24,25,26,27,28,29},FALSE)),"****")</f>
        <v>****</v>
      </c>
      <c r="P269" s="23" t="e">
        <f t="shared" si="370"/>
        <v>#VALUE!</v>
      </c>
      <c r="Q269" s="24" t="e">
        <f t="shared" si="371"/>
        <v>#VALUE!</v>
      </c>
      <c r="R269" s="49"/>
      <c r="S269" s="22" t="str">
        <f>IFERROR(VLOOKUP(I269,emme_volumes!$A:$AB, 4,FALSE)*24,"****")</f>
        <v>****</v>
      </c>
      <c r="T269" s="22" t="str">
        <f t="array" ref="T269">IFERROR(SUM(VLOOKUP(I269,emme_volumes!$A:$AB, {5,6,7,8,9,10,11,12,13,14,15,16,17,18,19,20,21,22,23,24,25,26,27,28},FALSE)),"****")</f>
        <v>****</v>
      </c>
      <c r="U269" s="23" t="str">
        <f t="array" ref="U269">IFERROR(SUM(VLOOKUP(K269,counts!$A:$AC, {6,7,8,9,10,11,12,13,14,15,16,17,18,19,20,21,22,23,24,25,26,27,28,29},FALSE)),"****")</f>
        <v>****</v>
      </c>
      <c r="V269" s="23" t="e">
        <f t="shared" si="372"/>
        <v>#VALUE!</v>
      </c>
      <c r="W269" s="24" t="e">
        <f t="shared" si="373"/>
        <v>#VALUE!</v>
      </c>
    </row>
    <row r="270" spans="1:23" hidden="1" outlineLevel="1">
      <c r="B270" s="1" t="s">
        <v>228</v>
      </c>
      <c r="C270" s="89">
        <v>161</v>
      </c>
      <c r="F270" s="2">
        <f t="shared" si="364"/>
        <v>0</v>
      </c>
      <c r="G270" s="2">
        <f t="shared" si="365"/>
        <v>0</v>
      </c>
      <c r="H270" s="2" t="str">
        <f t="shared" si="366"/>
        <v>L</v>
      </c>
      <c r="I270" s="2" t="str">
        <f t="shared" si="367"/>
        <v>L00</v>
      </c>
      <c r="J270" s="2" t="str">
        <f t="shared" si="368"/>
        <v>161NE</v>
      </c>
      <c r="K270" s="2" t="str">
        <f t="shared" si="369"/>
        <v>161SW</v>
      </c>
      <c r="L270" s="43"/>
      <c r="M270" s="22" t="str">
        <f>IFERROR(VLOOKUP(H270,emme_volumes!$A:$AB, 4,FALSE)*24,"****")</f>
        <v>****</v>
      </c>
      <c r="N270" s="22" t="str">
        <f t="array" ref="N270">IFERROR(SUM(VLOOKUP(H270,emme_volumes!$A:$AB, {5,6,7,8,9,10,11,12,13,14,15,16,17,18,19,20,21,22,23,24,25,26,27,28},FALSE)),"****")</f>
        <v>****</v>
      </c>
      <c r="O270" s="23" t="str">
        <f t="array" ref="O270">IFERROR(SUM(VLOOKUP(J270,counts!$A:$AC, {6,7,8,9,10,11,12,13,14,15,16,17,18,19,20,21,22,23,24,25,26,27,28,29},FALSE)),"****")</f>
        <v>****</v>
      </c>
      <c r="P270" s="23" t="e">
        <f t="shared" si="370"/>
        <v>#VALUE!</v>
      </c>
      <c r="Q270" s="24" t="e">
        <f t="shared" si="371"/>
        <v>#VALUE!</v>
      </c>
      <c r="R270" s="49"/>
      <c r="S270" s="22" t="str">
        <f>IFERROR(VLOOKUP(I270,emme_volumes!$A:$AB, 4,FALSE)*24,"****")</f>
        <v>****</v>
      </c>
      <c r="T270" s="22" t="str">
        <f t="array" ref="T270">IFERROR(SUM(VLOOKUP(I270,emme_volumes!$A:$AB, {5,6,7,8,9,10,11,12,13,14,15,16,17,18,19,20,21,22,23,24,25,26,27,28},FALSE)),"****")</f>
        <v>****</v>
      </c>
      <c r="U270" s="23" t="str">
        <f t="array" ref="U270">IFERROR(SUM(VLOOKUP(K270,counts!$A:$AC, {6,7,8,9,10,11,12,13,14,15,16,17,18,19,20,21,22,23,24,25,26,27,28,29},FALSE)),"****")</f>
        <v>****</v>
      </c>
      <c r="V270" s="23" t="e">
        <f t="shared" si="372"/>
        <v>#VALUE!</v>
      </c>
      <c r="W270" s="24" t="e">
        <f t="shared" si="373"/>
        <v>#VALUE!</v>
      </c>
    </row>
    <row r="271" spans="1:23" hidden="1" outlineLevel="1">
      <c r="A271" s="3"/>
      <c r="B271" s="53" t="s">
        <v>4</v>
      </c>
      <c r="C271" s="91"/>
      <c r="D271" s="54"/>
      <c r="E271" s="54"/>
      <c r="F271" s="54"/>
      <c r="G271" s="54"/>
      <c r="H271" s="54"/>
      <c r="I271" s="54"/>
      <c r="J271" s="54"/>
      <c r="K271" s="54"/>
      <c r="L271" s="45"/>
      <c r="M271" s="55">
        <f>SUM(M268:M270)</f>
        <v>0</v>
      </c>
      <c r="N271" s="55">
        <f>SUM(N268:N270)</f>
        <v>0</v>
      </c>
      <c r="O271" s="56">
        <f t="shared" ref="O271:P271" si="374">SUM(O268:O270)</f>
        <v>0</v>
      </c>
      <c r="P271" s="56" t="e">
        <f t="shared" si="374"/>
        <v>#VALUE!</v>
      </c>
      <c r="Q271" s="57" t="e">
        <f t="shared" si="371"/>
        <v>#VALUE!</v>
      </c>
      <c r="R271" s="50"/>
      <c r="S271" s="55">
        <f>SUM(S268:S270)</f>
        <v>0</v>
      </c>
      <c r="T271" s="55">
        <f t="shared" ref="T271:V271" si="375">SUM(T268:T270)</f>
        <v>0</v>
      </c>
      <c r="U271" s="56">
        <f t="shared" si="375"/>
        <v>0</v>
      </c>
      <c r="V271" s="56" t="e">
        <f t="shared" si="375"/>
        <v>#VALUE!</v>
      </c>
      <c r="W271" s="57" t="e">
        <f t="shared" si="373"/>
        <v>#VALUE!</v>
      </c>
    </row>
    <row r="272" spans="1:23" hidden="1" outlineLevel="1">
      <c r="C272" s="89"/>
      <c r="I272" s="92"/>
      <c r="L272" s="43"/>
      <c r="M272" s="22"/>
      <c r="N272" s="22"/>
      <c r="Q272" s="24"/>
      <c r="R272" s="49"/>
      <c r="S272" s="22"/>
      <c r="T272" s="22"/>
      <c r="W272" s="24"/>
    </row>
    <row r="273" spans="1:23" hidden="1" outlineLevel="1">
      <c r="B273" s="53" t="s">
        <v>126</v>
      </c>
      <c r="C273" s="90"/>
      <c r="D273" s="74"/>
      <c r="E273" s="74"/>
      <c r="F273" s="74"/>
      <c r="G273" s="74"/>
      <c r="H273" s="74"/>
      <c r="I273" s="74"/>
      <c r="J273" s="74"/>
      <c r="K273" s="74"/>
      <c r="L273" s="45"/>
      <c r="M273" s="75"/>
      <c r="N273" s="75"/>
      <c r="O273" s="76"/>
      <c r="P273" s="76"/>
      <c r="Q273" s="77"/>
      <c r="R273" s="49"/>
      <c r="S273" s="75"/>
      <c r="T273" s="75"/>
      <c r="U273" s="76"/>
      <c r="V273" s="76"/>
      <c r="W273" s="77"/>
    </row>
    <row r="274" spans="1:23" hidden="1" outlineLevel="1">
      <c r="B274" s="1" t="s">
        <v>229</v>
      </c>
      <c r="C274" s="89">
        <v>165</v>
      </c>
      <c r="F274" s="2">
        <f t="shared" ref="F274:F275" si="376">E274</f>
        <v>0</v>
      </c>
      <c r="G274" s="2">
        <f t="shared" ref="G274:G275" si="377">D274</f>
        <v>0</v>
      </c>
      <c r="H274" s="2" t="str">
        <f t="shared" ref="H274:H275" si="378">CONCATENATE("L",D274,E274)</f>
        <v>L</v>
      </c>
      <c r="I274" s="2" t="str">
        <f t="shared" ref="I274:I275" si="379">CONCATENATE("L",F274,G274)</f>
        <v>L00</v>
      </c>
      <c r="J274" s="2" t="str">
        <f t="shared" ref="J274:J275" si="380">CONCATENATE(C274,"NE")</f>
        <v>165NE</v>
      </c>
      <c r="K274" s="2" t="str">
        <f t="shared" ref="K274:K275" si="381">CONCATENATE(C274,"SW")</f>
        <v>165SW</v>
      </c>
      <c r="L274" s="43"/>
      <c r="M274" s="22" t="str">
        <f>IFERROR(VLOOKUP(H274,emme_volumes!$A:$AB, 4,FALSE)*24,"****")</f>
        <v>****</v>
      </c>
      <c r="N274" s="22" t="str">
        <f t="array" ref="N274">IFERROR(SUM(VLOOKUP(H274,emme_volumes!$A:$AB, {5,6,7,8,9,10,11,12,13,14,15,16,17,18,19,20,21,22,23,24,25,26,27,28},FALSE)),"****")</f>
        <v>****</v>
      </c>
      <c r="O274" s="23" t="str">
        <f t="array" ref="O274">IFERROR(SUM(VLOOKUP(J274,counts!$A:$AC, {6,7,8,9,10,11,12,13,14,15,16,17,18,19,20,21,22,23,24,25,26,27,28,29},FALSE)),"****")</f>
        <v>****</v>
      </c>
      <c r="P274" s="23" t="e">
        <f t="shared" ref="P274:P275" si="382">N274-O274</f>
        <v>#VALUE!</v>
      </c>
      <c r="Q274" s="24" t="e">
        <f t="shared" ref="Q274:Q276" si="383">P274/O274</f>
        <v>#VALUE!</v>
      </c>
      <c r="R274" s="49"/>
      <c r="S274" s="22" t="str">
        <f>IFERROR(VLOOKUP(I274,emme_volumes!$A:$AB, 4,FALSE)*24,"****")</f>
        <v>****</v>
      </c>
      <c r="T274" s="22" t="str">
        <f t="array" ref="T274">IFERROR(SUM(VLOOKUP(I274,emme_volumes!$A:$AB, {5,6,7,8,9,10,11,12,13,14,15,16,17,18,19,20,21,22,23,24,25,26,27,28},FALSE)),"****")</f>
        <v>****</v>
      </c>
      <c r="U274" s="23" t="str">
        <f t="array" ref="U274">IFERROR(SUM(VLOOKUP(K274,counts!$A:$AC, {6,7,8,9,10,11,12,13,14,15,16,17,18,19,20,21,22,23,24,25,26,27,28,29},FALSE)),"****")</f>
        <v>****</v>
      </c>
      <c r="V274" s="23" t="e">
        <f t="shared" ref="V274:V275" si="384">T274-U274</f>
        <v>#VALUE!</v>
      </c>
      <c r="W274" s="24" t="e">
        <f t="shared" ref="W274:W276" si="385">V274/U274</f>
        <v>#VALUE!</v>
      </c>
    </row>
    <row r="275" spans="1:23" hidden="1" outlineLevel="1">
      <c r="B275" s="4" t="s">
        <v>230</v>
      </c>
      <c r="C275" s="93">
        <v>166</v>
      </c>
      <c r="D275" s="9"/>
      <c r="E275" s="9"/>
      <c r="F275" s="9">
        <f t="shared" si="376"/>
        <v>0</v>
      </c>
      <c r="G275" s="9">
        <f t="shared" si="377"/>
        <v>0</v>
      </c>
      <c r="H275" s="9" t="str">
        <f t="shared" si="378"/>
        <v>L</v>
      </c>
      <c r="I275" s="9" t="str">
        <f t="shared" si="379"/>
        <v>L00</v>
      </c>
      <c r="J275" s="9" t="str">
        <f t="shared" si="380"/>
        <v>166NE</v>
      </c>
      <c r="K275" s="9" t="str">
        <f t="shared" si="381"/>
        <v>166SW</v>
      </c>
      <c r="L275" s="43"/>
      <c r="M275" s="26" t="str">
        <f>IFERROR(VLOOKUP(H275,emme_volumes!$A:$AB, 4,FALSE)*24,"****")</f>
        <v>****</v>
      </c>
      <c r="N275" s="26" t="str">
        <f t="array" ref="N275">IFERROR(SUM(VLOOKUP(H275,emme_volumes!$A:$AB, {5,6,7,8,9,10,11,12,13,14,15,16,17,18,19,20,21,22,23,24,25,26,27,28},FALSE)),"****")</f>
        <v>****</v>
      </c>
      <c r="O275" s="27" t="str">
        <f t="array" ref="O275">IFERROR(SUM(VLOOKUP(J275,counts!$A:$AC, {6,7,8,9,10,11,12,13,14,15,16,17,18,19,20,21,22,23,24,25,26,27,28,29},FALSE)),"****")</f>
        <v>****</v>
      </c>
      <c r="P275" s="27" t="e">
        <f t="shared" si="382"/>
        <v>#VALUE!</v>
      </c>
      <c r="Q275" s="28" t="e">
        <f t="shared" si="383"/>
        <v>#VALUE!</v>
      </c>
      <c r="R275" s="49"/>
      <c r="S275" s="26" t="str">
        <f>IFERROR(VLOOKUP(I275,emme_volumes!$A:$AB, 4,FALSE)*24,"****")</f>
        <v>****</v>
      </c>
      <c r="T275" s="26" t="str">
        <f t="array" ref="T275">IFERROR(SUM(VLOOKUP(I275,emme_volumes!$A:$AB, {5,6,7,8,9,10,11,12,13,14,15,16,17,18,19,20,21,22,23,24,25,26,27,28},FALSE)),"****")</f>
        <v>****</v>
      </c>
      <c r="U275" s="27" t="str">
        <f t="array" ref="U275">IFERROR(SUM(VLOOKUP(K275,counts!$A:$AC, {6,7,8,9,10,11,12,13,14,15,16,17,18,19,20,21,22,23,24,25,26,27,28,29},FALSE)),"****")</f>
        <v>****</v>
      </c>
      <c r="V275" s="27" t="e">
        <f t="shared" si="384"/>
        <v>#VALUE!</v>
      </c>
      <c r="W275" s="28" t="e">
        <f t="shared" si="385"/>
        <v>#VALUE!</v>
      </c>
    </row>
    <row r="276" spans="1:23" hidden="1" outlineLevel="1">
      <c r="A276" s="3"/>
      <c r="B276" s="53" t="s">
        <v>4</v>
      </c>
      <c r="C276" s="91"/>
      <c r="D276" s="54"/>
      <c r="E276" s="54"/>
      <c r="F276" s="54"/>
      <c r="G276" s="54"/>
      <c r="H276" s="54"/>
      <c r="I276" s="54"/>
      <c r="J276" s="54"/>
      <c r="K276" s="54"/>
      <c r="L276" s="45"/>
      <c r="M276" s="55">
        <f>SUM(M274:M275)</f>
        <v>0</v>
      </c>
      <c r="N276" s="55">
        <f>SUM(N274:N275)</f>
        <v>0</v>
      </c>
      <c r="O276" s="56">
        <f t="shared" ref="O276:P276" si="386">SUM(O274:O275)</f>
        <v>0</v>
      </c>
      <c r="P276" s="56" t="e">
        <f t="shared" si="386"/>
        <v>#VALUE!</v>
      </c>
      <c r="Q276" s="57" t="e">
        <f t="shared" si="383"/>
        <v>#VALUE!</v>
      </c>
      <c r="R276" s="50"/>
      <c r="S276" s="55">
        <f>SUM(S274:S275)</f>
        <v>0</v>
      </c>
      <c r="T276" s="55">
        <f t="shared" ref="T276:V276" si="387">SUM(T274:T275)</f>
        <v>0</v>
      </c>
      <c r="U276" s="56">
        <f t="shared" si="387"/>
        <v>0</v>
      </c>
      <c r="V276" s="56" t="e">
        <f t="shared" si="387"/>
        <v>#VALUE!</v>
      </c>
      <c r="W276" s="57" t="e">
        <f t="shared" si="385"/>
        <v>#VALUE!</v>
      </c>
    </row>
    <row r="277" spans="1:23" hidden="1" outlineLevel="1">
      <c r="C277" s="89"/>
      <c r="I277" s="92"/>
      <c r="L277" s="43"/>
      <c r="M277" s="22"/>
      <c r="N277" s="22"/>
      <c r="Q277" s="24"/>
      <c r="R277" s="49"/>
      <c r="S277" s="22"/>
      <c r="T277" s="22"/>
      <c r="W277" s="24"/>
    </row>
    <row r="278" spans="1:23" hidden="1" outlineLevel="1">
      <c r="B278" s="53" t="s">
        <v>127</v>
      </c>
      <c r="C278" s="90"/>
      <c r="D278" s="74"/>
      <c r="E278" s="74"/>
      <c r="F278" s="74"/>
      <c r="G278" s="74"/>
      <c r="H278" s="74"/>
      <c r="I278" s="74"/>
      <c r="J278" s="74"/>
      <c r="K278" s="74"/>
      <c r="L278" s="45"/>
      <c r="M278" s="75"/>
      <c r="N278" s="75"/>
      <c r="O278" s="76"/>
      <c r="P278" s="76"/>
      <c r="Q278" s="77"/>
      <c r="R278" s="49"/>
      <c r="S278" s="75"/>
      <c r="T278" s="75"/>
      <c r="U278" s="76"/>
      <c r="V278" s="76"/>
      <c r="W278" s="77"/>
    </row>
    <row r="279" spans="1:23" hidden="1" outlineLevel="1">
      <c r="B279" s="1" t="s">
        <v>231</v>
      </c>
      <c r="C279" s="89">
        <v>171</v>
      </c>
      <c r="F279" s="2">
        <f t="shared" ref="F279:F281" si="388">E279</f>
        <v>0</v>
      </c>
      <c r="G279" s="2">
        <f t="shared" ref="G279:G281" si="389">D279</f>
        <v>0</v>
      </c>
      <c r="H279" s="2" t="str">
        <f t="shared" ref="H279:H281" si="390">CONCATENATE("L",D279,E279)</f>
        <v>L</v>
      </c>
      <c r="I279" s="2" t="str">
        <f t="shared" ref="I279:I281" si="391">CONCATENATE("L",F279,G279)</f>
        <v>L00</v>
      </c>
      <c r="J279" s="2" t="str">
        <f t="shared" ref="J279:J281" si="392">CONCATENATE(C279,"NE")</f>
        <v>171NE</v>
      </c>
      <c r="K279" s="2" t="str">
        <f t="shared" ref="K279:K281" si="393">CONCATENATE(C279,"SW")</f>
        <v>171SW</v>
      </c>
      <c r="L279" s="43"/>
      <c r="M279" s="22" t="str">
        <f>IFERROR(VLOOKUP(H279,emme_volumes!$A:$AB, 4,FALSE)*24,"****")</f>
        <v>****</v>
      </c>
      <c r="N279" s="22" t="str">
        <f t="array" ref="N279">IFERROR(SUM(VLOOKUP(H279,emme_volumes!$A:$AB, {5,6,7,8,9,10,11,12,13,14,15,16,17,18,19,20,21,22,23,24,25,26,27,28},FALSE)),"****")</f>
        <v>****</v>
      </c>
      <c r="O279" s="23" t="str">
        <f t="array" ref="O279">IFERROR(SUM(VLOOKUP(J279,counts!$A:$AC, {6,7,8,9,10,11,12,13,14,15,16,17,18,19,20,21,22,23,24,25,26,27,28,29},FALSE)),"****")</f>
        <v>****</v>
      </c>
      <c r="P279" s="23" t="e">
        <f t="shared" ref="P279:P281" si="394">N279-O279</f>
        <v>#VALUE!</v>
      </c>
      <c r="Q279" s="24" t="e">
        <f t="shared" ref="Q279:Q282" si="395">P279/O279</f>
        <v>#VALUE!</v>
      </c>
      <c r="R279" s="49"/>
      <c r="S279" s="22" t="str">
        <f>IFERROR(VLOOKUP(I279,emme_volumes!$A:$AB, 4,FALSE)*24,"****")</f>
        <v>****</v>
      </c>
      <c r="T279" s="22" t="str">
        <f t="array" ref="T279">IFERROR(SUM(VLOOKUP(I279,emme_volumes!$A:$AB, {5,6,7,8,9,10,11,12,13,14,15,16,17,18,19,20,21,22,23,24,25,26,27,28},FALSE)),"****")</f>
        <v>****</v>
      </c>
      <c r="U279" s="23" t="str">
        <f t="array" ref="U279">IFERROR(SUM(VLOOKUP(K279,counts!$A:$AC, {6,7,8,9,10,11,12,13,14,15,16,17,18,19,20,21,22,23,24,25,26,27,28,29},FALSE)),"****")</f>
        <v>****</v>
      </c>
      <c r="V279" s="23" t="e">
        <f t="shared" ref="V279:V281" si="396">T279-U279</f>
        <v>#VALUE!</v>
      </c>
      <c r="W279" s="24" t="e">
        <f t="shared" ref="W279:W282" si="397">V279/U279</f>
        <v>#VALUE!</v>
      </c>
    </row>
    <row r="280" spans="1:23" hidden="1" outlineLevel="1">
      <c r="B280" s="1" t="s">
        <v>232</v>
      </c>
      <c r="C280" s="89">
        <v>172</v>
      </c>
      <c r="F280" s="2">
        <f t="shared" si="388"/>
        <v>0</v>
      </c>
      <c r="G280" s="2">
        <f t="shared" si="389"/>
        <v>0</v>
      </c>
      <c r="H280" s="2" t="str">
        <f t="shared" si="390"/>
        <v>L</v>
      </c>
      <c r="I280" s="2" t="str">
        <f t="shared" si="391"/>
        <v>L00</v>
      </c>
      <c r="J280" s="2" t="str">
        <f t="shared" si="392"/>
        <v>172NE</v>
      </c>
      <c r="K280" s="2" t="str">
        <f t="shared" si="393"/>
        <v>172SW</v>
      </c>
      <c r="L280" s="43"/>
      <c r="M280" s="22" t="str">
        <f>IFERROR(VLOOKUP(H280,emme_volumes!$A:$AB, 4,FALSE)*24,"****")</f>
        <v>****</v>
      </c>
      <c r="N280" s="22" t="str">
        <f t="array" ref="N280">IFERROR(SUM(VLOOKUP(H280,emme_volumes!$A:$AB, {5,6,7,8,9,10,11,12,13,14,15,16,17,18,19,20,21,22,23,24,25,26,27,28},FALSE)),"****")</f>
        <v>****</v>
      </c>
      <c r="O280" s="23" t="str">
        <f t="array" ref="O280">IFERROR(SUM(VLOOKUP(J280,counts!$A:$AC, {6,7,8,9,10,11,12,13,14,15,16,17,18,19,20,21,22,23,24,25,26,27,28,29},FALSE)),"****")</f>
        <v>****</v>
      </c>
      <c r="P280" s="23" t="e">
        <f t="shared" si="394"/>
        <v>#VALUE!</v>
      </c>
      <c r="Q280" s="24" t="e">
        <f t="shared" si="395"/>
        <v>#VALUE!</v>
      </c>
      <c r="R280" s="49"/>
      <c r="S280" s="22" t="str">
        <f>IFERROR(VLOOKUP(I280,emme_volumes!$A:$AB, 4,FALSE)*24,"****")</f>
        <v>****</v>
      </c>
      <c r="T280" s="22" t="str">
        <f t="array" ref="T280">IFERROR(SUM(VLOOKUP(I280,emme_volumes!$A:$AB, {5,6,7,8,9,10,11,12,13,14,15,16,17,18,19,20,21,22,23,24,25,26,27,28},FALSE)),"****")</f>
        <v>****</v>
      </c>
      <c r="U280" s="23" t="str">
        <f t="array" ref="U280">IFERROR(SUM(VLOOKUP(K280,counts!$A:$AC, {6,7,8,9,10,11,12,13,14,15,16,17,18,19,20,21,22,23,24,25,26,27,28,29},FALSE)),"****")</f>
        <v>****</v>
      </c>
      <c r="V280" s="23" t="e">
        <f t="shared" si="396"/>
        <v>#VALUE!</v>
      </c>
      <c r="W280" s="24" t="e">
        <f t="shared" si="397"/>
        <v>#VALUE!</v>
      </c>
    </row>
    <row r="281" spans="1:23" hidden="1" outlineLevel="1">
      <c r="B281" s="1" t="s">
        <v>233</v>
      </c>
      <c r="C281" s="89">
        <v>173</v>
      </c>
      <c r="F281" s="2">
        <f t="shared" si="388"/>
        <v>0</v>
      </c>
      <c r="G281" s="2">
        <f t="shared" si="389"/>
        <v>0</v>
      </c>
      <c r="H281" s="2" t="str">
        <f t="shared" si="390"/>
        <v>L</v>
      </c>
      <c r="I281" s="2" t="str">
        <f t="shared" si="391"/>
        <v>L00</v>
      </c>
      <c r="J281" s="2" t="str">
        <f t="shared" si="392"/>
        <v>173NE</v>
      </c>
      <c r="K281" s="2" t="str">
        <f t="shared" si="393"/>
        <v>173SW</v>
      </c>
      <c r="L281" s="43"/>
      <c r="M281" s="22" t="str">
        <f>IFERROR(VLOOKUP(H281,emme_volumes!$A:$AB, 4,FALSE)*24,"****")</f>
        <v>****</v>
      </c>
      <c r="N281" s="22" t="str">
        <f t="array" ref="N281">IFERROR(SUM(VLOOKUP(H281,emme_volumes!$A:$AB, {5,6,7,8,9,10,11,12,13,14,15,16,17,18,19,20,21,22,23,24,25,26,27,28},FALSE)),"****")</f>
        <v>****</v>
      </c>
      <c r="O281" s="23" t="str">
        <f t="array" ref="O281">IFERROR(SUM(VLOOKUP(J281,counts!$A:$AC, {6,7,8,9,10,11,12,13,14,15,16,17,18,19,20,21,22,23,24,25,26,27,28,29},FALSE)),"****")</f>
        <v>****</v>
      </c>
      <c r="P281" s="23" t="e">
        <f t="shared" si="394"/>
        <v>#VALUE!</v>
      </c>
      <c r="Q281" s="24" t="e">
        <f t="shared" si="395"/>
        <v>#VALUE!</v>
      </c>
      <c r="R281" s="49"/>
      <c r="S281" s="22" t="str">
        <f>IFERROR(VLOOKUP(I281,emme_volumes!$A:$AB, 4,FALSE)*24,"****")</f>
        <v>****</v>
      </c>
      <c r="T281" s="22" t="str">
        <f t="array" ref="T281">IFERROR(SUM(VLOOKUP(I281,emme_volumes!$A:$AB, {5,6,7,8,9,10,11,12,13,14,15,16,17,18,19,20,21,22,23,24,25,26,27,28},FALSE)),"****")</f>
        <v>****</v>
      </c>
      <c r="U281" s="23" t="str">
        <f t="array" ref="U281">IFERROR(SUM(VLOOKUP(K281,counts!$A:$AC, {6,7,8,9,10,11,12,13,14,15,16,17,18,19,20,21,22,23,24,25,26,27,28,29},FALSE)),"****")</f>
        <v>****</v>
      </c>
      <c r="V281" s="23" t="e">
        <f t="shared" si="396"/>
        <v>#VALUE!</v>
      </c>
      <c r="W281" s="24" t="e">
        <f t="shared" si="397"/>
        <v>#VALUE!</v>
      </c>
    </row>
    <row r="282" spans="1:23" hidden="1" outlineLevel="1">
      <c r="A282" s="3"/>
      <c r="B282" s="53" t="s">
        <v>4</v>
      </c>
      <c r="C282" s="91"/>
      <c r="D282" s="54"/>
      <c r="E282" s="54"/>
      <c r="F282" s="54"/>
      <c r="G282" s="54"/>
      <c r="H282" s="54"/>
      <c r="I282" s="54"/>
      <c r="J282" s="54"/>
      <c r="K282" s="54"/>
      <c r="L282" s="45"/>
      <c r="M282" s="55">
        <f>SUM(M279:M281)</f>
        <v>0</v>
      </c>
      <c r="N282" s="55">
        <f>SUM(N279:N281)</f>
        <v>0</v>
      </c>
      <c r="O282" s="56">
        <f t="shared" ref="O282:P282" si="398">SUM(O279:O281)</f>
        <v>0</v>
      </c>
      <c r="P282" s="56" t="e">
        <f t="shared" si="398"/>
        <v>#VALUE!</v>
      </c>
      <c r="Q282" s="57" t="e">
        <f t="shared" si="395"/>
        <v>#VALUE!</v>
      </c>
      <c r="R282" s="50"/>
      <c r="S282" s="55">
        <f>SUM(S279:S281)</f>
        <v>0</v>
      </c>
      <c r="T282" s="55">
        <f t="shared" ref="T282:V282" si="399">SUM(T279:T281)</f>
        <v>0</v>
      </c>
      <c r="U282" s="56">
        <f t="shared" si="399"/>
        <v>0</v>
      </c>
      <c r="V282" s="56" t="e">
        <f t="shared" si="399"/>
        <v>#VALUE!</v>
      </c>
      <c r="W282" s="57" t="e">
        <f t="shared" si="397"/>
        <v>#VALUE!</v>
      </c>
    </row>
    <row r="283" spans="1:23" hidden="1" outlineLevel="1">
      <c r="C283" s="89"/>
      <c r="I283" s="92"/>
      <c r="L283" s="43"/>
      <c r="M283" s="22"/>
      <c r="N283" s="22"/>
      <c r="Q283" s="24"/>
      <c r="R283" s="49"/>
      <c r="S283" s="22"/>
      <c r="T283" s="22"/>
      <c r="W283" s="24"/>
    </row>
    <row r="284" spans="1:23" hidden="1" outlineLevel="1">
      <c r="B284" s="53" t="s">
        <v>128</v>
      </c>
      <c r="C284" s="90"/>
      <c r="D284" s="74"/>
      <c r="E284" s="74"/>
      <c r="F284" s="74"/>
      <c r="G284" s="74"/>
      <c r="H284" s="74"/>
      <c r="I284" s="74"/>
      <c r="J284" s="74"/>
      <c r="K284" s="74"/>
      <c r="L284" s="45"/>
      <c r="M284" s="75"/>
      <c r="N284" s="75"/>
      <c r="O284" s="76"/>
      <c r="P284" s="76"/>
      <c r="Q284" s="77"/>
      <c r="R284" s="49"/>
      <c r="S284" s="75"/>
      <c r="T284" s="75"/>
      <c r="U284" s="76"/>
      <c r="V284" s="76"/>
      <c r="W284" s="77"/>
    </row>
    <row r="285" spans="1:23" hidden="1" outlineLevel="1">
      <c r="B285" s="1" t="s">
        <v>234</v>
      </c>
      <c r="C285" s="89">
        <v>176</v>
      </c>
      <c r="F285" s="2">
        <f t="shared" ref="F285:F287" si="400">E285</f>
        <v>0</v>
      </c>
      <c r="G285" s="2">
        <f t="shared" ref="G285:G287" si="401">D285</f>
        <v>0</v>
      </c>
      <c r="H285" s="2" t="str">
        <f t="shared" ref="H285:H287" si="402">CONCATENATE("L",D285,E285)</f>
        <v>L</v>
      </c>
      <c r="I285" s="2" t="str">
        <f t="shared" ref="I285:I287" si="403">CONCATENATE("L",F285,G285)</f>
        <v>L00</v>
      </c>
      <c r="J285" s="2" t="str">
        <f t="shared" ref="J285:J287" si="404">CONCATENATE(C285,"NE")</f>
        <v>176NE</v>
      </c>
      <c r="K285" s="2" t="str">
        <f t="shared" ref="K285:K287" si="405">CONCATENATE(C285,"SW")</f>
        <v>176SW</v>
      </c>
      <c r="L285" s="43"/>
      <c r="M285" s="22" t="str">
        <f>IFERROR(VLOOKUP(H285,emme_volumes!$A:$AB, 4,FALSE)*24,"****")</f>
        <v>****</v>
      </c>
      <c r="N285" s="22" t="str">
        <f t="array" ref="N285">IFERROR(SUM(VLOOKUP(H285,emme_volumes!$A:$AB, {5,6,7,8,9,10,11,12,13,14,15,16,17,18,19,20,21,22,23,24,25,26,27,28},FALSE)),"****")</f>
        <v>****</v>
      </c>
      <c r="O285" s="23" t="str">
        <f t="array" ref="O285">IFERROR(SUM(VLOOKUP(J285,counts!$A:$AC, {6,7,8,9,10,11,12,13,14,15,16,17,18,19,20,21,22,23,24,25,26,27,28,29},FALSE)),"****")</f>
        <v>****</v>
      </c>
      <c r="P285" s="23" t="e">
        <f t="shared" ref="P285:P287" si="406">N285-O285</f>
        <v>#VALUE!</v>
      </c>
      <c r="Q285" s="24" t="e">
        <f t="shared" ref="Q285:Q288" si="407">P285/O285</f>
        <v>#VALUE!</v>
      </c>
      <c r="R285" s="49"/>
      <c r="S285" s="22" t="str">
        <f>IFERROR(VLOOKUP(I285,emme_volumes!$A:$AB, 4,FALSE)*24,"****")</f>
        <v>****</v>
      </c>
      <c r="T285" s="22" t="str">
        <f t="array" ref="T285">IFERROR(SUM(VLOOKUP(I285,emme_volumes!$A:$AB, {5,6,7,8,9,10,11,12,13,14,15,16,17,18,19,20,21,22,23,24,25,26,27,28},FALSE)),"****")</f>
        <v>****</v>
      </c>
      <c r="U285" s="23" t="str">
        <f t="array" ref="U285">IFERROR(SUM(VLOOKUP(K285,counts!$A:$AC, {6,7,8,9,10,11,12,13,14,15,16,17,18,19,20,21,22,23,24,25,26,27,28,29},FALSE)),"****")</f>
        <v>****</v>
      </c>
      <c r="V285" s="23" t="e">
        <f t="shared" ref="V285:V287" si="408">T285-U285</f>
        <v>#VALUE!</v>
      </c>
      <c r="W285" s="24" t="e">
        <f t="shared" ref="W285:W288" si="409">V285/U285</f>
        <v>#VALUE!</v>
      </c>
    </row>
    <row r="286" spans="1:23" hidden="1" outlineLevel="1">
      <c r="B286" s="1" t="s">
        <v>235</v>
      </c>
      <c r="C286" s="89">
        <v>177</v>
      </c>
      <c r="F286" s="2">
        <f t="shared" si="400"/>
        <v>0</v>
      </c>
      <c r="G286" s="2">
        <f t="shared" si="401"/>
        <v>0</v>
      </c>
      <c r="H286" s="2" t="str">
        <f t="shared" si="402"/>
        <v>L</v>
      </c>
      <c r="I286" s="2" t="str">
        <f t="shared" si="403"/>
        <v>L00</v>
      </c>
      <c r="J286" s="2" t="str">
        <f t="shared" si="404"/>
        <v>177NE</v>
      </c>
      <c r="K286" s="2" t="str">
        <f t="shared" si="405"/>
        <v>177SW</v>
      </c>
      <c r="L286" s="43"/>
      <c r="M286" s="22" t="str">
        <f>IFERROR(VLOOKUP(H286,emme_volumes!$A:$AB, 4,FALSE)*24,"****")</f>
        <v>****</v>
      </c>
      <c r="N286" s="22" t="str">
        <f t="array" ref="N286">IFERROR(SUM(VLOOKUP(H286,emme_volumes!$A:$AB, {5,6,7,8,9,10,11,12,13,14,15,16,17,18,19,20,21,22,23,24,25,26,27,28},FALSE)),"****")</f>
        <v>****</v>
      </c>
      <c r="O286" s="23" t="str">
        <f t="array" ref="O286">IFERROR(SUM(VLOOKUP(J286,counts!$A:$AC, {6,7,8,9,10,11,12,13,14,15,16,17,18,19,20,21,22,23,24,25,26,27,28,29},FALSE)),"****")</f>
        <v>****</v>
      </c>
      <c r="P286" s="23" t="e">
        <f t="shared" si="406"/>
        <v>#VALUE!</v>
      </c>
      <c r="Q286" s="24" t="e">
        <f t="shared" si="407"/>
        <v>#VALUE!</v>
      </c>
      <c r="R286" s="49"/>
      <c r="S286" s="22" t="str">
        <f>IFERROR(VLOOKUP(I286,emme_volumes!$A:$AB, 4,FALSE)*24,"****")</f>
        <v>****</v>
      </c>
      <c r="T286" s="22" t="str">
        <f t="array" ref="T286">IFERROR(SUM(VLOOKUP(I286,emme_volumes!$A:$AB, {5,6,7,8,9,10,11,12,13,14,15,16,17,18,19,20,21,22,23,24,25,26,27,28},FALSE)),"****")</f>
        <v>****</v>
      </c>
      <c r="U286" s="23" t="str">
        <f t="array" ref="U286">IFERROR(SUM(VLOOKUP(K286,counts!$A:$AC, {6,7,8,9,10,11,12,13,14,15,16,17,18,19,20,21,22,23,24,25,26,27,28,29},FALSE)),"****")</f>
        <v>****</v>
      </c>
      <c r="V286" s="23" t="e">
        <f t="shared" si="408"/>
        <v>#VALUE!</v>
      </c>
      <c r="W286" s="24" t="e">
        <f t="shared" si="409"/>
        <v>#VALUE!</v>
      </c>
    </row>
    <row r="287" spans="1:23" hidden="1" outlineLevel="1">
      <c r="B287" s="1" t="s">
        <v>236</v>
      </c>
      <c r="C287" s="89">
        <v>178</v>
      </c>
      <c r="F287" s="2">
        <f t="shared" si="400"/>
        <v>0</v>
      </c>
      <c r="G287" s="2">
        <f t="shared" si="401"/>
        <v>0</v>
      </c>
      <c r="H287" s="2" t="str">
        <f t="shared" si="402"/>
        <v>L</v>
      </c>
      <c r="I287" s="2" t="str">
        <f t="shared" si="403"/>
        <v>L00</v>
      </c>
      <c r="J287" s="2" t="str">
        <f t="shared" si="404"/>
        <v>178NE</v>
      </c>
      <c r="K287" s="2" t="str">
        <f t="shared" si="405"/>
        <v>178SW</v>
      </c>
      <c r="L287" s="43"/>
      <c r="M287" s="22" t="str">
        <f>IFERROR(VLOOKUP(H287,emme_volumes!$A:$AB, 4,FALSE)*24,"****")</f>
        <v>****</v>
      </c>
      <c r="N287" s="22" t="str">
        <f t="array" ref="N287">IFERROR(SUM(VLOOKUP(H287,emme_volumes!$A:$AB, {5,6,7,8,9,10,11,12,13,14,15,16,17,18,19,20,21,22,23,24,25,26,27,28},FALSE)),"****")</f>
        <v>****</v>
      </c>
      <c r="O287" s="23" t="str">
        <f t="array" ref="O287">IFERROR(SUM(VLOOKUP(J287,counts!$A:$AC, {6,7,8,9,10,11,12,13,14,15,16,17,18,19,20,21,22,23,24,25,26,27,28,29},FALSE)),"****")</f>
        <v>****</v>
      </c>
      <c r="P287" s="23" t="e">
        <f t="shared" si="406"/>
        <v>#VALUE!</v>
      </c>
      <c r="Q287" s="24" t="e">
        <f t="shared" si="407"/>
        <v>#VALUE!</v>
      </c>
      <c r="R287" s="49"/>
      <c r="S287" s="22" t="str">
        <f>IFERROR(VLOOKUP(I287,emme_volumes!$A:$AB, 4,FALSE)*24,"****")</f>
        <v>****</v>
      </c>
      <c r="T287" s="22" t="str">
        <f t="array" ref="T287">IFERROR(SUM(VLOOKUP(I287,emme_volumes!$A:$AB, {5,6,7,8,9,10,11,12,13,14,15,16,17,18,19,20,21,22,23,24,25,26,27,28},FALSE)),"****")</f>
        <v>****</v>
      </c>
      <c r="U287" s="23" t="str">
        <f t="array" ref="U287">IFERROR(SUM(VLOOKUP(K287,counts!$A:$AC, {6,7,8,9,10,11,12,13,14,15,16,17,18,19,20,21,22,23,24,25,26,27,28,29},FALSE)),"****")</f>
        <v>****</v>
      </c>
      <c r="V287" s="23" t="e">
        <f t="shared" si="408"/>
        <v>#VALUE!</v>
      </c>
      <c r="W287" s="24" t="e">
        <f t="shared" si="409"/>
        <v>#VALUE!</v>
      </c>
    </row>
    <row r="288" spans="1:23" hidden="1" outlineLevel="1">
      <c r="A288" s="3"/>
      <c r="B288" s="53" t="s">
        <v>4</v>
      </c>
      <c r="C288" s="91"/>
      <c r="D288" s="54"/>
      <c r="E288" s="54"/>
      <c r="F288" s="54"/>
      <c r="G288" s="54"/>
      <c r="H288" s="54"/>
      <c r="I288" s="54"/>
      <c r="J288" s="54"/>
      <c r="K288" s="54"/>
      <c r="L288" s="45"/>
      <c r="M288" s="55">
        <f>SUM(M285:M287)</f>
        <v>0</v>
      </c>
      <c r="N288" s="55">
        <f>SUM(N285:N287)</f>
        <v>0</v>
      </c>
      <c r="O288" s="56">
        <f t="shared" ref="O288:P288" si="410">SUM(O285:O287)</f>
        <v>0</v>
      </c>
      <c r="P288" s="56" t="e">
        <f t="shared" si="410"/>
        <v>#VALUE!</v>
      </c>
      <c r="Q288" s="57" t="e">
        <f t="shared" si="407"/>
        <v>#VALUE!</v>
      </c>
      <c r="R288" s="50"/>
      <c r="S288" s="55">
        <f>SUM(S285:S287)</f>
        <v>0</v>
      </c>
      <c r="T288" s="55">
        <f t="shared" ref="T288:V288" si="411">SUM(T285:T287)</f>
        <v>0</v>
      </c>
      <c r="U288" s="56">
        <f t="shared" si="411"/>
        <v>0</v>
      </c>
      <c r="V288" s="56" t="e">
        <f t="shared" si="411"/>
        <v>#VALUE!</v>
      </c>
      <c r="W288" s="57" t="e">
        <f t="shared" si="409"/>
        <v>#VALUE!</v>
      </c>
    </row>
    <row r="289" spans="1:23" hidden="1" outlineLevel="1">
      <c r="C289" s="89"/>
      <c r="I289" s="92"/>
      <c r="L289" s="43"/>
      <c r="M289" s="22"/>
      <c r="N289" s="22"/>
      <c r="Q289" s="24"/>
      <c r="R289" s="49"/>
      <c r="S289" s="22"/>
      <c r="T289" s="22"/>
      <c r="W289" s="24"/>
    </row>
    <row r="290" spans="1:23" hidden="1" outlineLevel="1">
      <c r="B290" s="53" t="s">
        <v>129</v>
      </c>
      <c r="C290" s="90"/>
      <c r="D290" s="74"/>
      <c r="E290" s="74"/>
      <c r="F290" s="74"/>
      <c r="G290" s="74"/>
      <c r="H290" s="74"/>
      <c r="I290" s="74"/>
      <c r="J290" s="74"/>
      <c r="K290" s="74"/>
      <c r="L290" s="45"/>
      <c r="M290" s="75"/>
      <c r="N290" s="75"/>
      <c r="O290" s="76"/>
      <c r="P290" s="76"/>
      <c r="Q290" s="77"/>
      <c r="R290" s="49"/>
      <c r="S290" s="75"/>
      <c r="T290" s="75"/>
      <c r="U290" s="76"/>
      <c r="V290" s="76"/>
      <c r="W290" s="77"/>
    </row>
    <row r="291" spans="1:23" hidden="1" outlineLevel="1">
      <c r="B291" s="1" t="s">
        <v>237</v>
      </c>
      <c r="C291" s="89">
        <v>186</v>
      </c>
      <c r="F291" s="2">
        <f t="shared" ref="F291:F293" si="412">E291</f>
        <v>0</v>
      </c>
      <c r="G291" s="2">
        <f t="shared" ref="G291:G293" si="413">D291</f>
        <v>0</v>
      </c>
      <c r="H291" s="2" t="str">
        <f t="shared" ref="H291:H293" si="414">CONCATENATE("L",D291,E291)</f>
        <v>L</v>
      </c>
      <c r="I291" s="2" t="str">
        <f t="shared" ref="I291:I293" si="415">CONCATENATE("L",F291,G291)</f>
        <v>L00</v>
      </c>
      <c r="J291" s="2" t="str">
        <f t="shared" ref="J291:J293" si="416">CONCATENATE(C291,"NE")</f>
        <v>186NE</v>
      </c>
      <c r="K291" s="2" t="str">
        <f t="shared" ref="K291:K293" si="417">CONCATENATE(C291,"SW")</f>
        <v>186SW</v>
      </c>
      <c r="L291" s="43"/>
      <c r="M291" s="22" t="str">
        <f>IFERROR(VLOOKUP(H291,emme_volumes!$A:$AB, 4,FALSE)*24,"****")</f>
        <v>****</v>
      </c>
      <c r="N291" s="22" t="str">
        <f t="array" ref="N291">IFERROR(SUM(VLOOKUP(H291,emme_volumes!$A:$AB, {5,6,7,8,9,10,11,12,13,14,15,16,17,18,19,20,21,22,23,24,25,26,27,28},FALSE)),"****")</f>
        <v>****</v>
      </c>
      <c r="O291" s="23" t="str">
        <f t="array" ref="O291">IFERROR(SUM(VLOOKUP(J291,counts!$A:$AC, {6,7,8,9,10,11,12,13,14,15,16,17,18,19,20,21,22,23,24,25,26,27,28,29},FALSE)),"****")</f>
        <v>****</v>
      </c>
      <c r="P291" s="23" t="e">
        <f t="shared" ref="P291:P293" si="418">N291-O291</f>
        <v>#VALUE!</v>
      </c>
      <c r="Q291" s="24" t="e">
        <f t="shared" ref="Q291:Q294" si="419">P291/O291</f>
        <v>#VALUE!</v>
      </c>
      <c r="R291" s="49"/>
      <c r="S291" s="22" t="str">
        <f>IFERROR(VLOOKUP(I291,emme_volumes!$A:$AB, 4,FALSE)*24,"****")</f>
        <v>****</v>
      </c>
      <c r="T291" s="22" t="str">
        <f t="array" ref="T291">IFERROR(SUM(VLOOKUP(I291,emme_volumes!$A:$AB, {5,6,7,8,9,10,11,12,13,14,15,16,17,18,19,20,21,22,23,24,25,26,27,28},FALSE)),"****")</f>
        <v>****</v>
      </c>
      <c r="U291" s="23" t="str">
        <f t="array" ref="U291">IFERROR(SUM(VLOOKUP(K291,counts!$A:$AC, {6,7,8,9,10,11,12,13,14,15,16,17,18,19,20,21,22,23,24,25,26,27,28,29},FALSE)),"****")</f>
        <v>****</v>
      </c>
      <c r="V291" s="23" t="e">
        <f t="shared" ref="V291:V293" si="420">T291-U291</f>
        <v>#VALUE!</v>
      </c>
      <c r="W291" s="24" t="e">
        <f t="shared" ref="W291:W294" si="421">V291/U291</f>
        <v>#VALUE!</v>
      </c>
    </row>
    <row r="292" spans="1:23" hidden="1" outlineLevel="1">
      <c r="B292" s="4" t="s">
        <v>238</v>
      </c>
      <c r="C292" s="93">
        <v>187</v>
      </c>
      <c r="D292" s="9"/>
      <c r="E292" s="9"/>
      <c r="F292" s="9">
        <f t="shared" si="412"/>
        <v>0</v>
      </c>
      <c r="G292" s="9">
        <f t="shared" si="413"/>
        <v>0</v>
      </c>
      <c r="H292" s="9" t="str">
        <f t="shared" si="414"/>
        <v>L</v>
      </c>
      <c r="I292" s="9" t="str">
        <f t="shared" si="415"/>
        <v>L00</v>
      </c>
      <c r="J292" s="9" t="str">
        <f t="shared" si="416"/>
        <v>187NE</v>
      </c>
      <c r="K292" s="9" t="str">
        <f t="shared" si="417"/>
        <v>187SW</v>
      </c>
      <c r="L292" s="43"/>
      <c r="M292" s="26" t="str">
        <f>IFERROR(VLOOKUP(H292,emme_volumes!$A:$AB, 4,FALSE)*24,"****")</f>
        <v>****</v>
      </c>
      <c r="N292" s="26" t="str">
        <f t="array" ref="N292">IFERROR(SUM(VLOOKUP(H292,emme_volumes!$A:$AB, {5,6,7,8,9,10,11,12,13,14,15,16,17,18,19,20,21,22,23,24,25,26,27,28},FALSE)),"****")</f>
        <v>****</v>
      </c>
      <c r="O292" s="27" t="str">
        <f t="array" ref="O292">IFERROR(SUM(VLOOKUP(J292,counts!$A:$AC, {6,7,8,9,10,11,12,13,14,15,16,17,18,19,20,21,22,23,24,25,26,27,28,29},FALSE)),"****")</f>
        <v>****</v>
      </c>
      <c r="P292" s="27" t="e">
        <f t="shared" si="418"/>
        <v>#VALUE!</v>
      </c>
      <c r="Q292" s="28" t="e">
        <f t="shared" si="419"/>
        <v>#VALUE!</v>
      </c>
      <c r="R292" s="49"/>
      <c r="S292" s="26" t="str">
        <f>IFERROR(VLOOKUP(I292,emme_volumes!$A:$AB, 4,FALSE)*24,"****")</f>
        <v>****</v>
      </c>
      <c r="T292" s="26" t="str">
        <f t="array" ref="T292">IFERROR(SUM(VLOOKUP(I292,emme_volumes!$A:$AB, {5,6,7,8,9,10,11,12,13,14,15,16,17,18,19,20,21,22,23,24,25,26,27,28},FALSE)),"****")</f>
        <v>****</v>
      </c>
      <c r="U292" s="27" t="str">
        <f t="array" ref="U292">IFERROR(SUM(VLOOKUP(K292,counts!$A:$AC, {6,7,8,9,10,11,12,13,14,15,16,17,18,19,20,21,22,23,24,25,26,27,28,29},FALSE)),"****")</f>
        <v>****</v>
      </c>
      <c r="V292" s="27" t="e">
        <f t="shared" si="420"/>
        <v>#VALUE!</v>
      </c>
      <c r="W292" s="28" t="e">
        <f t="shared" si="421"/>
        <v>#VALUE!</v>
      </c>
    </row>
    <row r="293" spans="1:23" hidden="1" outlineLevel="1">
      <c r="B293" s="1" t="s">
        <v>239</v>
      </c>
      <c r="C293" s="89">
        <v>188</v>
      </c>
      <c r="F293" s="2">
        <f t="shared" si="412"/>
        <v>0</v>
      </c>
      <c r="G293" s="2">
        <f t="shared" si="413"/>
        <v>0</v>
      </c>
      <c r="H293" s="2" t="str">
        <f t="shared" si="414"/>
        <v>L</v>
      </c>
      <c r="I293" s="2" t="str">
        <f t="shared" si="415"/>
        <v>L00</v>
      </c>
      <c r="J293" s="2" t="str">
        <f t="shared" si="416"/>
        <v>188NE</v>
      </c>
      <c r="K293" s="2" t="str">
        <f t="shared" si="417"/>
        <v>188SW</v>
      </c>
      <c r="L293" s="43"/>
      <c r="M293" s="22" t="str">
        <f>IFERROR(VLOOKUP(H293,emme_volumes!$A:$AB, 4,FALSE)*24,"****")</f>
        <v>****</v>
      </c>
      <c r="N293" s="22" t="str">
        <f t="array" ref="N293">IFERROR(SUM(VLOOKUP(H293,emme_volumes!$A:$AB, {5,6,7,8,9,10,11,12,13,14,15,16,17,18,19,20,21,22,23,24,25,26,27,28},FALSE)),"****")</f>
        <v>****</v>
      </c>
      <c r="O293" s="23" t="str">
        <f t="array" ref="O293">IFERROR(SUM(VLOOKUP(J293,counts!$A:$AC, {6,7,8,9,10,11,12,13,14,15,16,17,18,19,20,21,22,23,24,25,26,27,28,29},FALSE)),"****")</f>
        <v>****</v>
      </c>
      <c r="P293" s="23" t="e">
        <f t="shared" si="418"/>
        <v>#VALUE!</v>
      </c>
      <c r="Q293" s="24" t="e">
        <f t="shared" si="419"/>
        <v>#VALUE!</v>
      </c>
      <c r="R293" s="49"/>
      <c r="S293" s="22" t="str">
        <f>IFERROR(VLOOKUP(I293,emme_volumes!$A:$AB, 4,FALSE)*24,"****")</f>
        <v>****</v>
      </c>
      <c r="T293" s="22" t="str">
        <f t="array" ref="T293">IFERROR(SUM(VLOOKUP(I293,emme_volumes!$A:$AB, {5,6,7,8,9,10,11,12,13,14,15,16,17,18,19,20,21,22,23,24,25,26,27,28},FALSE)),"****")</f>
        <v>****</v>
      </c>
      <c r="U293" s="23" t="str">
        <f t="array" ref="U293">IFERROR(SUM(VLOOKUP(K293,counts!$A:$AC, {6,7,8,9,10,11,12,13,14,15,16,17,18,19,20,21,22,23,24,25,26,27,28,29},FALSE)),"****")</f>
        <v>****</v>
      </c>
      <c r="V293" s="23" t="e">
        <f t="shared" si="420"/>
        <v>#VALUE!</v>
      </c>
      <c r="W293" s="24" t="e">
        <f t="shared" si="421"/>
        <v>#VALUE!</v>
      </c>
    </row>
    <row r="294" spans="1:23" hidden="1" outlineLevel="1">
      <c r="A294" s="3"/>
      <c r="B294" s="53" t="s">
        <v>4</v>
      </c>
      <c r="C294" s="91"/>
      <c r="D294" s="54"/>
      <c r="E294" s="54"/>
      <c r="F294" s="54"/>
      <c r="G294" s="54"/>
      <c r="H294" s="54"/>
      <c r="I294" s="54"/>
      <c r="J294" s="54"/>
      <c r="K294" s="54"/>
      <c r="L294" s="45"/>
      <c r="M294" s="55">
        <f>SUM(M291:M293)</f>
        <v>0</v>
      </c>
      <c r="N294" s="55">
        <f>SUM(N291:N293)</f>
        <v>0</v>
      </c>
      <c r="O294" s="56">
        <f t="shared" ref="O294:P294" si="422">SUM(O291:O293)</f>
        <v>0</v>
      </c>
      <c r="P294" s="56" t="e">
        <f t="shared" si="422"/>
        <v>#VALUE!</v>
      </c>
      <c r="Q294" s="57" t="e">
        <f t="shared" si="419"/>
        <v>#VALUE!</v>
      </c>
      <c r="R294" s="50"/>
      <c r="S294" s="55">
        <f>SUM(S291:S293)</f>
        <v>0</v>
      </c>
      <c r="T294" s="55">
        <f t="shared" ref="T294:V294" si="423">SUM(T291:T293)</f>
        <v>0</v>
      </c>
      <c r="U294" s="56">
        <f t="shared" si="423"/>
        <v>0</v>
      </c>
      <c r="V294" s="56" t="e">
        <f t="shared" si="423"/>
        <v>#VALUE!</v>
      </c>
      <c r="W294" s="57" t="e">
        <f t="shared" si="421"/>
        <v>#VALUE!</v>
      </c>
    </row>
    <row r="295" spans="1:23" hidden="1" outlineLevel="1">
      <c r="C295" s="89"/>
      <c r="I295" s="92"/>
      <c r="L295" s="43"/>
      <c r="M295" s="22"/>
      <c r="N295" s="22"/>
      <c r="Q295" s="24"/>
      <c r="R295" s="49"/>
      <c r="S295" s="22"/>
      <c r="T295" s="22"/>
      <c r="W295" s="24"/>
    </row>
    <row r="296" spans="1:23" hidden="1" outlineLevel="1">
      <c r="B296" s="53" t="s">
        <v>130</v>
      </c>
      <c r="C296" s="90"/>
      <c r="D296" s="74"/>
      <c r="E296" s="74"/>
      <c r="F296" s="74"/>
      <c r="G296" s="74"/>
      <c r="H296" s="74"/>
      <c r="I296" s="74"/>
      <c r="J296" s="74"/>
      <c r="K296" s="74"/>
      <c r="L296" s="45"/>
      <c r="M296" s="75"/>
      <c r="N296" s="75"/>
      <c r="O296" s="76"/>
      <c r="P296" s="76"/>
      <c r="Q296" s="77"/>
      <c r="R296" s="49"/>
      <c r="S296" s="75"/>
      <c r="T296" s="75"/>
      <c r="U296" s="76"/>
      <c r="V296" s="76"/>
      <c r="W296" s="77"/>
    </row>
    <row r="297" spans="1:23" hidden="1" outlineLevel="1">
      <c r="B297" s="1" t="s">
        <v>240</v>
      </c>
      <c r="C297" s="89">
        <v>191</v>
      </c>
      <c r="F297" s="2">
        <f t="shared" ref="F297" si="424">E297</f>
        <v>0</v>
      </c>
      <c r="G297" s="2">
        <f t="shared" ref="G297" si="425">D297</f>
        <v>0</v>
      </c>
      <c r="H297" s="2" t="str">
        <f>CONCATENATE("L",D297,E297)</f>
        <v>L</v>
      </c>
      <c r="I297" s="2" t="str">
        <f>CONCATENATE("L",F297,G297)</f>
        <v>L00</v>
      </c>
      <c r="J297" s="2" t="str">
        <f>CONCATENATE(C297,"NE")</f>
        <v>191NE</v>
      </c>
      <c r="K297" s="2" t="str">
        <f>CONCATENATE(C297,"SW")</f>
        <v>191SW</v>
      </c>
      <c r="L297" s="43"/>
      <c r="M297" s="22" t="str">
        <f>IFERROR(VLOOKUP(H297,emme_volumes!$A:$AB, 4,FALSE)*24,"****")</f>
        <v>****</v>
      </c>
      <c r="N297" s="22" t="str">
        <f t="array" ref="N297">IFERROR(SUM(VLOOKUP(H297,emme_volumes!$A:$AB, {5,6,7,8,9,10,11,12,13,14,15,16,17,18,19,20,21,22,23,24,25,26,27,28},FALSE)),"****")</f>
        <v>****</v>
      </c>
      <c r="O297" s="23" t="str">
        <f t="array" ref="O297">IFERROR(SUM(VLOOKUP(J297,counts!$A:$AC, {6,7,8,9,10,11,12,13,14,15,16,17,18,19,20,21,22,23,24,25,26,27,28,29},FALSE)),"****")</f>
        <v>****</v>
      </c>
      <c r="P297" s="23" t="e">
        <f>N297-O297</f>
        <v>#VALUE!</v>
      </c>
      <c r="Q297" s="24" t="e">
        <f>P297/O297</f>
        <v>#VALUE!</v>
      </c>
      <c r="R297" s="49"/>
      <c r="S297" s="22" t="str">
        <f>IFERROR(VLOOKUP(I297,emme_volumes!$A:$AB, 4,FALSE)*24,"****")</f>
        <v>****</v>
      </c>
      <c r="T297" s="22" t="str">
        <f t="array" ref="T297">IFERROR(SUM(VLOOKUP(I297,emme_volumes!$A:$AB, {5,6,7,8,9,10,11,12,13,14,15,16,17,18,19,20,21,22,23,24,25,26,27,28},FALSE)),"****")</f>
        <v>****</v>
      </c>
      <c r="U297" s="23" t="str">
        <f t="array" ref="U297">IFERROR(SUM(VLOOKUP(K297,counts!$A:$AC, {6,7,8,9,10,11,12,13,14,15,16,17,18,19,20,21,22,23,24,25,26,27,28,29},FALSE)),"****")</f>
        <v>****</v>
      </c>
      <c r="V297" s="23" t="e">
        <f>T297-U297</f>
        <v>#VALUE!</v>
      </c>
      <c r="W297" s="24" t="e">
        <f>V297/U297</f>
        <v>#VALUE!</v>
      </c>
    </row>
    <row r="298" spans="1:23" hidden="1" outlineLevel="1">
      <c r="A298" s="3"/>
      <c r="B298" s="53" t="s">
        <v>4</v>
      </c>
      <c r="C298" s="91"/>
      <c r="D298" s="54"/>
      <c r="E298" s="54"/>
      <c r="F298" s="54"/>
      <c r="G298" s="54"/>
      <c r="H298" s="54"/>
      <c r="I298" s="54"/>
      <c r="J298" s="54"/>
      <c r="K298" s="54"/>
      <c r="L298" s="45"/>
      <c r="M298" s="55">
        <f>SUM(M297)</f>
        <v>0</v>
      </c>
      <c r="N298" s="55">
        <f>SUM(N297)</f>
        <v>0</v>
      </c>
      <c r="O298" s="56">
        <f t="shared" ref="O298:P298" si="426">SUM(O297)</f>
        <v>0</v>
      </c>
      <c r="P298" s="56" t="e">
        <f t="shared" si="426"/>
        <v>#VALUE!</v>
      </c>
      <c r="Q298" s="57" t="e">
        <f t="shared" ref="Q298" si="427">P298/O298</f>
        <v>#VALUE!</v>
      </c>
      <c r="R298" s="50"/>
      <c r="S298" s="55">
        <f>SUM(S297)</f>
        <v>0</v>
      </c>
      <c r="T298" s="55">
        <f>SUM(T297)</f>
        <v>0</v>
      </c>
      <c r="U298" s="56">
        <f t="shared" ref="U298:V298" si="428">SUM(U297)</f>
        <v>0</v>
      </c>
      <c r="V298" s="56" t="e">
        <f t="shared" si="428"/>
        <v>#VALUE!</v>
      </c>
      <c r="W298" s="57" t="e">
        <f t="shared" ref="W298" si="429">V298/U298</f>
        <v>#VALUE!</v>
      </c>
    </row>
    <row r="299" spans="1:23" hidden="1" outlineLevel="1">
      <c r="C299" s="89"/>
      <c r="I299" s="92"/>
      <c r="L299" s="43"/>
      <c r="M299" s="22"/>
      <c r="N299" s="22"/>
      <c r="Q299" s="24"/>
      <c r="R299" s="49"/>
      <c r="S299" s="22"/>
      <c r="T299" s="22"/>
      <c r="W299" s="24"/>
    </row>
    <row r="300" spans="1:23" hidden="1" outlineLevel="1">
      <c r="B300" s="53" t="s">
        <v>131</v>
      </c>
      <c r="C300" s="90"/>
      <c r="D300" s="74"/>
      <c r="E300" s="74"/>
      <c r="F300" s="74"/>
      <c r="G300" s="74"/>
      <c r="H300" s="74"/>
      <c r="I300" s="74"/>
      <c r="J300" s="74"/>
      <c r="K300" s="74"/>
      <c r="L300" s="45"/>
      <c r="M300" s="75"/>
      <c r="N300" s="75"/>
      <c r="O300" s="76"/>
      <c r="P300" s="76"/>
      <c r="Q300" s="77"/>
      <c r="R300" s="49"/>
      <c r="S300" s="75"/>
      <c r="T300" s="75"/>
      <c r="U300" s="76"/>
      <c r="V300" s="76"/>
      <c r="W300" s="77"/>
    </row>
    <row r="301" spans="1:23" hidden="1" outlineLevel="1">
      <c r="B301" s="1" t="s">
        <v>241</v>
      </c>
      <c r="C301" s="89">
        <v>194</v>
      </c>
      <c r="F301" s="2">
        <f t="shared" ref="F301" si="430">E301</f>
        <v>0</v>
      </c>
      <c r="G301" s="2">
        <f t="shared" ref="G301" si="431">D301</f>
        <v>0</v>
      </c>
      <c r="H301" s="2" t="str">
        <f>CONCATENATE("L",D301,E301)</f>
        <v>L</v>
      </c>
      <c r="I301" s="2" t="str">
        <f>CONCATENATE("L",F301,G301)</f>
        <v>L00</v>
      </c>
      <c r="J301" s="2" t="str">
        <f>CONCATENATE(C301,"NE")</f>
        <v>194NE</v>
      </c>
      <c r="K301" s="2" t="str">
        <f>CONCATENATE(C301,"SW")</f>
        <v>194SW</v>
      </c>
      <c r="L301" s="43"/>
      <c r="M301" s="22" t="str">
        <f>IFERROR(VLOOKUP(H301,emme_volumes!$A:$AB, 4,FALSE)*24,"****")</f>
        <v>****</v>
      </c>
      <c r="N301" s="22" t="str">
        <f t="array" ref="N301">IFERROR(SUM(VLOOKUP(H301,emme_volumes!$A:$AB, {5,6,7,8,9,10,11,12,13,14,15,16,17,18,19,20,21,22,23,24,25,26,27,28},FALSE)),"****")</f>
        <v>****</v>
      </c>
      <c r="O301" s="23" t="str">
        <f t="array" ref="O301">IFERROR(SUM(VLOOKUP(J301,counts!$A:$AC, {6,7,8,9,10,11,12,13,14,15,16,17,18,19,20,21,22,23,24,25,26,27,28,29},FALSE)),"****")</f>
        <v>****</v>
      </c>
      <c r="P301" s="23" t="e">
        <f>N301-O301</f>
        <v>#VALUE!</v>
      </c>
      <c r="Q301" s="24" t="e">
        <f>P301/O301</f>
        <v>#VALUE!</v>
      </c>
      <c r="R301" s="49"/>
      <c r="S301" s="22" t="str">
        <f>IFERROR(VLOOKUP(I301,emme_volumes!$A:$AB, 4,FALSE)*24,"****")</f>
        <v>****</v>
      </c>
      <c r="T301" s="22" t="str">
        <f t="array" ref="T301">IFERROR(SUM(VLOOKUP(I301,emme_volumes!$A:$AB, {5,6,7,8,9,10,11,12,13,14,15,16,17,18,19,20,21,22,23,24,25,26,27,28},FALSE)),"****")</f>
        <v>****</v>
      </c>
      <c r="U301" s="23" t="str">
        <f t="array" ref="U301">IFERROR(SUM(VLOOKUP(K301,counts!$A:$AC, {6,7,8,9,10,11,12,13,14,15,16,17,18,19,20,21,22,23,24,25,26,27,28,29},FALSE)),"****")</f>
        <v>****</v>
      </c>
      <c r="V301" s="23" t="e">
        <f>T301-U301</f>
        <v>#VALUE!</v>
      </c>
      <c r="W301" s="24" t="e">
        <f>V301/U301</f>
        <v>#VALUE!</v>
      </c>
    </row>
    <row r="302" spans="1:23" hidden="1" outlineLevel="1">
      <c r="A302" s="3"/>
      <c r="B302" s="53" t="s">
        <v>4</v>
      </c>
      <c r="C302" s="91"/>
      <c r="D302" s="54"/>
      <c r="E302" s="54"/>
      <c r="F302" s="54"/>
      <c r="G302" s="54"/>
      <c r="H302" s="54"/>
      <c r="I302" s="54"/>
      <c r="J302" s="54"/>
      <c r="K302" s="54"/>
      <c r="L302" s="45"/>
      <c r="M302" s="55">
        <f>SUM(M301)</f>
        <v>0</v>
      </c>
      <c r="N302" s="55">
        <f>SUM(N301)</f>
        <v>0</v>
      </c>
      <c r="O302" s="56">
        <f t="shared" ref="O302:P302" si="432">SUM(O301)</f>
        <v>0</v>
      </c>
      <c r="P302" s="56" t="e">
        <f t="shared" si="432"/>
        <v>#VALUE!</v>
      </c>
      <c r="Q302" s="57" t="e">
        <f t="shared" ref="Q302" si="433">P302/O302</f>
        <v>#VALUE!</v>
      </c>
      <c r="R302" s="50"/>
      <c r="S302" s="55">
        <f>SUM(S301)</f>
        <v>0</v>
      </c>
      <c r="T302" s="55">
        <f>SUM(T301)</f>
        <v>0</v>
      </c>
      <c r="U302" s="56">
        <f t="shared" ref="U302:V302" si="434">SUM(U301)</f>
        <v>0</v>
      </c>
      <c r="V302" s="56" t="e">
        <f t="shared" si="434"/>
        <v>#VALUE!</v>
      </c>
      <c r="W302" s="57" t="e">
        <f t="shared" ref="W302" si="435">V302/U302</f>
        <v>#VALUE!</v>
      </c>
    </row>
    <row r="303" spans="1:23" hidden="1" outlineLevel="1">
      <c r="C303" s="89"/>
      <c r="I303" s="92"/>
      <c r="L303" s="43"/>
      <c r="M303" s="22"/>
      <c r="N303" s="22"/>
      <c r="Q303" s="24"/>
      <c r="R303" s="49"/>
      <c r="S303" s="22"/>
      <c r="T303" s="22"/>
      <c r="W303" s="24"/>
    </row>
    <row r="304" spans="1:23" hidden="1" outlineLevel="1">
      <c r="B304" s="53" t="s">
        <v>132</v>
      </c>
      <c r="C304" s="90"/>
      <c r="D304" s="74"/>
      <c r="E304" s="74"/>
      <c r="F304" s="74"/>
      <c r="G304" s="74"/>
      <c r="H304" s="74"/>
      <c r="I304" s="74"/>
      <c r="J304" s="74"/>
      <c r="K304" s="74"/>
      <c r="L304" s="45"/>
      <c r="M304" s="75"/>
      <c r="N304" s="75"/>
      <c r="O304" s="76"/>
      <c r="P304" s="76"/>
      <c r="Q304" s="77"/>
      <c r="R304" s="49"/>
      <c r="S304" s="75"/>
      <c r="T304" s="75"/>
      <c r="U304" s="76"/>
      <c r="V304" s="76"/>
      <c r="W304" s="77"/>
    </row>
    <row r="305" spans="1:24" hidden="1" outlineLevel="1">
      <c r="B305" s="1" t="s">
        <v>242</v>
      </c>
      <c r="C305" s="89">
        <v>195</v>
      </c>
      <c r="F305" s="2">
        <f t="shared" ref="F305" si="436">E305</f>
        <v>0</v>
      </c>
      <c r="G305" s="2">
        <f t="shared" ref="G305" si="437">D305</f>
        <v>0</v>
      </c>
      <c r="H305" s="2" t="str">
        <f>CONCATENATE("L",D305,E305)</f>
        <v>L</v>
      </c>
      <c r="I305" s="2" t="str">
        <f>CONCATENATE("L",F305,G305)</f>
        <v>L00</v>
      </c>
      <c r="J305" s="2" t="str">
        <f>CONCATENATE(C305,"NE")</f>
        <v>195NE</v>
      </c>
      <c r="K305" s="2" t="str">
        <f>CONCATENATE(C305,"SW")</f>
        <v>195SW</v>
      </c>
      <c r="L305" s="43"/>
      <c r="M305" s="22" t="str">
        <f>IFERROR(VLOOKUP(H305,emme_volumes!$A:$AB, 4,FALSE)*24,"****")</f>
        <v>****</v>
      </c>
      <c r="N305" s="22" t="str">
        <f t="array" ref="N305">IFERROR(SUM(VLOOKUP(H305,emme_volumes!$A:$AB, {5,6,7,8,9,10,11,12,13,14,15,16,17,18,19,20,21,22,23,24,25,26,27,28},FALSE)),"****")</f>
        <v>****</v>
      </c>
      <c r="O305" s="23" t="str">
        <f t="array" ref="O305">IFERROR(SUM(VLOOKUP(J305,counts!$A:$AC, {6,7,8,9,10,11,12,13,14,15,16,17,18,19,20,21,22,23,24,25,26,27,28,29},FALSE)),"****")</f>
        <v>****</v>
      </c>
      <c r="P305" s="23" t="e">
        <f>N305-O305</f>
        <v>#VALUE!</v>
      </c>
      <c r="Q305" s="24" t="e">
        <f>P305/O305</f>
        <v>#VALUE!</v>
      </c>
      <c r="R305" s="49"/>
      <c r="S305" s="22" t="str">
        <f>IFERROR(VLOOKUP(I305,emme_volumes!$A:$AB, 4,FALSE)*24,"****")</f>
        <v>****</v>
      </c>
      <c r="T305" s="22" t="str">
        <f t="array" ref="T305">IFERROR(SUM(VLOOKUP(I305,emme_volumes!$A:$AB, {5,6,7,8,9,10,11,12,13,14,15,16,17,18,19,20,21,22,23,24,25,26,27,28},FALSE)),"****")</f>
        <v>****</v>
      </c>
      <c r="U305" s="23" t="str">
        <f t="array" ref="U305">IFERROR(SUM(VLOOKUP(K305,counts!$A:$AC, {6,7,8,9,10,11,12,13,14,15,16,17,18,19,20,21,22,23,24,25,26,27,28,29},FALSE)),"****")</f>
        <v>****</v>
      </c>
      <c r="V305" s="23" t="e">
        <f>T305-U305</f>
        <v>#VALUE!</v>
      </c>
      <c r="W305" s="24" t="e">
        <f>V305/U305</f>
        <v>#VALUE!</v>
      </c>
    </row>
    <row r="306" spans="1:24" hidden="1" outlineLevel="1">
      <c r="A306" s="3"/>
      <c r="B306" s="53" t="s">
        <v>4</v>
      </c>
      <c r="C306" s="91"/>
      <c r="D306" s="54"/>
      <c r="E306" s="54"/>
      <c r="F306" s="54"/>
      <c r="G306" s="54"/>
      <c r="H306" s="54"/>
      <c r="I306" s="54"/>
      <c r="J306" s="54"/>
      <c r="K306" s="54"/>
      <c r="L306" s="45"/>
      <c r="M306" s="55">
        <f>SUM(M305)</f>
        <v>0</v>
      </c>
      <c r="N306" s="55">
        <f>SUM(N305)</f>
        <v>0</v>
      </c>
      <c r="O306" s="56">
        <f t="shared" ref="O306:P306" si="438">SUM(O305)</f>
        <v>0</v>
      </c>
      <c r="P306" s="56" t="e">
        <f t="shared" si="438"/>
        <v>#VALUE!</v>
      </c>
      <c r="Q306" s="57" t="e">
        <f t="shared" ref="Q306" si="439">P306/O306</f>
        <v>#VALUE!</v>
      </c>
      <c r="R306" s="50"/>
      <c r="S306" s="55">
        <f>SUM(S305)</f>
        <v>0</v>
      </c>
      <c r="T306" s="55">
        <f>SUM(T305)</f>
        <v>0</v>
      </c>
      <c r="U306" s="56">
        <f t="shared" ref="U306:V306" si="440">SUM(U305)</f>
        <v>0</v>
      </c>
      <c r="V306" s="56" t="e">
        <f t="shared" si="440"/>
        <v>#VALUE!</v>
      </c>
      <c r="W306" s="57" t="e">
        <f t="shared" ref="W306" si="441">V306/U306</f>
        <v>#VALUE!</v>
      </c>
    </row>
    <row r="307" spans="1:24" hidden="1" outlineLevel="1">
      <c r="C307" s="89"/>
      <c r="I307" s="92"/>
      <c r="L307" s="43"/>
      <c r="M307" s="22"/>
      <c r="N307" s="22"/>
      <c r="Q307" s="24"/>
      <c r="R307" s="49"/>
      <c r="S307" s="22"/>
      <c r="T307" s="22"/>
      <c r="W307" s="24"/>
    </row>
    <row r="308" spans="1:24" hidden="1" outlineLevel="1">
      <c r="B308" s="53" t="s">
        <v>133</v>
      </c>
      <c r="C308" s="90"/>
      <c r="D308" s="74"/>
      <c r="E308" s="74"/>
      <c r="F308" s="74"/>
      <c r="G308" s="74"/>
      <c r="H308" s="74"/>
      <c r="I308" s="74"/>
      <c r="J308" s="74"/>
      <c r="K308" s="74"/>
      <c r="L308" s="45"/>
      <c r="M308" s="75"/>
      <c r="N308" s="75"/>
      <c r="O308" s="76"/>
      <c r="P308" s="76"/>
      <c r="Q308" s="77"/>
      <c r="R308" s="49"/>
      <c r="S308" s="75"/>
      <c r="T308" s="75"/>
      <c r="U308" s="76"/>
      <c r="V308" s="76"/>
      <c r="W308" s="77"/>
    </row>
    <row r="309" spans="1:24" hidden="1" outlineLevel="1">
      <c r="B309" s="1" t="s">
        <v>243</v>
      </c>
      <c r="C309" s="89">
        <v>196</v>
      </c>
      <c r="F309" s="2">
        <f t="shared" ref="F309" si="442">E309</f>
        <v>0</v>
      </c>
      <c r="G309" s="2">
        <f t="shared" ref="G309" si="443">D309</f>
        <v>0</v>
      </c>
      <c r="H309" s="2" t="str">
        <f>CONCATENATE("L",D309,E309)</f>
        <v>L</v>
      </c>
      <c r="I309" s="2" t="str">
        <f>CONCATENATE("L",F309,G309)</f>
        <v>L00</v>
      </c>
      <c r="J309" s="2" t="str">
        <f>CONCATENATE(C309,"NE")</f>
        <v>196NE</v>
      </c>
      <c r="K309" s="2" t="str">
        <f>CONCATENATE(C309,"SW")</f>
        <v>196SW</v>
      </c>
      <c r="L309" s="43"/>
      <c r="M309" s="22" t="str">
        <f>IFERROR(VLOOKUP(H309,emme_volumes!$A:$AB, 4,FALSE)*24,"****")</f>
        <v>****</v>
      </c>
      <c r="N309" s="22" t="str">
        <f t="array" ref="N309">IFERROR(SUM(VLOOKUP(H309,emme_volumes!$A:$AB, {5,6,7,8,9,10,11,12,13,14,15,16,17,18,19,20,21,22,23,24,25,26,27,28},FALSE)),"****")</f>
        <v>****</v>
      </c>
      <c r="O309" s="23" t="str">
        <f t="array" ref="O309">IFERROR(SUM(VLOOKUP(J309,counts!$A:$AC, {6,7,8,9,10,11,12,13,14,15,16,17,18,19,20,21,22,23,24,25,26,27,28,29},FALSE)),"****")</f>
        <v>****</v>
      </c>
      <c r="P309" s="23" t="e">
        <f>N309-O309</f>
        <v>#VALUE!</v>
      </c>
      <c r="Q309" s="24" t="e">
        <f>P309/O309</f>
        <v>#VALUE!</v>
      </c>
      <c r="R309" s="49"/>
      <c r="S309" s="22" t="str">
        <f>IFERROR(VLOOKUP(I309,emme_volumes!$A:$AB, 4,FALSE)*24,"****")</f>
        <v>****</v>
      </c>
      <c r="T309" s="22" t="str">
        <f t="array" ref="T309">IFERROR(SUM(VLOOKUP(I309,emme_volumes!$A:$AB, {5,6,7,8,9,10,11,12,13,14,15,16,17,18,19,20,21,22,23,24,25,26,27,28},FALSE)),"****")</f>
        <v>****</v>
      </c>
      <c r="U309" s="23" t="str">
        <f t="array" ref="U309">IFERROR(SUM(VLOOKUP(K309,counts!$A:$AC, {6,7,8,9,10,11,12,13,14,15,16,17,18,19,20,21,22,23,24,25,26,27,28,29},FALSE)),"****")</f>
        <v>****</v>
      </c>
      <c r="V309" s="23" t="e">
        <f>T309-U309</f>
        <v>#VALUE!</v>
      </c>
      <c r="W309" s="24" t="e">
        <f>V309/U309</f>
        <v>#VALUE!</v>
      </c>
    </row>
    <row r="310" spans="1:24" hidden="1" outlineLevel="1">
      <c r="A310" s="3"/>
      <c r="B310" s="53" t="s">
        <v>4</v>
      </c>
      <c r="C310" s="91"/>
      <c r="D310" s="54"/>
      <c r="E310" s="54"/>
      <c r="F310" s="54"/>
      <c r="G310" s="54"/>
      <c r="H310" s="54"/>
      <c r="I310" s="54"/>
      <c r="J310" s="54"/>
      <c r="K310" s="54"/>
      <c r="L310" s="45"/>
      <c r="M310" s="55">
        <f>SUM(M309)</f>
        <v>0</v>
      </c>
      <c r="N310" s="55">
        <f>SUM(N309)</f>
        <v>0</v>
      </c>
      <c r="O310" s="56">
        <f t="shared" ref="O310:P310" si="444">SUM(O309)</f>
        <v>0</v>
      </c>
      <c r="P310" s="56" t="e">
        <f t="shared" si="444"/>
        <v>#VALUE!</v>
      </c>
      <c r="Q310" s="57" t="e">
        <f t="shared" ref="Q310" si="445">P310/O310</f>
        <v>#VALUE!</v>
      </c>
      <c r="R310" s="50"/>
      <c r="S310" s="55">
        <f>SUM(S309)</f>
        <v>0</v>
      </c>
      <c r="T310" s="55">
        <f>SUM(T309)</f>
        <v>0</v>
      </c>
      <c r="U310" s="56">
        <f t="shared" ref="U310:V310" si="446">SUM(U309)</f>
        <v>0</v>
      </c>
      <c r="V310" s="56" t="e">
        <f t="shared" si="446"/>
        <v>#VALUE!</v>
      </c>
      <c r="W310" s="57" t="e">
        <f t="shared" ref="W310" si="447">V310/U310</f>
        <v>#VALUE!</v>
      </c>
    </row>
    <row r="311" spans="1:24" hidden="1" outlineLevel="1">
      <c r="C311" s="89"/>
      <c r="I311" s="92"/>
      <c r="L311" s="43"/>
      <c r="M311" s="22"/>
      <c r="N311" s="22"/>
      <c r="Q311" s="24"/>
      <c r="R311" s="49"/>
      <c r="S311" s="22"/>
      <c r="T311" s="22"/>
      <c r="W311" s="24"/>
    </row>
    <row r="312" spans="1:24" hidden="1" outlineLevel="1">
      <c r="B312" s="53" t="s">
        <v>134</v>
      </c>
      <c r="C312" s="90"/>
      <c r="D312" s="74"/>
      <c r="E312" s="74"/>
      <c r="F312" s="74"/>
      <c r="G312" s="74"/>
      <c r="H312" s="74"/>
      <c r="I312" s="74"/>
      <c r="J312" s="74"/>
      <c r="K312" s="74"/>
      <c r="L312" s="45"/>
      <c r="M312" s="75"/>
      <c r="N312" s="75"/>
      <c r="O312" s="76"/>
      <c r="P312" s="76"/>
      <c r="Q312" s="77"/>
      <c r="R312" s="49"/>
      <c r="S312" s="75"/>
      <c r="T312" s="75"/>
      <c r="U312" s="76"/>
      <c r="V312" s="76"/>
      <c r="W312" s="77"/>
    </row>
    <row r="313" spans="1:24" hidden="1" outlineLevel="1">
      <c r="B313" s="1" t="s">
        <v>244</v>
      </c>
      <c r="C313" s="89">
        <v>197</v>
      </c>
      <c r="F313" s="2">
        <f t="shared" ref="F313:F317" si="448">E313</f>
        <v>0</v>
      </c>
      <c r="G313" s="2">
        <f t="shared" ref="G313:G317" si="449">D313</f>
        <v>0</v>
      </c>
      <c r="H313" s="2" t="str">
        <f t="shared" ref="H313:H317" si="450">CONCATENATE("L",D313,E313)</f>
        <v>L</v>
      </c>
      <c r="I313" s="2" t="str">
        <f t="shared" ref="I313:I317" si="451">CONCATENATE("L",F313,G313)</f>
        <v>L00</v>
      </c>
      <c r="J313" s="2" t="str">
        <f t="shared" ref="J313:J317" si="452">CONCATENATE(C313,"NE")</f>
        <v>197NE</v>
      </c>
      <c r="K313" s="2" t="str">
        <f t="shared" ref="K313:K317" si="453">CONCATENATE(C313,"SW")</f>
        <v>197SW</v>
      </c>
      <c r="L313" s="43"/>
      <c r="M313" s="22" t="str">
        <f>IFERROR(VLOOKUP(H313,emme_volumes!$A:$AB, 4,FALSE)*24,"****")</f>
        <v>****</v>
      </c>
      <c r="N313" s="22" t="str">
        <f t="array" ref="N313">IFERROR(SUM(VLOOKUP(H313,emme_volumes!$A:$AB, {5,6,7,8,9,10,11,12,13,14,15,16,17,18,19,20,21,22,23,24,25,26,27,28},FALSE)),"****")</f>
        <v>****</v>
      </c>
      <c r="O313" s="23" t="str">
        <f t="array" ref="O313">IFERROR(SUM(VLOOKUP(J313,counts!$A:$AC, {6,7,8,9,10,11,12,13,14,15,16,17,18,19,20,21,22,23,24,25,26,27,28,29},FALSE)),"****")</f>
        <v>****</v>
      </c>
      <c r="P313" s="23" t="e">
        <f t="shared" ref="P313:P317" si="454">N313-O313</f>
        <v>#VALUE!</v>
      </c>
      <c r="Q313" s="24" t="e">
        <f t="shared" ref="Q313:Q318" si="455">P313/O313</f>
        <v>#VALUE!</v>
      </c>
      <c r="R313" s="49"/>
      <c r="S313" s="22" t="str">
        <f>IFERROR(VLOOKUP(I313,emme_volumes!$A:$AB, 4,FALSE)*24,"****")</f>
        <v>****</v>
      </c>
      <c r="T313" s="22" t="str">
        <f t="array" ref="T313">IFERROR(SUM(VLOOKUP(I313,emme_volumes!$A:$AB, {5,6,7,8,9,10,11,12,13,14,15,16,17,18,19,20,21,22,23,24,25,26,27,28},FALSE)),"****")</f>
        <v>****</v>
      </c>
      <c r="U313" s="23" t="str">
        <f t="array" ref="U313">IFERROR(SUM(VLOOKUP(K313,counts!$A:$AC, {6,7,8,9,10,11,12,13,14,15,16,17,18,19,20,21,22,23,24,25,26,27,28,29},FALSE)),"****")</f>
        <v>****</v>
      </c>
      <c r="V313" s="23" t="e">
        <f t="shared" ref="V313:V317" si="456">T313-U313</f>
        <v>#VALUE!</v>
      </c>
      <c r="W313" s="24" t="e">
        <f t="shared" ref="W313:W318" si="457">V313/U313</f>
        <v>#VALUE!</v>
      </c>
    </row>
    <row r="314" spans="1:24" hidden="1" outlineLevel="1">
      <c r="B314" s="1" t="s">
        <v>245</v>
      </c>
      <c r="C314" s="89">
        <v>198</v>
      </c>
      <c r="F314" s="2">
        <f t="shared" si="448"/>
        <v>0</v>
      </c>
      <c r="G314" s="2">
        <f t="shared" si="449"/>
        <v>0</v>
      </c>
      <c r="H314" s="2" t="str">
        <f t="shared" si="450"/>
        <v>L</v>
      </c>
      <c r="I314" s="2" t="str">
        <f t="shared" si="451"/>
        <v>L00</v>
      </c>
      <c r="J314" s="2" t="str">
        <f t="shared" si="452"/>
        <v>198NE</v>
      </c>
      <c r="K314" s="2" t="str">
        <f t="shared" si="453"/>
        <v>198SW</v>
      </c>
      <c r="L314" s="43"/>
      <c r="M314" s="22" t="str">
        <f>IFERROR(VLOOKUP(H314,emme_volumes!$A:$AB, 4,FALSE)*24,"****")</f>
        <v>****</v>
      </c>
      <c r="N314" s="22" t="str">
        <f t="array" ref="N314">IFERROR(SUM(VLOOKUP(H314,emme_volumes!$A:$AB, {5,6,7,8,9,10,11,12,13,14,15,16,17,18,19,20,21,22,23,24,25,26,27,28},FALSE)),"****")</f>
        <v>****</v>
      </c>
      <c r="O314" s="23" t="str">
        <f t="array" ref="O314">IFERROR(SUM(VLOOKUP(J314,counts!$A:$AC, {6,7,8,9,10,11,12,13,14,15,16,17,18,19,20,21,22,23,24,25,26,27,28,29},FALSE)),"****")</f>
        <v>****</v>
      </c>
      <c r="P314" s="23" t="e">
        <f t="shared" si="454"/>
        <v>#VALUE!</v>
      </c>
      <c r="Q314" s="24" t="e">
        <f t="shared" si="455"/>
        <v>#VALUE!</v>
      </c>
      <c r="R314" s="49"/>
      <c r="S314" s="22" t="str">
        <f>IFERROR(VLOOKUP(I314,emme_volumes!$A:$AB, 4,FALSE)*24,"****")</f>
        <v>****</v>
      </c>
      <c r="T314" s="22" t="str">
        <f t="array" ref="T314">IFERROR(SUM(VLOOKUP(I314,emme_volumes!$A:$AB, {5,6,7,8,9,10,11,12,13,14,15,16,17,18,19,20,21,22,23,24,25,26,27,28},FALSE)),"****")</f>
        <v>****</v>
      </c>
      <c r="U314" s="23" t="str">
        <f t="array" ref="U314">IFERROR(SUM(VLOOKUP(K314,counts!$A:$AC, {6,7,8,9,10,11,12,13,14,15,16,17,18,19,20,21,22,23,24,25,26,27,28,29},FALSE)),"****")</f>
        <v>****</v>
      </c>
      <c r="V314" s="23" t="e">
        <f t="shared" si="456"/>
        <v>#VALUE!</v>
      </c>
      <c r="W314" s="24" t="e">
        <f t="shared" si="457"/>
        <v>#VALUE!</v>
      </c>
    </row>
    <row r="315" spans="1:24" hidden="1" outlineLevel="1">
      <c r="B315" s="1" t="s">
        <v>246</v>
      </c>
      <c r="C315" s="89">
        <v>199</v>
      </c>
      <c r="F315" s="2">
        <f t="shared" si="448"/>
        <v>0</v>
      </c>
      <c r="G315" s="2">
        <f t="shared" si="449"/>
        <v>0</v>
      </c>
      <c r="H315" s="2" t="str">
        <f t="shared" si="450"/>
        <v>L</v>
      </c>
      <c r="I315" s="2" t="str">
        <f t="shared" si="451"/>
        <v>L00</v>
      </c>
      <c r="J315" s="2" t="str">
        <f t="shared" si="452"/>
        <v>199NE</v>
      </c>
      <c r="K315" s="2" t="str">
        <f t="shared" si="453"/>
        <v>199SW</v>
      </c>
      <c r="L315" s="43"/>
      <c r="M315" s="22" t="str">
        <f>IFERROR(VLOOKUP(H315,emme_volumes!$A:$AB, 4,FALSE)*24,"****")</f>
        <v>****</v>
      </c>
      <c r="N315" s="22" t="str">
        <f t="array" ref="N315">IFERROR(SUM(VLOOKUP(H315,emme_volumes!$A:$AB, {5,6,7,8,9,10,11,12,13,14,15,16,17,18,19,20,21,22,23,24,25,26,27,28},FALSE)),"****")</f>
        <v>****</v>
      </c>
      <c r="O315" s="23" t="str">
        <f t="array" ref="O315">IFERROR(SUM(VLOOKUP(J315,counts!$A:$AC, {6,7,8,9,10,11,12,13,14,15,16,17,18,19,20,21,22,23,24,25,26,27,28,29},FALSE)),"****")</f>
        <v>****</v>
      </c>
      <c r="P315" s="23" t="e">
        <f t="shared" si="454"/>
        <v>#VALUE!</v>
      </c>
      <c r="Q315" s="24" t="e">
        <f t="shared" si="455"/>
        <v>#VALUE!</v>
      </c>
      <c r="R315" s="49"/>
      <c r="S315" s="22" t="str">
        <f>IFERROR(VLOOKUP(I315,emme_volumes!$A:$AB, 4,FALSE)*24,"****")</f>
        <v>****</v>
      </c>
      <c r="T315" s="22" t="str">
        <f t="array" ref="T315">IFERROR(SUM(VLOOKUP(I315,emme_volumes!$A:$AB, {5,6,7,8,9,10,11,12,13,14,15,16,17,18,19,20,21,22,23,24,25,26,27,28},FALSE)),"****")</f>
        <v>****</v>
      </c>
      <c r="U315" s="23" t="str">
        <f t="array" ref="U315">IFERROR(SUM(VLOOKUP(K315,counts!$A:$AC, {6,7,8,9,10,11,12,13,14,15,16,17,18,19,20,21,22,23,24,25,26,27,28,29},FALSE)),"****")</f>
        <v>****</v>
      </c>
      <c r="V315" s="23" t="e">
        <f t="shared" si="456"/>
        <v>#VALUE!</v>
      </c>
      <c r="W315" s="24" t="e">
        <f t="shared" si="457"/>
        <v>#VALUE!</v>
      </c>
    </row>
    <row r="316" spans="1:24" hidden="1" outlineLevel="1">
      <c r="B316" s="1" t="s">
        <v>247</v>
      </c>
      <c r="C316" s="89">
        <v>200</v>
      </c>
      <c r="F316" s="2">
        <f t="shared" si="448"/>
        <v>0</v>
      </c>
      <c r="G316" s="2">
        <f t="shared" si="449"/>
        <v>0</v>
      </c>
      <c r="H316" s="2" t="str">
        <f t="shared" si="450"/>
        <v>L</v>
      </c>
      <c r="I316" s="2" t="str">
        <f t="shared" si="451"/>
        <v>L00</v>
      </c>
      <c r="J316" s="2" t="str">
        <f t="shared" si="452"/>
        <v>200NE</v>
      </c>
      <c r="K316" s="2" t="str">
        <f t="shared" si="453"/>
        <v>200SW</v>
      </c>
      <c r="L316" s="43"/>
      <c r="M316" s="22" t="str">
        <f>IFERROR(VLOOKUP(H316,emme_volumes!$A:$AB, 4,FALSE)*24,"****")</f>
        <v>****</v>
      </c>
      <c r="N316" s="22" t="str">
        <f t="array" ref="N316">IFERROR(SUM(VLOOKUP(H316,emme_volumes!$A:$AB, {5,6,7,8,9,10,11,12,13,14,15,16,17,18,19,20,21,22,23,24,25,26,27,28},FALSE)),"****")</f>
        <v>****</v>
      </c>
      <c r="O316" s="23" t="str">
        <f t="array" ref="O316">IFERROR(SUM(VLOOKUP(J316,counts!$A:$AC, {6,7,8,9,10,11,12,13,14,15,16,17,18,19,20,21,22,23,24,25,26,27,28,29},FALSE)),"****")</f>
        <v>****</v>
      </c>
      <c r="P316" s="23" t="e">
        <f t="shared" si="454"/>
        <v>#VALUE!</v>
      </c>
      <c r="Q316" s="24" t="e">
        <f t="shared" si="455"/>
        <v>#VALUE!</v>
      </c>
      <c r="R316" s="49"/>
      <c r="S316" s="22" t="str">
        <f>IFERROR(VLOOKUP(I316,emme_volumes!$A:$AB, 4,FALSE)*24,"****")</f>
        <v>****</v>
      </c>
      <c r="T316" s="22" t="str">
        <f t="array" ref="T316">IFERROR(SUM(VLOOKUP(I316,emme_volumes!$A:$AB, {5,6,7,8,9,10,11,12,13,14,15,16,17,18,19,20,21,22,23,24,25,26,27,28},FALSE)),"****")</f>
        <v>****</v>
      </c>
      <c r="U316" s="23" t="str">
        <f t="array" ref="U316">IFERROR(SUM(VLOOKUP(K316,counts!$A:$AC, {6,7,8,9,10,11,12,13,14,15,16,17,18,19,20,21,22,23,24,25,26,27,28,29},FALSE)),"****")</f>
        <v>****</v>
      </c>
      <c r="V316" s="23" t="e">
        <f t="shared" si="456"/>
        <v>#VALUE!</v>
      </c>
      <c r="W316" s="24" t="e">
        <f t="shared" si="457"/>
        <v>#VALUE!</v>
      </c>
    </row>
    <row r="317" spans="1:24" hidden="1" outlineLevel="1">
      <c r="B317" s="4" t="s">
        <v>589</v>
      </c>
      <c r="C317" s="93">
        <v>201</v>
      </c>
      <c r="D317" s="9">
        <v>58838</v>
      </c>
      <c r="E317" s="9">
        <v>53865</v>
      </c>
      <c r="F317" s="9">
        <f t="shared" si="448"/>
        <v>53865</v>
      </c>
      <c r="G317" s="9">
        <f t="shared" si="449"/>
        <v>58838</v>
      </c>
      <c r="H317" s="9" t="str">
        <f t="shared" si="450"/>
        <v>L5883853865</v>
      </c>
      <c r="I317" s="9" t="str">
        <f t="shared" si="451"/>
        <v>L5386558838</v>
      </c>
      <c r="J317" s="9" t="str">
        <f t="shared" si="452"/>
        <v>201NE</v>
      </c>
      <c r="K317" s="9" t="str">
        <f t="shared" si="453"/>
        <v>201SW</v>
      </c>
      <c r="L317" s="43"/>
      <c r="M317" s="26" t="str">
        <f>IFERROR(VLOOKUP(H317,emme_volumes!$A:$AB, 4,FALSE)*24,"****")</f>
        <v>****</v>
      </c>
      <c r="N317" s="26" t="str">
        <f t="array" ref="N317">IFERROR(SUM(VLOOKUP(H317,emme_volumes!$A:$AB, {5,6,7,8,9,10,11,12,13,14,15,16,17,18,19,20,21,22,23,24,25,26,27,28},FALSE)),"****")</f>
        <v>****</v>
      </c>
      <c r="O317" s="27">
        <f t="array" ref="O317">IFERROR(SUM(VLOOKUP(J317,counts!$A:$AC, {6,7,8,9,10,11,12,13,14,15,16,17,18,19,20,21,22,23,24,25,26,27,28,29},FALSE)),"****")</f>
        <v>21119</v>
      </c>
      <c r="P317" s="27" t="e">
        <f t="shared" si="454"/>
        <v>#VALUE!</v>
      </c>
      <c r="Q317" s="28" t="e">
        <f t="shared" si="455"/>
        <v>#VALUE!</v>
      </c>
      <c r="R317" s="49"/>
      <c r="S317" s="26" t="str">
        <f>IFERROR(VLOOKUP(I317,emme_volumes!$A:$AB, 4,FALSE)*24,"****")</f>
        <v>****</v>
      </c>
      <c r="T317" s="26" t="str">
        <f t="array" ref="T317">IFERROR(SUM(VLOOKUP(I317,emme_volumes!$A:$AB, {5,6,7,8,9,10,11,12,13,14,15,16,17,18,19,20,21,22,23,24,25,26,27,28},FALSE)),"****")</f>
        <v>****</v>
      </c>
      <c r="U317" s="27">
        <f t="array" ref="U317">IFERROR(SUM(VLOOKUP(K317,counts!$A:$AC, {6,7,8,9,10,11,12,13,14,15,16,17,18,19,20,21,22,23,24,25,26,27,28,29},FALSE)),"****")</f>
        <v>21445</v>
      </c>
      <c r="V317" s="27" t="e">
        <f t="shared" si="456"/>
        <v>#VALUE!</v>
      </c>
      <c r="W317" s="28" t="e">
        <f t="shared" si="457"/>
        <v>#VALUE!</v>
      </c>
      <c r="X317" s="1" t="s">
        <v>523</v>
      </c>
    </row>
    <row r="318" spans="1:24" hidden="1" outlineLevel="1">
      <c r="A318" s="3"/>
      <c r="B318" s="53" t="s">
        <v>4</v>
      </c>
      <c r="C318" s="91"/>
      <c r="D318" s="54"/>
      <c r="E318" s="54"/>
      <c r="F318" s="54"/>
      <c r="G318" s="54"/>
      <c r="H318" s="54"/>
      <c r="I318" s="54"/>
      <c r="J318" s="54"/>
      <c r="K318" s="54"/>
      <c r="L318" s="45"/>
      <c r="M318" s="55">
        <f>SUM(M313:M317)</f>
        <v>0</v>
      </c>
      <c r="N318" s="55">
        <f>SUM(N313:N317)</f>
        <v>0</v>
      </c>
      <c r="O318" s="56">
        <f t="shared" ref="O318" si="458">SUM(O313:O317)</f>
        <v>21119</v>
      </c>
      <c r="P318" s="56">
        <f>N318-O318</f>
        <v>-21119</v>
      </c>
      <c r="Q318" s="57">
        <f t="shared" si="455"/>
        <v>-1</v>
      </c>
      <c r="R318" s="50"/>
      <c r="S318" s="55">
        <f>SUM(S313:S317)</f>
        <v>0</v>
      </c>
      <c r="T318" s="55">
        <f t="shared" ref="T318:U318" si="459">SUM(T313:T317)</f>
        <v>0</v>
      </c>
      <c r="U318" s="56">
        <f t="shared" si="459"/>
        <v>21445</v>
      </c>
      <c r="V318" s="56">
        <f>T318-U318</f>
        <v>-21445</v>
      </c>
      <c r="W318" s="57">
        <f t="shared" si="457"/>
        <v>-1</v>
      </c>
    </row>
    <row r="319" spans="1:24" hidden="1" outlineLevel="1">
      <c r="C319" s="89"/>
      <c r="I319" s="92"/>
      <c r="L319" s="43"/>
      <c r="M319" s="22"/>
      <c r="N319" s="22"/>
      <c r="Q319" s="24"/>
      <c r="R319" s="49"/>
      <c r="S319" s="22"/>
      <c r="T319" s="22"/>
      <c r="W319" s="24"/>
    </row>
    <row r="320" spans="1:24" hidden="1" outlineLevel="1">
      <c r="B320" s="53" t="s">
        <v>135</v>
      </c>
      <c r="C320" s="90"/>
      <c r="D320" s="74"/>
      <c r="E320" s="74"/>
      <c r="F320" s="74"/>
      <c r="G320" s="74"/>
      <c r="H320" s="74"/>
      <c r="I320" s="74"/>
      <c r="J320" s="74"/>
      <c r="K320" s="74"/>
      <c r="L320" s="45"/>
      <c r="M320" s="75"/>
      <c r="N320" s="75"/>
      <c r="O320" s="76"/>
      <c r="P320" s="76"/>
      <c r="Q320" s="77"/>
      <c r="R320" s="49"/>
      <c r="S320" s="75"/>
      <c r="T320" s="75"/>
      <c r="U320" s="76"/>
      <c r="V320" s="76"/>
      <c r="W320" s="77"/>
    </row>
    <row r="321" spans="1:23" hidden="1" outlineLevel="1">
      <c r="B321" s="1" t="s">
        <v>248</v>
      </c>
      <c r="C321" s="89">
        <v>202</v>
      </c>
      <c r="F321" s="2">
        <f t="shared" ref="F321" si="460">E321</f>
        <v>0</v>
      </c>
      <c r="G321" s="2">
        <f t="shared" ref="G321" si="461">D321</f>
        <v>0</v>
      </c>
      <c r="H321" s="2" t="str">
        <f>CONCATENATE("L",D321,E321)</f>
        <v>L</v>
      </c>
      <c r="I321" s="2" t="str">
        <f>CONCATENATE("L",F321,G321)</f>
        <v>L00</v>
      </c>
      <c r="J321" s="2" t="str">
        <f>CONCATENATE(C321,"NE")</f>
        <v>202NE</v>
      </c>
      <c r="K321" s="2" t="str">
        <f>CONCATENATE(C321,"SW")</f>
        <v>202SW</v>
      </c>
      <c r="L321" s="43"/>
      <c r="M321" s="22" t="str">
        <f>IFERROR(VLOOKUP(H321,emme_volumes!$A:$AB, 4,FALSE)*24,"****")</f>
        <v>****</v>
      </c>
      <c r="N321" s="22" t="str">
        <f t="array" ref="N321">IFERROR(SUM(VLOOKUP(H321,emme_volumes!$A:$AB, {5,6,7,8,9,10,11,12,13,14,15,16,17,18,19,20,21,22,23,24,25,26,27,28},FALSE)),"****")</f>
        <v>****</v>
      </c>
      <c r="O321" s="23" t="str">
        <f t="array" ref="O321">IFERROR(SUM(VLOOKUP(J321,counts!$A:$AC, {6,7,8,9,10,11,12,13,14,15,16,17,18,19,20,21,22,23,24,25,26,27,28,29},FALSE)),"****")</f>
        <v>****</v>
      </c>
      <c r="P321" s="23" t="e">
        <f>N321-O321</f>
        <v>#VALUE!</v>
      </c>
      <c r="Q321" s="24" t="e">
        <f>P321/O321</f>
        <v>#VALUE!</v>
      </c>
      <c r="R321" s="49"/>
      <c r="S321" s="22" t="str">
        <f>IFERROR(VLOOKUP(I321,emme_volumes!$A:$AB, 4,FALSE)*24,"****")</f>
        <v>****</v>
      </c>
      <c r="T321" s="22" t="str">
        <f t="array" ref="T321">IFERROR(SUM(VLOOKUP(I321,emme_volumes!$A:$AB, {5,6,7,8,9,10,11,12,13,14,15,16,17,18,19,20,21,22,23,24,25,26,27,28},FALSE)),"****")</f>
        <v>****</v>
      </c>
      <c r="U321" s="23" t="str">
        <f t="array" ref="U321">IFERROR(SUM(VLOOKUP(K321,counts!$A:$AC, {6,7,8,9,10,11,12,13,14,15,16,17,18,19,20,21,22,23,24,25,26,27,28,29},FALSE)),"****")</f>
        <v>****</v>
      </c>
      <c r="V321" s="23" t="e">
        <f>T321-U321</f>
        <v>#VALUE!</v>
      </c>
      <c r="W321" s="24" t="e">
        <f>V321/U321</f>
        <v>#VALUE!</v>
      </c>
    </row>
    <row r="322" spans="1:23" hidden="1" outlineLevel="1">
      <c r="A322" s="3"/>
      <c r="B322" s="53" t="s">
        <v>4</v>
      </c>
      <c r="C322" s="91"/>
      <c r="D322" s="54"/>
      <c r="E322" s="54"/>
      <c r="F322" s="54"/>
      <c r="G322" s="54"/>
      <c r="H322" s="54"/>
      <c r="I322" s="54"/>
      <c r="J322" s="54"/>
      <c r="K322" s="54"/>
      <c r="L322" s="45"/>
      <c r="M322" s="55">
        <f>SUM(M321)</f>
        <v>0</v>
      </c>
      <c r="N322" s="55">
        <f>SUM(N321)</f>
        <v>0</v>
      </c>
      <c r="O322" s="56">
        <f t="shared" ref="O322:P322" si="462">SUM(O321)</f>
        <v>0</v>
      </c>
      <c r="P322" s="56" t="e">
        <f t="shared" si="462"/>
        <v>#VALUE!</v>
      </c>
      <c r="Q322" s="57" t="e">
        <f t="shared" ref="Q322" si="463">P322/O322</f>
        <v>#VALUE!</v>
      </c>
      <c r="R322" s="50"/>
      <c r="S322" s="55">
        <f>SUM(S321)</f>
        <v>0</v>
      </c>
      <c r="T322" s="55">
        <f>SUM(T321)</f>
        <v>0</v>
      </c>
      <c r="U322" s="56">
        <f t="shared" ref="U322:V322" si="464">SUM(U321)</f>
        <v>0</v>
      </c>
      <c r="V322" s="56" t="e">
        <f t="shared" si="464"/>
        <v>#VALUE!</v>
      </c>
      <c r="W322" s="57" t="e">
        <f t="shared" ref="W322" si="465">V322/U322</f>
        <v>#VALUE!</v>
      </c>
    </row>
    <row r="323" spans="1:23" hidden="1" outlineLevel="1">
      <c r="C323" s="89"/>
      <c r="I323" s="92"/>
      <c r="L323" s="43"/>
      <c r="M323" s="22"/>
      <c r="N323" s="22"/>
      <c r="Q323" s="24"/>
      <c r="R323" s="49"/>
      <c r="S323" s="22"/>
      <c r="T323" s="22"/>
      <c r="W323" s="24"/>
    </row>
    <row r="324" spans="1:23" hidden="1" outlineLevel="1">
      <c r="B324" s="53" t="s">
        <v>136</v>
      </c>
      <c r="C324" s="90"/>
      <c r="D324" s="74"/>
      <c r="E324" s="74"/>
      <c r="F324" s="74"/>
      <c r="G324" s="74"/>
      <c r="H324" s="74"/>
      <c r="I324" s="74"/>
      <c r="J324" s="74"/>
      <c r="K324" s="74"/>
      <c r="L324" s="45"/>
      <c r="M324" s="75"/>
      <c r="N324" s="75"/>
      <c r="O324" s="76"/>
      <c r="P324" s="76"/>
      <c r="Q324" s="77"/>
      <c r="R324" s="49"/>
      <c r="S324" s="75"/>
      <c r="T324" s="75"/>
      <c r="U324" s="76"/>
      <c r="V324" s="76"/>
      <c r="W324" s="77"/>
    </row>
    <row r="325" spans="1:23" hidden="1" outlineLevel="1">
      <c r="B325" s="1" t="s">
        <v>249</v>
      </c>
      <c r="C325" s="89">
        <v>203</v>
      </c>
      <c r="F325" s="2">
        <f t="shared" ref="F325" si="466">E325</f>
        <v>0</v>
      </c>
      <c r="G325" s="2">
        <f t="shared" ref="G325" si="467">D325</f>
        <v>0</v>
      </c>
      <c r="H325" s="2" t="str">
        <f>CONCATENATE("L",D325,E325)</f>
        <v>L</v>
      </c>
      <c r="I325" s="2" t="str">
        <f>CONCATENATE("L",F325,G325)</f>
        <v>L00</v>
      </c>
      <c r="J325" s="2" t="str">
        <f>CONCATENATE(C325,"NE")</f>
        <v>203NE</v>
      </c>
      <c r="K325" s="2" t="str">
        <f>CONCATENATE(C325,"SW")</f>
        <v>203SW</v>
      </c>
      <c r="L325" s="43"/>
      <c r="M325" s="22" t="str">
        <f>IFERROR(VLOOKUP(H325,emme_volumes!$A:$AB, 4,FALSE)*24,"****")</f>
        <v>****</v>
      </c>
      <c r="N325" s="22" t="str">
        <f t="array" ref="N325">IFERROR(SUM(VLOOKUP(H325,emme_volumes!$A:$AB, {5,6,7,8,9,10,11,12,13,14,15,16,17,18,19,20,21,22,23,24,25,26,27,28},FALSE)),"****")</f>
        <v>****</v>
      </c>
      <c r="O325" s="23" t="str">
        <f t="array" ref="O325">IFERROR(SUM(VLOOKUP(J325,counts!$A:$AC, {6,7,8,9,10,11,12,13,14,15,16,17,18,19,20,21,22,23,24,25,26,27,28,29},FALSE)),"****")</f>
        <v>****</v>
      </c>
      <c r="P325" s="23" t="e">
        <f>N325-O325</f>
        <v>#VALUE!</v>
      </c>
      <c r="Q325" s="24" t="e">
        <f>P325/O325</f>
        <v>#VALUE!</v>
      </c>
      <c r="R325" s="49"/>
      <c r="S325" s="22" t="str">
        <f>IFERROR(VLOOKUP(I325,emme_volumes!$A:$AB, 4,FALSE)*24,"****")</f>
        <v>****</v>
      </c>
      <c r="T325" s="22" t="str">
        <f t="array" ref="T325">IFERROR(SUM(VLOOKUP(I325,emme_volumes!$A:$AB, {5,6,7,8,9,10,11,12,13,14,15,16,17,18,19,20,21,22,23,24,25,26,27,28},FALSE)),"****")</f>
        <v>****</v>
      </c>
      <c r="U325" s="23" t="str">
        <f t="array" ref="U325">IFERROR(SUM(VLOOKUP(K325,counts!$A:$AC, {6,7,8,9,10,11,12,13,14,15,16,17,18,19,20,21,22,23,24,25,26,27,28,29},FALSE)),"****")</f>
        <v>****</v>
      </c>
      <c r="V325" s="23" t="e">
        <f>T325-U325</f>
        <v>#VALUE!</v>
      </c>
      <c r="W325" s="24" t="e">
        <f>V325/U325</f>
        <v>#VALUE!</v>
      </c>
    </row>
    <row r="326" spans="1:23" hidden="1" outlineLevel="1">
      <c r="A326" s="3"/>
      <c r="B326" s="53" t="s">
        <v>4</v>
      </c>
      <c r="C326" s="91"/>
      <c r="D326" s="54"/>
      <c r="E326" s="54"/>
      <c r="F326" s="54"/>
      <c r="G326" s="54"/>
      <c r="H326" s="54"/>
      <c r="I326" s="54"/>
      <c r="J326" s="54"/>
      <c r="K326" s="54"/>
      <c r="L326" s="45"/>
      <c r="M326" s="55">
        <f>SUM(M325)</f>
        <v>0</v>
      </c>
      <c r="N326" s="55">
        <f>SUM(N325)</f>
        <v>0</v>
      </c>
      <c r="O326" s="56">
        <f t="shared" ref="O326:P326" si="468">SUM(O325)</f>
        <v>0</v>
      </c>
      <c r="P326" s="56" t="e">
        <f t="shared" si="468"/>
        <v>#VALUE!</v>
      </c>
      <c r="Q326" s="57" t="e">
        <f t="shared" ref="Q326" si="469">P326/O326</f>
        <v>#VALUE!</v>
      </c>
      <c r="R326" s="50"/>
      <c r="S326" s="55">
        <f>SUM(S325)</f>
        <v>0</v>
      </c>
      <c r="T326" s="55">
        <f>SUM(T325)</f>
        <v>0</v>
      </c>
      <c r="U326" s="56">
        <f t="shared" ref="U326:V326" si="470">SUM(U325)</f>
        <v>0</v>
      </c>
      <c r="V326" s="56" t="e">
        <f t="shared" si="470"/>
        <v>#VALUE!</v>
      </c>
      <c r="W326" s="57" t="e">
        <f t="shared" ref="W326" si="471">V326/U326</f>
        <v>#VALUE!</v>
      </c>
    </row>
    <row r="327" spans="1:23" hidden="1" outlineLevel="1">
      <c r="C327" s="89"/>
      <c r="I327" s="92"/>
      <c r="L327" s="43"/>
      <c r="M327" s="22"/>
      <c r="N327" s="22"/>
      <c r="Q327" s="24"/>
      <c r="R327" s="49"/>
      <c r="S327" s="22"/>
      <c r="T327" s="22"/>
      <c r="W327" s="24"/>
    </row>
    <row r="328" spans="1:23" hidden="1" outlineLevel="1">
      <c r="B328" s="53" t="s">
        <v>137</v>
      </c>
      <c r="C328" s="90"/>
      <c r="D328" s="74"/>
      <c r="E328" s="74"/>
      <c r="F328" s="74"/>
      <c r="G328" s="74"/>
      <c r="H328" s="74"/>
      <c r="I328" s="74"/>
      <c r="J328" s="74"/>
      <c r="K328" s="74"/>
      <c r="L328" s="45"/>
      <c r="M328" s="75"/>
      <c r="N328" s="75"/>
      <c r="O328" s="76"/>
      <c r="P328" s="76"/>
      <c r="Q328" s="77"/>
      <c r="R328" s="49"/>
      <c r="S328" s="75"/>
      <c r="T328" s="75"/>
      <c r="U328" s="76"/>
      <c r="V328" s="76"/>
      <c r="W328" s="77"/>
    </row>
    <row r="329" spans="1:23" hidden="1" outlineLevel="1">
      <c r="B329" s="4" t="s">
        <v>250</v>
      </c>
      <c r="C329" s="93">
        <v>204</v>
      </c>
      <c r="D329" s="9"/>
      <c r="E329" s="9"/>
      <c r="F329" s="9">
        <f t="shared" ref="F329:F330" si="472">E329</f>
        <v>0</v>
      </c>
      <c r="G329" s="9">
        <f t="shared" ref="G329:G330" si="473">D329</f>
        <v>0</v>
      </c>
      <c r="H329" s="9" t="str">
        <f t="shared" ref="H329:H330" si="474">CONCATENATE("L",D329,E329)</f>
        <v>L</v>
      </c>
      <c r="I329" s="9" t="str">
        <f t="shared" ref="I329:I330" si="475">CONCATENATE("L",F329,G329)</f>
        <v>L00</v>
      </c>
      <c r="J329" s="9" t="str">
        <f t="shared" ref="J329:J330" si="476">CONCATENATE(C329,"NE")</f>
        <v>204NE</v>
      </c>
      <c r="K329" s="9" t="str">
        <f t="shared" ref="K329:K330" si="477">CONCATENATE(C329,"SW")</f>
        <v>204SW</v>
      </c>
      <c r="L329" s="43"/>
      <c r="M329" s="26" t="str">
        <f>IFERROR(VLOOKUP(H329,emme_volumes!$A:$AB, 4,FALSE)*24,"****")</f>
        <v>****</v>
      </c>
      <c r="N329" s="26" t="str">
        <f t="array" ref="N329">IFERROR(SUM(VLOOKUP(H329,emme_volumes!$A:$AB, {5,6,7,8,9,10,11,12,13,14,15,16,17,18,19,20,21,22,23,24,25,26,27,28},FALSE)),"****")</f>
        <v>****</v>
      </c>
      <c r="O329" s="27" t="str">
        <f t="array" ref="O329">IFERROR(SUM(VLOOKUP(J329,counts!$A:$AC, {6,7,8,9,10,11,12,13,14,15,16,17,18,19,20,21,22,23,24,25,26,27,28,29},FALSE)),"****")</f>
        <v>****</v>
      </c>
      <c r="P329" s="27" t="e">
        <f t="shared" ref="P329:P330" si="478">N329-O329</f>
        <v>#VALUE!</v>
      </c>
      <c r="Q329" s="28" t="e">
        <f t="shared" ref="Q329:Q331" si="479">P329/O329</f>
        <v>#VALUE!</v>
      </c>
      <c r="R329" s="49"/>
      <c r="S329" s="26" t="str">
        <f>IFERROR(VLOOKUP(I329,emme_volumes!$A:$AB, 4,FALSE)*24,"****")</f>
        <v>****</v>
      </c>
      <c r="T329" s="26" t="str">
        <f t="array" ref="T329">IFERROR(SUM(VLOOKUP(I329,emme_volumes!$A:$AB, {5,6,7,8,9,10,11,12,13,14,15,16,17,18,19,20,21,22,23,24,25,26,27,28},FALSE)),"****")</f>
        <v>****</v>
      </c>
      <c r="U329" s="27" t="str">
        <f t="array" ref="U329">IFERROR(SUM(VLOOKUP(K329,counts!$A:$AC, {6,7,8,9,10,11,12,13,14,15,16,17,18,19,20,21,22,23,24,25,26,27,28,29},FALSE)),"****")</f>
        <v>****</v>
      </c>
      <c r="V329" s="27" t="e">
        <f t="shared" ref="V329:V330" si="480">T329-U329</f>
        <v>#VALUE!</v>
      </c>
      <c r="W329" s="28" t="e">
        <f t="shared" ref="W329:W331" si="481">V329/U329</f>
        <v>#VALUE!</v>
      </c>
    </row>
    <row r="330" spans="1:23" hidden="1" outlineLevel="1">
      <c r="B330" s="1" t="s">
        <v>251</v>
      </c>
      <c r="C330" s="89">
        <v>205</v>
      </c>
      <c r="F330" s="2">
        <f t="shared" si="472"/>
        <v>0</v>
      </c>
      <c r="G330" s="2">
        <f t="shared" si="473"/>
        <v>0</v>
      </c>
      <c r="H330" s="2" t="str">
        <f t="shared" si="474"/>
        <v>L</v>
      </c>
      <c r="I330" s="2" t="str">
        <f t="shared" si="475"/>
        <v>L00</v>
      </c>
      <c r="J330" s="2" t="str">
        <f t="shared" si="476"/>
        <v>205NE</v>
      </c>
      <c r="K330" s="2" t="str">
        <f t="shared" si="477"/>
        <v>205SW</v>
      </c>
      <c r="L330" s="43"/>
      <c r="M330" s="22" t="str">
        <f>IFERROR(VLOOKUP(H330,emme_volumes!$A:$AB, 4,FALSE)*24,"****")</f>
        <v>****</v>
      </c>
      <c r="N330" s="22" t="str">
        <f t="array" ref="N330">IFERROR(SUM(VLOOKUP(H330,emme_volumes!$A:$AB, {5,6,7,8,9,10,11,12,13,14,15,16,17,18,19,20,21,22,23,24,25,26,27,28},FALSE)),"****")</f>
        <v>****</v>
      </c>
      <c r="O330" s="23" t="str">
        <f t="array" ref="O330">IFERROR(SUM(VLOOKUP(J330,counts!$A:$AC, {6,7,8,9,10,11,12,13,14,15,16,17,18,19,20,21,22,23,24,25,26,27,28,29},FALSE)),"****")</f>
        <v>****</v>
      </c>
      <c r="P330" s="23" t="e">
        <f t="shared" si="478"/>
        <v>#VALUE!</v>
      </c>
      <c r="Q330" s="24" t="e">
        <f t="shared" si="479"/>
        <v>#VALUE!</v>
      </c>
      <c r="R330" s="49"/>
      <c r="S330" s="22" t="str">
        <f>IFERROR(VLOOKUP(I330,emme_volumes!$A:$AB, 4,FALSE)*24,"****")</f>
        <v>****</v>
      </c>
      <c r="T330" s="22" t="str">
        <f t="array" ref="T330">IFERROR(SUM(VLOOKUP(I330,emme_volumes!$A:$AB, {5,6,7,8,9,10,11,12,13,14,15,16,17,18,19,20,21,22,23,24,25,26,27,28},FALSE)),"****")</f>
        <v>****</v>
      </c>
      <c r="U330" s="23" t="str">
        <f t="array" ref="U330">IFERROR(SUM(VLOOKUP(K330,counts!$A:$AC, {6,7,8,9,10,11,12,13,14,15,16,17,18,19,20,21,22,23,24,25,26,27,28,29},FALSE)),"****")</f>
        <v>****</v>
      </c>
      <c r="V330" s="23" t="e">
        <f t="shared" si="480"/>
        <v>#VALUE!</v>
      </c>
      <c r="W330" s="24" t="e">
        <f t="shared" si="481"/>
        <v>#VALUE!</v>
      </c>
    </row>
    <row r="331" spans="1:23" hidden="1" outlineLevel="1">
      <c r="A331" s="3"/>
      <c r="B331" s="53" t="s">
        <v>4</v>
      </c>
      <c r="C331" s="91"/>
      <c r="D331" s="54"/>
      <c r="E331" s="54"/>
      <c r="F331" s="54"/>
      <c r="G331" s="54"/>
      <c r="H331" s="54"/>
      <c r="I331" s="54"/>
      <c r="J331" s="54"/>
      <c r="K331" s="54"/>
      <c r="L331" s="45"/>
      <c r="M331" s="55">
        <f>SUM(M329:M330)</f>
        <v>0</v>
      </c>
      <c r="N331" s="55">
        <f>SUM(N329:N330)</f>
        <v>0</v>
      </c>
      <c r="O331" s="56">
        <f t="shared" ref="O331:P331" si="482">SUM(O329:O330)</f>
        <v>0</v>
      </c>
      <c r="P331" s="56" t="e">
        <f t="shared" si="482"/>
        <v>#VALUE!</v>
      </c>
      <c r="Q331" s="57" t="e">
        <f t="shared" si="479"/>
        <v>#VALUE!</v>
      </c>
      <c r="R331" s="50"/>
      <c r="S331" s="55">
        <f>SUM(S329:S330)</f>
        <v>0</v>
      </c>
      <c r="T331" s="55">
        <f t="shared" ref="T331:V331" si="483">SUM(T329:T330)</f>
        <v>0</v>
      </c>
      <c r="U331" s="56">
        <f t="shared" si="483"/>
        <v>0</v>
      </c>
      <c r="V331" s="56" t="e">
        <f t="shared" si="483"/>
        <v>#VALUE!</v>
      </c>
      <c r="W331" s="57" t="e">
        <f t="shared" si="481"/>
        <v>#VALUE!</v>
      </c>
    </row>
    <row r="332" spans="1:23" hidden="1" outlineLevel="1">
      <c r="C332" s="89"/>
      <c r="I332" s="92"/>
      <c r="L332" s="43"/>
      <c r="M332" s="22"/>
      <c r="N332" s="22"/>
      <c r="Q332" s="24"/>
      <c r="R332" s="49"/>
      <c r="S332" s="22"/>
      <c r="T332" s="22"/>
      <c r="W332" s="24"/>
    </row>
    <row r="333" spans="1:23" hidden="1" outlineLevel="1">
      <c r="B333" s="53" t="s">
        <v>138</v>
      </c>
      <c r="C333" s="90"/>
      <c r="D333" s="74"/>
      <c r="E333" s="74"/>
      <c r="F333" s="74"/>
      <c r="G333" s="74"/>
      <c r="H333" s="74"/>
      <c r="I333" s="74"/>
      <c r="J333" s="74"/>
      <c r="K333" s="74"/>
      <c r="L333" s="45"/>
      <c r="M333" s="75"/>
      <c r="N333" s="75"/>
      <c r="O333" s="76"/>
      <c r="P333" s="76"/>
      <c r="Q333" s="77"/>
      <c r="R333" s="49"/>
      <c r="S333" s="75"/>
      <c r="T333" s="75"/>
      <c r="U333" s="76"/>
      <c r="V333" s="76"/>
      <c r="W333" s="77"/>
    </row>
    <row r="334" spans="1:23" hidden="1" outlineLevel="1">
      <c r="B334" s="1" t="s">
        <v>252</v>
      </c>
      <c r="C334" s="89">
        <v>222</v>
      </c>
      <c r="F334" s="2">
        <f t="shared" ref="F334:F343" si="484">E334</f>
        <v>0</v>
      </c>
      <c r="G334" s="2">
        <f t="shared" ref="G334:G343" si="485">D334</f>
        <v>0</v>
      </c>
      <c r="H334" s="2" t="str">
        <f t="shared" ref="H334:H343" si="486">CONCATENATE("L",D334,E334)</f>
        <v>L</v>
      </c>
      <c r="I334" s="2" t="str">
        <f t="shared" ref="I334:I343" si="487">CONCATENATE("L",F334,G334)</f>
        <v>L00</v>
      </c>
      <c r="J334" s="2" t="str">
        <f t="shared" ref="J334:J343" si="488">CONCATENATE(C334,"NE")</f>
        <v>222NE</v>
      </c>
      <c r="K334" s="2" t="str">
        <f t="shared" ref="K334:K343" si="489">CONCATENATE(C334,"SW")</f>
        <v>222SW</v>
      </c>
      <c r="L334" s="43"/>
      <c r="M334" s="22" t="str">
        <f>IFERROR(VLOOKUP(H334,emme_volumes!$A:$AB, 4,FALSE)*24,"****")</f>
        <v>****</v>
      </c>
      <c r="N334" s="22" t="str">
        <f t="array" ref="N334">IFERROR(SUM(VLOOKUP(H334,emme_volumes!$A:$AB, {5,6,7,8,9,10,11,12,13,14,15,16,17,18,19,20,21,22,23,24,25,26,27,28},FALSE)),"****")</f>
        <v>****</v>
      </c>
      <c r="O334" s="23" t="str">
        <f t="array" ref="O334">IFERROR(SUM(VLOOKUP(J334,counts!$A:$AC, {6,7,8,9,10,11,12,13,14,15,16,17,18,19,20,21,22,23,24,25,26,27,28,29},FALSE)),"****")</f>
        <v>****</v>
      </c>
      <c r="P334" s="23" t="e">
        <f t="shared" ref="P334:P343" si="490">N334-O334</f>
        <v>#VALUE!</v>
      </c>
      <c r="Q334" s="24" t="e">
        <f t="shared" ref="Q334:Q343" si="491">P334/O334</f>
        <v>#VALUE!</v>
      </c>
      <c r="R334" s="49"/>
      <c r="S334" s="22" t="str">
        <f>IFERROR(VLOOKUP(I334,emme_volumes!$A:$AB, 4,FALSE)*24,"****")</f>
        <v>****</v>
      </c>
      <c r="T334" s="22" t="str">
        <f t="array" ref="T334">IFERROR(SUM(VLOOKUP(I334,emme_volumes!$A:$AB, {5,6,7,8,9,10,11,12,13,14,15,16,17,18,19,20,21,22,23,24,25,26,27,28},FALSE)),"****")</f>
        <v>****</v>
      </c>
      <c r="U334" s="23" t="str">
        <f t="array" ref="U334">IFERROR(SUM(VLOOKUP(K334,counts!$A:$AC, {6,7,8,9,10,11,12,13,14,15,16,17,18,19,20,21,22,23,24,25,26,27,28,29},FALSE)),"****")</f>
        <v>****</v>
      </c>
      <c r="V334" s="23" t="e">
        <f t="shared" ref="V334:V343" si="492">T334-U334</f>
        <v>#VALUE!</v>
      </c>
      <c r="W334" s="24" t="e">
        <f t="shared" ref="W334:W343" si="493">V334/U334</f>
        <v>#VALUE!</v>
      </c>
    </row>
    <row r="335" spans="1:23" hidden="1" outlineLevel="1">
      <c r="B335" s="1" t="s">
        <v>253</v>
      </c>
      <c r="C335" s="89">
        <v>223</v>
      </c>
      <c r="F335" s="2">
        <f t="shared" si="484"/>
        <v>0</v>
      </c>
      <c r="G335" s="2">
        <f t="shared" si="485"/>
        <v>0</v>
      </c>
      <c r="H335" s="2" t="str">
        <f t="shared" si="486"/>
        <v>L</v>
      </c>
      <c r="I335" s="2" t="str">
        <f t="shared" si="487"/>
        <v>L00</v>
      </c>
      <c r="J335" s="2" t="str">
        <f t="shared" si="488"/>
        <v>223NE</v>
      </c>
      <c r="K335" s="2" t="str">
        <f t="shared" si="489"/>
        <v>223SW</v>
      </c>
      <c r="L335" s="43"/>
      <c r="M335" s="22" t="str">
        <f>IFERROR(VLOOKUP(H335,emme_volumes!$A:$AB, 4,FALSE)*24,"****")</f>
        <v>****</v>
      </c>
      <c r="N335" s="22" t="str">
        <f t="array" ref="N335">IFERROR(SUM(VLOOKUP(H335,emme_volumes!$A:$AB, {5,6,7,8,9,10,11,12,13,14,15,16,17,18,19,20,21,22,23,24,25,26,27,28},FALSE)),"****")</f>
        <v>****</v>
      </c>
      <c r="O335" s="23" t="str">
        <f t="array" ref="O335">IFERROR(SUM(VLOOKUP(J335,counts!$A:$AC, {6,7,8,9,10,11,12,13,14,15,16,17,18,19,20,21,22,23,24,25,26,27,28,29},FALSE)),"****")</f>
        <v>****</v>
      </c>
      <c r="P335" s="23" t="e">
        <f t="shared" si="490"/>
        <v>#VALUE!</v>
      </c>
      <c r="Q335" s="24" t="e">
        <f t="shared" si="491"/>
        <v>#VALUE!</v>
      </c>
      <c r="R335" s="49"/>
      <c r="S335" s="22" t="str">
        <f>IFERROR(VLOOKUP(I335,emme_volumes!$A:$AB, 4,FALSE)*24,"****")</f>
        <v>****</v>
      </c>
      <c r="T335" s="22" t="str">
        <f t="array" ref="T335">IFERROR(SUM(VLOOKUP(I335,emme_volumes!$A:$AB, {5,6,7,8,9,10,11,12,13,14,15,16,17,18,19,20,21,22,23,24,25,26,27,28},FALSE)),"****")</f>
        <v>****</v>
      </c>
      <c r="U335" s="23" t="str">
        <f t="array" ref="U335">IFERROR(SUM(VLOOKUP(K335,counts!$A:$AC, {6,7,8,9,10,11,12,13,14,15,16,17,18,19,20,21,22,23,24,25,26,27,28,29},FALSE)),"****")</f>
        <v>****</v>
      </c>
      <c r="V335" s="23" t="e">
        <f t="shared" si="492"/>
        <v>#VALUE!</v>
      </c>
      <c r="W335" s="24" t="e">
        <f t="shared" si="493"/>
        <v>#VALUE!</v>
      </c>
    </row>
    <row r="336" spans="1:23" hidden="1" outlineLevel="1">
      <c r="B336" s="1" t="s">
        <v>254</v>
      </c>
      <c r="C336" s="89">
        <v>224</v>
      </c>
      <c r="F336" s="2">
        <f t="shared" si="484"/>
        <v>0</v>
      </c>
      <c r="G336" s="2">
        <f t="shared" si="485"/>
        <v>0</v>
      </c>
      <c r="H336" s="2" t="str">
        <f t="shared" si="486"/>
        <v>L</v>
      </c>
      <c r="I336" s="2" t="str">
        <f t="shared" si="487"/>
        <v>L00</v>
      </c>
      <c r="J336" s="2" t="str">
        <f t="shared" si="488"/>
        <v>224NE</v>
      </c>
      <c r="K336" s="2" t="str">
        <f t="shared" si="489"/>
        <v>224SW</v>
      </c>
      <c r="L336" s="43"/>
      <c r="M336" s="22" t="str">
        <f>IFERROR(VLOOKUP(H336,emme_volumes!$A:$AB, 4,FALSE)*24,"****")</f>
        <v>****</v>
      </c>
      <c r="N336" s="22" t="str">
        <f t="array" ref="N336">IFERROR(SUM(VLOOKUP(H336,emme_volumes!$A:$AB, {5,6,7,8,9,10,11,12,13,14,15,16,17,18,19,20,21,22,23,24,25,26,27,28},FALSE)),"****")</f>
        <v>****</v>
      </c>
      <c r="O336" s="23" t="str">
        <f t="array" ref="O336">IFERROR(SUM(VLOOKUP(J336,counts!$A:$AC, {6,7,8,9,10,11,12,13,14,15,16,17,18,19,20,21,22,23,24,25,26,27,28,29},FALSE)),"****")</f>
        <v>****</v>
      </c>
      <c r="P336" s="23" t="e">
        <f t="shared" si="490"/>
        <v>#VALUE!</v>
      </c>
      <c r="Q336" s="24" t="e">
        <f t="shared" si="491"/>
        <v>#VALUE!</v>
      </c>
      <c r="R336" s="49"/>
      <c r="S336" s="22" t="str">
        <f>IFERROR(VLOOKUP(I336,emme_volumes!$A:$AB, 4,FALSE)*24,"****")</f>
        <v>****</v>
      </c>
      <c r="T336" s="22" t="str">
        <f t="array" ref="T336">IFERROR(SUM(VLOOKUP(I336,emme_volumes!$A:$AB, {5,6,7,8,9,10,11,12,13,14,15,16,17,18,19,20,21,22,23,24,25,26,27,28},FALSE)),"****")</f>
        <v>****</v>
      </c>
      <c r="U336" s="23" t="str">
        <f t="array" ref="U336">IFERROR(SUM(VLOOKUP(K336,counts!$A:$AC, {6,7,8,9,10,11,12,13,14,15,16,17,18,19,20,21,22,23,24,25,26,27,28,29},FALSE)),"****")</f>
        <v>****</v>
      </c>
      <c r="V336" s="23" t="e">
        <f t="shared" si="492"/>
        <v>#VALUE!</v>
      </c>
      <c r="W336" s="24" t="e">
        <f t="shared" si="493"/>
        <v>#VALUE!</v>
      </c>
    </row>
    <row r="337" spans="1:23" hidden="1" outlineLevel="1">
      <c r="B337" s="1" t="s">
        <v>255</v>
      </c>
      <c r="C337" s="89">
        <v>225</v>
      </c>
      <c r="F337" s="2">
        <f t="shared" si="484"/>
        <v>0</v>
      </c>
      <c r="G337" s="2">
        <f t="shared" si="485"/>
        <v>0</v>
      </c>
      <c r="H337" s="2" t="str">
        <f t="shared" si="486"/>
        <v>L</v>
      </c>
      <c r="I337" s="2" t="str">
        <f t="shared" si="487"/>
        <v>L00</v>
      </c>
      <c r="J337" s="2" t="str">
        <f t="shared" si="488"/>
        <v>225NE</v>
      </c>
      <c r="K337" s="2" t="str">
        <f t="shared" si="489"/>
        <v>225SW</v>
      </c>
      <c r="L337" s="43"/>
      <c r="M337" s="22" t="str">
        <f>IFERROR(VLOOKUP(H337,emme_volumes!$A:$AB, 4,FALSE)*24,"****")</f>
        <v>****</v>
      </c>
      <c r="N337" s="22" t="str">
        <f t="array" ref="N337">IFERROR(SUM(VLOOKUP(H337,emme_volumes!$A:$AB, {5,6,7,8,9,10,11,12,13,14,15,16,17,18,19,20,21,22,23,24,25,26,27,28},FALSE)),"****")</f>
        <v>****</v>
      </c>
      <c r="O337" s="23" t="str">
        <f t="array" ref="O337">IFERROR(SUM(VLOOKUP(J337,counts!$A:$AC, {6,7,8,9,10,11,12,13,14,15,16,17,18,19,20,21,22,23,24,25,26,27,28,29},FALSE)),"****")</f>
        <v>****</v>
      </c>
      <c r="P337" s="23" t="e">
        <f t="shared" si="490"/>
        <v>#VALUE!</v>
      </c>
      <c r="Q337" s="24" t="e">
        <f t="shared" si="491"/>
        <v>#VALUE!</v>
      </c>
      <c r="R337" s="49"/>
      <c r="S337" s="22" t="str">
        <f>IFERROR(VLOOKUP(I337,emme_volumes!$A:$AB, 4,FALSE)*24,"****")</f>
        <v>****</v>
      </c>
      <c r="T337" s="22" t="str">
        <f t="array" ref="T337">IFERROR(SUM(VLOOKUP(I337,emme_volumes!$A:$AB, {5,6,7,8,9,10,11,12,13,14,15,16,17,18,19,20,21,22,23,24,25,26,27,28},FALSE)),"****")</f>
        <v>****</v>
      </c>
      <c r="U337" s="23" t="str">
        <f t="array" ref="U337">IFERROR(SUM(VLOOKUP(K337,counts!$A:$AC, {6,7,8,9,10,11,12,13,14,15,16,17,18,19,20,21,22,23,24,25,26,27,28,29},FALSE)),"****")</f>
        <v>****</v>
      </c>
      <c r="V337" s="23" t="e">
        <f t="shared" si="492"/>
        <v>#VALUE!</v>
      </c>
      <c r="W337" s="24" t="e">
        <f t="shared" si="493"/>
        <v>#VALUE!</v>
      </c>
    </row>
    <row r="338" spans="1:23" hidden="1" outlineLevel="1">
      <c r="B338" s="1" t="s">
        <v>256</v>
      </c>
      <c r="C338" s="89">
        <v>226</v>
      </c>
      <c r="F338" s="2">
        <f t="shared" si="484"/>
        <v>0</v>
      </c>
      <c r="G338" s="2">
        <f t="shared" si="485"/>
        <v>0</v>
      </c>
      <c r="H338" s="2" t="str">
        <f t="shared" si="486"/>
        <v>L</v>
      </c>
      <c r="I338" s="2" t="str">
        <f t="shared" si="487"/>
        <v>L00</v>
      </c>
      <c r="J338" s="2" t="str">
        <f t="shared" si="488"/>
        <v>226NE</v>
      </c>
      <c r="K338" s="2" t="str">
        <f t="shared" si="489"/>
        <v>226SW</v>
      </c>
      <c r="L338" s="43"/>
      <c r="M338" s="22" t="str">
        <f>IFERROR(VLOOKUP(H338,emme_volumes!$A:$AB, 4,FALSE)*24,"****")</f>
        <v>****</v>
      </c>
      <c r="N338" s="22" t="str">
        <f t="array" ref="N338">IFERROR(SUM(VLOOKUP(H338,emme_volumes!$A:$AB, {5,6,7,8,9,10,11,12,13,14,15,16,17,18,19,20,21,22,23,24,25,26,27,28},FALSE)),"****")</f>
        <v>****</v>
      </c>
      <c r="O338" s="23" t="str">
        <f t="array" ref="O338">IFERROR(SUM(VLOOKUP(J338,counts!$A:$AC, {6,7,8,9,10,11,12,13,14,15,16,17,18,19,20,21,22,23,24,25,26,27,28,29},FALSE)),"****")</f>
        <v>****</v>
      </c>
      <c r="P338" s="23" t="e">
        <f t="shared" si="490"/>
        <v>#VALUE!</v>
      </c>
      <c r="Q338" s="24" t="e">
        <f t="shared" si="491"/>
        <v>#VALUE!</v>
      </c>
      <c r="R338" s="49"/>
      <c r="S338" s="22" t="str">
        <f>IFERROR(VLOOKUP(I338,emme_volumes!$A:$AB, 4,FALSE)*24,"****")</f>
        <v>****</v>
      </c>
      <c r="T338" s="22" t="str">
        <f t="array" ref="T338">IFERROR(SUM(VLOOKUP(I338,emme_volumes!$A:$AB, {5,6,7,8,9,10,11,12,13,14,15,16,17,18,19,20,21,22,23,24,25,26,27,28},FALSE)),"****")</f>
        <v>****</v>
      </c>
      <c r="U338" s="23" t="str">
        <f t="array" ref="U338">IFERROR(SUM(VLOOKUP(K338,counts!$A:$AC, {6,7,8,9,10,11,12,13,14,15,16,17,18,19,20,21,22,23,24,25,26,27,28,29},FALSE)),"****")</f>
        <v>****</v>
      </c>
      <c r="V338" s="23" t="e">
        <f t="shared" si="492"/>
        <v>#VALUE!</v>
      </c>
      <c r="W338" s="24" t="e">
        <f t="shared" si="493"/>
        <v>#VALUE!</v>
      </c>
    </row>
    <row r="339" spans="1:23" hidden="1" outlineLevel="1">
      <c r="B339" s="1" t="s">
        <v>257</v>
      </c>
      <c r="C339" s="89">
        <v>227</v>
      </c>
      <c r="F339" s="2">
        <f t="shared" si="484"/>
        <v>0</v>
      </c>
      <c r="G339" s="2">
        <f t="shared" si="485"/>
        <v>0</v>
      </c>
      <c r="H339" s="2" t="str">
        <f t="shared" si="486"/>
        <v>L</v>
      </c>
      <c r="I339" s="2" t="str">
        <f t="shared" si="487"/>
        <v>L00</v>
      </c>
      <c r="J339" s="2" t="str">
        <f t="shared" si="488"/>
        <v>227NE</v>
      </c>
      <c r="K339" s="2" t="str">
        <f t="shared" si="489"/>
        <v>227SW</v>
      </c>
      <c r="L339" s="43"/>
      <c r="M339" s="22" t="str">
        <f>IFERROR(VLOOKUP(H339,emme_volumes!$A:$AB, 4,FALSE)*24,"****")</f>
        <v>****</v>
      </c>
      <c r="N339" s="22" t="str">
        <f t="array" ref="N339">IFERROR(SUM(VLOOKUP(H339,emme_volumes!$A:$AB, {5,6,7,8,9,10,11,12,13,14,15,16,17,18,19,20,21,22,23,24,25,26,27,28},FALSE)),"****")</f>
        <v>****</v>
      </c>
      <c r="O339" s="23" t="str">
        <f t="array" ref="O339">IFERROR(SUM(VLOOKUP(J339,counts!$A:$AC, {6,7,8,9,10,11,12,13,14,15,16,17,18,19,20,21,22,23,24,25,26,27,28,29},FALSE)),"****")</f>
        <v>****</v>
      </c>
      <c r="P339" s="23" t="e">
        <f t="shared" si="490"/>
        <v>#VALUE!</v>
      </c>
      <c r="Q339" s="24" t="e">
        <f t="shared" si="491"/>
        <v>#VALUE!</v>
      </c>
      <c r="R339" s="49"/>
      <c r="S339" s="22" t="str">
        <f>IFERROR(VLOOKUP(I339,emme_volumes!$A:$AB, 4,FALSE)*24,"****")</f>
        <v>****</v>
      </c>
      <c r="T339" s="22" t="str">
        <f t="array" ref="T339">IFERROR(SUM(VLOOKUP(I339,emme_volumes!$A:$AB, {5,6,7,8,9,10,11,12,13,14,15,16,17,18,19,20,21,22,23,24,25,26,27,28},FALSE)),"****")</f>
        <v>****</v>
      </c>
      <c r="U339" s="23" t="str">
        <f t="array" ref="U339">IFERROR(SUM(VLOOKUP(K339,counts!$A:$AC, {6,7,8,9,10,11,12,13,14,15,16,17,18,19,20,21,22,23,24,25,26,27,28,29},FALSE)),"****")</f>
        <v>****</v>
      </c>
      <c r="V339" s="23" t="e">
        <f t="shared" si="492"/>
        <v>#VALUE!</v>
      </c>
      <c r="W339" s="24" t="e">
        <f t="shared" si="493"/>
        <v>#VALUE!</v>
      </c>
    </row>
    <row r="340" spans="1:23" hidden="1" outlineLevel="1">
      <c r="B340" s="1" t="s">
        <v>258</v>
      </c>
      <c r="C340" s="89">
        <v>228</v>
      </c>
      <c r="F340" s="2">
        <f t="shared" si="484"/>
        <v>0</v>
      </c>
      <c r="G340" s="2">
        <f t="shared" si="485"/>
        <v>0</v>
      </c>
      <c r="H340" s="2" t="str">
        <f t="shared" si="486"/>
        <v>L</v>
      </c>
      <c r="I340" s="2" t="str">
        <f t="shared" si="487"/>
        <v>L00</v>
      </c>
      <c r="J340" s="2" t="str">
        <f t="shared" si="488"/>
        <v>228NE</v>
      </c>
      <c r="K340" s="2" t="str">
        <f t="shared" si="489"/>
        <v>228SW</v>
      </c>
      <c r="L340" s="43"/>
      <c r="M340" s="22" t="str">
        <f>IFERROR(VLOOKUP(H340,emme_volumes!$A:$AB, 4,FALSE)*24,"****")</f>
        <v>****</v>
      </c>
      <c r="N340" s="22" t="str">
        <f t="array" ref="N340">IFERROR(SUM(VLOOKUP(H340,emme_volumes!$A:$AB, {5,6,7,8,9,10,11,12,13,14,15,16,17,18,19,20,21,22,23,24,25,26,27,28},FALSE)),"****")</f>
        <v>****</v>
      </c>
      <c r="O340" s="23" t="str">
        <f t="array" ref="O340">IFERROR(SUM(VLOOKUP(J340,counts!$A:$AC, {6,7,8,9,10,11,12,13,14,15,16,17,18,19,20,21,22,23,24,25,26,27,28,29},FALSE)),"****")</f>
        <v>****</v>
      </c>
      <c r="P340" s="23" t="e">
        <f t="shared" si="490"/>
        <v>#VALUE!</v>
      </c>
      <c r="Q340" s="24" t="e">
        <f t="shared" si="491"/>
        <v>#VALUE!</v>
      </c>
      <c r="R340" s="49"/>
      <c r="S340" s="22" t="str">
        <f>IFERROR(VLOOKUP(I340,emme_volumes!$A:$AB, 4,FALSE)*24,"****")</f>
        <v>****</v>
      </c>
      <c r="T340" s="22" t="str">
        <f t="array" ref="T340">IFERROR(SUM(VLOOKUP(I340,emme_volumes!$A:$AB, {5,6,7,8,9,10,11,12,13,14,15,16,17,18,19,20,21,22,23,24,25,26,27,28},FALSE)),"****")</f>
        <v>****</v>
      </c>
      <c r="U340" s="23" t="str">
        <f t="array" ref="U340">IFERROR(SUM(VLOOKUP(K340,counts!$A:$AC, {6,7,8,9,10,11,12,13,14,15,16,17,18,19,20,21,22,23,24,25,26,27,28,29},FALSE)),"****")</f>
        <v>****</v>
      </c>
      <c r="V340" s="23" t="e">
        <f t="shared" si="492"/>
        <v>#VALUE!</v>
      </c>
      <c r="W340" s="24" t="e">
        <f t="shared" si="493"/>
        <v>#VALUE!</v>
      </c>
    </row>
    <row r="341" spans="1:23" hidden="1" outlineLevel="1">
      <c r="B341" s="1" t="s">
        <v>259</v>
      </c>
      <c r="C341" s="89">
        <v>229</v>
      </c>
      <c r="F341" s="2">
        <f t="shared" si="484"/>
        <v>0</v>
      </c>
      <c r="G341" s="2">
        <f t="shared" si="485"/>
        <v>0</v>
      </c>
      <c r="H341" s="2" t="str">
        <f t="shared" si="486"/>
        <v>L</v>
      </c>
      <c r="I341" s="2" t="str">
        <f t="shared" si="487"/>
        <v>L00</v>
      </c>
      <c r="J341" s="2" t="str">
        <f t="shared" si="488"/>
        <v>229NE</v>
      </c>
      <c r="K341" s="2" t="str">
        <f t="shared" si="489"/>
        <v>229SW</v>
      </c>
      <c r="L341" s="43"/>
      <c r="M341" s="22" t="str">
        <f>IFERROR(VLOOKUP(H341,emme_volumes!$A:$AB, 4,FALSE)*24,"****")</f>
        <v>****</v>
      </c>
      <c r="N341" s="22" t="str">
        <f t="array" ref="N341">IFERROR(SUM(VLOOKUP(H341,emme_volumes!$A:$AB, {5,6,7,8,9,10,11,12,13,14,15,16,17,18,19,20,21,22,23,24,25,26,27,28},FALSE)),"****")</f>
        <v>****</v>
      </c>
      <c r="O341" s="23" t="str">
        <f t="array" ref="O341">IFERROR(SUM(VLOOKUP(J341,counts!$A:$AC, {6,7,8,9,10,11,12,13,14,15,16,17,18,19,20,21,22,23,24,25,26,27,28,29},FALSE)),"****")</f>
        <v>****</v>
      </c>
      <c r="P341" s="23" t="e">
        <f t="shared" si="490"/>
        <v>#VALUE!</v>
      </c>
      <c r="Q341" s="24" t="e">
        <f t="shared" si="491"/>
        <v>#VALUE!</v>
      </c>
      <c r="R341" s="49"/>
      <c r="S341" s="22" t="str">
        <f>IFERROR(VLOOKUP(I341,emme_volumes!$A:$AB, 4,FALSE)*24,"****")</f>
        <v>****</v>
      </c>
      <c r="T341" s="22" t="str">
        <f t="array" ref="T341">IFERROR(SUM(VLOOKUP(I341,emme_volumes!$A:$AB, {5,6,7,8,9,10,11,12,13,14,15,16,17,18,19,20,21,22,23,24,25,26,27,28},FALSE)),"****")</f>
        <v>****</v>
      </c>
      <c r="U341" s="23" t="str">
        <f t="array" ref="U341">IFERROR(SUM(VLOOKUP(K341,counts!$A:$AC, {6,7,8,9,10,11,12,13,14,15,16,17,18,19,20,21,22,23,24,25,26,27,28,29},FALSE)),"****")</f>
        <v>****</v>
      </c>
      <c r="V341" s="23" t="e">
        <f t="shared" si="492"/>
        <v>#VALUE!</v>
      </c>
      <c r="W341" s="24" t="e">
        <f t="shared" si="493"/>
        <v>#VALUE!</v>
      </c>
    </row>
    <row r="342" spans="1:23" hidden="1" outlineLevel="1">
      <c r="B342" s="1" t="s">
        <v>260</v>
      </c>
      <c r="C342" s="89">
        <v>230</v>
      </c>
      <c r="F342" s="2">
        <f t="shared" si="484"/>
        <v>0</v>
      </c>
      <c r="G342" s="2">
        <f t="shared" si="485"/>
        <v>0</v>
      </c>
      <c r="H342" s="2" t="str">
        <f t="shared" si="486"/>
        <v>L</v>
      </c>
      <c r="I342" s="2" t="str">
        <f t="shared" si="487"/>
        <v>L00</v>
      </c>
      <c r="J342" s="2" t="str">
        <f t="shared" si="488"/>
        <v>230NE</v>
      </c>
      <c r="K342" s="2" t="str">
        <f t="shared" si="489"/>
        <v>230SW</v>
      </c>
      <c r="L342" s="43"/>
      <c r="M342" s="22" t="str">
        <f>IFERROR(VLOOKUP(H342,emme_volumes!$A:$AB, 4,FALSE)*24,"****")</f>
        <v>****</v>
      </c>
      <c r="N342" s="22" t="str">
        <f t="array" ref="N342">IFERROR(SUM(VLOOKUP(H342,emme_volumes!$A:$AB, {5,6,7,8,9,10,11,12,13,14,15,16,17,18,19,20,21,22,23,24,25,26,27,28},FALSE)),"****")</f>
        <v>****</v>
      </c>
      <c r="O342" s="23" t="str">
        <f t="array" ref="O342">IFERROR(SUM(VLOOKUP(J342,counts!$A:$AC, {6,7,8,9,10,11,12,13,14,15,16,17,18,19,20,21,22,23,24,25,26,27,28,29},FALSE)),"****")</f>
        <v>****</v>
      </c>
      <c r="P342" s="23" t="e">
        <f t="shared" si="490"/>
        <v>#VALUE!</v>
      </c>
      <c r="Q342" s="24" t="e">
        <f t="shared" si="491"/>
        <v>#VALUE!</v>
      </c>
      <c r="R342" s="49"/>
      <c r="S342" s="22" t="str">
        <f>IFERROR(VLOOKUP(I342,emme_volumes!$A:$AB, 4,FALSE)*24,"****")</f>
        <v>****</v>
      </c>
      <c r="T342" s="22" t="str">
        <f t="array" ref="T342">IFERROR(SUM(VLOOKUP(I342,emme_volumes!$A:$AB, {5,6,7,8,9,10,11,12,13,14,15,16,17,18,19,20,21,22,23,24,25,26,27,28},FALSE)),"****")</f>
        <v>****</v>
      </c>
      <c r="U342" s="23" t="str">
        <f t="array" ref="U342">IFERROR(SUM(VLOOKUP(K342,counts!$A:$AC, {6,7,8,9,10,11,12,13,14,15,16,17,18,19,20,21,22,23,24,25,26,27,28,29},FALSE)),"****")</f>
        <v>****</v>
      </c>
      <c r="V342" s="23" t="e">
        <f t="shared" si="492"/>
        <v>#VALUE!</v>
      </c>
      <c r="W342" s="24" t="e">
        <f t="shared" si="493"/>
        <v>#VALUE!</v>
      </c>
    </row>
    <row r="343" spans="1:23" hidden="1" outlineLevel="1">
      <c r="B343" s="1" t="s">
        <v>261</v>
      </c>
      <c r="C343" s="89">
        <v>231</v>
      </c>
      <c r="F343" s="2">
        <f t="shared" si="484"/>
        <v>0</v>
      </c>
      <c r="G343" s="2">
        <f t="shared" si="485"/>
        <v>0</v>
      </c>
      <c r="H343" s="2" t="str">
        <f t="shared" si="486"/>
        <v>L</v>
      </c>
      <c r="I343" s="2" t="str">
        <f t="shared" si="487"/>
        <v>L00</v>
      </c>
      <c r="J343" s="2" t="str">
        <f t="shared" si="488"/>
        <v>231NE</v>
      </c>
      <c r="K343" s="2" t="str">
        <f t="shared" si="489"/>
        <v>231SW</v>
      </c>
      <c r="L343" s="43"/>
      <c r="M343" s="22" t="str">
        <f>IFERROR(VLOOKUP(H343,emme_volumes!$A:$AB, 4,FALSE)*24,"****")</f>
        <v>****</v>
      </c>
      <c r="N343" s="22" t="str">
        <f t="array" ref="N343">IFERROR(SUM(VLOOKUP(H343,emme_volumes!$A:$AB, {5,6,7,8,9,10,11,12,13,14,15,16,17,18,19,20,21,22,23,24,25,26,27,28},FALSE)),"****")</f>
        <v>****</v>
      </c>
      <c r="O343" s="23" t="str">
        <f t="array" ref="O343">IFERROR(SUM(VLOOKUP(J343,counts!$A:$AC, {6,7,8,9,10,11,12,13,14,15,16,17,18,19,20,21,22,23,24,25,26,27,28,29},FALSE)),"****")</f>
        <v>****</v>
      </c>
      <c r="P343" s="23" t="e">
        <f t="shared" si="490"/>
        <v>#VALUE!</v>
      </c>
      <c r="Q343" s="24" t="e">
        <f t="shared" si="491"/>
        <v>#VALUE!</v>
      </c>
      <c r="R343" s="49"/>
      <c r="S343" s="22" t="str">
        <f>IFERROR(VLOOKUP(I343,emme_volumes!$A:$AB, 4,FALSE)*24,"****")</f>
        <v>****</v>
      </c>
      <c r="T343" s="22" t="str">
        <f t="array" ref="T343">IFERROR(SUM(VLOOKUP(I343,emme_volumes!$A:$AB, {5,6,7,8,9,10,11,12,13,14,15,16,17,18,19,20,21,22,23,24,25,26,27,28},FALSE)),"****")</f>
        <v>****</v>
      </c>
      <c r="U343" s="23" t="str">
        <f t="array" ref="U343">IFERROR(SUM(VLOOKUP(K343,counts!$A:$AC, {6,7,8,9,10,11,12,13,14,15,16,17,18,19,20,21,22,23,24,25,26,27,28,29},FALSE)),"****")</f>
        <v>****</v>
      </c>
      <c r="V343" s="23" t="e">
        <f t="shared" si="492"/>
        <v>#VALUE!</v>
      </c>
      <c r="W343" s="24" t="e">
        <f t="shared" si="493"/>
        <v>#VALUE!</v>
      </c>
    </row>
    <row r="344" spans="1:23" hidden="1" outlineLevel="1">
      <c r="A344" s="3"/>
      <c r="B344" s="53" t="s">
        <v>4</v>
      </c>
      <c r="C344" s="91"/>
      <c r="D344" s="54"/>
      <c r="E344" s="54"/>
      <c r="F344" s="54"/>
      <c r="G344" s="54"/>
      <c r="H344" s="54"/>
      <c r="I344" s="54"/>
      <c r="J344" s="54"/>
      <c r="K344" s="54"/>
      <c r="L344" s="45"/>
      <c r="M344" s="55">
        <f>SUM(M334:M343)</f>
        <v>0</v>
      </c>
      <c r="N344" s="55">
        <f>SUM(N334:N343)</f>
        <v>0</v>
      </c>
      <c r="O344" s="56">
        <f t="shared" ref="O344:P344" si="494">SUM(O334:O343)</f>
        <v>0</v>
      </c>
      <c r="P344" s="56" t="e">
        <f t="shared" si="494"/>
        <v>#VALUE!</v>
      </c>
      <c r="Q344" s="57" t="e">
        <f>P344/O344</f>
        <v>#VALUE!</v>
      </c>
      <c r="R344" s="50"/>
      <c r="S344" s="55">
        <f>SUM(S334:S343)</f>
        <v>0</v>
      </c>
      <c r="T344" s="55">
        <f t="shared" ref="T344:V344" si="495">SUM(T334:T343)</f>
        <v>0</v>
      </c>
      <c r="U344" s="56">
        <f t="shared" si="495"/>
        <v>0</v>
      </c>
      <c r="V344" s="56" t="e">
        <f t="shared" si="495"/>
        <v>#VALUE!</v>
      </c>
      <c r="W344" s="57" t="e">
        <f>V344/U344</f>
        <v>#VALUE!</v>
      </c>
    </row>
    <row r="345" spans="1:23" hidden="1" outlineLevel="1">
      <c r="C345" s="89"/>
      <c r="I345" s="92"/>
      <c r="L345" s="43"/>
      <c r="M345" s="22"/>
      <c r="N345" s="22"/>
      <c r="Q345" s="24"/>
      <c r="R345" s="49"/>
      <c r="S345" s="22"/>
      <c r="T345" s="22"/>
      <c r="W345" s="24"/>
    </row>
    <row r="346" spans="1:23" hidden="1" outlineLevel="1">
      <c r="B346" s="53" t="s">
        <v>139</v>
      </c>
      <c r="C346" s="90"/>
      <c r="D346" s="74"/>
      <c r="E346" s="74"/>
      <c r="F346" s="74"/>
      <c r="G346" s="74"/>
      <c r="H346" s="74"/>
      <c r="I346" s="74"/>
      <c r="J346" s="74"/>
      <c r="K346" s="74"/>
      <c r="L346" s="45"/>
      <c r="M346" s="75"/>
      <c r="N346" s="75"/>
      <c r="O346" s="76"/>
      <c r="P346" s="76"/>
      <c r="Q346" s="77"/>
      <c r="R346" s="49"/>
      <c r="S346" s="75"/>
      <c r="T346" s="75"/>
      <c r="U346" s="76"/>
      <c r="V346" s="76"/>
      <c r="W346" s="77"/>
    </row>
    <row r="347" spans="1:23" hidden="1" outlineLevel="1">
      <c r="B347" s="1" t="s">
        <v>262</v>
      </c>
      <c r="C347" s="89">
        <v>251</v>
      </c>
      <c r="F347" s="2">
        <f t="shared" ref="F347:F363" si="496">E347</f>
        <v>0</v>
      </c>
      <c r="G347" s="2">
        <f t="shared" ref="G347:G363" si="497">D347</f>
        <v>0</v>
      </c>
      <c r="H347" s="2" t="str">
        <f t="shared" ref="H347:H363" si="498">CONCATENATE("L",D347,E347)</f>
        <v>L</v>
      </c>
      <c r="I347" s="2" t="str">
        <f t="shared" ref="I347:I363" si="499">CONCATENATE("L",F347,G347)</f>
        <v>L00</v>
      </c>
      <c r="J347" s="2" t="str">
        <f t="shared" ref="J347:J363" si="500">CONCATENATE(C347,"NE")</f>
        <v>251NE</v>
      </c>
      <c r="K347" s="2" t="str">
        <f t="shared" ref="K347:K363" si="501">CONCATENATE(C347,"SW")</f>
        <v>251SW</v>
      </c>
      <c r="L347" s="43"/>
      <c r="M347" s="22" t="str">
        <f>IFERROR(VLOOKUP(H347,emme_volumes!$A:$AB, 4,FALSE)*24,"****")</f>
        <v>****</v>
      </c>
      <c r="N347" s="22" t="str">
        <f t="array" ref="N347">IFERROR(SUM(VLOOKUP(H347,emme_volumes!$A:$AB, {5,6,7,8,9,10,11,12,13,14,15,16,17,18,19,20,21,22,23,24,25,26,27,28},FALSE)),"****")</f>
        <v>****</v>
      </c>
      <c r="O347" s="23" t="str">
        <f t="array" ref="O347">IFERROR(SUM(VLOOKUP(J347,counts!$A:$AC, {6,7,8,9,10,11,12,13,14,15,16,17,18,19,20,21,22,23,24,25,26,27,28,29},FALSE)),"****")</f>
        <v>****</v>
      </c>
      <c r="P347" s="23" t="e">
        <f t="shared" ref="P347:P363" si="502">N347-O347</f>
        <v>#VALUE!</v>
      </c>
      <c r="Q347" s="24" t="e">
        <f t="shared" ref="Q347:Q364" si="503">P347/O347</f>
        <v>#VALUE!</v>
      </c>
      <c r="R347" s="49"/>
      <c r="S347" s="22" t="str">
        <f>IFERROR(VLOOKUP(I347,emme_volumes!$A:$AB, 4,FALSE)*24,"****")</f>
        <v>****</v>
      </c>
      <c r="T347" s="22" t="str">
        <f t="array" ref="T347">IFERROR(SUM(VLOOKUP(I347,emme_volumes!$A:$AB, {5,6,7,8,9,10,11,12,13,14,15,16,17,18,19,20,21,22,23,24,25,26,27,28},FALSE)),"****")</f>
        <v>****</v>
      </c>
      <c r="U347" s="23" t="str">
        <f t="array" ref="U347">IFERROR(SUM(VLOOKUP(K347,counts!$A:$AC, {6,7,8,9,10,11,12,13,14,15,16,17,18,19,20,21,22,23,24,25,26,27,28,29},FALSE)),"****")</f>
        <v>****</v>
      </c>
      <c r="V347" s="23" t="e">
        <f t="shared" ref="V347:V363" si="504">T347-U347</f>
        <v>#VALUE!</v>
      </c>
      <c r="W347" s="24" t="e">
        <f t="shared" ref="W347:W364" si="505">V347/U347</f>
        <v>#VALUE!</v>
      </c>
    </row>
    <row r="348" spans="1:23" hidden="1" outlineLevel="1">
      <c r="B348" s="1" t="s">
        <v>263</v>
      </c>
      <c r="C348" s="89">
        <v>252</v>
      </c>
      <c r="F348" s="2">
        <f t="shared" si="496"/>
        <v>0</v>
      </c>
      <c r="G348" s="2">
        <f t="shared" si="497"/>
        <v>0</v>
      </c>
      <c r="H348" s="2" t="str">
        <f t="shared" si="498"/>
        <v>L</v>
      </c>
      <c r="I348" s="2" t="str">
        <f t="shared" si="499"/>
        <v>L00</v>
      </c>
      <c r="J348" s="2" t="str">
        <f t="shared" si="500"/>
        <v>252NE</v>
      </c>
      <c r="K348" s="2" t="str">
        <f t="shared" si="501"/>
        <v>252SW</v>
      </c>
      <c r="L348" s="43"/>
      <c r="M348" s="22" t="str">
        <f>IFERROR(VLOOKUP(H348,emme_volumes!$A:$AB, 4,FALSE)*24,"****")</f>
        <v>****</v>
      </c>
      <c r="N348" s="22" t="str">
        <f t="array" ref="N348">IFERROR(SUM(VLOOKUP(H348,emme_volumes!$A:$AB, {5,6,7,8,9,10,11,12,13,14,15,16,17,18,19,20,21,22,23,24,25,26,27,28},FALSE)),"****")</f>
        <v>****</v>
      </c>
      <c r="O348" s="23" t="str">
        <f t="array" ref="O348">IFERROR(SUM(VLOOKUP(J348,counts!$A:$AC, {6,7,8,9,10,11,12,13,14,15,16,17,18,19,20,21,22,23,24,25,26,27,28,29},FALSE)),"****")</f>
        <v>****</v>
      </c>
      <c r="P348" s="23" t="e">
        <f t="shared" si="502"/>
        <v>#VALUE!</v>
      </c>
      <c r="Q348" s="24" t="e">
        <f t="shared" si="503"/>
        <v>#VALUE!</v>
      </c>
      <c r="R348" s="49"/>
      <c r="S348" s="22" t="str">
        <f>IFERROR(VLOOKUP(I348,emme_volumes!$A:$AB, 4,FALSE)*24,"****")</f>
        <v>****</v>
      </c>
      <c r="T348" s="22" t="str">
        <f t="array" ref="T348">IFERROR(SUM(VLOOKUP(I348,emme_volumes!$A:$AB, {5,6,7,8,9,10,11,12,13,14,15,16,17,18,19,20,21,22,23,24,25,26,27,28},FALSE)),"****")</f>
        <v>****</v>
      </c>
      <c r="U348" s="23" t="str">
        <f t="array" ref="U348">IFERROR(SUM(VLOOKUP(K348,counts!$A:$AC, {6,7,8,9,10,11,12,13,14,15,16,17,18,19,20,21,22,23,24,25,26,27,28,29},FALSE)),"****")</f>
        <v>****</v>
      </c>
      <c r="V348" s="23" t="e">
        <f t="shared" si="504"/>
        <v>#VALUE!</v>
      </c>
      <c r="W348" s="24" t="e">
        <f t="shared" si="505"/>
        <v>#VALUE!</v>
      </c>
    </row>
    <row r="349" spans="1:23" hidden="1" outlineLevel="1">
      <c r="B349" s="1" t="s">
        <v>264</v>
      </c>
      <c r="C349" s="89">
        <v>253</v>
      </c>
      <c r="F349" s="2">
        <f t="shared" si="496"/>
        <v>0</v>
      </c>
      <c r="G349" s="2">
        <f t="shared" si="497"/>
        <v>0</v>
      </c>
      <c r="H349" s="2" t="str">
        <f t="shared" si="498"/>
        <v>L</v>
      </c>
      <c r="I349" s="2" t="str">
        <f t="shared" si="499"/>
        <v>L00</v>
      </c>
      <c r="J349" s="2" t="str">
        <f t="shared" si="500"/>
        <v>253NE</v>
      </c>
      <c r="K349" s="2" t="str">
        <f t="shared" si="501"/>
        <v>253SW</v>
      </c>
      <c r="L349" s="43"/>
      <c r="M349" s="22" t="str">
        <f>IFERROR(VLOOKUP(H349,emme_volumes!$A:$AB, 4,FALSE)*24,"****")</f>
        <v>****</v>
      </c>
      <c r="N349" s="22" t="str">
        <f t="array" ref="N349">IFERROR(SUM(VLOOKUP(H349,emme_volumes!$A:$AB, {5,6,7,8,9,10,11,12,13,14,15,16,17,18,19,20,21,22,23,24,25,26,27,28},FALSE)),"****")</f>
        <v>****</v>
      </c>
      <c r="O349" s="23" t="str">
        <f t="array" ref="O349">IFERROR(SUM(VLOOKUP(J349,counts!$A:$AC, {6,7,8,9,10,11,12,13,14,15,16,17,18,19,20,21,22,23,24,25,26,27,28,29},FALSE)),"****")</f>
        <v>****</v>
      </c>
      <c r="P349" s="23" t="e">
        <f t="shared" si="502"/>
        <v>#VALUE!</v>
      </c>
      <c r="Q349" s="24" t="e">
        <f t="shared" si="503"/>
        <v>#VALUE!</v>
      </c>
      <c r="R349" s="49"/>
      <c r="S349" s="22" t="str">
        <f>IFERROR(VLOOKUP(I349,emme_volumes!$A:$AB, 4,FALSE)*24,"****")</f>
        <v>****</v>
      </c>
      <c r="T349" s="22" t="str">
        <f t="array" ref="T349">IFERROR(SUM(VLOOKUP(I349,emme_volumes!$A:$AB, {5,6,7,8,9,10,11,12,13,14,15,16,17,18,19,20,21,22,23,24,25,26,27,28},FALSE)),"****")</f>
        <v>****</v>
      </c>
      <c r="U349" s="23" t="str">
        <f t="array" ref="U349">IFERROR(SUM(VLOOKUP(K349,counts!$A:$AC, {6,7,8,9,10,11,12,13,14,15,16,17,18,19,20,21,22,23,24,25,26,27,28,29},FALSE)),"****")</f>
        <v>****</v>
      </c>
      <c r="V349" s="23" t="e">
        <f t="shared" si="504"/>
        <v>#VALUE!</v>
      </c>
      <c r="W349" s="24" t="e">
        <f t="shared" si="505"/>
        <v>#VALUE!</v>
      </c>
    </row>
    <row r="350" spans="1:23" hidden="1" outlineLevel="1">
      <c r="B350" s="1" t="s">
        <v>265</v>
      </c>
      <c r="C350" s="89">
        <v>254</v>
      </c>
      <c r="F350" s="2">
        <f t="shared" si="496"/>
        <v>0</v>
      </c>
      <c r="G350" s="2">
        <f t="shared" si="497"/>
        <v>0</v>
      </c>
      <c r="H350" s="2" t="str">
        <f t="shared" si="498"/>
        <v>L</v>
      </c>
      <c r="I350" s="2" t="str">
        <f t="shared" si="499"/>
        <v>L00</v>
      </c>
      <c r="J350" s="2" t="str">
        <f t="shared" si="500"/>
        <v>254NE</v>
      </c>
      <c r="K350" s="2" t="str">
        <f t="shared" si="501"/>
        <v>254SW</v>
      </c>
      <c r="L350" s="43"/>
      <c r="M350" s="22" t="str">
        <f>IFERROR(VLOOKUP(H350,emme_volumes!$A:$AB, 4,FALSE)*24,"****")</f>
        <v>****</v>
      </c>
      <c r="N350" s="22" t="str">
        <f t="array" ref="N350">IFERROR(SUM(VLOOKUP(H350,emme_volumes!$A:$AB, {5,6,7,8,9,10,11,12,13,14,15,16,17,18,19,20,21,22,23,24,25,26,27,28},FALSE)),"****")</f>
        <v>****</v>
      </c>
      <c r="O350" s="23" t="str">
        <f t="array" ref="O350">IFERROR(SUM(VLOOKUP(J350,counts!$A:$AC, {6,7,8,9,10,11,12,13,14,15,16,17,18,19,20,21,22,23,24,25,26,27,28,29},FALSE)),"****")</f>
        <v>****</v>
      </c>
      <c r="P350" s="23" t="e">
        <f t="shared" si="502"/>
        <v>#VALUE!</v>
      </c>
      <c r="Q350" s="24" t="e">
        <f t="shared" si="503"/>
        <v>#VALUE!</v>
      </c>
      <c r="R350" s="49"/>
      <c r="S350" s="22" t="str">
        <f>IFERROR(VLOOKUP(I350,emme_volumes!$A:$AB, 4,FALSE)*24,"****")</f>
        <v>****</v>
      </c>
      <c r="T350" s="22" t="str">
        <f t="array" ref="T350">IFERROR(SUM(VLOOKUP(I350,emme_volumes!$A:$AB, {5,6,7,8,9,10,11,12,13,14,15,16,17,18,19,20,21,22,23,24,25,26,27,28},FALSE)),"****")</f>
        <v>****</v>
      </c>
      <c r="U350" s="23" t="str">
        <f t="array" ref="U350">IFERROR(SUM(VLOOKUP(K350,counts!$A:$AC, {6,7,8,9,10,11,12,13,14,15,16,17,18,19,20,21,22,23,24,25,26,27,28,29},FALSE)),"****")</f>
        <v>****</v>
      </c>
      <c r="V350" s="23" t="e">
        <f t="shared" si="504"/>
        <v>#VALUE!</v>
      </c>
      <c r="W350" s="24" t="e">
        <f t="shared" si="505"/>
        <v>#VALUE!</v>
      </c>
    </row>
    <row r="351" spans="1:23" hidden="1" outlineLevel="1">
      <c r="B351" s="1" t="s">
        <v>266</v>
      </c>
      <c r="C351" s="89">
        <v>255</v>
      </c>
      <c r="F351" s="2">
        <f t="shared" si="496"/>
        <v>0</v>
      </c>
      <c r="G351" s="2">
        <f t="shared" si="497"/>
        <v>0</v>
      </c>
      <c r="H351" s="2" t="str">
        <f t="shared" si="498"/>
        <v>L</v>
      </c>
      <c r="I351" s="2" t="str">
        <f t="shared" si="499"/>
        <v>L00</v>
      </c>
      <c r="J351" s="2" t="str">
        <f t="shared" si="500"/>
        <v>255NE</v>
      </c>
      <c r="K351" s="2" t="str">
        <f t="shared" si="501"/>
        <v>255SW</v>
      </c>
      <c r="L351" s="43"/>
      <c r="M351" s="22" t="str">
        <f>IFERROR(VLOOKUP(H351,emme_volumes!$A:$AB, 4,FALSE)*24,"****")</f>
        <v>****</v>
      </c>
      <c r="N351" s="22" t="str">
        <f t="array" ref="N351">IFERROR(SUM(VLOOKUP(H351,emme_volumes!$A:$AB, {5,6,7,8,9,10,11,12,13,14,15,16,17,18,19,20,21,22,23,24,25,26,27,28},FALSE)),"****")</f>
        <v>****</v>
      </c>
      <c r="O351" s="23" t="str">
        <f t="array" ref="O351">IFERROR(SUM(VLOOKUP(J351,counts!$A:$AC, {6,7,8,9,10,11,12,13,14,15,16,17,18,19,20,21,22,23,24,25,26,27,28,29},FALSE)),"****")</f>
        <v>****</v>
      </c>
      <c r="P351" s="23" t="e">
        <f t="shared" si="502"/>
        <v>#VALUE!</v>
      </c>
      <c r="Q351" s="24" t="e">
        <f t="shared" si="503"/>
        <v>#VALUE!</v>
      </c>
      <c r="R351" s="49"/>
      <c r="S351" s="22" t="str">
        <f>IFERROR(VLOOKUP(I351,emme_volumes!$A:$AB, 4,FALSE)*24,"****")</f>
        <v>****</v>
      </c>
      <c r="T351" s="22" t="str">
        <f t="array" ref="T351">IFERROR(SUM(VLOOKUP(I351,emme_volumes!$A:$AB, {5,6,7,8,9,10,11,12,13,14,15,16,17,18,19,20,21,22,23,24,25,26,27,28},FALSE)),"****")</f>
        <v>****</v>
      </c>
      <c r="U351" s="23" t="str">
        <f t="array" ref="U351">IFERROR(SUM(VLOOKUP(K351,counts!$A:$AC, {6,7,8,9,10,11,12,13,14,15,16,17,18,19,20,21,22,23,24,25,26,27,28,29},FALSE)),"****")</f>
        <v>****</v>
      </c>
      <c r="V351" s="23" t="e">
        <f t="shared" si="504"/>
        <v>#VALUE!</v>
      </c>
      <c r="W351" s="24" t="e">
        <f t="shared" si="505"/>
        <v>#VALUE!</v>
      </c>
    </row>
    <row r="352" spans="1:23" hidden="1" outlineLevel="1">
      <c r="B352" s="1" t="s">
        <v>267</v>
      </c>
      <c r="C352" s="89">
        <v>256</v>
      </c>
      <c r="F352" s="2">
        <f t="shared" si="496"/>
        <v>0</v>
      </c>
      <c r="G352" s="2">
        <f t="shared" si="497"/>
        <v>0</v>
      </c>
      <c r="H352" s="2" t="str">
        <f t="shared" si="498"/>
        <v>L</v>
      </c>
      <c r="I352" s="2" t="str">
        <f t="shared" si="499"/>
        <v>L00</v>
      </c>
      <c r="J352" s="2" t="str">
        <f t="shared" si="500"/>
        <v>256NE</v>
      </c>
      <c r="K352" s="2" t="str">
        <f t="shared" si="501"/>
        <v>256SW</v>
      </c>
      <c r="L352" s="43"/>
      <c r="M352" s="22" t="str">
        <f>IFERROR(VLOOKUP(H352,emme_volumes!$A:$AB, 4,FALSE)*24,"****")</f>
        <v>****</v>
      </c>
      <c r="N352" s="22" t="str">
        <f t="array" ref="N352">IFERROR(SUM(VLOOKUP(H352,emme_volumes!$A:$AB, {5,6,7,8,9,10,11,12,13,14,15,16,17,18,19,20,21,22,23,24,25,26,27,28},FALSE)),"****")</f>
        <v>****</v>
      </c>
      <c r="O352" s="23" t="str">
        <f t="array" ref="O352">IFERROR(SUM(VLOOKUP(J352,counts!$A:$AC, {6,7,8,9,10,11,12,13,14,15,16,17,18,19,20,21,22,23,24,25,26,27,28,29},FALSE)),"****")</f>
        <v>****</v>
      </c>
      <c r="P352" s="23" t="e">
        <f t="shared" si="502"/>
        <v>#VALUE!</v>
      </c>
      <c r="Q352" s="24" t="e">
        <f t="shared" si="503"/>
        <v>#VALUE!</v>
      </c>
      <c r="R352" s="49"/>
      <c r="S352" s="22" t="str">
        <f>IFERROR(VLOOKUP(I352,emme_volumes!$A:$AB, 4,FALSE)*24,"****")</f>
        <v>****</v>
      </c>
      <c r="T352" s="22" t="str">
        <f t="array" ref="T352">IFERROR(SUM(VLOOKUP(I352,emme_volumes!$A:$AB, {5,6,7,8,9,10,11,12,13,14,15,16,17,18,19,20,21,22,23,24,25,26,27,28},FALSE)),"****")</f>
        <v>****</v>
      </c>
      <c r="U352" s="23" t="str">
        <f t="array" ref="U352">IFERROR(SUM(VLOOKUP(K352,counts!$A:$AC, {6,7,8,9,10,11,12,13,14,15,16,17,18,19,20,21,22,23,24,25,26,27,28,29},FALSE)),"****")</f>
        <v>****</v>
      </c>
      <c r="V352" s="23" t="e">
        <f t="shared" si="504"/>
        <v>#VALUE!</v>
      </c>
      <c r="W352" s="24" t="e">
        <f t="shared" si="505"/>
        <v>#VALUE!</v>
      </c>
    </row>
    <row r="353" spans="1:23" hidden="1" outlineLevel="1">
      <c r="B353" s="1" t="s">
        <v>268</v>
      </c>
      <c r="C353" s="89">
        <v>257</v>
      </c>
      <c r="F353" s="2">
        <f t="shared" si="496"/>
        <v>0</v>
      </c>
      <c r="G353" s="2">
        <f t="shared" si="497"/>
        <v>0</v>
      </c>
      <c r="H353" s="2" t="str">
        <f t="shared" si="498"/>
        <v>L</v>
      </c>
      <c r="I353" s="2" t="str">
        <f t="shared" si="499"/>
        <v>L00</v>
      </c>
      <c r="J353" s="2" t="str">
        <f t="shared" si="500"/>
        <v>257NE</v>
      </c>
      <c r="K353" s="2" t="str">
        <f t="shared" si="501"/>
        <v>257SW</v>
      </c>
      <c r="L353" s="43"/>
      <c r="M353" s="22" t="str">
        <f>IFERROR(VLOOKUP(H353,emme_volumes!$A:$AB, 4,FALSE)*24,"****")</f>
        <v>****</v>
      </c>
      <c r="N353" s="22" t="str">
        <f t="array" ref="N353">IFERROR(SUM(VLOOKUP(H353,emme_volumes!$A:$AB, {5,6,7,8,9,10,11,12,13,14,15,16,17,18,19,20,21,22,23,24,25,26,27,28},FALSE)),"****")</f>
        <v>****</v>
      </c>
      <c r="O353" s="23" t="str">
        <f t="array" ref="O353">IFERROR(SUM(VLOOKUP(J353,counts!$A:$AC, {6,7,8,9,10,11,12,13,14,15,16,17,18,19,20,21,22,23,24,25,26,27,28,29},FALSE)),"****")</f>
        <v>****</v>
      </c>
      <c r="P353" s="23" t="e">
        <f t="shared" si="502"/>
        <v>#VALUE!</v>
      </c>
      <c r="Q353" s="24" t="e">
        <f t="shared" si="503"/>
        <v>#VALUE!</v>
      </c>
      <c r="R353" s="49"/>
      <c r="S353" s="22" t="str">
        <f>IFERROR(VLOOKUP(I353,emme_volumes!$A:$AB, 4,FALSE)*24,"****")</f>
        <v>****</v>
      </c>
      <c r="T353" s="22" t="str">
        <f t="array" ref="T353">IFERROR(SUM(VLOOKUP(I353,emme_volumes!$A:$AB, {5,6,7,8,9,10,11,12,13,14,15,16,17,18,19,20,21,22,23,24,25,26,27,28},FALSE)),"****")</f>
        <v>****</v>
      </c>
      <c r="U353" s="23" t="str">
        <f t="array" ref="U353">IFERROR(SUM(VLOOKUP(K353,counts!$A:$AC, {6,7,8,9,10,11,12,13,14,15,16,17,18,19,20,21,22,23,24,25,26,27,28,29},FALSE)),"****")</f>
        <v>****</v>
      </c>
      <c r="V353" s="23" t="e">
        <f t="shared" si="504"/>
        <v>#VALUE!</v>
      </c>
      <c r="W353" s="24" t="e">
        <f t="shared" si="505"/>
        <v>#VALUE!</v>
      </c>
    </row>
    <row r="354" spans="1:23" hidden="1" outlineLevel="1">
      <c r="B354" s="1" t="s">
        <v>269</v>
      </c>
      <c r="C354" s="89">
        <v>258</v>
      </c>
      <c r="F354" s="2">
        <f t="shared" si="496"/>
        <v>0</v>
      </c>
      <c r="G354" s="2">
        <f t="shared" si="497"/>
        <v>0</v>
      </c>
      <c r="H354" s="2" t="str">
        <f t="shared" si="498"/>
        <v>L</v>
      </c>
      <c r="I354" s="2" t="str">
        <f t="shared" si="499"/>
        <v>L00</v>
      </c>
      <c r="J354" s="2" t="str">
        <f t="shared" si="500"/>
        <v>258NE</v>
      </c>
      <c r="K354" s="2" t="str">
        <f t="shared" si="501"/>
        <v>258SW</v>
      </c>
      <c r="L354" s="43"/>
      <c r="M354" s="22" t="str">
        <f>IFERROR(VLOOKUP(H354,emme_volumes!$A:$AB, 4,FALSE)*24,"****")</f>
        <v>****</v>
      </c>
      <c r="N354" s="22" t="str">
        <f t="array" ref="N354">IFERROR(SUM(VLOOKUP(H354,emme_volumes!$A:$AB, {5,6,7,8,9,10,11,12,13,14,15,16,17,18,19,20,21,22,23,24,25,26,27,28},FALSE)),"****")</f>
        <v>****</v>
      </c>
      <c r="O354" s="23" t="str">
        <f t="array" ref="O354">IFERROR(SUM(VLOOKUP(J354,counts!$A:$AC, {6,7,8,9,10,11,12,13,14,15,16,17,18,19,20,21,22,23,24,25,26,27,28,29},FALSE)),"****")</f>
        <v>****</v>
      </c>
      <c r="P354" s="23" t="e">
        <f t="shared" si="502"/>
        <v>#VALUE!</v>
      </c>
      <c r="Q354" s="24" t="e">
        <f t="shared" si="503"/>
        <v>#VALUE!</v>
      </c>
      <c r="R354" s="49"/>
      <c r="S354" s="22" t="str">
        <f>IFERROR(VLOOKUP(I354,emme_volumes!$A:$AB, 4,FALSE)*24,"****")</f>
        <v>****</v>
      </c>
      <c r="T354" s="22" t="str">
        <f t="array" ref="T354">IFERROR(SUM(VLOOKUP(I354,emme_volumes!$A:$AB, {5,6,7,8,9,10,11,12,13,14,15,16,17,18,19,20,21,22,23,24,25,26,27,28},FALSE)),"****")</f>
        <v>****</v>
      </c>
      <c r="U354" s="23" t="str">
        <f t="array" ref="U354">IFERROR(SUM(VLOOKUP(K354,counts!$A:$AC, {6,7,8,9,10,11,12,13,14,15,16,17,18,19,20,21,22,23,24,25,26,27,28,29},FALSE)),"****")</f>
        <v>****</v>
      </c>
      <c r="V354" s="23" t="e">
        <f t="shared" si="504"/>
        <v>#VALUE!</v>
      </c>
      <c r="W354" s="24" t="e">
        <f t="shared" si="505"/>
        <v>#VALUE!</v>
      </c>
    </row>
    <row r="355" spans="1:23" hidden="1" outlineLevel="1">
      <c r="B355" s="1" t="s">
        <v>270</v>
      </c>
      <c r="C355" s="89">
        <v>259</v>
      </c>
      <c r="F355" s="2">
        <f t="shared" si="496"/>
        <v>0</v>
      </c>
      <c r="G355" s="2">
        <f t="shared" si="497"/>
        <v>0</v>
      </c>
      <c r="H355" s="2" t="str">
        <f t="shared" si="498"/>
        <v>L</v>
      </c>
      <c r="I355" s="2" t="str">
        <f t="shared" si="499"/>
        <v>L00</v>
      </c>
      <c r="J355" s="2" t="str">
        <f t="shared" si="500"/>
        <v>259NE</v>
      </c>
      <c r="K355" s="2" t="str">
        <f t="shared" si="501"/>
        <v>259SW</v>
      </c>
      <c r="L355" s="43"/>
      <c r="M355" s="22" t="str">
        <f>IFERROR(VLOOKUP(H355,emme_volumes!$A:$AB, 4,FALSE)*24,"****")</f>
        <v>****</v>
      </c>
      <c r="N355" s="22" t="str">
        <f t="array" ref="N355">IFERROR(SUM(VLOOKUP(H355,emme_volumes!$A:$AB, {5,6,7,8,9,10,11,12,13,14,15,16,17,18,19,20,21,22,23,24,25,26,27,28},FALSE)),"****")</f>
        <v>****</v>
      </c>
      <c r="O355" s="23" t="str">
        <f t="array" ref="O355">IFERROR(SUM(VLOOKUP(J355,counts!$A:$AC, {6,7,8,9,10,11,12,13,14,15,16,17,18,19,20,21,22,23,24,25,26,27,28,29},FALSE)),"****")</f>
        <v>****</v>
      </c>
      <c r="P355" s="23" t="e">
        <f t="shared" si="502"/>
        <v>#VALUE!</v>
      </c>
      <c r="Q355" s="24" t="e">
        <f t="shared" si="503"/>
        <v>#VALUE!</v>
      </c>
      <c r="R355" s="49"/>
      <c r="S355" s="22" t="str">
        <f>IFERROR(VLOOKUP(I355,emme_volumes!$A:$AB, 4,FALSE)*24,"****")</f>
        <v>****</v>
      </c>
      <c r="T355" s="22" t="str">
        <f t="array" ref="T355">IFERROR(SUM(VLOOKUP(I355,emme_volumes!$A:$AB, {5,6,7,8,9,10,11,12,13,14,15,16,17,18,19,20,21,22,23,24,25,26,27,28},FALSE)),"****")</f>
        <v>****</v>
      </c>
      <c r="U355" s="23" t="str">
        <f t="array" ref="U355">IFERROR(SUM(VLOOKUP(K355,counts!$A:$AC, {6,7,8,9,10,11,12,13,14,15,16,17,18,19,20,21,22,23,24,25,26,27,28,29},FALSE)),"****")</f>
        <v>****</v>
      </c>
      <c r="V355" s="23" t="e">
        <f t="shared" si="504"/>
        <v>#VALUE!</v>
      </c>
      <c r="W355" s="24" t="e">
        <f t="shared" si="505"/>
        <v>#VALUE!</v>
      </c>
    </row>
    <row r="356" spans="1:23" hidden="1" outlineLevel="1">
      <c r="B356" s="1" t="s">
        <v>271</v>
      </c>
      <c r="C356" s="89">
        <v>260</v>
      </c>
      <c r="F356" s="2">
        <f t="shared" si="496"/>
        <v>0</v>
      </c>
      <c r="G356" s="2">
        <f t="shared" si="497"/>
        <v>0</v>
      </c>
      <c r="H356" s="2" t="str">
        <f t="shared" si="498"/>
        <v>L</v>
      </c>
      <c r="I356" s="2" t="str">
        <f t="shared" si="499"/>
        <v>L00</v>
      </c>
      <c r="J356" s="2" t="str">
        <f t="shared" si="500"/>
        <v>260NE</v>
      </c>
      <c r="K356" s="2" t="str">
        <f t="shared" si="501"/>
        <v>260SW</v>
      </c>
      <c r="L356" s="43"/>
      <c r="M356" s="22" t="str">
        <f>IFERROR(VLOOKUP(H356,emme_volumes!$A:$AB, 4,FALSE)*24,"****")</f>
        <v>****</v>
      </c>
      <c r="N356" s="22" t="str">
        <f t="array" ref="N356">IFERROR(SUM(VLOOKUP(H356,emme_volumes!$A:$AB, {5,6,7,8,9,10,11,12,13,14,15,16,17,18,19,20,21,22,23,24,25,26,27,28},FALSE)),"****")</f>
        <v>****</v>
      </c>
      <c r="O356" s="23" t="str">
        <f t="array" ref="O356">IFERROR(SUM(VLOOKUP(J356,counts!$A:$AC, {6,7,8,9,10,11,12,13,14,15,16,17,18,19,20,21,22,23,24,25,26,27,28,29},FALSE)),"****")</f>
        <v>****</v>
      </c>
      <c r="P356" s="23" t="e">
        <f t="shared" si="502"/>
        <v>#VALUE!</v>
      </c>
      <c r="Q356" s="24" t="e">
        <f t="shared" si="503"/>
        <v>#VALUE!</v>
      </c>
      <c r="R356" s="49"/>
      <c r="S356" s="22" t="str">
        <f>IFERROR(VLOOKUP(I356,emme_volumes!$A:$AB, 4,FALSE)*24,"****")</f>
        <v>****</v>
      </c>
      <c r="T356" s="22" t="str">
        <f t="array" ref="T356">IFERROR(SUM(VLOOKUP(I356,emme_volumes!$A:$AB, {5,6,7,8,9,10,11,12,13,14,15,16,17,18,19,20,21,22,23,24,25,26,27,28},FALSE)),"****")</f>
        <v>****</v>
      </c>
      <c r="U356" s="23" t="str">
        <f t="array" ref="U356">IFERROR(SUM(VLOOKUP(K356,counts!$A:$AC, {6,7,8,9,10,11,12,13,14,15,16,17,18,19,20,21,22,23,24,25,26,27,28,29},FALSE)),"****")</f>
        <v>****</v>
      </c>
      <c r="V356" s="23" t="e">
        <f t="shared" si="504"/>
        <v>#VALUE!</v>
      </c>
      <c r="W356" s="24" t="e">
        <f t="shared" si="505"/>
        <v>#VALUE!</v>
      </c>
    </row>
    <row r="357" spans="1:23" hidden="1" outlineLevel="1">
      <c r="B357" s="1" t="s">
        <v>272</v>
      </c>
      <c r="C357" s="89">
        <v>261</v>
      </c>
      <c r="F357" s="2">
        <f t="shared" si="496"/>
        <v>0</v>
      </c>
      <c r="G357" s="2">
        <f t="shared" si="497"/>
        <v>0</v>
      </c>
      <c r="H357" s="2" t="str">
        <f t="shared" si="498"/>
        <v>L</v>
      </c>
      <c r="I357" s="2" t="str">
        <f t="shared" si="499"/>
        <v>L00</v>
      </c>
      <c r="J357" s="2" t="str">
        <f t="shared" si="500"/>
        <v>261NE</v>
      </c>
      <c r="K357" s="2" t="str">
        <f t="shared" si="501"/>
        <v>261SW</v>
      </c>
      <c r="L357" s="43"/>
      <c r="M357" s="22" t="str">
        <f>IFERROR(VLOOKUP(H357,emme_volumes!$A:$AB, 4,FALSE)*24,"****")</f>
        <v>****</v>
      </c>
      <c r="N357" s="22" t="str">
        <f t="array" ref="N357">IFERROR(SUM(VLOOKUP(H357,emme_volumes!$A:$AB, {5,6,7,8,9,10,11,12,13,14,15,16,17,18,19,20,21,22,23,24,25,26,27,28},FALSE)),"****")</f>
        <v>****</v>
      </c>
      <c r="O357" s="23" t="str">
        <f t="array" ref="O357">IFERROR(SUM(VLOOKUP(J357,counts!$A:$AC, {6,7,8,9,10,11,12,13,14,15,16,17,18,19,20,21,22,23,24,25,26,27,28,29},FALSE)),"****")</f>
        <v>****</v>
      </c>
      <c r="P357" s="23" t="e">
        <f t="shared" si="502"/>
        <v>#VALUE!</v>
      </c>
      <c r="Q357" s="24" t="e">
        <f t="shared" si="503"/>
        <v>#VALUE!</v>
      </c>
      <c r="R357" s="49"/>
      <c r="S357" s="22" t="str">
        <f>IFERROR(VLOOKUP(I357,emme_volumes!$A:$AB, 4,FALSE)*24,"****")</f>
        <v>****</v>
      </c>
      <c r="T357" s="22" t="str">
        <f t="array" ref="T357">IFERROR(SUM(VLOOKUP(I357,emme_volumes!$A:$AB, {5,6,7,8,9,10,11,12,13,14,15,16,17,18,19,20,21,22,23,24,25,26,27,28},FALSE)),"****")</f>
        <v>****</v>
      </c>
      <c r="U357" s="23" t="str">
        <f t="array" ref="U357">IFERROR(SUM(VLOOKUP(K357,counts!$A:$AC, {6,7,8,9,10,11,12,13,14,15,16,17,18,19,20,21,22,23,24,25,26,27,28,29},FALSE)),"****")</f>
        <v>****</v>
      </c>
      <c r="V357" s="23" t="e">
        <f t="shared" si="504"/>
        <v>#VALUE!</v>
      </c>
      <c r="W357" s="24" t="e">
        <f t="shared" si="505"/>
        <v>#VALUE!</v>
      </c>
    </row>
    <row r="358" spans="1:23" hidden="1" outlineLevel="1">
      <c r="B358" s="1" t="s">
        <v>273</v>
      </c>
      <c r="C358" s="89">
        <v>262</v>
      </c>
      <c r="F358" s="2">
        <f t="shared" si="496"/>
        <v>0</v>
      </c>
      <c r="G358" s="2">
        <f t="shared" si="497"/>
        <v>0</v>
      </c>
      <c r="H358" s="2" t="str">
        <f t="shared" si="498"/>
        <v>L</v>
      </c>
      <c r="I358" s="2" t="str">
        <f t="shared" si="499"/>
        <v>L00</v>
      </c>
      <c r="J358" s="2" t="str">
        <f t="shared" si="500"/>
        <v>262NE</v>
      </c>
      <c r="K358" s="2" t="str">
        <f t="shared" si="501"/>
        <v>262SW</v>
      </c>
      <c r="L358" s="43"/>
      <c r="M358" s="22" t="str">
        <f>IFERROR(VLOOKUP(H358,emme_volumes!$A:$AB, 4,FALSE)*24,"****")</f>
        <v>****</v>
      </c>
      <c r="N358" s="22" t="str">
        <f t="array" ref="N358">IFERROR(SUM(VLOOKUP(H358,emme_volumes!$A:$AB, {5,6,7,8,9,10,11,12,13,14,15,16,17,18,19,20,21,22,23,24,25,26,27,28},FALSE)),"****")</f>
        <v>****</v>
      </c>
      <c r="O358" s="23" t="str">
        <f t="array" ref="O358">IFERROR(SUM(VLOOKUP(J358,counts!$A:$AC, {6,7,8,9,10,11,12,13,14,15,16,17,18,19,20,21,22,23,24,25,26,27,28,29},FALSE)),"****")</f>
        <v>****</v>
      </c>
      <c r="P358" s="23" t="e">
        <f t="shared" si="502"/>
        <v>#VALUE!</v>
      </c>
      <c r="Q358" s="24" t="e">
        <f t="shared" si="503"/>
        <v>#VALUE!</v>
      </c>
      <c r="R358" s="49"/>
      <c r="S358" s="22" t="str">
        <f>IFERROR(VLOOKUP(I358,emme_volumes!$A:$AB, 4,FALSE)*24,"****")</f>
        <v>****</v>
      </c>
      <c r="T358" s="22" t="str">
        <f t="array" ref="T358">IFERROR(SUM(VLOOKUP(I358,emme_volumes!$A:$AB, {5,6,7,8,9,10,11,12,13,14,15,16,17,18,19,20,21,22,23,24,25,26,27,28},FALSE)),"****")</f>
        <v>****</v>
      </c>
      <c r="U358" s="23" t="str">
        <f t="array" ref="U358">IFERROR(SUM(VLOOKUP(K358,counts!$A:$AC, {6,7,8,9,10,11,12,13,14,15,16,17,18,19,20,21,22,23,24,25,26,27,28,29},FALSE)),"****")</f>
        <v>****</v>
      </c>
      <c r="V358" s="23" t="e">
        <f t="shared" si="504"/>
        <v>#VALUE!</v>
      </c>
      <c r="W358" s="24" t="e">
        <f t="shared" si="505"/>
        <v>#VALUE!</v>
      </c>
    </row>
    <row r="359" spans="1:23" hidden="1" outlineLevel="1">
      <c r="B359" s="1" t="s">
        <v>274</v>
      </c>
      <c r="C359" s="89">
        <v>263</v>
      </c>
      <c r="F359" s="2">
        <f t="shared" si="496"/>
        <v>0</v>
      </c>
      <c r="G359" s="2">
        <f t="shared" si="497"/>
        <v>0</v>
      </c>
      <c r="H359" s="2" t="str">
        <f t="shared" si="498"/>
        <v>L</v>
      </c>
      <c r="I359" s="2" t="str">
        <f t="shared" si="499"/>
        <v>L00</v>
      </c>
      <c r="J359" s="2" t="str">
        <f t="shared" si="500"/>
        <v>263NE</v>
      </c>
      <c r="K359" s="2" t="str">
        <f t="shared" si="501"/>
        <v>263SW</v>
      </c>
      <c r="L359" s="43"/>
      <c r="M359" s="22" t="str">
        <f>IFERROR(VLOOKUP(H359,emme_volumes!$A:$AB, 4,FALSE)*24,"****")</f>
        <v>****</v>
      </c>
      <c r="N359" s="22" t="str">
        <f t="array" ref="N359">IFERROR(SUM(VLOOKUP(H359,emme_volumes!$A:$AB, {5,6,7,8,9,10,11,12,13,14,15,16,17,18,19,20,21,22,23,24,25,26,27,28},FALSE)),"****")</f>
        <v>****</v>
      </c>
      <c r="O359" s="23" t="str">
        <f t="array" ref="O359">IFERROR(SUM(VLOOKUP(J359,counts!$A:$AC, {6,7,8,9,10,11,12,13,14,15,16,17,18,19,20,21,22,23,24,25,26,27,28,29},FALSE)),"****")</f>
        <v>****</v>
      </c>
      <c r="P359" s="23" t="e">
        <f t="shared" si="502"/>
        <v>#VALUE!</v>
      </c>
      <c r="Q359" s="24" t="e">
        <f t="shared" si="503"/>
        <v>#VALUE!</v>
      </c>
      <c r="R359" s="49"/>
      <c r="S359" s="22" t="str">
        <f>IFERROR(VLOOKUP(I359,emme_volumes!$A:$AB, 4,FALSE)*24,"****")</f>
        <v>****</v>
      </c>
      <c r="T359" s="22" t="str">
        <f t="array" ref="T359">IFERROR(SUM(VLOOKUP(I359,emme_volumes!$A:$AB, {5,6,7,8,9,10,11,12,13,14,15,16,17,18,19,20,21,22,23,24,25,26,27,28},FALSE)),"****")</f>
        <v>****</v>
      </c>
      <c r="U359" s="23" t="str">
        <f t="array" ref="U359">IFERROR(SUM(VLOOKUP(K359,counts!$A:$AC, {6,7,8,9,10,11,12,13,14,15,16,17,18,19,20,21,22,23,24,25,26,27,28,29},FALSE)),"****")</f>
        <v>****</v>
      </c>
      <c r="V359" s="23" t="e">
        <f t="shared" si="504"/>
        <v>#VALUE!</v>
      </c>
      <c r="W359" s="24" t="e">
        <f t="shared" si="505"/>
        <v>#VALUE!</v>
      </c>
    </row>
    <row r="360" spans="1:23" hidden="1" outlineLevel="1">
      <c r="B360" s="1" t="s">
        <v>275</v>
      </c>
      <c r="C360" s="89">
        <v>264</v>
      </c>
      <c r="F360" s="2">
        <f t="shared" si="496"/>
        <v>0</v>
      </c>
      <c r="G360" s="2">
        <f t="shared" si="497"/>
        <v>0</v>
      </c>
      <c r="H360" s="2" t="str">
        <f t="shared" si="498"/>
        <v>L</v>
      </c>
      <c r="I360" s="2" t="str">
        <f t="shared" si="499"/>
        <v>L00</v>
      </c>
      <c r="J360" s="2" t="str">
        <f t="shared" si="500"/>
        <v>264NE</v>
      </c>
      <c r="K360" s="2" t="str">
        <f t="shared" si="501"/>
        <v>264SW</v>
      </c>
      <c r="L360" s="43"/>
      <c r="M360" s="22" t="str">
        <f>IFERROR(VLOOKUP(H360,emme_volumes!$A:$AB, 4,FALSE)*24,"****")</f>
        <v>****</v>
      </c>
      <c r="N360" s="22" t="str">
        <f t="array" ref="N360">IFERROR(SUM(VLOOKUP(H360,emme_volumes!$A:$AB, {5,6,7,8,9,10,11,12,13,14,15,16,17,18,19,20,21,22,23,24,25,26,27,28},FALSE)),"****")</f>
        <v>****</v>
      </c>
      <c r="O360" s="23" t="str">
        <f t="array" ref="O360">IFERROR(SUM(VLOOKUP(J360,counts!$A:$AC, {6,7,8,9,10,11,12,13,14,15,16,17,18,19,20,21,22,23,24,25,26,27,28,29},FALSE)),"****")</f>
        <v>****</v>
      </c>
      <c r="P360" s="23" t="e">
        <f t="shared" si="502"/>
        <v>#VALUE!</v>
      </c>
      <c r="Q360" s="24" t="e">
        <f t="shared" si="503"/>
        <v>#VALUE!</v>
      </c>
      <c r="R360" s="49"/>
      <c r="S360" s="22" t="str">
        <f>IFERROR(VLOOKUP(I360,emme_volumes!$A:$AB, 4,FALSE)*24,"****")</f>
        <v>****</v>
      </c>
      <c r="T360" s="22" t="str">
        <f t="array" ref="T360">IFERROR(SUM(VLOOKUP(I360,emme_volumes!$A:$AB, {5,6,7,8,9,10,11,12,13,14,15,16,17,18,19,20,21,22,23,24,25,26,27,28},FALSE)),"****")</f>
        <v>****</v>
      </c>
      <c r="U360" s="23" t="str">
        <f t="array" ref="U360">IFERROR(SUM(VLOOKUP(K360,counts!$A:$AC, {6,7,8,9,10,11,12,13,14,15,16,17,18,19,20,21,22,23,24,25,26,27,28,29},FALSE)),"****")</f>
        <v>****</v>
      </c>
      <c r="V360" s="23" t="e">
        <f t="shared" si="504"/>
        <v>#VALUE!</v>
      </c>
      <c r="W360" s="24" t="e">
        <f t="shared" si="505"/>
        <v>#VALUE!</v>
      </c>
    </row>
    <row r="361" spans="1:23" hidden="1" outlineLevel="1">
      <c r="B361" s="1" t="s">
        <v>276</v>
      </c>
      <c r="C361" s="89">
        <v>265</v>
      </c>
      <c r="F361" s="2">
        <f t="shared" si="496"/>
        <v>0</v>
      </c>
      <c r="G361" s="2">
        <f t="shared" si="497"/>
        <v>0</v>
      </c>
      <c r="H361" s="2" t="str">
        <f t="shared" si="498"/>
        <v>L</v>
      </c>
      <c r="I361" s="2" t="str">
        <f t="shared" si="499"/>
        <v>L00</v>
      </c>
      <c r="J361" s="2" t="str">
        <f t="shared" si="500"/>
        <v>265NE</v>
      </c>
      <c r="K361" s="2" t="str">
        <f t="shared" si="501"/>
        <v>265SW</v>
      </c>
      <c r="L361" s="43"/>
      <c r="M361" s="22" t="str">
        <f>IFERROR(VLOOKUP(H361,emme_volumes!$A:$AB, 4,FALSE)*24,"****")</f>
        <v>****</v>
      </c>
      <c r="N361" s="22" t="str">
        <f t="array" ref="N361">IFERROR(SUM(VLOOKUP(H361,emme_volumes!$A:$AB, {5,6,7,8,9,10,11,12,13,14,15,16,17,18,19,20,21,22,23,24,25,26,27,28},FALSE)),"****")</f>
        <v>****</v>
      </c>
      <c r="O361" s="23" t="str">
        <f t="array" ref="O361">IFERROR(SUM(VLOOKUP(J361,counts!$A:$AC, {6,7,8,9,10,11,12,13,14,15,16,17,18,19,20,21,22,23,24,25,26,27,28,29},FALSE)),"****")</f>
        <v>****</v>
      </c>
      <c r="P361" s="23" t="e">
        <f t="shared" si="502"/>
        <v>#VALUE!</v>
      </c>
      <c r="Q361" s="24" t="e">
        <f t="shared" si="503"/>
        <v>#VALUE!</v>
      </c>
      <c r="R361" s="49"/>
      <c r="S361" s="22" t="str">
        <f>IFERROR(VLOOKUP(I361,emme_volumes!$A:$AB, 4,FALSE)*24,"****")</f>
        <v>****</v>
      </c>
      <c r="T361" s="22" t="str">
        <f t="array" ref="T361">IFERROR(SUM(VLOOKUP(I361,emme_volumes!$A:$AB, {5,6,7,8,9,10,11,12,13,14,15,16,17,18,19,20,21,22,23,24,25,26,27,28},FALSE)),"****")</f>
        <v>****</v>
      </c>
      <c r="U361" s="23" t="str">
        <f t="array" ref="U361">IFERROR(SUM(VLOOKUP(K361,counts!$A:$AC, {6,7,8,9,10,11,12,13,14,15,16,17,18,19,20,21,22,23,24,25,26,27,28,29},FALSE)),"****")</f>
        <v>****</v>
      </c>
      <c r="V361" s="23" t="e">
        <f t="shared" si="504"/>
        <v>#VALUE!</v>
      </c>
      <c r="W361" s="24" t="e">
        <f t="shared" si="505"/>
        <v>#VALUE!</v>
      </c>
    </row>
    <row r="362" spans="1:23" hidden="1" outlineLevel="1">
      <c r="B362" s="4" t="s">
        <v>277</v>
      </c>
      <c r="C362" s="93">
        <v>266</v>
      </c>
      <c r="D362" s="9"/>
      <c r="E362" s="9"/>
      <c r="F362" s="9">
        <f t="shared" si="496"/>
        <v>0</v>
      </c>
      <c r="G362" s="9">
        <f t="shared" si="497"/>
        <v>0</v>
      </c>
      <c r="H362" s="9" t="str">
        <f t="shared" si="498"/>
        <v>L</v>
      </c>
      <c r="I362" s="9" t="str">
        <f t="shared" si="499"/>
        <v>L00</v>
      </c>
      <c r="J362" s="9" t="str">
        <f t="shared" si="500"/>
        <v>266NE</v>
      </c>
      <c r="K362" s="9" t="str">
        <f t="shared" si="501"/>
        <v>266SW</v>
      </c>
      <c r="L362" s="43"/>
      <c r="M362" s="26" t="str">
        <f>IFERROR(VLOOKUP(H362,emme_volumes!$A:$AB, 4,FALSE)*24,"****")</f>
        <v>****</v>
      </c>
      <c r="N362" s="26" t="str">
        <f t="array" ref="N362">IFERROR(SUM(VLOOKUP(H362,emme_volumes!$A:$AB, {5,6,7,8,9,10,11,12,13,14,15,16,17,18,19,20,21,22,23,24,25,26,27,28},FALSE)),"****")</f>
        <v>****</v>
      </c>
      <c r="O362" s="27" t="str">
        <f t="array" ref="O362">IFERROR(SUM(VLOOKUP(J362,counts!$A:$AC, {6,7,8,9,10,11,12,13,14,15,16,17,18,19,20,21,22,23,24,25,26,27,28,29},FALSE)),"****")</f>
        <v>****</v>
      </c>
      <c r="P362" s="27" t="e">
        <f t="shared" si="502"/>
        <v>#VALUE!</v>
      </c>
      <c r="Q362" s="28" t="e">
        <f t="shared" si="503"/>
        <v>#VALUE!</v>
      </c>
      <c r="R362" s="49"/>
      <c r="S362" s="26" t="str">
        <f>IFERROR(VLOOKUP(I362,emme_volumes!$A:$AB, 4,FALSE)*24,"****")</f>
        <v>****</v>
      </c>
      <c r="T362" s="26" t="str">
        <f t="array" ref="T362">IFERROR(SUM(VLOOKUP(I362,emme_volumes!$A:$AB, {5,6,7,8,9,10,11,12,13,14,15,16,17,18,19,20,21,22,23,24,25,26,27,28},FALSE)),"****")</f>
        <v>****</v>
      </c>
      <c r="U362" s="27" t="str">
        <f t="array" ref="U362">IFERROR(SUM(VLOOKUP(K362,counts!$A:$AC, {6,7,8,9,10,11,12,13,14,15,16,17,18,19,20,21,22,23,24,25,26,27,28,29},FALSE)),"****")</f>
        <v>****</v>
      </c>
      <c r="V362" s="27" t="e">
        <f t="shared" si="504"/>
        <v>#VALUE!</v>
      </c>
      <c r="W362" s="28" t="e">
        <f t="shared" si="505"/>
        <v>#VALUE!</v>
      </c>
    </row>
    <row r="363" spans="1:23" hidden="1" outlineLevel="1">
      <c r="B363" s="1" t="s">
        <v>278</v>
      </c>
      <c r="C363" s="89">
        <v>267</v>
      </c>
      <c r="F363" s="2">
        <f t="shared" si="496"/>
        <v>0</v>
      </c>
      <c r="G363" s="2">
        <f t="shared" si="497"/>
        <v>0</v>
      </c>
      <c r="H363" s="2" t="str">
        <f t="shared" si="498"/>
        <v>L</v>
      </c>
      <c r="I363" s="2" t="str">
        <f t="shared" si="499"/>
        <v>L00</v>
      </c>
      <c r="J363" s="2" t="str">
        <f t="shared" si="500"/>
        <v>267NE</v>
      </c>
      <c r="K363" s="2" t="str">
        <f t="shared" si="501"/>
        <v>267SW</v>
      </c>
      <c r="L363" s="43"/>
      <c r="M363" s="22" t="str">
        <f>IFERROR(VLOOKUP(H363,emme_volumes!$A:$AB, 4,FALSE)*24,"****")</f>
        <v>****</v>
      </c>
      <c r="N363" s="22" t="str">
        <f t="array" ref="N363">IFERROR(SUM(VLOOKUP(H363,emme_volumes!$A:$AB, {5,6,7,8,9,10,11,12,13,14,15,16,17,18,19,20,21,22,23,24,25,26,27,28},FALSE)),"****")</f>
        <v>****</v>
      </c>
      <c r="O363" s="23" t="str">
        <f t="array" ref="O363">IFERROR(SUM(VLOOKUP(J363,counts!$A:$AC, {6,7,8,9,10,11,12,13,14,15,16,17,18,19,20,21,22,23,24,25,26,27,28,29},FALSE)),"****")</f>
        <v>****</v>
      </c>
      <c r="P363" s="23" t="e">
        <f t="shared" si="502"/>
        <v>#VALUE!</v>
      </c>
      <c r="Q363" s="24" t="e">
        <f t="shared" si="503"/>
        <v>#VALUE!</v>
      </c>
      <c r="R363" s="49"/>
      <c r="S363" s="22" t="str">
        <f>IFERROR(VLOOKUP(I363,emme_volumes!$A:$AB, 4,FALSE)*24,"****")</f>
        <v>****</v>
      </c>
      <c r="T363" s="22" t="str">
        <f t="array" ref="T363">IFERROR(SUM(VLOOKUP(I363,emme_volumes!$A:$AB, {5,6,7,8,9,10,11,12,13,14,15,16,17,18,19,20,21,22,23,24,25,26,27,28},FALSE)),"****")</f>
        <v>****</v>
      </c>
      <c r="U363" s="23" t="str">
        <f t="array" ref="U363">IFERROR(SUM(VLOOKUP(K363,counts!$A:$AC, {6,7,8,9,10,11,12,13,14,15,16,17,18,19,20,21,22,23,24,25,26,27,28,29},FALSE)),"****")</f>
        <v>****</v>
      </c>
      <c r="V363" s="23" t="e">
        <f t="shared" si="504"/>
        <v>#VALUE!</v>
      </c>
      <c r="W363" s="24" t="e">
        <f t="shared" si="505"/>
        <v>#VALUE!</v>
      </c>
    </row>
    <row r="364" spans="1:23" hidden="1" outlineLevel="1">
      <c r="A364" s="3"/>
      <c r="B364" s="53" t="s">
        <v>4</v>
      </c>
      <c r="C364" s="91"/>
      <c r="D364" s="54"/>
      <c r="E364" s="54"/>
      <c r="F364" s="54"/>
      <c r="G364" s="54"/>
      <c r="H364" s="54"/>
      <c r="I364" s="54"/>
      <c r="J364" s="54"/>
      <c r="K364" s="54"/>
      <c r="L364" s="45"/>
      <c r="M364" s="55">
        <f>SUM(M347:M363)</f>
        <v>0</v>
      </c>
      <c r="N364" s="55">
        <f>SUM(N347:N363)</f>
        <v>0</v>
      </c>
      <c r="O364" s="56">
        <f t="shared" ref="O364:P364" si="506">SUM(O347:O363)</f>
        <v>0</v>
      </c>
      <c r="P364" s="56" t="e">
        <f t="shared" si="506"/>
        <v>#VALUE!</v>
      </c>
      <c r="Q364" s="57" t="e">
        <f t="shared" si="503"/>
        <v>#VALUE!</v>
      </c>
      <c r="R364" s="50"/>
      <c r="S364" s="55">
        <f>SUM(S347:S363)</f>
        <v>0</v>
      </c>
      <c r="T364" s="55">
        <f t="shared" ref="T364:V364" si="507">SUM(T347:T363)</f>
        <v>0</v>
      </c>
      <c r="U364" s="56">
        <f t="shared" si="507"/>
        <v>0</v>
      </c>
      <c r="V364" s="56" t="e">
        <f t="shared" si="507"/>
        <v>#VALUE!</v>
      </c>
      <c r="W364" s="57" t="e">
        <f t="shared" si="505"/>
        <v>#VALUE!</v>
      </c>
    </row>
    <row r="365" spans="1:23" hidden="1" outlineLevel="1">
      <c r="C365" s="89"/>
      <c r="I365" s="92"/>
      <c r="L365" s="43"/>
      <c r="M365" s="22"/>
      <c r="N365" s="22"/>
      <c r="Q365" s="24"/>
      <c r="R365" s="49"/>
      <c r="S365" s="22"/>
      <c r="T365" s="22"/>
      <c r="W365" s="24"/>
    </row>
    <row r="366" spans="1:23" hidden="1" outlineLevel="1">
      <c r="B366" s="53" t="s">
        <v>140</v>
      </c>
      <c r="C366" s="90"/>
      <c r="D366" s="74"/>
      <c r="E366" s="74"/>
      <c r="F366" s="74"/>
      <c r="G366" s="74"/>
      <c r="H366" s="74"/>
      <c r="I366" s="74"/>
      <c r="J366" s="74"/>
      <c r="K366" s="74"/>
      <c r="L366" s="45"/>
      <c r="M366" s="75"/>
      <c r="N366" s="75"/>
      <c r="O366" s="76"/>
      <c r="P366" s="76"/>
      <c r="Q366" s="77"/>
      <c r="R366" s="49"/>
      <c r="S366" s="75"/>
      <c r="T366" s="75"/>
      <c r="U366" s="76"/>
      <c r="V366" s="76"/>
      <c r="W366" s="77"/>
    </row>
    <row r="367" spans="1:23" hidden="1" outlineLevel="1">
      <c r="B367" s="1" t="s">
        <v>279</v>
      </c>
      <c r="C367" s="89">
        <v>268</v>
      </c>
      <c r="F367" s="2">
        <f t="shared" ref="F367:F382" si="508">E367</f>
        <v>0</v>
      </c>
      <c r="G367" s="2">
        <f t="shared" ref="G367:G382" si="509">D367</f>
        <v>0</v>
      </c>
      <c r="H367" s="2" t="str">
        <f t="shared" ref="H367:H382" si="510">CONCATENATE("L",D367,E367)</f>
        <v>L</v>
      </c>
      <c r="I367" s="2" t="str">
        <f t="shared" ref="I367:I382" si="511">CONCATENATE("L",F367,G367)</f>
        <v>L00</v>
      </c>
      <c r="J367" s="2" t="str">
        <f t="shared" ref="J367:J382" si="512">CONCATENATE(C367,"NE")</f>
        <v>268NE</v>
      </c>
      <c r="K367" s="2" t="str">
        <f t="shared" ref="K367:K382" si="513">CONCATENATE(C367,"SW")</f>
        <v>268SW</v>
      </c>
      <c r="L367" s="43"/>
      <c r="M367" s="22" t="str">
        <f>IFERROR(VLOOKUP(H367,emme_volumes!$A:$AB, 4,FALSE)*24,"****")</f>
        <v>****</v>
      </c>
      <c r="N367" s="22" t="str">
        <f t="array" ref="N367">IFERROR(SUM(VLOOKUP(H367,emme_volumes!$A:$AB, {5,6,7,8,9,10,11,12,13,14,15,16,17,18,19,20,21,22,23,24,25,26,27,28},FALSE)),"****")</f>
        <v>****</v>
      </c>
      <c r="O367" s="23" t="str">
        <f t="array" ref="O367">IFERROR(SUM(VLOOKUP(J367,counts!$A:$AC, {6,7,8,9,10,11,12,13,14,15,16,17,18,19,20,21,22,23,24,25,26,27,28,29},FALSE)),"****")</f>
        <v>****</v>
      </c>
      <c r="P367" s="23" t="e">
        <f t="shared" ref="P367:P382" si="514">N367-O367</f>
        <v>#VALUE!</v>
      </c>
      <c r="Q367" s="24" t="e">
        <f t="shared" ref="Q367:Q383" si="515">P367/O367</f>
        <v>#VALUE!</v>
      </c>
      <c r="R367" s="49"/>
      <c r="S367" s="22" t="str">
        <f>IFERROR(VLOOKUP(I367,emme_volumes!$A:$AB, 4,FALSE)*24,"****")</f>
        <v>****</v>
      </c>
      <c r="T367" s="22" t="str">
        <f t="array" ref="T367">IFERROR(SUM(VLOOKUP(I367,emme_volumes!$A:$AB, {5,6,7,8,9,10,11,12,13,14,15,16,17,18,19,20,21,22,23,24,25,26,27,28},FALSE)),"****")</f>
        <v>****</v>
      </c>
      <c r="U367" s="23" t="str">
        <f t="array" ref="U367">IFERROR(SUM(VLOOKUP(K367,counts!$A:$AC, {6,7,8,9,10,11,12,13,14,15,16,17,18,19,20,21,22,23,24,25,26,27,28,29},FALSE)),"****")</f>
        <v>****</v>
      </c>
      <c r="V367" s="23" t="e">
        <f t="shared" ref="V367:V382" si="516">T367-U367</f>
        <v>#VALUE!</v>
      </c>
      <c r="W367" s="24" t="e">
        <f t="shared" ref="W367:W383" si="517">V367/U367</f>
        <v>#VALUE!</v>
      </c>
    </row>
    <row r="368" spans="1:23" hidden="1" outlineLevel="1">
      <c r="B368" s="1" t="s">
        <v>280</v>
      </c>
      <c r="C368" s="89">
        <v>269</v>
      </c>
      <c r="F368" s="2">
        <f t="shared" si="508"/>
        <v>0</v>
      </c>
      <c r="G368" s="2">
        <f t="shared" si="509"/>
        <v>0</v>
      </c>
      <c r="H368" s="2" t="str">
        <f t="shared" si="510"/>
        <v>L</v>
      </c>
      <c r="I368" s="2" t="str">
        <f t="shared" si="511"/>
        <v>L00</v>
      </c>
      <c r="J368" s="2" t="str">
        <f t="shared" si="512"/>
        <v>269NE</v>
      </c>
      <c r="K368" s="2" t="str">
        <f t="shared" si="513"/>
        <v>269SW</v>
      </c>
      <c r="L368" s="43"/>
      <c r="M368" s="22" t="str">
        <f>IFERROR(VLOOKUP(H368,emme_volumes!$A:$AB, 4,FALSE)*24,"****")</f>
        <v>****</v>
      </c>
      <c r="N368" s="22" t="str">
        <f t="array" ref="N368">IFERROR(SUM(VLOOKUP(H368,emme_volumes!$A:$AB, {5,6,7,8,9,10,11,12,13,14,15,16,17,18,19,20,21,22,23,24,25,26,27,28},FALSE)),"****")</f>
        <v>****</v>
      </c>
      <c r="O368" s="23" t="str">
        <f t="array" ref="O368">IFERROR(SUM(VLOOKUP(J368,counts!$A:$AC, {6,7,8,9,10,11,12,13,14,15,16,17,18,19,20,21,22,23,24,25,26,27,28,29},FALSE)),"****")</f>
        <v>****</v>
      </c>
      <c r="P368" s="23" t="e">
        <f t="shared" si="514"/>
        <v>#VALUE!</v>
      </c>
      <c r="Q368" s="24" t="e">
        <f t="shared" si="515"/>
        <v>#VALUE!</v>
      </c>
      <c r="R368" s="49"/>
      <c r="S368" s="22" t="str">
        <f>IFERROR(VLOOKUP(I368,emme_volumes!$A:$AB, 4,FALSE)*24,"****")</f>
        <v>****</v>
      </c>
      <c r="T368" s="22" t="str">
        <f t="array" ref="T368">IFERROR(SUM(VLOOKUP(I368,emme_volumes!$A:$AB, {5,6,7,8,9,10,11,12,13,14,15,16,17,18,19,20,21,22,23,24,25,26,27,28},FALSE)),"****")</f>
        <v>****</v>
      </c>
      <c r="U368" s="23" t="str">
        <f t="array" ref="U368">IFERROR(SUM(VLOOKUP(K368,counts!$A:$AC, {6,7,8,9,10,11,12,13,14,15,16,17,18,19,20,21,22,23,24,25,26,27,28,29},FALSE)),"****")</f>
        <v>****</v>
      </c>
      <c r="V368" s="23" t="e">
        <f t="shared" si="516"/>
        <v>#VALUE!</v>
      </c>
      <c r="W368" s="24" t="e">
        <f t="shared" si="517"/>
        <v>#VALUE!</v>
      </c>
    </row>
    <row r="369" spans="1:23" hidden="1" outlineLevel="1">
      <c r="B369" s="1" t="s">
        <v>281</v>
      </c>
      <c r="C369" s="89">
        <v>270</v>
      </c>
      <c r="F369" s="2">
        <f t="shared" si="508"/>
        <v>0</v>
      </c>
      <c r="G369" s="2">
        <f t="shared" si="509"/>
        <v>0</v>
      </c>
      <c r="H369" s="2" t="str">
        <f t="shared" si="510"/>
        <v>L</v>
      </c>
      <c r="I369" s="2" t="str">
        <f t="shared" si="511"/>
        <v>L00</v>
      </c>
      <c r="J369" s="2" t="str">
        <f t="shared" si="512"/>
        <v>270NE</v>
      </c>
      <c r="K369" s="2" t="str">
        <f t="shared" si="513"/>
        <v>270SW</v>
      </c>
      <c r="L369" s="43"/>
      <c r="M369" s="22" t="str">
        <f>IFERROR(VLOOKUP(H369,emme_volumes!$A:$AB, 4,FALSE)*24,"****")</f>
        <v>****</v>
      </c>
      <c r="N369" s="22" t="str">
        <f t="array" ref="N369">IFERROR(SUM(VLOOKUP(H369,emme_volumes!$A:$AB, {5,6,7,8,9,10,11,12,13,14,15,16,17,18,19,20,21,22,23,24,25,26,27,28},FALSE)),"****")</f>
        <v>****</v>
      </c>
      <c r="O369" s="23" t="str">
        <f t="array" ref="O369">IFERROR(SUM(VLOOKUP(J369,counts!$A:$AC, {6,7,8,9,10,11,12,13,14,15,16,17,18,19,20,21,22,23,24,25,26,27,28,29},FALSE)),"****")</f>
        <v>****</v>
      </c>
      <c r="P369" s="23" t="e">
        <f t="shared" si="514"/>
        <v>#VALUE!</v>
      </c>
      <c r="Q369" s="24" t="e">
        <f t="shared" si="515"/>
        <v>#VALUE!</v>
      </c>
      <c r="R369" s="49"/>
      <c r="S369" s="22" t="str">
        <f>IFERROR(VLOOKUP(I369,emme_volumes!$A:$AB, 4,FALSE)*24,"****")</f>
        <v>****</v>
      </c>
      <c r="T369" s="22" t="str">
        <f t="array" ref="T369">IFERROR(SUM(VLOOKUP(I369,emme_volumes!$A:$AB, {5,6,7,8,9,10,11,12,13,14,15,16,17,18,19,20,21,22,23,24,25,26,27,28},FALSE)),"****")</f>
        <v>****</v>
      </c>
      <c r="U369" s="23" t="str">
        <f t="array" ref="U369">IFERROR(SUM(VLOOKUP(K369,counts!$A:$AC, {6,7,8,9,10,11,12,13,14,15,16,17,18,19,20,21,22,23,24,25,26,27,28,29},FALSE)),"****")</f>
        <v>****</v>
      </c>
      <c r="V369" s="23" t="e">
        <f t="shared" si="516"/>
        <v>#VALUE!</v>
      </c>
      <c r="W369" s="24" t="e">
        <f t="shared" si="517"/>
        <v>#VALUE!</v>
      </c>
    </row>
    <row r="370" spans="1:23" hidden="1" outlineLevel="1">
      <c r="B370" s="1" t="s">
        <v>282</v>
      </c>
      <c r="C370" s="89">
        <v>271</v>
      </c>
      <c r="F370" s="2">
        <f t="shared" si="508"/>
        <v>0</v>
      </c>
      <c r="G370" s="2">
        <f t="shared" si="509"/>
        <v>0</v>
      </c>
      <c r="H370" s="2" t="str">
        <f t="shared" si="510"/>
        <v>L</v>
      </c>
      <c r="I370" s="2" t="str">
        <f t="shared" si="511"/>
        <v>L00</v>
      </c>
      <c r="J370" s="2" t="str">
        <f t="shared" si="512"/>
        <v>271NE</v>
      </c>
      <c r="K370" s="2" t="str">
        <f t="shared" si="513"/>
        <v>271SW</v>
      </c>
      <c r="L370" s="43"/>
      <c r="M370" s="22" t="str">
        <f>IFERROR(VLOOKUP(H370,emme_volumes!$A:$AB, 4,FALSE)*24,"****")</f>
        <v>****</v>
      </c>
      <c r="N370" s="22" t="str">
        <f t="array" ref="N370">IFERROR(SUM(VLOOKUP(H370,emme_volumes!$A:$AB, {5,6,7,8,9,10,11,12,13,14,15,16,17,18,19,20,21,22,23,24,25,26,27,28},FALSE)),"****")</f>
        <v>****</v>
      </c>
      <c r="O370" s="23" t="str">
        <f t="array" ref="O370">IFERROR(SUM(VLOOKUP(J370,counts!$A:$AC, {6,7,8,9,10,11,12,13,14,15,16,17,18,19,20,21,22,23,24,25,26,27,28,29},FALSE)),"****")</f>
        <v>****</v>
      </c>
      <c r="P370" s="23" t="e">
        <f t="shared" si="514"/>
        <v>#VALUE!</v>
      </c>
      <c r="Q370" s="24" t="e">
        <f t="shared" si="515"/>
        <v>#VALUE!</v>
      </c>
      <c r="R370" s="49"/>
      <c r="S370" s="22" t="str">
        <f>IFERROR(VLOOKUP(I370,emme_volumes!$A:$AB, 4,FALSE)*24,"****")</f>
        <v>****</v>
      </c>
      <c r="T370" s="22" t="str">
        <f t="array" ref="T370">IFERROR(SUM(VLOOKUP(I370,emme_volumes!$A:$AB, {5,6,7,8,9,10,11,12,13,14,15,16,17,18,19,20,21,22,23,24,25,26,27,28},FALSE)),"****")</f>
        <v>****</v>
      </c>
      <c r="U370" s="23" t="str">
        <f t="array" ref="U370">IFERROR(SUM(VLOOKUP(K370,counts!$A:$AC, {6,7,8,9,10,11,12,13,14,15,16,17,18,19,20,21,22,23,24,25,26,27,28,29},FALSE)),"****")</f>
        <v>****</v>
      </c>
      <c r="V370" s="23" t="e">
        <f t="shared" si="516"/>
        <v>#VALUE!</v>
      </c>
      <c r="W370" s="24" t="e">
        <f t="shared" si="517"/>
        <v>#VALUE!</v>
      </c>
    </row>
    <row r="371" spans="1:23" hidden="1" outlineLevel="1">
      <c r="B371" s="1" t="s">
        <v>283</v>
      </c>
      <c r="C371" s="89">
        <v>272</v>
      </c>
      <c r="F371" s="2">
        <f t="shared" si="508"/>
        <v>0</v>
      </c>
      <c r="G371" s="2">
        <f t="shared" si="509"/>
        <v>0</v>
      </c>
      <c r="H371" s="2" t="str">
        <f t="shared" si="510"/>
        <v>L</v>
      </c>
      <c r="I371" s="2" t="str">
        <f t="shared" si="511"/>
        <v>L00</v>
      </c>
      <c r="J371" s="2" t="str">
        <f t="shared" si="512"/>
        <v>272NE</v>
      </c>
      <c r="K371" s="2" t="str">
        <f t="shared" si="513"/>
        <v>272SW</v>
      </c>
      <c r="L371" s="43"/>
      <c r="M371" s="22" t="str">
        <f>IFERROR(VLOOKUP(H371,emme_volumes!$A:$AB, 4,FALSE)*24,"****")</f>
        <v>****</v>
      </c>
      <c r="N371" s="22" t="str">
        <f t="array" ref="N371">IFERROR(SUM(VLOOKUP(H371,emme_volumes!$A:$AB, {5,6,7,8,9,10,11,12,13,14,15,16,17,18,19,20,21,22,23,24,25,26,27,28},FALSE)),"****")</f>
        <v>****</v>
      </c>
      <c r="O371" s="23" t="str">
        <f t="array" ref="O371">IFERROR(SUM(VLOOKUP(J371,counts!$A:$AC, {6,7,8,9,10,11,12,13,14,15,16,17,18,19,20,21,22,23,24,25,26,27,28,29},FALSE)),"****")</f>
        <v>****</v>
      </c>
      <c r="P371" s="23" t="e">
        <f t="shared" si="514"/>
        <v>#VALUE!</v>
      </c>
      <c r="Q371" s="24" t="e">
        <f t="shared" si="515"/>
        <v>#VALUE!</v>
      </c>
      <c r="R371" s="49"/>
      <c r="S371" s="22" t="str">
        <f>IFERROR(VLOOKUP(I371,emme_volumes!$A:$AB, 4,FALSE)*24,"****")</f>
        <v>****</v>
      </c>
      <c r="T371" s="22" t="str">
        <f t="array" ref="T371">IFERROR(SUM(VLOOKUP(I371,emme_volumes!$A:$AB, {5,6,7,8,9,10,11,12,13,14,15,16,17,18,19,20,21,22,23,24,25,26,27,28},FALSE)),"****")</f>
        <v>****</v>
      </c>
      <c r="U371" s="23" t="str">
        <f t="array" ref="U371">IFERROR(SUM(VLOOKUP(K371,counts!$A:$AC, {6,7,8,9,10,11,12,13,14,15,16,17,18,19,20,21,22,23,24,25,26,27,28,29},FALSE)),"****")</f>
        <v>****</v>
      </c>
      <c r="V371" s="23" t="e">
        <f t="shared" si="516"/>
        <v>#VALUE!</v>
      </c>
      <c r="W371" s="24" t="e">
        <f t="shared" si="517"/>
        <v>#VALUE!</v>
      </c>
    </row>
    <row r="372" spans="1:23" hidden="1" outlineLevel="1">
      <c r="B372" s="1" t="s">
        <v>284</v>
      </c>
      <c r="C372" s="89">
        <v>273</v>
      </c>
      <c r="F372" s="2">
        <f t="shared" si="508"/>
        <v>0</v>
      </c>
      <c r="G372" s="2">
        <f t="shared" si="509"/>
        <v>0</v>
      </c>
      <c r="H372" s="2" t="str">
        <f t="shared" si="510"/>
        <v>L</v>
      </c>
      <c r="I372" s="2" t="str">
        <f t="shared" si="511"/>
        <v>L00</v>
      </c>
      <c r="J372" s="2" t="str">
        <f t="shared" si="512"/>
        <v>273NE</v>
      </c>
      <c r="K372" s="2" t="str">
        <f t="shared" si="513"/>
        <v>273SW</v>
      </c>
      <c r="L372" s="43"/>
      <c r="M372" s="22" t="str">
        <f>IFERROR(VLOOKUP(H372,emme_volumes!$A:$AB, 4,FALSE)*24,"****")</f>
        <v>****</v>
      </c>
      <c r="N372" s="22" t="str">
        <f t="array" ref="N372">IFERROR(SUM(VLOOKUP(H372,emme_volumes!$A:$AB, {5,6,7,8,9,10,11,12,13,14,15,16,17,18,19,20,21,22,23,24,25,26,27,28},FALSE)),"****")</f>
        <v>****</v>
      </c>
      <c r="O372" s="23" t="str">
        <f t="array" ref="O372">IFERROR(SUM(VLOOKUP(J372,counts!$A:$AC, {6,7,8,9,10,11,12,13,14,15,16,17,18,19,20,21,22,23,24,25,26,27,28,29},FALSE)),"****")</f>
        <v>****</v>
      </c>
      <c r="P372" s="23" t="e">
        <f t="shared" si="514"/>
        <v>#VALUE!</v>
      </c>
      <c r="Q372" s="24" t="e">
        <f t="shared" si="515"/>
        <v>#VALUE!</v>
      </c>
      <c r="R372" s="49"/>
      <c r="S372" s="22" t="str">
        <f>IFERROR(VLOOKUP(I372,emme_volumes!$A:$AB, 4,FALSE)*24,"****")</f>
        <v>****</v>
      </c>
      <c r="T372" s="22" t="str">
        <f t="array" ref="T372">IFERROR(SUM(VLOOKUP(I372,emme_volumes!$A:$AB, {5,6,7,8,9,10,11,12,13,14,15,16,17,18,19,20,21,22,23,24,25,26,27,28},FALSE)),"****")</f>
        <v>****</v>
      </c>
      <c r="U372" s="23" t="str">
        <f t="array" ref="U372">IFERROR(SUM(VLOOKUP(K372,counts!$A:$AC, {6,7,8,9,10,11,12,13,14,15,16,17,18,19,20,21,22,23,24,25,26,27,28,29},FALSE)),"****")</f>
        <v>****</v>
      </c>
      <c r="V372" s="23" t="e">
        <f t="shared" si="516"/>
        <v>#VALUE!</v>
      </c>
      <c r="W372" s="24" t="e">
        <f t="shared" si="517"/>
        <v>#VALUE!</v>
      </c>
    </row>
    <row r="373" spans="1:23" hidden="1" outlineLevel="1">
      <c r="B373" s="1" t="s">
        <v>285</v>
      </c>
      <c r="C373" s="89">
        <v>274</v>
      </c>
      <c r="F373" s="2">
        <f t="shared" si="508"/>
        <v>0</v>
      </c>
      <c r="G373" s="2">
        <f t="shared" si="509"/>
        <v>0</v>
      </c>
      <c r="H373" s="2" t="str">
        <f t="shared" si="510"/>
        <v>L</v>
      </c>
      <c r="I373" s="2" t="str">
        <f t="shared" si="511"/>
        <v>L00</v>
      </c>
      <c r="J373" s="2" t="str">
        <f t="shared" si="512"/>
        <v>274NE</v>
      </c>
      <c r="K373" s="2" t="str">
        <f t="shared" si="513"/>
        <v>274SW</v>
      </c>
      <c r="L373" s="43"/>
      <c r="M373" s="22" t="str">
        <f>IFERROR(VLOOKUP(H373,emme_volumes!$A:$AB, 4,FALSE)*24,"****")</f>
        <v>****</v>
      </c>
      <c r="N373" s="22" t="str">
        <f t="array" ref="N373">IFERROR(SUM(VLOOKUP(H373,emme_volumes!$A:$AB, {5,6,7,8,9,10,11,12,13,14,15,16,17,18,19,20,21,22,23,24,25,26,27,28},FALSE)),"****")</f>
        <v>****</v>
      </c>
      <c r="O373" s="23" t="str">
        <f t="array" ref="O373">IFERROR(SUM(VLOOKUP(J373,counts!$A:$AC, {6,7,8,9,10,11,12,13,14,15,16,17,18,19,20,21,22,23,24,25,26,27,28,29},FALSE)),"****")</f>
        <v>****</v>
      </c>
      <c r="P373" s="23" t="e">
        <f t="shared" si="514"/>
        <v>#VALUE!</v>
      </c>
      <c r="Q373" s="24" t="e">
        <f t="shared" si="515"/>
        <v>#VALUE!</v>
      </c>
      <c r="R373" s="49"/>
      <c r="S373" s="22" t="str">
        <f>IFERROR(VLOOKUP(I373,emme_volumes!$A:$AB, 4,FALSE)*24,"****")</f>
        <v>****</v>
      </c>
      <c r="T373" s="22" t="str">
        <f t="array" ref="T373">IFERROR(SUM(VLOOKUP(I373,emme_volumes!$A:$AB, {5,6,7,8,9,10,11,12,13,14,15,16,17,18,19,20,21,22,23,24,25,26,27,28},FALSE)),"****")</f>
        <v>****</v>
      </c>
      <c r="U373" s="23" t="str">
        <f t="array" ref="U373">IFERROR(SUM(VLOOKUP(K373,counts!$A:$AC, {6,7,8,9,10,11,12,13,14,15,16,17,18,19,20,21,22,23,24,25,26,27,28,29},FALSE)),"****")</f>
        <v>****</v>
      </c>
      <c r="V373" s="23" t="e">
        <f t="shared" si="516"/>
        <v>#VALUE!</v>
      </c>
      <c r="W373" s="24" t="e">
        <f t="shared" si="517"/>
        <v>#VALUE!</v>
      </c>
    </row>
    <row r="374" spans="1:23" hidden="1" outlineLevel="1">
      <c r="B374" s="1" t="s">
        <v>286</v>
      </c>
      <c r="C374" s="89">
        <v>275</v>
      </c>
      <c r="F374" s="2">
        <f t="shared" si="508"/>
        <v>0</v>
      </c>
      <c r="G374" s="2">
        <f t="shared" si="509"/>
        <v>0</v>
      </c>
      <c r="H374" s="2" t="str">
        <f t="shared" si="510"/>
        <v>L</v>
      </c>
      <c r="I374" s="2" t="str">
        <f t="shared" si="511"/>
        <v>L00</v>
      </c>
      <c r="J374" s="2" t="str">
        <f t="shared" si="512"/>
        <v>275NE</v>
      </c>
      <c r="K374" s="2" t="str">
        <f t="shared" si="513"/>
        <v>275SW</v>
      </c>
      <c r="L374" s="43"/>
      <c r="M374" s="22" t="str">
        <f>IFERROR(VLOOKUP(H374,emme_volumes!$A:$AB, 4,FALSE)*24,"****")</f>
        <v>****</v>
      </c>
      <c r="N374" s="22" t="str">
        <f t="array" ref="N374">IFERROR(SUM(VLOOKUP(H374,emme_volumes!$A:$AB, {5,6,7,8,9,10,11,12,13,14,15,16,17,18,19,20,21,22,23,24,25,26,27,28},FALSE)),"****")</f>
        <v>****</v>
      </c>
      <c r="O374" s="23" t="str">
        <f t="array" ref="O374">IFERROR(SUM(VLOOKUP(J374,counts!$A:$AC, {6,7,8,9,10,11,12,13,14,15,16,17,18,19,20,21,22,23,24,25,26,27,28,29},FALSE)),"****")</f>
        <v>****</v>
      </c>
      <c r="P374" s="23" t="e">
        <f t="shared" si="514"/>
        <v>#VALUE!</v>
      </c>
      <c r="Q374" s="24" t="e">
        <f t="shared" si="515"/>
        <v>#VALUE!</v>
      </c>
      <c r="R374" s="49"/>
      <c r="S374" s="22" t="str">
        <f>IFERROR(VLOOKUP(I374,emme_volumes!$A:$AB, 4,FALSE)*24,"****")</f>
        <v>****</v>
      </c>
      <c r="T374" s="22" t="str">
        <f t="array" ref="T374">IFERROR(SUM(VLOOKUP(I374,emme_volumes!$A:$AB, {5,6,7,8,9,10,11,12,13,14,15,16,17,18,19,20,21,22,23,24,25,26,27,28},FALSE)),"****")</f>
        <v>****</v>
      </c>
      <c r="U374" s="23" t="str">
        <f t="array" ref="U374">IFERROR(SUM(VLOOKUP(K374,counts!$A:$AC, {6,7,8,9,10,11,12,13,14,15,16,17,18,19,20,21,22,23,24,25,26,27,28,29},FALSE)),"****")</f>
        <v>****</v>
      </c>
      <c r="V374" s="23" t="e">
        <f t="shared" si="516"/>
        <v>#VALUE!</v>
      </c>
      <c r="W374" s="24" t="e">
        <f t="shared" si="517"/>
        <v>#VALUE!</v>
      </c>
    </row>
    <row r="375" spans="1:23" hidden="1" outlineLevel="1">
      <c r="B375" s="1" t="s">
        <v>287</v>
      </c>
      <c r="C375" s="89">
        <v>276</v>
      </c>
      <c r="F375" s="2">
        <f t="shared" si="508"/>
        <v>0</v>
      </c>
      <c r="G375" s="2">
        <f t="shared" si="509"/>
        <v>0</v>
      </c>
      <c r="H375" s="2" t="str">
        <f t="shared" si="510"/>
        <v>L</v>
      </c>
      <c r="I375" s="2" t="str">
        <f t="shared" si="511"/>
        <v>L00</v>
      </c>
      <c r="J375" s="2" t="str">
        <f t="shared" si="512"/>
        <v>276NE</v>
      </c>
      <c r="K375" s="2" t="str">
        <f t="shared" si="513"/>
        <v>276SW</v>
      </c>
      <c r="L375" s="43"/>
      <c r="M375" s="22" t="str">
        <f>IFERROR(VLOOKUP(H375,emme_volumes!$A:$AB, 4,FALSE)*24,"****")</f>
        <v>****</v>
      </c>
      <c r="N375" s="22" t="str">
        <f t="array" ref="N375">IFERROR(SUM(VLOOKUP(H375,emme_volumes!$A:$AB, {5,6,7,8,9,10,11,12,13,14,15,16,17,18,19,20,21,22,23,24,25,26,27,28},FALSE)),"****")</f>
        <v>****</v>
      </c>
      <c r="O375" s="23" t="str">
        <f t="array" ref="O375">IFERROR(SUM(VLOOKUP(J375,counts!$A:$AC, {6,7,8,9,10,11,12,13,14,15,16,17,18,19,20,21,22,23,24,25,26,27,28,29},FALSE)),"****")</f>
        <v>****</v>
      </c>
      <c r="P375" s="23" t="e">
        <f t="shared" si="514"/>
        <v>#VALUE!</v>
      </c>
      <c r="Q375" s="24" t="e">
        <f t="shared" si="515"/>
        <v>#VALUE!</v>
      </c>
      <c r="R375" s="49"/>
      <c r="S375" s="22" t="str">
        <f>IFERROR(VLOOKUP(I375,emme_volumes!$A:$AB, 4,FALSE)*24,"****")</f>
        <v>****</v>
      </c>
      <c r="T375" s="22" t="str">
        <f t="array" ref="T375">IFERROR(SUM(VLOOKUP(I375,emme_volumes!$A:$AB, {5,6,7,8,9,10,11,12,13,14,15,16,17,18,19,20,21,22,23,24,25,26,27,28},FALSE)),"****")</f>
        <v>****</v>
      </c>
      <c r="U375" s="23" t="str">
        <f t="array" ref="U375">IFERROR(SUM(VLOOKUP(K375,counts!$A:$AC, {6,7,8,9,10,11,12,13,14,15,16,17,18,19,20,21,22,23,24,25,26,27,28,29},FALSE)),"****")</f>
        <v>****</v>
      </c>
      <c r="V375" s="23" t="e">
        <f t="shared" si="516"/>
        <v>#VALUE!</v>
      </c>
      <c r="W375" s="24" t="e">
        <f t="shared" si="517"/>
        <v>#VALUE!</v>
      </c>
    </row>
    <row r="376" spans="1:23" hidden="1" outlineLevel="1">
      <c r="B376" s="1" t="s">
        <v>288</v>
      </c>
      <c r="C376" s="89">
        <v>277</v>
      </c>
      <c r="F376" s="2">
        <f t="shared" si="508"/>
        <v>0</v>
      </c>
      <c r="G376" s="2">
        <f t="shared" si="509"/>
        <v>0</v>
      </c>
      <c r="H376" s="2" t="str">
        <f t="shared" si="510"/>
        <v>L</v>
      </c>
      <c r="I376" s="2" t="str">
        <f t="shared" si="511"/>
        <v>L00</v>
      </c>
      <c r="J376" s="2" t="str">
        <f t="shared" si="512"/>
        <v>277NE</v>
      </c>
      <c r="K376" s="2" t="str">
        <f t="shared" si="513"/>
        <v>277SW</v>
      </c>
      <c r="L376" s="43"/>
      <c r="M376" s="22" t="str">
        <f>IFERROR(VLOOKUP(H376,emme_volumes!$A:$AB, 4,FALSE)*24,"****")</f>
        <v>****</v>
      </c>
      <c r="N376" s="22" t="str">
        <f t="array" ref="N376">IFERROR(SUM(VLOOKUP(H376,emme_volumes!$A:$AB, {5,6,7,8,9,10,11,12,13,14,15,16,17,18,19,20,21,22,23,24,25,26,27,28},FALSE)),"****")</f>
        <v>****</v>
      </c>
      <c r="O376" s="23" t="str">
        <f t="array" ref="O376">IFERROR(SUM(VLOOKUP(J376,counts!$A:$AC, {6,7,8,9,10,11,12,13,14,15,16,17,18,19,20,21,22,23,24,25,26,27,28,29},FALSE)),"****")</f>
        <v>****</v>
      </c>
      <c r="P376" s="23" t="e">
        <f t="shared" si="514"/>
        <v>#VALUE!</v>
      </c>
      <c r="Q376" s="24" t="e">
        <f t="shared" si="515"/>
        <v>#VALUE!</v>
      </c>
      <c r="R376" s="49"/>
      <c r="S376" s="22" t="str">
        <f>IFERROR(VLOOKUP(I376,emme_volumes!$A:$AB, 4,FALSE)*24,"****")</f>
        <v>****</v>
      </c>
      <c r="T376" s="22" t="str">
        <f t="array" ref="T376">IFERROR(SUM(VLOOKUP(I376,emme_volumes!$A:$AB, {5,6,7,8,9,10,11,12,13,14,15,16,17,18,19,20,21,22,23,24,25,26,27,28},FALSE)),"****")</f>
        <v>****</v>
      </c>
      <c r="U376" s="23" t="str">
        <f t="array" ref="U376">IFERROR(SUM(VLOOKUP(K376,counts!$A:$AC, {6,7,8,9,10,11,12,13,14,15,16,17,18,19,20,21,22,23,24,25,26,27,28,29},FALSE)),"****")</f>
        <v>****</v>
      </c>
      <c r="V376" s="23" t="e">
        <f t="shared" si="516"/>
        <v>#VALUE!</v>
      </c>
      <c r="W376" s="24" t="e">
        <f t="shared" si="517"/>
        <v>#VALUE!</v>
      </c>
    </row>
    <row r="377" spans="1:23" hidden="1" outlineLevel="1">
      <c r="B377" s="1" t="s">
        <v>289</v>
      </c>
      <c r="C377" s="89">
        <v>278</v>
      </c>
      <c r="F377" s="2">
        <f t="shared" si="508"/>
        <v>0</v>
      </c>
      <c r="G377" s="2">
        <f t="shared" si="509"/>
        <v>0</v>
      </c>
      <c r="H377" s="2" t="str">
        <f t="shared" si="510"/>
        <v>L</v>
      </c>
      <c r="I377" s="2" t="str">
        <f t="shared" si="511"/>
        <v>L00</v>
      </c>
      <c r="J377" s="2" t="str">
        <f t="shared" si="512"/>
        <v>278NE</v>
      </c>
      <c r="K377" s="2" t="str">
        <f t="shared" si="513"/>
        <v>278SW</v>
      </c>
      <c r="L377" s="43"/>
      <c r="M377" s="22" t="str">
        <f>IFERROR(VLOOKUP(H377,emme_volumes!$A:$AB, 4,FALSE)*24,"****")</f>
        <v>****</v>
      </c>
      <c r="N377" s="22" t="str">
        <f t="array" ref="N377">IFERROR(SUM(VLOOKUP(H377,emme_volumes!$A:$AB, {5,6,7,8,9,10,11,12,13,14,15,16,17,18,19,20,21,22,23,24,25,26,27,28},FALSE)),"****")</f>
        <v>****</v>
      </c>
      <c r="O377" s="23" t="str">
        <f t="array" ref="O377">IFERROR(SUM(VLOOKUP(J377,counts!$A:$AC, {6,7,8,9,10,11,12,13,14,15,16,17,18,19,20,21,22,23,24,25,26,27,28,29},FALSE)),"****")</f>
        <v>****</v>
      </c>
      <c r="P377" s="23" t="e">
        <f t="shared" si="514"/>
        <v>#VALUE!</v>
      </c>
      <c r="Q377" s="24" t="e">
        <f t="shared" si="515"/>
        <v>#VALUE!</v>
      </c>
      <c r="R377" s="49"/>
      <c r="S377" s="22" t="str">
        <f>IFERROR(VLOOKUP(I377,emme_volumes!$A:$AB, 4,FALSE)*24,"****")</f>
        <v>****</v>
      </c>
      <c r="T377" s="22" t="str">
        <f t="array" ref="T377">IFERROR(SUM(VLOOKUP(I377,emme_volumes!$A:$AB, {5,6,7,8,9,10,11,12,13,14,15,16,17,18,19,20,21,22,23,24,25,26,27,28},FALSE)),"****")</f>
        <v>****</v>
      </c>
      <c r="U377" s="23" t="str">
        <f t="array" ref="U377">IFERROR(SUM(VLOOKUP(K377,counts!$A:$AC, {6,7,8,9,10,11,12,13,14,15,16,17,18,19,20,21,22,23,24,25,26,27,28,29},FALSE)),"****")</f>
        <v>****</v>
      </c>
      <c r="V377" s="23" t="e">
        <f t="shared" si="516"/>
        <v>#VALUE!</v>
      </c>
      <c r="W377" s="24" t="e">
        <f t="shared" si="517"/>
        <v>#VALUE!</v>
      </c>
    </row>
    <row r="378" spans="1:23" hidden="1" outlineLevel="1">
      <c r="B378" s="1" t="s">
        <v>290</v>
      </c>
      <c r="C378" s="89">
        <v>279</v>
      </c>
      <c r="F378" s="2">
        <f t="shared" si="508"/>
        <v>0</v>
      </c>
      <c r="G378" s="2">
        <f t="shared" si="509"/>
        <v>0</v>
      </c>
      <c r="H378" s="2" t="str">
        <f t="shared" si="510"/>
        <v>L</v>
      </c>
      <c r="I378" s="2" t="str">
        <f t="shared" si="511"/>
        <v>L00</v>
      </c>
      <c r="J378" s="2" t="str">
        <f t="shared" si="512"/>
        <v>279NE</v>
      </c>
      <c r="K378" s="2" t="str">
        <f t="shared" si="513"/>
        <v>279SW</v>
      </c>
      <c r="L378" s="43"/>
      <c r="M378" s="22" t="str">
        <f>IFERROR(VLOOKUP(H378,emme_volumes!$A:$AB, 4,FALSE)*24,"****")</f>
        <v>****</v>
      </c>
      <c r="N378" s="22" t="str">
        <f t="array" ref="N378">IFERROR(SUM(VLOOKUP(H378,emme_volumes!$A:$AB, {5,6,7,8,9,10,11,12,13,14,15,16,17,18,19,20,21,22,23,24,25,26,27,28},FALSE)),"****")</f>
        <v>****</v>
      </c>
      <c r="O378" s="23" t="str">
        <f t="array" ref="O378">IFERROR(SUM(VLOOKUP(J378,counts!$A:$AC, {6,7,8,9,10,11,12,13,14,15,16,17,18,19,20,21,22,23,24,25,26,27,28,29},FALSE)),"****")</f>
        <v>****</v>
      </c>
      <c r="P378" s="23" t="e">
        <f t="shared" si="514"/>
        <v>#VALUE!</v>
      </c>
      <c r="Q378" s="24" t="e">
        <f t="shared" si="515"/>
        <v>#VALUE!</v>
      </c>
      <c r="R378" s="49"/>
      <c r="S378" s="22" t="str">
        <f>IFERROR(VLOOKUP(I378,emme_volumes!$A:$AB, 4,FALSE)*24,"****")</f>
        <v>****</v>
      </c>
      <c r="T378" s="22" t="str">
        <f t="array" ref="T378">IFERROR(SUM(VLOOKUP(I378,emme_volumes!$A:$AB, {5,6,7,8,9,10,11,12,13,14,15,16,17,18,19,20,21,22,23,24,25,26,27,28},FALSE)),"****")</f>
        <v>****</v>
      </c>
      <c r="U378" s="23" t="str">
        <f t="array" ref="U378">IFERROR(SUM(VLOOKUP(K378,counts!$A:$AC, {6,7,8,9,10,11,12,13,14,15,16,17,18,19,20,21,22,23,24,25,26,27,28,29},FALSE)),"****")</f>
        <v>****</v>
      </c>
      <c r="V378" s="23" t="e">
        <f t="shared" si="516"/>
        <v>#VALUE!</v>
      </c>
      <c r="W378" s="24" t="e">
        <f t="shared" si="517"/>
        <v>#VALUE!</v>
      </c>
    </row>
    <row r="379" spans="1:23" hidden="1" outlineLevel="1">
      <c r="B379" s="1" t="s">
        <v>291</v>
      </c>
      <c r="C379" s="89">
        <v>280</v>
      </c>
      <c r="F379" s="2">
        <f t="shared" si="508"/>
        <v>0</v>
      </c>
      <c r="G379" s="2">
        <f t="shared" si="509"/>
        <v>0</v>
      </c>
      <c r="H379" s="2" t="str">
        <f t="shared" si="510"/>
        <v>L</v>
      </c>
      <c r="I379" s="2" t="str">
        <f t="shared" si="511"/>
        <v>L00</v>
      </c>
      <c r="J379" s="2" t="str">
        <f t="shared" si="512"/>
        <v>280NE</v>
      </c>
      <c r="K379" s="2" t="str">
        <f t="shared" si="513"/>
        <v>280SW</v>
      </c>
      <c r="L379" s="43"/>
      <c r="M379" s="22" t="str">
        <f>IFERROR(VLOOKUP(H379,emme_volumes!$A:$AB, 4,FALSE)*24,"****")</f>
        <v>****</v>
      </c>
      <c r="N379" s="22" t="str">
        <f t="array" ref="N379">IFERROR(SUM(VLOOKUP(H379,emme_volumes!$A:$AB, {5,6,7,8,9,10,11,12,13,14,15,16,17,18,19,20,21,22,23,24,25,26,27,28},FALSE)),"****")</f>
        <v>****</v>
      </c>
      <c r="O379" s="23" t="str">
        <f t="array" ref="O379">IFERROR(SUM(VLOOKUP(J379,counts!$A:$AC, {6,7,8,9,10,11,12,13,14,15,16,17,18,19,20,21,22,23,24,25,26,27,28,29},FALSE)),"****")</f>
        <v>****</v>
      </c>
      <c r="P379" s="23" t="e">
        <f t="shared" si="514"/>
        <v>#VALUE!</v>
      </c>
      <c r="Q379" s="24" t="e">
        <f t="shared" si="515"/>
        <v>#VALUE!</v>
      </c>
      <c r="R379" s="49"/>
      <c r="S379" s="22" t="str">
        <f>IFERROR(VLOOKUP(I379,emme_volumes!$A:$AB, 4,FALSE)*24,"****")</f>
        <v>****</v>
      </c>
      <c r="T379" s="22" t="str">
        <f t="array" ref="T379">IFERROR(SUM(VLOOKUP(I379,emme_volumes!$A:$AB, {5,6,7,8,9,10,11,12,13,14,15,16,17,18,19,20,21,22,23,24,25,26,27,28},FALSE)),"****")</f>
        <v>****</v>
      </c>
      <c r="U379" s="23" t="str">
        <f t="array" ref="U379">IFERROR(SUM(VLOOKUP(K379,counts!$A:$AC, {6,7,8,9,10,11,12,13,14,15,16,17,18,19,20,21,22,23,24,25,26,27,28,29},FALSE)),"****")</f>
        <v>****</v>
      </c>
      <c r="V379" s="23" t="e">
        <f t="shared" si="516"/>
        <v>#VALUE!</v>
      </c>
      <c r="W379" s="24" t="e">
        <f t="shared" si="517"/>
        <v>#VALUE!</v>
      </c>
    </row>
    <row r="380" spans="1:23" hidden="1" outlineLevel="1">
      <c r="B380" s="1" t="s">
        <v>292</v>
      </c>
      <c r="C380" s="89">
        <v>281</v>
      </c>
      <c r="F380" s="2">
        <f t="shared" si="508"/>
        <v>0</v>
      </c>
      <c r="G380" s="2">
        <f t="shared" si="509"/>
        <v>0</v>
      </c>
      <c r="H380" s="2" t="str">
        <f t="shared" si="510"/>
        <v>L</v>
      </c>
      <c r="I380" s="2" t="str">
        <f t="shared" si="511"/>
        <v>L00</v>
      </c>
      <c r="J380" s="2" t="str">
        <f t="shared" si="512"/>
        <v>281NE</v>
      </c>
      <c r="K380" s="2" t="str">
        <f t="shared" si="513"/>
        <v>281SW</v>
      </c>
      <c r="L380" s="43"/>
      <c r="M380" s="22" t="str">
        <f>IFERROR(VLOOKUP(H380,emme_volumes!$A:$AB, 4,FALSE)*24,"****")</f>
        <v>****</v>
      </c>
      <c r="N380" s="22" t="str">
        <f t="array" ref="N380">IFERROR(SUM(VLOOKUP(H380,emme_volumes!$A:$AB, {5,6,7,8,9,10,11,12,13,14,15,16,17,18,19,20,21,22,23,24,25,26,27,28},FALSE)),"****")</f>
        <v>****</v>
      </c>
      <c r="O380" s="23" t="str">
        <f t="array" ref="O380">IFERROR(SUM(VLOOKUP(J380,counts!$A:$AC, {6,7,8,9,10,11,12,13,14,15,16,17,18,19,20,21,22,23,24,25,26,27,28,29},FALSE)),"****")</f>
        <v>****</v>
      </c>
      <c r="P380" s="23" t="e">
        <f t="shared" si="514"/>
        <v>#VALUE!</v>
      </c>
      <c r="Q380" s="24" t="e">
        <f t="shared" si="515"/>
        <v>#VALUE!</v>
      </c>
      <c r="R380" s="49"/>
      <c r="S380" s="22" t="str">
        <f>IFERROR(VLOOKUP(I380,emme_volumes!$A:$AB, 4,FALSE)*24,"****")</f>
        <v>****</v>
      </c>
      <c r="T380" s="22" t="str">
        <f t="array" ref="T380">IFERROR(SUM(VLOOKUP(I380,emme_volumes!$A:$AB, {5,6,7,8,9,10,11,12,13,14,15,16,17,18,19,20,21,22,23,24,25,26,27,28},FALSE)),"****")</f>
        <v>****</v>
      </c>
      <c r="U380" s="23" t="str">
        <f t="array" ref="U380">IFERROR(SUM(VLOOKUP(K380,counts!$A:$AC, {6,7,8,9,10,11,12,13,14,15,16,17,18,19,20,21,22,23,24,25,26,27,28,29},FALSE)),"****")</f>
        <v>****</v>
      </c>
      <c r="V380" s="23" t="e">
        <f t="shared" si="516"/>
        <v>#VALUE!</v>
      </c>
      <c r="W380" s="24" t="e">
        <f t="shared" si="517"/>
        <v>#VALUE!</v>
      </c>
    </row>
    <row r="381" spans="1:23" hidden="1" outlineLevel="1">
      <c r="B381" s="1" t="s">
        <v>293</v>
      </c>
      <c r="C381" s="89">
        <v>282</v>
      </c>
      <c r="F381" s="2">
        <f t="shared" si="508"/>
        <v>0</v>
      </c>
      <c r="G381" s="2">
        <f t="shared" si="509"/>
        <v>0</v>
      </c>
      <c r="H381" s="2" t="str">
        <f t="shared" si="510"/>
        <v>L</v>
      </c>
      <c r="I381" s="2" t="str">
        <f t="shared" si="511"/>
        <v>L00</v>
      </c>
      <c r="J381" s="2" t="str">
        <f t="shared" si="512"/>
        <v>282NE</v>
      </c>
      <c r="K381" s="2" t="str">
        <f t="shared" si="513"/>
        <v>282SW</v>
      </c>
      <c r="L381" s="43"/>
      <c r="M381" s="22" t="str">
        <f>IFERROR(VLOOKUP(H381,emme_volumes!$A:$AB, 4,FALSE)*24,"****")</f>
        <v>****</v>
      </c>
      <c r="N381" s="22" t="str">
        <f t="array" ref="N381">IFERROR(SUM(VLOOKUP(H381,emme_volumes!$A:$AB, {5,6,7,8,9,10,11,12,13,14,15,16,17,18,19,20,21,22,23,24,25,26,27,28},FALSE)),"****")</f>
        <v>****</v>
      </c>
      <c r="O381" s="23" t="str">
        <f t="array" ref="O381">IFERROR(SUM(VLOOKUP(J381,counts!$A:$AC, {6,7,8,9,10,11,12,13,14,15,16,17,18,19,20,21,22,23,24,25,26,27,28,29},FALSE)),"****")</f>
        <v>****</v>
      </c>
      <c r="P381" s="23" t="e">
        <f t="shared" si="514"/>
        <v>#VALUE!</v>
      </c>
      <c r="Q381" s="24" t="e">
        <f t="shared" si="515"/>
        <v>#VALUE!</v>
      </c>
      <c r="R381" s="49"/>
      <c r="S381" s="22" t="str">
        <f>IFERROR(VLOOKUP(I381,emme_volumes!$A:$AB, 4,FALSE)*24,"****")</f>
        <v>****</v>
      </c>
      <c r="T381" s="22" t="str">
        <f t="array" ref="T381">IFERROR(SUM(VLOOKUP(I381,emme_volumes!$A:$AB, {5,6,7,8,9,10,11,12,13,14,15,16,17,18,19,20,21,22,23,24,25,26,27,28},FALSE)),"****")</f>
        <v>****</v>
      </c>
      <c r="U381" s="23" t="str">
        <f t="array" ref="U381">IFERROR(SUM(VLOOKUP(K381,counts!$A:$AC, {6,7,8,9,10,11,12,13,14,15,16,17,18,19,20,21,22,23,24,25,26,27,28,29},FALSE)),"****")</f>
        <v>****</v>
      </c>
      <c r="V381" s="23" t="e">
        <f t="shared" si="516"/>
        <v>#VALUE!</v>
      </c>
      <c r="W381" s="24" t="e">
        <f t="shared" si="517"/>
        <v>#VALUE!</v>
      </c>
    </row>
    <row r="382" spans="1:23" hidden="1" outlineLevel="1">
      <c r="B382" s="1" t="s">
        <v>294</v>
      </c>
      <c r="C382" s="89">
        <v>283</v>
      </c>
      <c r="F382" s="2">
        <f t="shared" si="508"/>
        <v>0</v>
      </c>
      <c r="G382" s="2">
        <f t="shared" si="509"/>
        <v>0</v>
      </c>
      <c r="H382" s="2" t="str">
        <f t="shared" si="510"/>
        <v>L</v>
      </c>
      <c r="I382" s="2" t="str">
        <f t="shared" si="511"/>
        <v>L00</v>
      </c>
      <c r="J382" s="2" t="str">
        <f t="shared" si="512"/>
        <v>283NE</v>
      </c>
      <c r="K382" s="2" t="str">
        <f t="shared" si="513"/>
        <v>283SW</v>
      </c>
      <c r="L382" s="43"/>
      <c r="M382" s="22" t="str">
        <f>IFERROR(VLOOKUP(H382,emme_volumes!$A:$AB, 4,FALSE)*24,"****")</f>
        <v>****</v>
      </c>
      <c r="N382" s="22" t="str">
        <f t="array" ref="N382">IFERROR(SUM(VLOOKUP(H382,emme_volumes!$A:$AB, {5,6,7,8,9,10,11,12,13,14,15,16,17,18,19,20,21,22,23,24,25,26,27,28},FALSE)),"****")</f>
        <v>****</v>
      </c>
      <c r="O382" s="23" t="str">
        <f t="array" ref="O382">IFERROR(SUM(VLOOKUP(J382,counts!$A:$AC, {6,7,8,9,10,11,12,13,14,15,16,17,18,19,20,21,22,23,24,25,26,27,28,29},FALSE)),"****")</f>
        <v>****</v>
      </c>
      <c r="P382" s="23" t="e">
        <f t="shared" si="514"/>
        <v>#VALUE!</v>
      </c>
      <c r="Q382" s="24" t="e">
        <f t="shared" si="515"/>
        <v>#VALUE!</v>
      </c>
      <c r="R382" s="49"/>
      <c r="S382" s="22" t="str">
        <f>IFERROR(VLOOKUP(I382,emme_volumes!$A:$AB, 4,FALSE)*24,"****")</f>
        <v>****</v>
      </c>
      <c r="T382" s="22" t="str">
        <f t="array" ref="T382">IFERROR(SUM(VLOOKUP(I382,emme_volumes!$A:$AB, {5,6,7,8,9,10,11,12,13,14,15,16,17,18,19,20,21,22,23,24,25,26,27,28},FALSE)),"****")</f>
        <v>****</v>
      </c>
      <c r="U382" s="23" t="str">
        <f t="array" ref="U382">IFERROR(SUM(VLOOKUP(K382,counts!$A:$AC, {6,7,8,9,10,11,12,13,14,15,16,17,18,19,20,21,22,23,24,25,26,27,28,29},FALSE)),"****")</f>
        <v>****</v>
      </c>
      <c r="V382" s="23" t="e">
        <f t="shared" si="516"/>
        <v>#VALUE!</v>
      </c>
      <c r="W382" s="24" t="e">
        <f t="shared" si="517"/>
        <v>#VALUE!</v>
      </c>
    </row>
    <row r="383" spans="1:23" hidden="1" outlineLevel="1">
      <c r="A383" s="3"/>
      <c r="B383" s="53" t="s">
        <v>4</v>
      </c>
      <c r="C383" s="91"/>
      <c r="D383" s="54"/>
      <c r="E383" s="54"/>
      <c r="F383" s="54"/>
      <c r="G383" s="54"/>
      <c r="H383" s="54"/>
      <c r="I383" s="54"/>
      <c r="J383" s="54"/>
      <c r="K383" s="54"/>
      <c r="L383" s="45"/>
      <c r="M383" s="55">
        <f>SUM(M367:M382)</f>
        <v>0</v>
      </c>
      <c r="N383" s="55">
        <f>SUM(N367:N382)</f>
        <v>0</v>
      </c>
      <c r="O383" s="56">
        <f t="shared" ref="O383:P383" si="518">SUM(O367:O382)</f>
        <v>0</v>
      </c>
      <c r="P383" s="56" t="e">
        <f t="shared" si="518"/>
        <v>#VALUE!</v>
      </c>
      <c r="Q383" s="57" t="e">
        <f t="shared" si="515"/>
        <v>#VALUE!</v>
      </c>
      <c r="R383" s="50"/>
      <c r="S383" s="55">
        <f>SUM(S367:S382)</f>
        <v>0</v>
      </c>
      <c r="T383" s="55">
        <f t="shared" ref="T383:V383" si="519">SUM(T367:T382)</f>
        <v>0</v>
      </c>
      <c r="U383" s="56">
        <f t="shared" si="519"/>
        <v>0</v>
      </c>
      <c r="V383" s="56" t="e">
        <f t="shared" si="519"/>
        <v>#VALUE!</v>
      </c>
      <c r="W383" s="57" t="e">
        <f t="shared" si="517"/>
        <v>#VALUE!</v>
      </c>
    </row>
    <row r="384" spans="1:23" hidden="1" outlineLevel="1">
      <c r="C384" s="89"/>
      <c r="I384" s="92"/>
      <c r="L384" s="43"/>
      <c r="M384" s="22"/>
      <c r="N384" s="22"/>
      <c r="Q384" s="24"/>
      <c r="R384" s="49"/>
      <c r="S384" s="22"/>
      <c r="T384" s="22"/>
      <c r="W384" s="24"/>
    </row>
    <row r="385" spans="1:23" hidden="1" outlineLevel="1">
      <c r="B385" s="53" t="s">
        <v>141</v>
      </c>
      <c r="C385" s="90"/>
      <c r="D385" s="74"/>
      <c r="E385" s="74"/>
      <c r="F385" s="74"/>
      <c r="G385" s="74"/>
      <c r="H385" s="74"/>
      <c r="I385" s="74"/>
      <c r="J385" s="74"/>
      <c r="K385" s="74"/>
      <c r="L385" s="45"/>
      <c r="M385" s="75"/>
      <c r="N385" s="75"/>
      <c r="O385" s="76"/>
      <c r="P385" s="76"/>
      <c r="Q385" s="77"/>
      <c r="R385" s="49"/>
      <c r="S385" s="75"/>
      <c r="T385" s="75"/>
      <c r="U385" s="76"/>
      <c r="V385" s="76"/>
      <c r="W385" s="77"/>
    </row>
    <row r="386" spans="1:23" hidden="1" outlineLevel="1">
      <c r="B386" s="1" t="s">
        <v>295</v>
      </c>
      <c r="C386" s="89">
        <v>291</v>
      </c>
      <c r="F386" s="2">
        <f t="shared" ref="F386:F394" si="520">E386</f>
        <v>0</v>
      </c>
      <c r="G386" s="2">
        <f t="shared" ref="G386:G394" si="521">D386</f>
        <v>0</v>
      </c>
      <c r="H386" s="2" t="str">
        <f t="shared" ref="H386:H394" si="522">CONCATENATE("L",D386,E386)</f>
        <v>L</v>
      </c>
      <c r="I386" s="2" t="str">
        <f t="shared" ref="I386:I394" si="523">CONCATENATE("L",F386,G386)</f>
        <v>L00</v>
      </c>
      <c r="J386" s="2" t="str">
        <f t="shared" ref="J386:J394" si="524">CONCATENATE(C386,"NE")</f>
        <v>291NE</v>
      </c>
      <c r="K386" s="2" t="str">
        <f t="shared" ref="K386:K394" si="525">CONCATENATE(C386,"SW")</f>
        <v>291SW</v>
      </c>
      <c r="L386" s="43"/>
      <c r="M386" s="22" t="str">
        <f>IFERROR(VLOOKUP(H386,emme_volumes!$A:$AB, 4,FALSE)*24,"****")</f>
        <v>****</v>
      </c>
      <c r="N386" s="22" t="str">
        <f t="array" ref="N386">IFERROR(SUM(VLOOKUP(H386,emme_volumes!$A:$AB, {5,6,7,8,9,10,11,12,13,14,15,16,17,18,19,20,21,22,23,24,25,26,27,28},FALSE)),"****")</f>
        <v>****</v>
      </c>
      <c r="O386" s="23" t="str">
        <f t="array" ref="O386">IFERROR(SUM(VLOOKUP(J386,counts!$A:$AC, {6,7,8,9,10,11,12,13,14,15,16,17,18,19,20,21,22,23,24,25,26,27,28,29},FALSE)),"****")</f>
        <v>****</v>
      </c>
      <c r="P386" s="23" t="e">
        <f t="shared" ref="P386:P394" si="526">N386-O386</f>
        <v>#VALUE!</v>
      </c>
      <c r="Q386" s="24" t="e">
        <f t="shared" ref="Q386:Q395" si="527">P386/O386</f>
        <v>#VALUE!</v>
      </c>
      <c r="R386" s="49"/>
      <c r="S386" s="22" t="str">
        <f>IFERROR(VLOOKUP(I386,emme_volumes!$A:$AB, 4,FALSE)*24,"****")</f>
        <v>****</v>
      </c>
      <c r="T386" s="22" t="str">
        <f t="array" ref="T386">IFERROR(SUM(VLOOKUP(I386,emme_volumes!$A:$AB, {5,6,7,8,9,10,11,12,13,14,15,16,17,18,19,20,21,22,23,24,25,26,27,28},FALSE)),"****")</f>
        <v>****</v>
      </c>
      <c r="U386" s="23" t="str">
        <f t="array" ref="U386">IFERROR(SUM(VLOOKUP(K386,counts!$A:$AC, {6,7,8,9,10,11,12,13,14,15,16,17,18,19,20,21,22,23,24,25,26,27,28,29},FALSE)),"****")</f>
        <v>****</v>
      </c>
      <c r="V386" s="23" t="e">
        <f t="shared" ref="V386:V394" si="528">T386-U386</f>
        <v>#VALUE!</v>
      </c>
      <c r="W386" s="24" t="e">
        <f t="shared" ref="W386:W395" si="529">V386/U386</f>
        <v>#VALUE!</v>
      </c>
    </row>
    <row r="387" spans="1:23" hidden="1" outlineLevel="1">
      <c r="B387" s="1" t="s">
        <v>296</v>
      </c>
      <c r="C387" s="89">
        <v>292</v>
      </c>
      <c r="F387" s="2">
        <f t="shared" si="520"/>
        <v>0</v>
      </c>
      <c r="G387" s="2">
        <f t="shared" si="521"/>
        <v>0</v>
      </c>
      <c r="H387" s="2" t="str">
        <f t="shared" si="522"/>
        <v>L</v>
      </c>
      <c r="I387" s="2" t="str">
        <f t="shared" si="523"/>
        <v>L00</v>
      </c>
      <c r="J387" s="2" t="str">
        <f t="shared" si="524"/>
        <v>292NE</v>
      </c>
      <c r="K387" s="2" t="str">
        <f t="shared" si="525"/>
        <v>292SW</v>
      </c>
      <c r="L387" s="43"/>
      <c r="M387" s="22" t="str">
        <f>IFERROR(VLOOKUP(H387,emme_volumes!$A:$AB, 4,FALSE)*24,"****")</f>
        <v>****</v>
      </c>
      <c r="N387" s="22" t="str">
        <f t="array" ref="N387">IFERROR(SUM(VLOOKUP(H387,emme_volumes!$A:$AB, {5,6,7,8,9,10,11,12,13,14,15,16,17,18,19,20,21,22,23,24,25,26,27,28},FALSE)),"****")</f>
        <v>****</v>
      </c>
      <c r="O387" s="23" t="str">
        <f t="array" ref="O387">IFERROR(SUM(VLOOKUP(J387,counts!$A:$AC, {6,7,8,9,10,11,12,13,14,15,16,17,18,19,20,21,22,23,24,25,26,27,28,29},FALSE)),"****")</f>
        <v>****</v>
      </c>
      <c r="P387" s="23" t="e">
        <f t="shared" si="526"/>
        <v>#VALUE!</v>
      </c>
      <c r="Q387" s="24" t="e">
        <f t="shared" si="527"/>
        <v>#VALUE!</v>
      </c>
      <c r="R387" s="49"/>
      <c r="S387" s="22" t="str">
        <f>IFERROR(VLOOKUP(I387,emme_volumes!$A:$AB, 4,FALSE)*24,"****")</f>
        <v>****</v>
      </c>
      <c r="T387" s="22" t="str">
        <f t="array" ref="T387">IFERROR(SUM(VLOOKUP(I387,emme_volumes!$A:$AB, {5,6,7,8,9,10,11,12,13,14,15,16,17,18,19,20,21,22,23,24,25,26,27,28},FALSE)),"****")</f>
        <v>****</v>
      </c>
      <c r="U387" s="23" t="str">
        <f t="array" ref="U387">IFERROR(SUM(VLOOKUP(K387,counts!$A:$AC, {6,7,8,9,10,11,12,13,14,15,16,17,18,19,20,21,22,23,24,25,26,27,28,29},FALSE)),"****")</f>
        <v>****</v>
      </c>
      <c r="V387" s="23" t="e">
        <f t="shared" si="528"/>
        <v>#VALUE!</v>
      </c>
      <c r="W387" s="24" t="e">
        <f t="shared" si="529"/>
        <v>#VALUE!</v>
      </c>
    </row>
    <row r="388" spans="1:23" hidden="1" outlineLevel="1">
      <c r="B388" s="1" t="s">
        <v>297</v>
      </c>
      <c r="C388" s="89">
        <v>293</v>
      </c>
      <c r="F388" s="2">
        <f t="shared" si="520"/>
        <v>0</v>
      </c>
      <c r="G388" s="2">
        <f t="shared" si="521"/>
        <v>0</v>
      </c>
      <c r="H388" s="2" t="str">
        <f t="shared" si="522"/>
        <v>L</v>
      </c>
      <c r="I388" s="2" t="str">
        <f t="shared" si="523"/>
        <v>L00</v>
      </c>
      <c r="J388" s="2" t="str">
        <f t="shared" si="524"/>
        <v>293NE</v>
      </c>
      <c r="K388" s="2" t="str">
        <f t="shared" si="525"/>
        <v>293SW</v>
      </c>
      <c r="L388" s="43"/>
      <c r="M388" s="22" t="str">
        <f>IFERROR(VLOOKUP(H388,emme_volumes!$A:$AB, 4,FALSE)*24,"****")</f>
        <v>****</v>
      </c>
      <c r="N388" s="22" t="str">
        <f t="array" ref="N388">IFERROR(SUM(VLOOKUP(H388,emme_volumes!$A:$AB, {5,6,7,8,9,10,11,12,13,14,15,16,17,18,19,20,21,22,23,24,25,26,27,28},FALSE)),"****")</f>
        <v>****</v>
      </c>
      <c r="O388" s="23" t="str">
        <f t="array" ref="O388">IFERROR(SUM(VLOOKUP(J388,counts!$A:$AC, {6,7,8,9,10,11,12,13,14,15,16,17,18,19,20,21,22,23,24,25,26,27,28,29},FALSE)),"****")</f>
        <v>****</v>
      </c>
      <c r="P388" s="23" t="e">
        <f t="shared" si="526"/>
        <v>#VALUE!</v>
      </c>
      <c r="Q388" s="24" t="e">
        <f t="shared" si="527"/>
        <v>#VALUE!</v>
      </c>
      <c r="R388" s="49"/>
      <c r="S388" s="22" t="str">
        <f>IFERROR(VLOOKUP(I388,emme_volumes!$A:$AB, 4,FALSE)*24,"****")</f>
        <v>****</v>
      </c>
      <c r="T388" s="22" t="str">
        <f t="array" ref="T388">IFERROR(SUM(VLOOKUP(I388,emme_volumes!$A:$AB, {5,6,7,8,9,10,11,12,13,14,15,16,17,18,19,20,21,22,23,24,25,26,27,28},FALSE)),"****")</f>
        <v>****</v>
      </c>
      <c r="U388" s="23" t="str">
        <f t="array" ref="U388">IFERROR(SUM(VLOOKUP(K388,counts!$A:$AC, {6,7,8,9,10,11,12,13,14,15,16,17,18,19,20,21,22,23,24,25,26,27,28,29},FALSE)),"****")</f>
        <v>****</v>
      </c>
      <c r="V388" s="23" t="e">
        <f t="shared" si="528"/>
        <v>#VALUE!</v>
      </c>
      <c r="W388" s="24" t="e">
        <f t="shared" si="529"/>
        <v>#VALUE!</v>
      </c>
    </row>
    <row r="389" spans="1:23" hidden="1" outlineLevel="1">
      <c r="B389" s="1" t="s">
        <v>298</v>
      </c>
      <c r="C389" s="89">
        <v>294</v>
      </c>
      <c r="F389" s="2">
        <f t="shared" si="520"/>
        <v>0</v>
      </c>
      <c r="G389" s="2">
        <f t="shared" si="521"/>
        <v>0</v>
      </c>
      <c r="H389" s="2" t="str">
        <f t="shared" si="522"/>
        <v>L</v>
      </c>
      <c r="I389" s="2" t="str">
        <f t="shared" si="523"/>
        <v>L00</v>
      </c>
      <c r="J389" s="2" t="str">
        <f t="shared" si="524"/>
        <v>294NE</v>
      </c>
      <c r="K389" s="2" t="str">
        <f t="shared" si="525"/>
        <v>294SW</v>
      </c>
      <c r="L389" s="43"/>
      <c r="M389" s="22" t="str">
        <f>IFERROR(VLOOKUP(H389,emme_volumes!$A:$AB, 4,FALSE)*24,"****")</f>
        <v>****</v>
      </c>
      <c r="N389" s="22" t="str">
        <f t="array" ref="N389">IFERROR(SUM(VLOOKUP(H389,emme_volumes!$A:$AB, {5,6,7,8,9,10,11,12,13,14,15,16,17,18,19,20,21,22,23,24,25,26,27,28},FALSE)),"****")</f>
        <v>****</v>
      </c>
      <c r="O389" s="23" t="str">
        <f t="array" ref="O389">IFERROR(SUM(VLOOKUP(J389,counts!$A:$AC, {6,7,8,9,10,11,12,13,14,15,16,17,18,19,20,21,22,23,24,25,26,27,28,29},FALSE)),"****")</f>
        <v>****</v>
      </c>
      <c r="P389" s="23" t="e">
        <f t="shared" si="526"/>
        <v>#VALUE!</v>
      </c>
      <c r="Q389" s="24" t="e">
        <f t="shared" si="527"/>
        <v>#VALUE!</v>
      </c>
      <c r="R389" s="49"/>
      <c r="S389" s="22" t="str">
        <f>IFERROR(VLOOKUP(I389,emme_volumes!$A:$AB, 4,FALSE)*24,"****")</f>
        <v>****</v>
      </c>
      <c r="T389" s="22" t="str">
        <f t="array" ref="T389">IFERROR(SUM(VLOOKUP(I389,emme_volumes!$A:$AB, {5,6,7,8,9,10,11,12,13,14,15,16,17,18,19,20,21,22,23,24,25,26,27,28},FALSE)),"****")</f>
        <v>****</v>
      </c>
      <c r="U389" s="23" t="str">
        <f t="array" ref="U389">IFERROR(SUM(VLOOKUP(K389,counts!$A:$AC, {6,7,8,9,10,11,12,13,14,15,16,17,18,19,20,21,22,23,24,25,26,27,28,29},FALSE)),"****")</f>
        <v>****</v>
      </c>
      <c r="V389" s="23" t="e">
        <f t="shared" si="528"/>
        <v>#VALUE!</v>
      </c>
      <c r="W389" s="24" t="e">
        <f t="shared" si="529"/>
        <v>#VALUE!</v>
      </c>
    </row>
    <row r="390" spans="1:23" hidden="1" outlineLevel="1">
      <c r="B390" s="1" t="s">
        <v>299</v>
      </c>
      <c r="C390" s="89">
        <v>295</v>
      </c>
      <c r="F390" s="2">
        <f t="shared" si="520"/>
        <v>0</v>
      </c>
      <c r="G390" s="2">
        <f t="shared" si="521"/>
        <v>0</v>
      </c>
      <c r="H390" s="2" t="str">
        <f t="shared" si="522"/>
        <v>L</v>
      </c>
      <c r="I390" s="2" t="str">
        <f t="shared" si="523"/>
        <v>L00</v>
      </c>
      <c r="J390" s="2" t="str">
        <f t="shared" si="524"/>
        <v>295NE</v>
      </c>
      <c r="K390" s="2" t="str">
        <f t="shared" si="525"/>
        <v>295SW</v>
      </c>
      <c r="L390" s="43"/>
      <c r="M390" s="22" t="str">
        <f>IFERROR(VLOOKUP(H390,emme_volumes!$A:$AB, 4,FALSE)*24,"****")</f>
        <v>****</v>
      </c>
      <c r="N390" s="22" t="str">
        <f t="array" ref="N390">IFERROR(SUM(VLOOKUP(H390,emme_volumes!$A:$AB, {5,6,7,8,9,10,11,12,13,14,15,16,17,18,19,20,21,22,23,24,25,26,27,28},FALSE)),"****")</f>
        <v>****</v>
      </c>
      <c r="O390" s="23" t="str">
        <f t="array" ref="O390">IFERROR(SUM(VLOOKUP(J390,counts!$A:$AC, {6,7,8,9,10,11,12,13,14,15,16,17,18,19,20,21,22,23,24,25,26,27,28,29},FALSE)),"****")</f>
        <v>****</v>
      </c>
      <c r="P390" s="23" t="e">
        <f t="shared" si="526"/>
        <v>#VALUE!</v>
      </c>
      <c r="Q390" s="24" t="e">
        <f t="shared" si="527"/>
        <v>#VALUE!</v>
      </c>
      <c r="R390" s="49"/>
      <c r="S390" s="22" t="str">
        <f>IFERROR(VLOOKUP(I390,emme_volumes!$A:$AB, 4,FALSE)*24,"****")</f>
        <v>****</v>
      </c>
      <c r="T390" s="22" t="str">
        <f t="array" ref="T390">IFERROR(SUM(VLOOKUP(I390,emme_volumes!$A:$AB, {5,6,7,8,9,10,11,12,13,14,15,16,17,18,19,20,21,22,23,24,25,26,27,28},FALSE)),"****")</f>
        <v>****</v>
      </c>
      <c r="U390" s="23" t="str">
        <f t="array" ref="U390">IFERROR(SUM(VLOOKUP(K390,counts!$A:$AC, {6,7,8,9,10,11,12,13,14,15,16,17,18,19,20,21,22,23,24,25,26,27,28,29},FALSE)),"****")</f>
        <v>****</v>
      </c>
      <c r="V390" s="23" t="e">
        <f t="shared" si="528"/>
        <v>#VALUE!</v>
      </c>
      <c r="W390" s="24" t="e">
        <f t="shared" si="529"/>
        <v>#VALUE!</v>
      </c>
    </row>
    <row r="391" spans="1:23" hidden="1" outlineLevel="1">
      <c r="B391" s="1" t="s">
        <v>300</v>
      </c>
      <c r="C391" s="89">
        <v>296</v>
      </c>
      <c r="F391" s="2">
        <f t="shared" si="520"/>
        <v>0</v>
      </c>
      <c r="G391" s="2">
        <f t="shared" si="521"/>
        <v>0</v>
      </c>
      <c r="H391" s="2" t="str">
        <f t="shared" si="522"/>
        <v>L</v>
      </c>
      <c r="I391" s="2" t="str">
        <f t="shared" si="523"/>
        <v>L00</v>
      </c>
      <c r="J391" s="2" t="str">
        <f t="shared" si="524"/>
        <v>296NE</v>
      </c>
      <c r="K391" s="2" t="str">
        <f t="shared" si="525"/>
        <v>296SW</v>
      </c>
      <c r="L391" s="43"/>
      <c r="M391" s="22" t="str">
        <f>IFERROR(VLOOKUP(H391,emme_volumes!$A:$AB, 4,FALSE)*24,"****")</f>
        <v>****</v>
      </c>
      <c r="N391" s="22" t="str">
        <f t="array" ref="N391">IFERROR(SUM(VLOOKUP(H391,emme_volumes!$A:$AB, {5,6,7,8,9,10,11,12,13,14,15,16,17,18,19,20,21,22,23,24,25,26,27,28},FALSE)),"****")</f>
        <v>****</v>
      </c>
      <c r="O391" s="23" t="str">
        <f t="array" ref="O391">IFERROR(SUM(VLOOKUP(J391,counts!$A:$AC, {6,7,8,9,10,11,12,13,14,15,16,17,18,19,20,21,22,23,24,25,26,27,28,29},FALSE)),"****")</f>
        <v>****</v>
      </c>
      <c r="P391" s="23" t="e">
        <f t="shared" si="526"/>
        <v>#VALUE!</v>
      </c>
      <c r="Q391" s="24" t="e">
        <f t="shared" si="527"/>
        <v>#VALUE!</v>
      </c>
      <c r="R391" s="49"/>
      <c r="S391" s="22" t="str">
        <f>IFERROR(VLOOKUP(I391,emme_volumes!$A:$AB, 4,FALSE)*24,"****")</f>
        <v>****</v>
      </c>
      <c r="T391" s="22" t="str">
        <f t="array" ref="T391">IFERROR(SUM(VLOOKUP(I391,emme_volumes!$A:$AB, {5,6,7,8,9,10,11,12,13,14,15,16,17,18,19,20,21,22,23,24,25,26,27,28},FALSE)),"****")</f>
        <v>****</v>
      </c>
      <c r="U391" s="23" t="str">
        <f t="array" ref="U391">IFERROR(SUM(VLOOKUP(K391,counts!$A:$AC, {6,7,8,9,10,11,12,13,14,15,16,17,18,19,20,21,22,23,24,25,26,27,28,29},FALSE)),"****")</f>
        <v>****</v>
      </c>
      <c r="V391" s="23" t="e">
        <f t="shared" si="528"/>
        <v>#VALUE!</v>
      </c>
      <c r="W391" s="24" t="e">
        <f t="shared" si="529"/>
        <v>#VALUE!</v>
      </c>
    </row>
    <row r="392" spans="1:23" hidden="1" outlineLevel="1">
      <c r="B392" s="1" t="s">
        <v>301</v>
      </c>
      <c r="C392" s="89">
        <v>297</v>
      </c>
      <c r="F392" s="2">
        <f t="shared" si="520"/>
        <v>0</v>
      </c>
      <c r="G392" s="2">
        <f t="shared" si="521"/>
        <v>0</v>
      </c>
      <c r="H392" s="2" t="str">
        <f t="shared" si="522"/>
        <v>L</v>
      </c>
      <c r="I392" s="2" t="str">
        <f t="shared" si="523"/>
        <v>L00</v>
      </c>
      <c r="J392" s="2" t="str">
        <f t="shared" si="524"/>
        <v>297NE</v>
      </c>
      <c r="K392" s="2" t="str">
        <f t="shared" si="525"/>
        <v>297SW</v>
      </c>
      <c r="L392" s="43"/>
      <c r="M392" s="22" t="str">
        <f>IFERROR(VLOOKUP(H392,emme_volumes!$A:$AB, 4,FALSE)*24,"****")</f>
        <v>****</v>
      </c>
      <c r="N392" s="22" t="str">
        <f t="array" ref="N392">IFERROR(SUM(VLOOKUP(H392,emme_volumes!$A:$AB, {5,6,7,8,9,10,11,12,13,14,15,16,17,18,19,20,21,22,23,24,25,26,27,28},FALSE)),"****")</f>
        <v>****</v>
      </c>
      <c r="O392" s="23" t="str">
        <f t="array" ref="O392">IFERROR(SUM(VLOOKUP(J392,counts!$A:$AC, {6,7,8,9,10,11,12,13,14,15,16,17,18,19,20,21,22,23,24,25,26,27,28,29},FALSE)),"****")</f>
        <v>****</v>
      </c>
      <c r="P392" s="23" t="e">
        <f t="shared" si="526"/>
        <v>#VALUE!</v>
      </c>
      <c r="Q392" s="24" t="e">
        <f t="shared" si="527"/>
        <v>#VALUE!</v>
      </c>
      <c r="R392" s="49"/>
      <c r="S392" s="22" t="str">
        <f>IFERROR(VLOOKUP(I392,emme_volumes!$A:$AB, 4,FALSE)*24,"****")</f>
        <v>****</v>
      </c>
      <c r="T392" s="22" t="str">
        <f t="array" ref="T392">IFERROR(SUM(VLOOKUP(I392,emme_volumes!$A:$AB, {5,6,7,8,9,10,11,12,13,14,15,16,17,18,19,20,21,22,23,24,25,26,27,28},FALSE)),"****")</f>
        <v>****</v>
      </c>
      <c r="U392" s="23" t="str">
        <f t="array" ref="U392">IFERROR(SUM(VLOOKUP(K392,counts!$A:$AC, {6,7,8,9,10,11,12,13,14,15,16,17,18,19,20,21,22,23,24,25,26,27,28,29},FALSE)),"****")</f>
        <v>****</v>
      </c>
      <c r="V392" s="23" t="e">
        <f t="shared" si="528"/>
        <v>#VALUE!</v>
      </c>
      <c r="W392" s="24" t="e">
        <f t="shared" si="529"/>
        <v>#VALUE!</v>
      </c>
    </row>
    <row r="393" spans="1:23" hidden="1" outlineLevel="1">
      <c r="B393" s="1" t="s">
        <v>302</v>
      </c>
      <c r="C393" s="89">
        <v>298</v>
      </c>
      <c r="F393" s="2">
        <f t="shared" si="520"/>
        <v>0</v>
      </c>
      <c r="G393" s="2">
        <f t="shared" si="521"/>
        <v>0</v>
      </c>
      <c r="H393" s="2" t="str">
        <f t="shared" si="522"/>
        <v>L</v>
      </c>
      <c r="I393" s="2" t="str">
        <f t="shared" si="523"/>
        <v>L00</v>
      </c>
      <c r="J393" s="2" t="str">
        <f t="shared" si="524"/>
        <v>298NE</v>
      </c>
      <c r="K393" s="2" t="str">
        <f t="shared" si="525"/>
        <v>298SW</v>
      </c>
      <c r="L393" s="43"/>
      <c r="M393" s="22" t="str">
        <f>IFERROR(VLOOKUP(H393,emme_volumes!$A:$AB, 4,FALSE)*24,"****")</f>
        <v>****</v>
      </c>
      <c r="N393" s="22" t="str">
        <f t="array" ref="N393">IFERROR(SUM(VLOOKUP(H393,emme_volumes!$A:$AB, {5,6,7,8,9,10,11,12,13,14,15,16,17,18,19,20,21,22,23,24,25,26,27,28},FALSE)),"****")</f>
        <v>****</v>
      </c>
      <c r="O393" s="23" t="str">
        <f t="array" ref="O393">IFERROR(SUM(VLOOKUP(J393,counts!$A:$AC, {6,7,8,9,10,11,12,13,14,15,16,17,18,19,20,21,22,23,24,25,26,27,28,29},FALSE)),"****")</f>
        <v>****</v>
      </c>
      <c r="P393" s="23" t="e">
        <f t="shared" si="526"/>
        <v>#VALUE!</v>
      </c>
      <c r="Q393" s="24" t="e">
        <f t="shared" si="527"/>
        <v>#VALUE!</v>
      </c>
      <c r="R393" s="49"/>
      <c r="S393" s="22" t="str">
        <f>IFERROR(VLOOKUP(I393,emme_volumes!$A:$AB, 4,FALSE)*24,"****")</f>
        <v>****</v>
      </c>
      <c r="T393" s="22" t="str">
        <f t="array" ref="T393">IFERROR(SUM(VLOOKUP(I393,emme_volumes!$A:$AB, {5,6,7,8,9,10,11,12,13,14,15,16,17,18,19,20,21,22,23,24,25,26,27,28},FALSE)),"****")</f>
        <v>****</v>
      </c>
      <c r="U393" s="23" t="str">
        <f t="array" ref="U393">IFERROR(SUM(VLOOKUP(K393,counts!$A:$AC, {6,7,8,9,10,11,12,13,14,15,16,17,18,19,20,21,22,23,24,25,26,27,28,29},FALSE)),"****")</f>
        <v>****</v>
      </c>
      <c r="V393" s="23" t="e">
        <f t="shared" si="528"/>
        <v>#VALUE!</v>
      </c>
      <c r="W393" s="24" t="e">
        <f t="shared" si="529"/>
        <v>#VALUE!</v>
      </c>
    </row>
    <row r="394" spans="1:23" hidden="1" outlineLevel="1">
      <c r="B394" s="1" t="s">
        <v>303</v>
      </c>
      <c r="C394" s="89">
        <v>299</v>
      </c>
      <c r="F394" s="2">
        <f t="shared" si="520"/>
        <v>0</v>
      </c>
      <c r="G394" s="2">
        <f t="shared" si="521"/>
        <v>0</v>
      </c>
      <c r="H394" s="2" t="str">
        <f t="shared" si="522"/>
        <v>L</v>
      </c>
      <c r="I394" s="2" t="str">
        <f t="shared" si="523"/>
        <v>L00</v>
      </c>
      <c r="J394" s="2" t="str">
        <f t="shared" si="524"/>
        <v>299NE</v>
      </c>
      <c r="K394" s="2" t="str">
        <f t="shared" si="525"/>
        <v>299SW</v>
      </c>
      <c r="L394" s="43"/>
      <c r="M394" s="22" t="str">
        <f>IFERROR(VLOOKUP(H394,emme_volumes!$A:$AB, 4,FALSE)*24,"****")</f>
        <v>****</v>
      </c>
      <c r="N394" s="22" t="str">
        <f t="array" ref="N394">IFERROR(SUM(VLOOKUP(H394,emme_volumes!$A:$AB, {5,6,7,8,9,10,11,12,13,14,15,16,17,18,19,20,21,22,23,24,25,26,27,28},FALSE)),"****")</f>
        <v>****</v>
      </c>
      <c r="O394" s="23" t="str">
        <f t="array" ref="O394">IFERROR(SUM(VLOOKUP(J394,counts!$A:$AC, {6,7,8,9,10,11,12,13,14,15,16,17,18,19,20,21,22,23,24,25,26,27,28,29},FALSE)),"****")</f>
        <v>****</v>
      </c>
      <c r="P394" s="23" t="e">
        <f t="shared" si="526"/>
        <v>#VALUE!</v>
      </c>
      <c r="Q394" s="24" t="e">
        <f t="shared" si="527"/>
        <v>#VALUE!</v>
      </c>
      <c r="R394" s="49"/>
      <c r="S394" s="22" t="str">
        <f>IFERROR(VLOOKUP(I394,emme_volumes!$A:$AB, 4,FALSE)*24,"****")</f>
        <v>****</v>
      </c>
      <c r="T394" s="22" t="str">
        <f t="array" ref="T394">IFERROR(SUM(VLOOKUP(I394,emme_volumes!$A:$AB, {5,6,7,8,9,10,11,12,13,14,15,16,17,18,19,20,21,22,23,24,25,26,27,28},FALSE)),"****")</f>
        <v>****</v>
      </c>
      <c r="U394" s="23" t="str">
        <f t="array" ref="U394">IFERROR(SUM(VLOOKUP(K394,counts!$A:$AC, {6,7,8,9,10,11,12,13,14,15,16,17,18,19,20,21,22,23,24,25,26,27,28,29},FALSE)),"****")</f>
        <v>****</v>
      </c>
      <c r="V394" s="23" t="e">
        <f t="shared" si="528"/>
        <v>#VALUE!</v>
      </c>
      <c r="W394" s="24" t="e">
        <f t="shared" si="529"/>
        <v>#VALUE!</v>
      </c>
    </row>
    <row r="395" spans="1:23" hidden="1" outlineLevel="1">
      <c r="A395" s="3"/>
      <c r="B395" s="53" t="s">
        <v>4</v>
      </c>
      <c r="C395" s="91"/>
      <c r="D395" s="54"/>
      <c r="E395" s="54"/>
      <c r="F395" s="54"/>
      <c r="G395" s="54"/>
      <c r="H395" s="54"/>
      <c r="I395" s="54"/>
      <c r="J395" s="54"/>
      <c r="K395" s="54"/>
      <c r="L395" s="45"/>
      <c r="M395" s="55">
        <f>SUM(M386:M394)</f>
        <v>0</v>
      </c>
      <c r="N395" s="55">
        <f>SUM(N386:N394)</f>
        <v>0</v>
      </c>
      <c r="O395" s="56">
        <f t="shared" ref="O395:P395" si="530">SUM(O386:O394)</f>
        <v>0</v>
      </c>
      <c r="P395" s="56" t="e">
        <f t="shared" si="530"/>
        <v>#VALUE!</v>
      </c>
      <c r="Q395" s="57" t="e">
        <f t="shared" si="527"/>
        <v>#VALUE!</v>
      </c>
      <c r="R395" s="50"/>
      <c r="S395" s="55">
        <f>SUM(S386:S394)</f>
        <v>0</v>
      </c>
      <c r="T395" s="55">
        <f t="shared" ref="T395:V395" si="531">SUM(T386:T394)</f>
        <v>0</v>
      </c>
      <c r="U395" s="56">
        <f t="shared" si="531"/>
        <v>0</v>
      </c>
      <c r="V395" s="56" t="e">
        <f t="shared" si="531"/>
        <v>#VALUE!</v>
      </c>
      <c r="W395" s="57" t="e">
        <f t="shared" si="529"/>
        <v>#VALUE!</v>
      </c>
    </row>
    <row r="396" spans="1:23" hidden="1" outlineLevel="1">
      <c r="C396" s="89"/>
      <c r="I396" s="92"/>
      <c r="L396" s="43"/>
      <c r="M396" s="22"/>
      <c r="N396" s="22"/>
      <c r="Q396" s="24"/>
      <c r="R396" s="49"/>
      <c r="S396" s="22"/>
      <c r="T396" s="22"/>
      <c r="W396" s="24"/>
    </row>
    <row r="397" spans="1:23" hidden="1" outlineLevel="1">
      <c r="B397" s="53" t="s">
        <v>142</v>
      </c>
      <c r="C397" s="90"/>
      <c r="D397" s="74"/>
      <c r="E397" s="74"/>
      <c r="F397" s="74"/>
      <c r="G397" s="74"/>
      <c r="H397" s="74"/>
      <c r="I397" s="74"/>
      <c r="J397" s="74"/>
      <c r="K397" s="74"/>
      <c r="L397" s="45"/>
      <c r="M397" s="75"/>
      <c r="N397" s="75"/>
      <c r="O397" s="76"/>
      <c r="P397" s="76"/>
      <c r="Q397" s="77"/>
      <c r="R397" s="49"/>
      <c r="S397" s="75"/>
      <c r="T397" s="75"/>
      <c r="U397" s="76"/>
      <c r="V397" s="76"/>
      <c r="W397" s="77"/>
    </row>
    <row r="398" spans="1:23" hidden="1" outlineLevel="1">
      <c r="B398" s="1" t="s">
        <v>304</v>
      </c>
      <c r="C398" s="89">
        <v>303</v>
      </c>
      <c r="F398" s="2">
        <f t="shared" ref="F398:F400" si="532">E398</f>
        <v>0</v>
      </c>
      <c r="G398" s="2">
        <f t="shared" ref="G398:G400" si="533">D398</f>
        <v>0</v>
      </c>
      <c r="H398" s="2" t="str">
        <f t="shared" ref="H398:H400" si="534">CONCATENATE("L",D398,E398)</f>
        <v>L</v>
      </c>
      <c r="I398" s="2" t="str">
        <f t="shared" ref="I398:I400" si="535">CONCATENATE("L",F398,G398)</f>
        <v>L00</v>
      </c>
      <c r="J398" s="2" t="str">
        <f t="shared" ref="J398:J400" si="536">CONCATENATE(C398,"NE")</f>
        <v>303NE</v>
      </c>
      <c r="K398" s="2" t="str">
        <f t="shared" ref="K398:K400" si="537">CONCATENATE(C398,"SW")</f>
        <v>303SW</v>
      </c>
      <c r="L398" s="43"/>
      <c r="M398" s="22" t="str">
        <f>IFERROR(VLOOKUP(H398,emme_volumes!$A:$AB, 4,FALSE)*24,"****")</f>
        <v>****</v>
      </c>
      <c r="N398" s="22" t="str">
        <f t="array" ref="N398">IFERROR(SUM(VLOOKUP(H398,emme_volumes!$A:$AB, {5,6,7,8,9,10,11,12,13,14,15,16,17,18,19,20,21,22,23,24,25,26,27,28},FALSE)),"****")</f>
        <v>****</v>
      </c>
      <c r="O398" s="23" t="str">
        <f t="array" ref="O398">IFERROR(SUM(VLOOKUP(J398,counts!$A:$AC, {6,7,8,9,10,11,12,13,14,15,16,17,18,19,20,21,22,23,24,25,26,27,28,29},FALSE)),"****")</f>
        <v>****</v>
      </c>
      <c r="P398" s="23" t="e">
        <f t="shared" ref="P398:P400" si="538">N398-O398</f>
        <v>#VALUE!</v>
      </c>
      <c r="Q398" s="24" t="e">
        <f t="shared" ref="Q398:Q401" si="539">P398/O398</f>
        <v>#VALUE!</v>
      </c>
      <c r="R398" s="49"/>
      <c r="S398" s="22" t="str">
        <f>IFERROR(VLOOKUP(I398,emme_volumes!$A:$AB, 4,FALSE)*24,"****")</f>
        <v>****</v>
      </c>
      <c r="T398" s="22" t="str">
        <f t="array" ref="T398">IFERROR(SUM(VLOOKUP(I398,emme_volumes!$A:$AB, {5,6,7,8,9,10,11,12,13,14,15,16,17,18,19,20,21,22,23,24,25,26,27,28},FALSE)),"****")</f>
        <v>****</v>
      </c>
      <c r="U398" s="23" t="str">
        <f t="array" ref="U398">IFERROR(SUM(VLOOKUP(K398,counts!$A:$AC, {6,7,8,9,10,11,12,13,14,15,16,17,18,19,20,21,22,23,24,25,26,27,28,29},FALSE)),"****")</f>
        <v>****</v>
      </c>
      <c r="V398" s="23" t="e">
        <f t="shared" ref="V398:V400" si="540">T398-U398</f>
        <v>#VALUE!</v>
      </c>
      <c r="W398" s="24" t="e">
        <f t="shared" ref="W398:W401" si="541">V398/U398</f>
        <v>#VALUE!</v>
      </c>
    </row>
    <row r="399" spans="1:23" hidden="1" outlineLevel="1">
      <c r="B399" s="4" t="s">
        <v>305</v>
      </c>
      <c r="C399" s="93">
        <v>304</v>
      </c>
      <c r="D399" s="9"/>
      <c r="E399" s="9"/>
      <c r="F399" s="9">
        <f t="shared" si="532"/>
        <v>0</v>
      </c>
      <c r="G399" s="9">
        <f t="shared" si="533"/>
        <v>0</v>
      </c>
      <c r="H399" s="9" t="str">
        <f t="shared" si="534"/>
        <v>L</v>
      </c>
      <c r="I399" s="9" t="str">
        <f t="shared" si="535"/>
        <v>L00</v>
      </c>
      <c r="J399" s="9" t="str">
        <f t="shared" si="536"/>
        <v>304NE</v>
      </c>
      <c r="K399" s="9" t="str">
        <f t="shared" si="537"/>
        <v>304SW</v>
      </c>
      <c r="L399" s="43"/>
      <c r="M399" s="26" t="str">
        <f>IFERROR(VLOOKUP(H399,emme_volumes!$A:$AB, 4,FALSE)*24,"****")</f>
        <v>****</v>
      </c>
      <c r="N399" s="26" t="str">
        <f t="array" ref="N399">IFERROR(SUM(VLOOKUP(H399,emme_volumes!$A:$AB, {5,6,7,8,9,10,11,12,13,14,15,16,17,18,19,20,21,22,23,24,25,26,27,28},FALSE)),"****")</f>
        <v>****</v>
      </c>
      <c r="O399" s="27" t="str">
        <f t="array" ref="O399">IFERROR(SUM(VLOOKUP(J399,counts!$A:$AC, {6,7,8,9,10,11,12,13,14,15,16,17,18,19,20,21,22,23,24,25,26,27,28,29},FALSE)),"****")</f>
        <v>****</v>
      </c>
      <c r="P399" s="27" t="e">
        <f t="shared" si="538"/>
        <v>#VALUE!</v>
      </c>
      <c r="Q399" s="28" t="e">
        <f t="shared" si="539"/>
        <v>#VALUE!</v>
      </c>
      <c r="R399" s="49"/>
      <c r="S399" s="26" t="str">
        <f>IFERROR(VLOOKUP(I399,emme_volumes!$A:$AB, 4,FALSE)*24,"****")</f>
        <v>****</v>
      </c>
      <c r="T399" s="26" t="str">
        <f t="array" ref="T399">IFERROR(SUM(VLOOKUP(I399,emme_volumes!$A:$AB, {5,6,7,8,9,10,11,12,13,14,15,16,17,18,19,20,21,22,23,24,25,26,27,28},FALSE)),"****")</f>
        <v>****</v>
      </c>
      <c r="U399" s="27" t="str">
        <f t="array" ref="U399">IFERROR(SUM(VLOOKUP(K399,counts!$A:$AC, {6,7,8,9,10,11,12,13,14,15,16,17,18,19,20,21,22,23,24,25,26,27,28,29},FALSE)),"****")</f>
        <v>****</v>
      </c>
      <c r="V399" s="27" t="e">
        <f t="shared" si="540"/>
        <v>#VALUE!</v>
      </c>
      <c r="W399" s="28" t="e">
        <f t="shared" si="541"/>
        <v>#VALUE!</v>
      </c>
    </row>
    <row r="400" spans="1:23" hidden="1" outlineLevel="1">
      <c r="B400" s="1" t="s">
        <v>306</v>
      </c>
      <c r="C400" s="89">
        <v>305</v>
      </c>
      <c r="F400" s="2">
        <f t="shared" si="532"/>
        <v>0</v>
      </c>
      <c r="G400" s="2">
        <f t="shared" si="533"/>
        <v>0</v>
      </c>
      <c r="H400" s="2" t="str">
        <f t="shared" si="534"/>
        <v>L</v>
      </c>
      <c r="I400" s="2" t="str">
        <f t="shared" si="535"/>
        <v>L00</v>
      </c>
      <c r="J400" s="2" t="str">
        <f t="shared" si="536"/>
        <v>305NE</v>
      </c>
      <c r="K400" s="2" t="str">
        <f t="shared" si="537"/>
        <v>305SW</v>
      </c>
      <c r="L400" s="43"/>
      <c r="M400" s="22" t="str">
        <f>IFERROR(VLOOKUP(H400,emme_volumes!$A:$AB, 4,FALSE)*24,"****")</f>
        <v>****</v>
      </c>
      <c r="N400" s="22" t="str">
        <f t="array" ref="N400">IFERROR(SUM(VLOOKUP(H400,emme_volumes!$A:$AB, {5,6,7,8,9,10,11,12,13,14,15,16,17,18,19,20,21,22,23,24,25,26,27,28},FALSE)),"****")</f>
        <v>****</v>
      </c>
      <c r="O400" s="23" t="str">
        <f t="array" ref="O400">IFERROR(SUM(VLOOKUP(J400,counts!$A:$AC, {6,7,8,9,10,11,12,13,14,15,16,17,18,19,20,21,22,23,24,25,26,27,28,29},FALSE)),"****")</f>
        <v>****</v>
      </c>
      <c r="P400" s="23" t="e">
        <f t="shared" si="538"/>
        <v>#VALUE!</v>
      </c>
      <c r="Q400" s="24" t="e">
        <f t="shared" si="539"/>
        <v>#VALUE!</v>
      </c>
      <c r="R400" s="49"/>
      <c r="S400" s="22" t="str">
        <f>IFERROR(VLOOKUP(I400,emme_volumes!$A:$AB, 4,FALSE)*24,"****")</f>
        <v>****</v>
      </c>
      <c r="T400" s="22" t="str">
        <f t="array" ref="T400">IFERROR(SUM(VLOOKUP(I400,emme_volumes!$A:$AB, {5,6,7,8,9,10,11,12,13,14,15,16,17,18,19,20,21,22,23,24,25,26,27,28},FALSE)),"****")</f>
        <v>****</v>
      </c>
      <c r="U400" s="23" t="str">
        <f t="array" ref="U400">IFERROR(SUM(VLOOKUP(K400,counts!$A:$AC, {6,7,8,9,10,11,12,13,14,15,16,17,18,19,20,21,22,23,24,25,26,27,28,29},FALSE)),"****")</f>
        <v>****</v>
      </c>
      <c r="V400" s="23" t="e">
        <f t="shared" si="540"/>
        <v>#VALUE!</v>
      </c>
      <c r="W400" s="24" t="e">
        <f t="shared" si="541"/>
        <v>#VALUE!</v>
      </c>
    </row>
    <row r="401" spans="1:23" hidden="1" outlineLevel="1">
      <c r="A401" s="3"/>
      <c r="B401" s="53" t="s">
        <v>4</v>
      </c>
      <c r="C401" s="91"/>
      <c r="D401" s="54"/>
      <c r="E401" s="54"/>
      <c r="F401" s="54"/>
      <c r="G401" s="54"/>
      <c r="H401" s="54"/>
      <c r="I401" s="54"/>
      <c r="J401" s="54"/>
      <c r="K401" s="54"/>
      <c r="L401" s="45"/>
      <c r="M401" s="55">
        <f>SUM(M398:M400)</f>
        <v>0</v>
      </c>
      <c r="N401" s="55">
        <f>SUM(N398:N400)</f>
        <v>0</v>
      </c>
      <c r="O401" s="56">
        <f t="shared" ref="O401:P401" si="542">SUM(O398:O400)</f>
        <v>0</v>
      </c>
      <c r="P401" s="56" t="e">
        <f t="shared" si="542"/>
        <v>#VALUE!</v>
      </c>
      <c r="Q401" s="57" t="e">
        <f t="shared" si="539"/>
        <v>#VALUE!</v>
      </c>
      <c r="R401" s="50"/>
      <c r="S401" s="55">
        <f>SUM(S398:S400)</f>
        <v>0</v>
      </c>
      <c r="T401" s="55">
        <f t="shared" ref="T401:V401" si="543">SUM(T398:T400)</f>
        <v>0</v>
      </c>
      <c r="U401" s="56">
        <f t="shared" si="543"/>
        <v>0</v>
      </c>
      <c r="V401" s="56" t="e">
        <f t="shared" si="543"/>
        <v>#VALUE!</v>
      </c>
      <c r="W401" s="57" t="e">
        <f t="shared" si="541"/>
        <v>#VALUE!</v>
      </c>
    </row>
    <row r="402" spans="1:23" hidden="1" outlineLevel="1">
      <c r="C402" s="89"/>
      <c r="I402" s="92"/>
      <c r="L402" s="43"/>
      <c r="M402" s="22"/>
      <c r="N402" s="22"/>
      <c r="Q402" s="24"/>
      <c r="R402" s="49"/>
      <c r="S402" s="22"/>
      <c r="T402" s="22"/>
      <c r="W402" s="24"/>
    </row>
    <row r="403" spans="1:23" hidden="1" outlineLevel="1">
      <c r="B403" s="53" t="s">
        <v>143</v>
      </c>
      <c r="C403" s="90"/>
      <c r="D403" s="74"/>
      <c r="E403" s="74"/>
      <c r="F403" s="74"/>
      <c r="G403" s="74"/>
      <c r="H403" s="74"/>
      <c r="I403" s="74"/>
      <c r="J403" s="74"/>
      <c r="K403" s="74"/>
      <c r="L403" s="45"/>
      <c r="M403" s="75"/>
      <c r="N403" s="75"/>
      <c r="O403" s="76"/>
      <c r="P403" s="76"/>
      <c r="Q403" s="77"/>
      <c r="R403" s="49"/>
      <c r="S403" s="75"/>
      <c r="T403" s="75"/>
      <c r="U403" s="76"/>
      <c r="V403" s="76"/>
      <c r="W403" s="77"/>
    </row>
    <row r="404" spans="1:23" hidden="1" outlineLevel="1">
      <c r="B404" s="1" t="s">
        <v>307</v>
      </c>
      <c r="C404" s="89">
        <v>306</v>
      </c>
      <c r="F404" s="2">
        <f t="shared" ref="F404:F405" si="544">E404</f>
        <v>0</v>
      </c>
      <c r="G404" s="2">
        <f t="shared" ref="G404:G405" si="545">D404</f>
        <v>0</v>
      </c>
      <c r="H404" s="2" t="str">
        <f t="shared" ref="H404:H405" si="546">CONCATENATE("L",D404,E404)</f>
        <v>L</v>
      </c>
      <c r="I404" s="2" t="str">
        <f t="shared" ref="I404:I405" si="547">CONCATENATE("L",F404,G404)</f>
        <v>L00</v>
      </c>
      <c r="J404" s="2" t="str">
        <f t="shared" ref="J404:J405" si="548">CONCATENATE(C404,"NE")</f>
        <v>306NE</v>
      </c>
      <c r="K404" s="2" t="str">
        <f t="shared" ref="K404:K405" si="549">CONCATENATE(C404,"SW")</f>
        <v>306SW</v>
      </c>
      <c r="L404" s="43"/>
      <c r="M404" s="22" t="str">
        <f>IFERROR(VLOOKUP(H404,emme_volumes!$A:$AB, 4,FALSE)*24,"****")</f>
        <v>****</v>
      </c>
      <c r="N404" s="22" t="str">
        <f t="array" ref="N404">IFERROR(SUM(VLOOKUP(H404,emme_volumes!$A:$AB, {5,6,7,8,9,10,11,12,13,14,15,16,17,18,19,20,21,22,23,24,25,26,27,28},FALSE)),"****")</f>
        <v>****</v>
      </c>
      <c r="O404" s="23" t="str">
        <f t="array" ref="O404">IFERROR(SUM(VLOOKUP(J404,counts!$A:$AC, {6,7,8,9,10,11,12,13,14,15,16,17,18,19,20,21,22,23,24,25,26,27,28,29},FALSE)),"****")</f>
        <v>****</v>
      </c>
      <c r="P404" s="23" t="e">
        <f t="shared" ref="P404:P405" si="550">N404-O404</f>
        <v>#VALUE!</v>
      </c>
      <c r="Q404" s="24" t="e">
        <f t="shared" ref="Q404:Q406" si="551">P404/O404</f>
        <v>#VALUE!</v>
      </c>
      <c r="R404" s="49"/>
      <c r="S404" s="22" t="str">
        <f>IFERROR(VLOOKUP(I404,emme_volumes!$A:$AB, 4,FALSE)*24,"****")</f>
        <v>****</v>
      </c>
      <c r="T404" s="22" t="str">
        <f t="array" ref="T404">IFERROR(SUM(VLOOKUP(I404,emme_volumes!$A:$AB, {5,6,7,8,9,10,11,12,13,14,15,16,17,18,19,20,21,22,23,24,25,26,27,28},FALSE)),"****")</f>
        <v>****</v>
      </c>
      <c r="U404" s="23" t="str">
        <f t="array" ref="U404">IFERROR(SUM(VLOOKUP(K404,counts!$A:$AC, {6,7,8,9,10,11,12,13,14,15,16,17,18,19,20,21,22,23,24,25,26,27,28,29},FALSE)),"****")</f>
        <v>****</v>
      </c>
      <c r="V404" s="23" t="e">
        <f t="shared" ref="V404:V405" si="552">T404-U404</f>
        <v>#VALUE!</v>
      </c>
      <c r="W404" s="24" t="e">
        <f t="shared" ref="W404:W406" si="553">V404/U404</f>
        <v>#VALUE!</v>
      </c>
    </row>
    <row r="405" spans="1:23" hidden="1" outlineLevel="1">
      <c r="B405" s="1" t="s">
        <v>308</v>
      </c>
      <c r="C405" s="89">
        <v>307</v>
      </c>
      <c r="F405" s="2">
        <f t="shared" si="544"/>
        <v>0</v>
      </c>
      <c r="G405" s="2">
        <f t="shared" si="545"/>
        <v>0</v>
      </c>
      <c r="H405" s="2" t="str">
        <f t="shared" si="546"/>
        <v>L</v>
      </c>
      <c r="I405" s="2" t="str">
        <f t="shared" si="547"/>
        <v>L00</v>
      </c>
      <c r="J405" s="2" t="str">
        <f t="shared" si="548"/>
        <v>307NE</v>
      </c>
      <c r="K405" s="2" t="str">
        <f t="shared" si="549"/>
        <v>307SW</v>
      </c>
      <c r="L405" s="43"/>
      <c r="M405" s="22" t="str">
        <f>IFERROR(VLOOKUP(H405,emme_volumes!$A:$AB, 4,FALSE)*24,"****")</f>
        <v>****</v>
      </c>
      <c r="N405" s="22" t="str">
        <f t="array" ref="N405">IFERROR(SUM(VLOOKUP(H405,emme_volumes!$A:$AB, {5,6,7,8,9,10,11,12,13,14,15,16,17,18,19,20,21,22,23,24,25,26,27,28},FALSE)),"****")</f>
        <v>****</v>
      </c>
      <c r="O405" s="23" t="str">
        <f t="array" ref="O405">IFERROR(SUM(VLOOKUP(J405,counts!$A:$AC, {6,7,8,9,10,11,12,13,14,15,16,17,18,19,20,21,22,23,24,25,26,27,28,29},FALSE)),"****")</f>
        <v>****</v>
      </c>
      <c r="P405" s="23" t="e">
        <f t="shared" si="550"/>
        <v>#VALUE!</v>
      </c>
      <c r="Q405" s="24" t="e">
        <f t="shared" si="551"/>
        <v>#VALUE!</v>
      </c>
      <c r="R405" s="49"/>
      <c r="S405" s="22" t="str">
        <f>IFERROR(VLOOKUP(I405,emme_volumes!$A:$AB, 4,FALSE)*24,"****")</f>
        <v>****</v>
      </c>
      <c r="T405" s="22" t="str">
        <f t="array" ref="T405">IFERROR(SUM(VLOOKUP(I405,emme_volumes!$A:$AB, {5,6,7,8,9,10,11,12,13,14,15,16,17,18,19,20,21,22,23,24,25,26,27,28},FALSE)),"****")</f>
        <v>****</v>
      </c>
      <c r="U405" s="23" t="str">
        <f t="array" ref="U405">IFERROR(SUM(VLOOKUP(K405,counts!$A:$AC, {6,7,8,9,10,11,12,13,14,15,16,17,18,19,20,21,22,23,24,25,26,27,28,29},FALSE)),"****")</f>
        <v>****</v>
      </c>
      <c r="V405" s="23" t="e">
        <f t="shared" si="552"/>
        <v>#VALUE!</v>
      </c>
      <c r="W405" s="24" t="e">
        <f t="shared" si="553"/>
        <v>#VALUE!</v>
      </c>
    </row>
    <row r="406" spans="1:23" hidden="1" outlineLevel="1">
      <c r="A406" s="3"/>
      <c r="B406" s="53" t="s">
        <v>4</v>
      </c>
      <c r="C406" s="91"/>
      <c r="D406" s="54"/>
      <c r="E406" s="54"/>
      <c r="F406" s="54"/>
      <c r="G406" s="54"/>
      <c r="H406" s="54"/>
      <c r="I406" s="54"/>
      <c r="J406" s="54"/>
      <c r="K406" s="54"/>
      <c r="L406" s="45"/>
      <c r="M406" s="55">
        <f>SUM(M404:M405)</f>
        <v>0</v>
      </c>
      <c r="N406" s="55">
        <f>SUM(N404:N405)</f>
        <v>0</v>
      </c>
      <c r="O406" s="56">
        <f t="shared" ref="O406:P406" si="554">SUM(O404:O405)</f>
        <v>0</v>
      </c>
      <c r="P406" s="56" t="e">
        <f t="shared" si="554"/>
        <v>#VALUE!</v>
      </c>
      <c r="Q406" s="57" t="e">
        <f t="shared" si="551"/>
        <v>#VALUE!</v>
      </c>
      <c r="R406" s="50"/>
      <c r="S406" s="55">
        <f>SUM(S404:S405)</f>
        <v>0</v>
      </c>
      <c r="T406" s="55">
        <f t="shared" ref="T406:V406" si="555">SUM(T404:T405)</f>
        <v>0</v>
      </c>
      <c r="U406" s="56">
        <f t="shared" si="555"/>
        <v>0</v>
      </c>
      <c r="V406" s="56" t="e">
        <f t="shared" si="555"/>
        <v>#VALUE!</v>
      </c>
      <c r="W406" s="57" t="e">
        <f t="shared" si="553"/>
        <v>#VALUE!</v>
      </c>
    </row>
    <row r="407" spans="1:23" hidden="1" outlineLevel="1">
      <c r="C407" s="89"/>
      <c r="I407" s="92"/>
      <c r="L407" s="43"/>
      <c r="M407" s="22"/>
      <c r="N407" s="22"/>
      <c r="Q407" s="24"/>
      <c r="R407" s="49"/>
      <c r="S407" s="22"/>
      <c r="T407" s="22"/>
      <c r="W407" s="24"/>
    </row>
    <row r="408" spans="1:23" hidden="1" outlineLevel="1">
      <c r="B408" s="53" t="s">
        <v>144</v>
      </c>
      <c r="C408" s="90"/>
      <c r="D408" s="74"/>
      <c r="E408" s="74"/>
      <c r="F408" s="74"/>
      <c r="G408" s="74"/>
      <c r="H408" s="74"/>
      <c r="I408" s="74"/>
      <c r="J408" s="74"/>
      <c r="K408" s="74"/>
      <c r="L408" s="45"/>
      <c r="M408" s="75"/>
      <c r="N408" s="75"/>
      <c r="O408" s="76"/>
      <c r="P408" s="76"/>
      <c r="Q408" s="77"/>
      <c r="R408" s="49"/>
      <c r="S408" s="75"/>
      <c r="T408" s="75"/>
      <c r="U408" s="76"/>
      <c r="V408" s="76"/>
      <c r="W408" s="77"/>
    </row>
    <row r="409" spans="1:23" hidden="1" outlineLevel="1">
      <c r="B409" s="1" t="s">
        <v>309</v>
      </c>
      <c r="C409" s="89">
        <v>308</v>
      </c>
      <c r="F409" s="2">
        <f t="shared" ref="F409:F412" si="556">E409</f>
        <v>0</v>
      </c>
      <c r="G409" s="2">
        <f t="shared" ref="G409:G412" si="557">D409</f>
        <v>0</v>
      </c>
      <c r="H409" s="2" t="str">
        <f t="shared" ref="H409:H412" si="558">CONCATENATE("L",D409,E409)</f>
        <v>L</v>
      </c>
      <c r="I409" s="2" t="str">
        <f t="shared" ref="I409:I412" si="559">CONCATENATE("L",F409,G409)</f>
        <v>L00</v>
      </c>
      <c r="J409" s="2" t="str">
        <f t="shared" ref="J409:J412" si="560">CONCATENATE(C409,"NE")</f>
        <v>308NE</v>
      </c>
      <c r="K409" s="2" t="str">
        <f t="shared" ref="K409:K412" si="561">CONCATENATE(C409,"SW")</f>
        <v>308SW</v>
      </c>
      <c r="L409" s="43"/>
      <c r="M409" s="22" t="str">
        <f>IFERROR(VLOOKUP(H409,emme_volumes!$A:$AB, 4,FALSE)*24,"****")</f>
        <v>****</v>
      </c>
      <c r="N409" s="22" t="str">
        <f t="array" ref="N409">IFERROR(SUM(VLOOKUP(H409,emme_volumes!$A:$AB, {5,6,7,8,9,10,11,12,13,14,15,16,17,18,19,20,21,22,23,24,25,26,27,28},FALSE)),"****")</f>
        <v>****</v>
      </c>
      <c r="O409" s="23" t="str">
        <f t="array" ref="O409">IFERROR(SUM(VLOOKUP(J409,counts!$A:$AC, {6,7,8,9,10,11,12,13,14,15,16,17,18,19,20,21,22,23,24,25,26,27,28,29},FALSE)),"****")</f>
        <v>****</v>
      </c>
      <c r="P409" s="23" t="e">
        <f t="shared" ref="P409:P412" si="562">N409-O409</f>
        <v>#VALUE!</v>
      </c>
      <c r="Q409" s="24" t="e">
        <f t="shared" ref="Q409:Q413" si="563">P409/O409</f>
        <v>#VALUE!</v>
      </c>
      <c r="R409" s="49"/>
      <c r="S409" s="22" t="str">
        <f>IFERROR(VLOOKUP(I409,emme_volumes!$A:$AB, 4,FALSE)*24,"****")</f>
        <v>****</v>
      </c>
      <c r="T409" s="22" t="str">
        <f t="array" ref="T409">IFERROR(SUM(VLOOKUP(I409,emme_volumes!$A:$AB, {5,6,7,8,9,10,11,12,13,14,15,16,17,18,19,20,21,22,23,24,25,26,27,28},FALSE)),"****")</f>
        <v>****</v>
      </c>
      <c r="U409" s="23" t="str">
        <f t="array" ref="U409">IFERROR(SUM(VLOOKUP(K409,counts!$A:$AC, {6,7,8,9,10,11,12,13,14,15,16,17,18,19,20,21,22,23,24,25,26,27,28,29},FALSE)),"****")</f>
        <v>****</v>
      </c>
      <c r="V409" s="23" t="e">
        <f t="shared" ref="V409:V412" si="564">T409-U409</f>
        <v>#VALUE!</v>
      </c>
      <c r="W409" s="24" t="e">
        <f t="shared" ref="W409:W413" si="565">V409/U409</f>
        <v>#VALUE!</v>
      </c>
    </row>
    <row r="410" spans="1:23" hidden="1" outlineLevel="1">
      <c r="B410" s="1" t="s">
        <v>310</v>
      </c>
      <c r="C410" s="89">
        <v>309</v>
      </c>
      <c r="F410" s="2">
        <f t="shared" si="556"/>
        <v>0</v>
      </c>
      <c r="G410" s="2">
        <f t="shared" si="557"/>
        <v>0</v>
      </c>
      <c r="H410" s="2" t="str">
        <f t="shared" si="558"/>
        <v>L</v>
      </c>
      <c r="I410" s="2" t="str">
        <f t="shared" si="559"/>
        <v>L00</v>
      </c>
      <c r="J410" s="2" t="str">
        <f t="shared" si="560"/>
        <v>309NE</v>
      </c>
      <c r="K410" s="2" t="str">
        <f t="shared" si="561"/>
        <v>309SW</v>
      </c>
      <c r="L410" s="43"/>
      <c r="M410" s="22" t="str">
        <f>IFERROR(VLOOKUP(H410,emme_volumes!$A:$AB, 4,FALSE)*24,"****")</f>
        <v>****</v>
      </c>
      <c r="N410" s="22" t="str">
        <f t="array" ref="N410">IFERROR(SUM(VLOOKUP(H410,emme_volumes!$A:$AB, {5,6,7,8,9,10,11,12,13,14,15,16,17,18,19,20,21,22,23,24,25,26,27,28},FALSE)),"****")</f>
        <v>****</v>
      </c>
      <c r="O410" s="23" t="str">
        <f t="array" ref="O410">IFERROR(SUM(VLOOKUP(J410,counts!$A:$AC, {6,7,8,9,10,11,12,13,14,15,16,17,18,19,20,21,22,23,24,25,26,27,28,29},FALSE)),"****")</f>
        <v>****</v>
      </c>
      <c r="P410" s="23" t="e">
        <f t="shared" si="562"/>
        <v>#VALUE!</v>
      </c>
      <c r="Q410" s="24" t="e">
        <f t="shared" si="563"/>
        <v>#VALUE!</v>
      </c>
      <c r="R410" s="49"/>
      <c r="S410" s="22" t="str">
        <f>IFERROR(VLOOKUP(I410,emme_volumes!$A:$AB, 4,FALSE)*24,"****")</f>
        <v>****</v>
      </c>
      <c r="T410" s="22" t="str">
        <f t="array" ref="T410">IFERROR(SUM(VLOOKUP(I410,emme_volumes!$A:$AB, {5,6,7,8,9,10,11,12,13,14,15,16,17,18,19,20,21,22,23,24,25,26,27,28},FALSE)),"****")</f>
        <v>****</v>
      </c>
      <c r="U410" s="23" t="str">
        <f t="array" ref="U410">IFERROR(SUM(VLOOKUP(K410,counts!$A:$AC, {6,7,8,9,10,11,12,13,14,15,16,17,18,19,20,21,22,23,24,25,26,27,28,29},FALSE)),"****")</f>
        <v>****</v>
      </c>
      <c r="V410" s="23" t="e">
        <f t="shared" si="564"/>
        <v>#VALUE!</v>
      </c>
      <c r="W410" s="24" t="e">
        <f t="shared" si="565"/>
        <v>#VALUE!</v>
      </c>
    </row>
    <row r="411" spans="1:23" hidden="1" outlineLevel="1">
      <c r="B411" s="1" t="s">
        <v>311</v>
      </c>
      <c r="C411" s="89">
        <v>310</v>
      </c>
      <c r="F411" s="2">
        <f t="shared" si="556"/>
        <v>0</v>
      </c>
      <c r="G411" s="2">
        <f t="shared" si="557"/>
        <v>0</v>
      </c>
      <c r="H411" s="2" t="str">
        <f t="shared" si="558"/>
        <v>L</v>
      </c>
      <c r="I411" s="2" t="str">
        <f t="shared" si="559"/>
        <v>L00</v>
      </c>
      <c r="J411" s="2" t="str">
        <f t="shared" si="560"/>
        <v>310NE</v>
      </c>
      <c r="K411" s="2" t="str">
        <f t="shared" si="561"/>
        <v>310SW</v>
      </c>
      <c r="L411" s="43"/>
      <c r="M411" s="22" t="str">
        <f>IFERROR(VLOOKUP(H411,emme_volumes!$A:$AB, 4,FALSE)*24,"****")</f>
        <v>****</v>
      </c>
      <c r="N411" s="22" t="str">
        <f t="array" ref="N411">IFERROR(SUM(VLOOKUP(H411,emme_volumes!$A:$AB, {5,6,7,8,9,10,11,12,13,14,15,16,17,18,19,20,21,22,23,24,25,26,27,28},FALSE)),"****")</f>
        <v>****</v>
      </c>
      <c r="O411" s="23" t="str">
        <f t="array" ref="O411">IFERROR(SUM(VLOOKUP(J411,counts!$A:$AC, {6,7,8,9,10,11,12,13,14,15,16,17,18,19,20,21,22,23,24,25,26,27,28,29},FALSE)),"****")</f>
        <v>****</v>
      </c>
      <c r="P411" s="23" t="e">
        <f t="shared" si="562"/>
        <v>#VALUE!</v>
      </c>
      <c r="Q411" s="24" t="e">
        <f t="shared" si="563"/>
        <v>#VALUE!</v>
      </c>
      <c r="R411" s="49"/>
      <c r="S411" s="22" t="str">
        <f>IFERROR(VLOOKUP(I411,emme_volumes!$A:$AB, 4,FALSE)*24,"****")</f>
        <v>****</v>
      </c>
      <c r="T411" s="22" t="str">
        <f t="array" ref="T411">IFERROR(SUM(VLOOKUP(I411,emme_volumes!$A:$AB, {5,6,7,8,9,10,11,12,13,14,15,16,17,18,19,20,21,22,23,24,25,26,27,28},FALSE)),"****")</f>
        <v>****</v>
      </c>
      <c r="U411" s="23" t="str">
        <f t="array" ref="U411">IFERROR(SUM(VLOOKUP(K411,counts!$A:$AC, {6,7,8,9,10,11,12,13,14,15,16,17,18,19,20,21,22,23,24,25,26,27,28,29},FALSE)),"****")</f>
        <v>****</v>
      </c>
      <c r="V411" s="23" t="e">
        <f t="shared" si="564"/>
        <v>#VALUE!</v>
      </c>
      <c r="W411" s="24" t="e">
        <f t="shared" si="565"/>
        <v>#VALUE!</v>
      </c>
    </row>
    <row r="412" spans="1:23" hidden="1" outlineLevel="1">
      <c r="B412" s="1" t="s">
        <v>312</v>
      </c>
      <c r="C412" s="89">
        <v>311</v>
      </c>
      <c r="F412" s="2">
        <f t="shared" si="556"/>
        <v>0</v>
      </c>
      <c r="G412" s="2">
        <f t="shared" si="557"/>
        <v>0</v>
      </c>
      <c r="H412" s="2" t="str">
        <f t="shared" si="558"/>
        <v>L</v>
      </c>
      <c r="I412" s="2" t="str">
        <f t="shared" si="559"/>
        <v>L00</v>
      </c>
      <c r="J412" s="2" t="str">
        <f t="shared" si="560"/>
        <v>311NE</v>
      </c>
      <c r="K412" s="2" t="str">
        <f t="shared" si="561"/>
        <v>311SW</v>
      </c>
      <c r="L412" s="43"/>
      <c r="M412" s="22" t="str">
        <f>IFERROR(VLOOKUP(H412,emme_volumes!$A:$AB, 4,FALSE)*24,"****")</f>
        <v>****</v>
      </c>
      <c r="N412" s="22" t="str">
        <f t="array" ref="N412">IFERROR(SUM(VLOOKUP(H412,emme_volumes!$A:$AB, {5,6,7,8,9,10,11,12,13,14,15,16,17,18,19,20,21,22,23,24,25,26,27,28},FALSE)),"****")</f>
        <v>****</v>
      </c>
      <c r="O412" s="23" t="str">
        <f t="array" ref="O412">IFERROR(SUM(VLOOKUP(J412,counts!$A:$AC, {6,7,8,9,10,11,12,13,14,15,16,17,18,19,20,21,22,23,24,25,26,27,28,29},FALSE)),"****")</f>
        <v>****</v>
      </c>
      <c r="P412" s="23" t="e">
        <f t="shared" si="562"/>
        <v>#VALUE!</v>
      </c>
      <c r="Q412" s="24" t="e">
        <f t="shared" si="563"/>
        <v>#VALUE!</v>
      </c>
      <c r="R412" s="49"/>
      <c r="S412" s="22" t="str">
        <f>IFERROR(VLOOKUP(I412,emme_volumes!$A:$AB, 4,FALSE)*24,"****")</f>
        <v>****</v>
      </c>
      <c r="T412" s="22" t="str">
        <f t="array" ref="T412">IFERROR(SUM(VLOOKUP(I412,emme_volumes!$A:$AB, {5,6,7,8,9,10,11,12,13,14,15,16,17,18,19,20,21,22,23,24,25,26,27,28},FALSE)),"****")</f>
        <v>****</v>
      </c>
      <c r="U412" s="23" t="str">
        <f t="array" ref="U412">IFERROR(SUM(VLOOKUP(K412,counts!$A:$AC, {6,7,8,9,10,11,12,13,14,15,16,17,18,19,20,21,22,23,24,25,26,27,28,29},FALSE)),"****")</f>
        <v>****</v>
      </c>
      <c r="V412" s="23" t="e">
        <f t="shared" si="564"/>
        <v>#VALUE!</v>
      </c>
      <c r="W412" s="24" t="e">
        <f t="shared" si="565"/>
        <v>#VALUE!</v>
      </c>
    </row>
    <row r="413" spans="1:23" hidden="1" outlineLevel="1">
      <c r="A413" s="3"/>
      <c r="B413" s="53" t="s">
        <v>4</v>
      </c>
      <c r="C413" s="91"/>
      <c r="D413" s="54"/>
      <c r="E413" s="54"/>
      <c r="F413" s="54"/>
      <c r="G413" s="54"/>
      <c r="H413" s="54"/>
      <c r="I413" s="54"/>
      <c r="J413" s="54"/>
      <c r="K413" s="54"/>
      <c r="L413" s="45"/>
      <c r="M413" s="55">
        <f>SUM(M409:M412)</f>
        <v>0</v>
      </c>
      <c r="N413" s="55">
        <f>SUM(N409:N412)</f>
        <v>0</v>
      </c>
      <c r="O413" s="56">
        <f t="shared" ref="O413:P413" si="566">SUM(O409:O412)</f>
        <v>0</v>
      </c>
      <c r="P413" s="56" t="e">
        <f t="shared" si="566"/>
        <v>#VALUE!</v>
      </c>
      <c r="Q413" s="57" t="e">
        <f t="shared" si="563"/>
        <v>#VALUE!</v>
      </c>
      <c r="R413" s="50"/>
      <c r="S413" s="55">
        <f>SUM(S409:S412)</f>
        <v>0</v>
      </c>
      <c r="T413" s="55">
        <f t="shared" ref="T413:V413" si="567">SUM(T409:T412)</f>
        <v>0</v>
      </c>
      <c r="U413" s="56">
        <f t="shared" si="567"/>
        <v>0</v>
      </c>
      <c r="V413" s="56" t="e">
        <f t="shared" si="567"/>
        <v>#VALUE!</v>
      </c>
      <c r="W413" s="57" t="e">
        <f t="shared" si="565"/>
        <v>#VALUE!</v>
      </c>
    </row>
    <row r="414" spans="1:23" hidden="1" outlineLevel="1">
      <c r="C414" s="89"/>
      <c r="I414" s="92"/>
      <c r="L414" s="43"/>
      <c r="M414" s="22"/>
      <c r="N414" s="22"/>
      <c r="Q414" s="24"/>
      <c r="R414" s="49"/>
      <c r="S414" s="22"/>
      <c r="T414" s="22"/>
      <c r="W414" s="24"/>
    </row>
    <row r="415" spans="1:23" hidden="1" outlineLevel="1">
      <c r="B415" s="53" t="s">
        <v>145</v>
      </c>
      <c r="C415" s="90"/>
      <c r="D415" s="74"/>
      <c r="E415" s="74"/>
      <c r="F415" s="74"/>
      <c r="G415" s="74"/>
      <c r="H415" s="74"/>
      <c r="I415" s="74"/>
      <c r="J415" s="74"/>
      <c r="K415" s="74"/>
      <c r="L415" s="45"/>
      <c r="M415" s="75"/>
      <c r="N415" s="75"/>
      <c r="O415" s="76"/>
      <c r="P415" s="76"/>
      <c r="Q415" s="77"/>
      <c r="R415" s="49"/>
      <c r="S415" s="75"/>
      <c r="T415" s="75"/>
      <c r="U415" s="76"/>
      <c r="V415" s="76"/>
      <c r="W415" s="77"/>
    </row>
    <row r="416" spans="1:23" hidden="1" outlineLevel="1">
      <c r="B416" s="1" t="s">
        <v>313</v>
      </c>
      <c r="C416" s="89">
        <v>312</v>
      </c>
      <c r="F416" s="2">
        <f t="shared" ref="F416" si="568">E416</f>
        <v>0</v>
      </c>
      <c r="G416" s="2">
        <f t="shared" ref="G416" si="569">D416</f>
        <v>0</v>
      </c>
      <c r="H416" s="2" t="str">
        <f>CONCATENATE("L",D416,E416)</f>
        <v>L</v>
      </c>
      <c r="I416" s="2" t="str">
        <f>CONCATENATE("L",F416,G416)</f>
        <v>L00</v>
      </c>
      <c r="J416" s="2" t="str">
        <f>CONCATENATE(C416,"NE")</f>
        <v>312NE</v>
      </c>
      <c r="K416" s="2" t="str">
        <f>CONCATENATE(C416,"SW")</f>
        <v>312SW</v>
      </c>
      <c r="L416" s="43"/>
      <c r="M416" s="22" t="str">
        <f>IFERROR(VLOOKUP(H416,emme_volumes!$A:$AB, 4,FALSE)*24,"****")</f>
        <v>****</v>
      </c>
      <c r="N416" s="22" t="str">
        <f t="array" ref="N416">IFERROR(SUM(VLOOKUP(H416,emme_volumes!$A:$AB, {5,6,7,8,9,10,11,12,13,14,15,16,17,18,19,20,21,22,23,24,25,26,27,28},FALSE)),"****")</f>
        <v>****</v>
      </c>
      <c r="O416" s="23" t="str">
        <f t="array" ref="O416">IFERROR(SUM(VLOOKUP(J416,counts!$A:$AC, {6,7,8,9,10,11,12,13,14,15,16,17,18,19,20,21,22,23,24,25,26,27,28,29},FALSE)),"****")</f>
        <v>****</v>
      </c>
      <c r="P416" s="23" t="e">
        <f>N416-O416</f>
        <v>#VALUE!</v>
      </c>
      <c r="Q416" s="24" t="e">
        <f>P416/O416</f>
        <v>#VALUE!</v>
      </c>
      <c r="R416" s="49"/>
      <c r="S416" s="22" t="str">
        <f>IFERROR(VLOOKUP(I416,emme_volumes!$A:$AB, 4,FALSE)*24,"****")</f>
        <v>****</v>
      </c>
      <c r="T416" s="22" t="str">
        <f t="array" ref="T416">IFERROR(SUM(VLOOKUP(I416,emme_volumes!$A:$AB, {5,6,7,8,9,10,11,12,13,14,15,16,17,18,19,20,21,22,23,24,25,26,27,28},FALSE)),"****")</f>
        <v>****</v>
      </c>
      <c r="U416" s="23" t="str">
        <f t="array" ref="U416">IFERROR(SUM(VLOOKUP(K416,counts!$A:$AC, {6,7,8,9,10,11,12,13,14,15,16,17,18,19,20,21,22,23,24,25,26,27,28,29},FALSE)),"****")</f>
        <v>****</v>
      </c>
      <c r="V416" s="23" t="e">
        <f>T416-U416</f>
        <v>#VALUE!</v>
      </c>
      <c r="W416" s="24" t="e">
        <f>V416/U416</f>
        <v>#VALUE!</v>
      </c>
    </row>
    <row r="417" spans="1:23" hidden="1" outlineLevel="1">
      <c r="A417" s="3"/>
      <c r="B417" s="53" t="s">
        <v>4</v>
      </c>
      <c r="C417" s="91"/>
      <c r="D417" s="54"/>
      <c r="E417" s="54"/>
      <c r="F417" s="54"/>
      <c r="G417" s="54"/>
      <c r="H417" s="54"/>
      <c r="I417" s="54"/>
      <c r="J417" s="54"/>
      <c r="K417" s="54"/>
      <c r="L417" s="45"/>
      <c r="M417" s="55">
        <f>SUM(M416)</f>
        <v>0</v>
      </c>
      <c r="N417" s="55">
        <f>SUM(N416)</f>
        <v>0</v>
      </c>
      <c r="O417" s="56">
        <f t="shared" ref="O417:P417" si="570">SUM(O416)</f>
        <v>0</v>
      </c>
      <c r="P417" s="56" t="e">
        <f t="shared" si="570"/>
        <v>#VALUE!</v>
      </c>
      <c r="Q417" s="57" t="e">
        <f t="shared" ref="Q417" si="571">P417/O417</f>
        <v>#VALUE!</v>
      </c>
      <c r="R417" s="50"/>
      <c r="S417" s="55">
        <f>SUM(S416)</f>
        <v>0</v>
      </c>
      <c r="T417" s="55">
        <f>SUM(T416)</f>
        <v>0</v>
      </c>
      <c r="U417" s="56">
        <f t="shared" ref="U417:V417" si="572">SUM(U416)</f>
        <v>0</v>
      </c>
      <c r="V417" s="56" t="e">
        <f t="shared" si="572"/>
        <v>#VALUE!</v>
      </c>
      <c r="W417" s="57" t="e">
        <f t="shared" ref="W417" si="573">V417/U417</f>
        <v>#VALUE!</v>
      </c>
    </row>
    <row r="418" spans="1:23" hidden="1" outlineLevel="1">
      <c r="C418" s="89"/>
      <c r="I418" s="92"/>
      <c r="L418" s="43"/>
      <c r="M418" s="22"/>
      <c r="N418" s="22"/>
      <c r="Q418" s="24"/>
      <c r="R418" s="49"/>
      <c r="S418" s="22"/>
      <c r="T418" s="22"/>
      <c r="W418" s="24"/>
    </row>
    <row r="419" spans="1:23" hidden="1" outlineLevel="1">
      <c r="B419" s="53" t="s">
        <v>146</v>
      </c>
      <c r="C419" s="90"/>
      <c r="D419" s="74"/>
      <c r="E419" s="74"/>
      <c r="F419" s="74"/>
      <c r="G419" s="74"/>
      <c r="H419" s="74"/>
      <c r="I419" s="74"/>
      <c r="J419" s="74"/>
      <c r="K419" s="74"/>
      <c r="L419" s="45"/>
      <c r="M419" s="75"/>
      <c r="N419" s="75"/>
      <c r="O419" s="76"/>
      <c r="P419" s="76"/>
      <c r="Q419" s="77"/>
      <c r="R419" s="49"/>
      <c r="S419" s="75"/>
      <c r="T419" s="75"/>
      <c r="U419" s="76"/>
      <c r="V419" s="76"/>
      <c r="W419" s="77"/>
    </row>
    <row r="420" spans="1:23" hidden="1" outlineLevel="1">
      <c r="B420" s="1" t="s">
        <v>314</v>
      </c>
      <c r="C420" s="89">
        <v>315</v>
      </c>
      <c r="F420" s="2">
        <f t="shared" ref="F420:F422" si="574">E420</f>
        <v>0</v>
      </c>
      <c r="G420" s="2">
        <f t="shared" ref="G420:G422" si="575">D420</f>
        <v>0</v>
      </c>
      <c r="H420" s="2" t="str">
        <f t="shared" ref="H420:H422" si="576">CONCATENATE("L",D420,E420)</f>
        <v>L</v>
      </c>
      <c r="I420" s="2" t="str">
        <f t="shared" ref="I420:I422" si="577">CONCATENATE("L",F420,G420)</f>
        <v>L00</v>
      </c>
      <c r="J420" s="2" t="str">
        <f t="shared" ref="J420:J422" si="578">CONCATENATE(C420,"NE")</f>
        <v>315NE</v>
      </c>
      <c r="K420" s="2" t="str">
        <f t="shared" ref="K420:K422" si="579">CONCATENATE(C420,"SW")</f>
        <v>315SW</v>
      </c>
      <c r="L420" s="43"/>
      <c r="M420" s="22" t="str">
        <f>IFERROR(VLOOKUP(H420,emme_volumes!$A:$AB, 4,FALSE)*24,"****")</f>
        <v>****</v>
      </c>
      <c r="N420" s="22" t="str">
        <f t="array" ref="N420">IFERROR(SUM(VLOOKUP(H420,emme_volumes!$A:$AB, {5,6,7,8,9,10,11,12,13,14,15,16,17,18,19,20,21,22,23,24,25,26,27,28},FALSE)),"****")</f>
        <v>****</v>
      </c>
      <c r="O420" s="23" t="str">
        <f t="array" ref="O420">IFERROR(SUM(VLOOKUP(J420,counts!$A:$AC, {6,7,8,9,10,11,12,13,14,15,16,17,18,19,20,21,22,23,24,25,26,27,28,29},FALSE)),"****")</f>
        <v>****</v>
      </c>
      <c r="P420" s="23" t="e">
        <f t="shared" ref="P420:P422" si="580">N420-O420</f>
        <v>#VALUE!</v>
      </c>
      <c r="Q420" s="24" t="e">
        <f t="shared" ref="Q420:Q423" si="581">P420/O420</f>
        <v>#VALUE!</v>
      </c>
      <c r="R420" s="49"/>
      <c r="S420" s="22" t="str">
        <f>IFERROR(VLOOKUP(I420,emme_volumes!$A:$AB, 4,FALSE)*24,"****")</f>
        <v>****</v>
      </c>
      <c r="T420" s="22" t="str">
        <f t="array" ref="T420">IFERROR(SUM(VLOOKUP(I420,emme_volumes!$A:$AB, {5,6,7,8,9,10,11,12,13,14,15,16,17,18,19,20,21,22,23,24,25,26,27,28},FALSE)),"****")</f>
        <v>****</v>
      </c>
      <c r="U420" s="23" t="str">
        <f t="array" ref="U420">IFERROR(SUM(VLOOKUP(K420,counts!$A:$AC, {6,7,8,9,10,11,12,13,14,15,16,17,18,19,20,21,22,23,24,25,26,27,28,29},FALSE)),"****")</f>
        <v>****</v>
      </c>
      <c r="V420" s="23" t="e">
        <f t="shared" ref="V420:V422" si="582">T420-U420</f>
        <v>#VALUE!</v>
      </c>
      <c r="W420" s="24" t="e">
        <f t="shared" ref="W420:W423" si="583">V420/U420</f>
        <v>#VALUE!</v>
      </c>
    </row>
    <row r="421" spans="1:23" hidden="1" outlineLevel="1">
      <c r="B421" s="4" t="s">
        <v>315</v>
      </c>
      <c r="C421" s="93">
        <v>316</v>
      </c>
      <c r="D421" s="9"/>
      <c r="E421" s="9"/>
      <c r="F421" s="9">
        <f t="shared" si="574"/>
        <v>0</v>
      </c>
      <c r="G421" s="9">
        <f t="shared" si="575"/>
        <v>0</v>
      </c>
      <c r="H421" s="9" t="str">
        <f t="shared" si="576"/>
        <v>L</v>
      </c>
      <c r="I421" s="9" t="str">
        <f t="shared" si="577"/>
        <v>L00</v>
      </c>
      <c r="J421" s="9" t="str">
        <f t="shared" si="578"/>
        <v>316NE</v>
      </c>
      <c r="K421" s="9" t="str">
        <f t="shared" si="579"/>
        <v>316SW</v>
      </c>
      <c r="L421" s="43"/>
      <c r="M421" s="26" t="str">
        <f>IFERROR(VLOOKUP(H421,emme_volumes!$A:$AB, 4,FALSE)*24,"****")</f>
        <v>****</v>
      </c>
      <c r="N421" s="26" t="str">
        <f t="array" ref="N421">IFERROR(SUM(VLOOKUP(H421,emme_volumes!$A:$AB, {5,6,7,8,9,10,11,12,13,14,15,16,17,18,19,20,21,22,23,24,25,26,27,28},FALSE)),"****")</f>
        <v>****</v>
      </c>
      <c r="O421" s="27" t="str">
        <f t="array" ref="O421">IFERROR(SUM(VLOOKUP(J421,counts!$A:$AC, {6,7,8,9,10,11,12,13,14,15,16,17,18,19,20,21,22,23,24,25,26,27,28,29},FALSE)),"****")</f>
        <v>****</v>
      </c>
      <c r="P421" s="27" t="e">
        <f t="shared" si="580"/>
        <v>#VALUE!</v>
      </c>
      <c r="Q421" s="28" t="e">
        <f t="shared" si="581"/>
        <v>#VALUE!</v>
      </c>
      <c r="R421" s="49"/>
      <c r="S421" s="26" t="str">
        <f>IFERROR(VLOOKUP(I421,emme_volumes!$A:$AB, 4,FALSE)*24,"****")</f>
        <v>****</v>
      </c>
      <c r="T421" s="26" t="str">
        <f t="array" ref="T421">IFERROR(SUM(VLOOKUP(I421,emme_volumes!$A:$AB, {5,6,7,8,9,10,11,12,13,14,15,16,17,18,19,20,21,22,23,24,25,26,27,28},FALSE)),"****")</f>
        <v>****</v>
      </c>
      <c r="U421" s="27" t="str">
        <f t="array" ref="U421">IFERROR(SUM(VLOOKUP(K421,counts!$A:$AC, {6,7,8,9,10,11,12,13,14,15,16,17,18,19,20,21,22,23,24,25,26,27,28,29},FALSE)),"****")</f>
        <v>****</v>
      </c>
      <c r="V421" s="27" t="e">
        <f t="shared" si="582"/>
        <v>#VALUE!</v>
      </c>
      <c r="W421" s="28" t="e">
        <f t="shared" si="583"/>
        <v>#VALUE!</v>
      </c>
    </row>
    <row r="422" spans="1:23" hidden="1" outlineLevel="1">
      <c r="B422" s="1" t="s">
        <v>316</v>
      </c>
      <c r="C422" s="89">
        <v>317</v>
      </c>
      <c r="F422" s="2">
        <f t="shared" si="574"/>
        <v>0</v>
      </c>
      <c r="G422" s="2">
        <f t="shared" si="575"/>
        <v>0</v>
      </c>
      <c r="H422" s="2" t="str">
        <f t="shared" si="576"/>
        <v>L</v>
      </c>
      <c r="I422" s="2" t="str">
        <f t="shared" si="577"/>
        <v>L00</v>
      </c>
      <c r="J422" s="2" t="str">
        <f t="shared" si="578"/>
        <v>317NE</v>
      </c>
      <c r="K422" s="2" t="str">
        <f t="shared" si="579"/>
        <v>317SW</v>
      </c>
      <c r="L422" s="43"/>
      <c r="M422" s="22" t="str">
        <f>IFERROR(VLOOKUP(H422,emme_volumes!$A:$AB, 4,FALSE)*24,"****")</f>
        <v>****</v>
      </c>
      <c r="N422" s="22" t="str">
        <f t="array" ref="N422">IFERROR(SUM(VLOOKUP(H422,emme_volumes!$A:$AB, {5,6,7,8,9,10,11,12,13,14,15,16,17,18,19,20,21,22,23,24,25,26,27,28},FALSE)),"****")</f>
        <v>****</v>
      </c>
      <c r="O422" s="23" t="str">
        <f t="array" ref="O422">IFERROR(SUM(VLOOKUP(J422,counts!$A:$AC, {6,7,8,9,10,11,12,13,14,15,16,17,18,19,20,21,22,23,24,25,26,27,28,29},FALSE)),"****")</f>
        <v>****</v>
      </c>
      <c r="P422" s="23" t="e">
        <f t="shared" si="580"/>
        <v>#VALUE!</v>
      </c>
      <c r="Q422" s="24" t="e">
        <f t="shared" si="581"/>
        <v>#VALUE!</v>
      </c>
      <c r="R422" s="49"/>
      <c r="S422" s="22" t="str">
        <f>IFERROR(VLOOKUP(I422,emme_volumes!$A:$AB, 4,FALSE)*24,"****")</f>
        <v>****</v>
      </c>
      <c r="T422" s="22" t="str">
        <f t="array" ref="T422">IFERROR(SUM(VLOOKUP(I422,emme_volumes!$A:$AB, {5,6,7,8,9,10,11,12,13,14,15,16,17,18,19,20,21,22,23,24,25,26,27,28},FALSE)),"****")</f>
        <v>****</v>
      </c>
      <c r="U422" s="23" t="str">
        <f t="array" ref="U422">IFERROR(SUM(VLOOKUP(K422,counts!$A:$AC, {6,7,8,9,10,11,12,13,14,15,16,17,18,19,20,21,22,23,24,25,26,27,28,29},FALSE)),"****")</f>
        <v>****</v>
      </c>
      <c r="V422" s="23" t="e">
        <f t="shared" si="582"/>
        <v>#VALUE!</v>
      </c>
      <c r="W422" s="24" t="e">
        <f t="shared" si="583"/>
        <v>#VALUE!</v>
      </c>
    </row>
    <row r="423" spans="1:23" hidden="1" outlineLevel="1">
      <c r="A423" s="3"/>
      <c r="B423" s="53" t="s">
        <v>4</v>
      </c>
      <c r="C423" s="91"/>
      <c r="D423" s="54"/>
      <c r="E423" s="54"/>
      <c r="F423" s="54"/>
      <c r="G423" s="54"/>
      <c r="H423" s="54"/>
      <c r="I423" s="54"/>
      <c r="J423" s="54"/>
      <c r="K423" s="54"/>
      <c r="L423" s="45"/>
      <c r="M423" s="55">
        <f>SUM(M420:M422)</f>
        <v>0</v>
      </c>
      <c r="N423" s="55">
        <f>SUM(N420:N422)</f>
        <v>0</v>
      </c>
      <c r="O423" s="56">
        <f t="shared" ref="O423:P423" si="584">SUM(O420:O422)</f>
        <v>0</v>
      </c>
      <c r="P423" s="56" t="e">
        <f t="shared" si="584"/>
        <v>#VALUE!</v>
      </c>
      <c r="Q423" s="57" t="e">
        <f t="shared" si="581"/>
        <v>#VALUE!</v>
      </c>
      <c r="R423" s="50"/>
      <c r="S423" s="55">
        <f>SUM(S420:S422)</f>
        <v>0</v>
      </c>
      <c r="T423" s="55">
        <f t="shared" ref="T423:V423" si="585">SUM(T420:T422)</f>
        <v>0</v>
      </c>
      <c r="U423" s="56">
        <f t="shared" si="585"/>
        <v>0</v>
      </c>
      <c r="V423" s="56" t="e">
        <f t="shared" si="585"/>
        <v>#VALUE!</v>
      </c>
      <c r="W423" s="57" t="e">
        <f t="shared" si="583"/>
        <v>#VALUE!</v>
      </c>
    </row>
    <row r="424" spans="1:23" hidden="1" outlineLevel="1">
      <c r="C424" s="89"/>
      <c r="I424" s="92"/>
      <c r="L424" s="43"/>
      <c r="M424" s="22"/>
      <c r="N424" s="22"/>
      <c r="Q424" s="24"/>
      <c r="R424" s="49"/>
      <c r="S424" s="22"/>
      <c r="T424" s="22"/>
      <c r="W424" s="24"/>
    </row>
    <row r="425" spans="1:23" hidden="1" outlineLevel="1">
      <c r="B425" s="53" t="s">
        <v>147</v>
      </c>
      <c r="C425" s="90"/>
      <c r="D425" s="74"/>
      <c r="E425" s="74"/>
      <c r="F425" s="74"/>
      <c r="G425" s="74"/>
      <c r="H425" s="74"/>
      <c r="I425" s="74"/>
      <c r="J425" s="74"/>
      <c r="K425" s="74"/>
      <c r="L425" s="45"/>
      <c r="M425" s="75"/>
      <c r="N425" s="75"/>
      <c r="O425" s="76"/>
      <c r="P425" s="76"/>
      <c r="Q425" s="77"/>
      <c r="R425" s="49"/>
      <c r="S425" s="75"/>
      <c r="T425" s="75"/>
      <c r="U425" s="76"/>
      <c r="V425" s="76"/>
      <c r="W425" s="77"/>
    </row>
    <row r="426" spans="1:23" hidden="1" outlineLevel="1">
      <c r="B426" s="1" t="s">
        <v>317</v>
      </c>
      <c r="C426" s="89">
        <v>327</v>
      </c>
      <c r="F426" s="2">
        <f t="shared" ref="F426:F427" si="586">E426</f>
        <v>0</v>
      </c>
      <c r="G426" s="2">
        <f t="shared" ref="G426:G427" si="587">D426</f>
        <v>0</v>
      </c>
      <c r="H426" s="2" t="str">
        <f t="shared" ref="H426:H427" si="588">CONCATENATE("L",D426,E426)</f>
        <v>L</v>
      </c>
      <c r="I426" s="2" t="str">
        <f t="shared" ref="I426:I427" si="589">CONCATENATE("L",F426,G426)</f>
        <v>L00</v>
      </c>
      <c r="J426" s="2" t="str">
        <f t="shared" ref="J426:J427" si="590">CONCATENATE(C426,"NE")</f>
        <v>327NE</v>
      </c>
      <c r="K426" s="2" t="str">
        <f t="shared" ref="K426:K427" si="591">CONCATENATE(C426,"SW")</f>
        <v>327SW</v>
      </c>
      <c r="L426" s="43"/>
      <c r="M426" s="22" t="str">
        <f>IFERROR(VLOOKUP(H426,emme_volumes!$A:$AB, 4,FALSE)*24,"****")</f>
        <v>****</v>
      </c>
      <c r="N426" s="22" t="str">
        <f t="array" ref="N426">IFERROR(SUM(VLOOKUP(H426,emme_volumes!$A:$AB, {5,6,7,8,9,10,11,12,13,14,15,16,17,18,19,20,21,22,23,24,25,26,27,28},FALSE)),"****")</f>
        <v>****</v>
      </c>
      <c r="O426" s="23" t="str">
        <f t="array" ref="O426">IFERROR(SUM(VLOOKUP(J426,counts!$A:$AC, {6,7,8,9,10,11,12,13,14,15,16,17,18,19,20,21,22,23,24,25,26,27,28,29},FALSE)),"****")</f>
        <v>****</v>
      </c>
      <c r="P426" s="23" t="e">
        <f t="shared" ref="P426:P427" si="592">N426-O426</f>
        <v>#VALUE!</v>
      </c>
      <c r="Q426" s="24" t="e">
        <f t="shared" ref="Q426:Q428" si="593">P426/O426</f>
        <v>#VALUE!</v>
      </c>
      <c r="R426" s="49"/>
      <c r="S426" s="22" t="str">
        <f>IFERROR(VLOOKUP(I426,emme_volumes!$A:$AB, 4,FALSE)*24,"****")</f>
        <v>****</v>
      </c>
      <c r="T426" s="22" t="str">
        <f t="array" ref="T426">IFERROR(SUM(VLOOKUP(I426,emme_volumes!$A:$AB, {5,6,7,8,9,10,11,12,13,14,15,16,17,18,19,20,21,22,23,24,25,26,27,28},FALSE)),"****")</f>
        <v>****</v>
      </c>
      <c r="U426" s="23" t="str">
        <f t="array" ref="U426">IFERROR(SUM(VLOOKUP(K426,counts!$A:$AC, {6,7,8,9,10,11,12,13,14,15,16,17,18,19,20,21,22,23,24,25,26,27,28,29},FALSE)),"****")</f>
        <v>****</v>
      </c>
      <c r="V426" s="23" t="e">
        <f t="shared" ref="V426:V427" si="594">T426-U426</f>
        <v>#VALUE!</v>
      </c>
      <c r="W426" s="24" t="e">
        <f t="shared" ref="W426:W428" si="595">V426/U426</f>
        <v>#VALUE!</v>
      </c>
    </row>
    <row r="427" spans="1:23" hidden="1" outlineLevel="1">
      <c r="B427" s="1" t="s">
        <v>318</v>
      </c>
      <c r="C427" s="89">
        <v>328</v>
      </c>
      <c r="F427" s="2">
        <f t="shared" si="586"/>
        <v>0</v>
      </c>
      <c r="G427" s="2">
        <f t="shared" si="587"/>
        <v>0</v>
      </c>
      <c r="H427" s="2" t="str">
        <f t="shared" si="588"/>
        <v>L</v>
      </c>
      <c r="I427" s="2" t="str">
        <f t="shared" si="589"/>
        <v>L00</v>
      </c>
      <c r="J427" s="2" t="str">
        <f t="shared" si="590"/>
        <v>328NE</v>
      </c>
      <c r="K427" s="2" t="str">
        <f t="shared" si="591"/>
        <v>328SW</v>
      </c>
      <c r="L427" s="43"/>
      <c r="M427" s="22" t="str">
        <f>IFERROR(VLOOKUP(H427,emme_volumes!$A:$AB, 4,FALSE)*24,"****")</f>
        <v>****</v>
      </c>
      <c r="N427" s="22" t="str">
        <f t="array" ref="N427">IFERROR(SUM(VLOOKUP(H427,emme_volumes!$A:$AB, {5,6,7,8,9,10,11,12,13,14,15,16,17,18,19,20,21,22,23,24,25,26,27,28},FALSE)),"****")</f>
        <v>****</v>
      </c>
      <c r="O427" s="23" t="str">
        <f t="array" ref="O427">IFERROR(SUM(VLOOKUP(J427,counts!$A:$AC, {6,7,8,9,10,11,12,13,14,15,16,17,18,19,20,21,22,23,24,25,26,27,28,29},FALSE)),"****")</f>
        <v>****</v>
      </c>
      <c r="P427" s="23" t="e">
        <f t="shared" si="592"/>
        <v>#VALUE!</v>
      </c>
      <c r="Q427" s="24" t="e">
        <f t="shared" si="593"/>
        <v>#VALUE!</v>
      </c>
      <c r="R427" s="49"/>
      <c r="S427" s="22" t="str">
        <f>IFERROR(VLOOKUP(I427,emme_volumes!$A:$AB, 4,FALSE)*24,"****")</f>
        <v>****</v>
      </c>
      <c r="T427" s="22" t="str">
        <f t="array" ref="T427">IFERROR(SUM(VLOOKUP(I427,emme_volumes!$A:$AB, {5,6,7,8,9,10,11,12,13,14,15,16,17,18,19,20,21,22,23,24,25,26,27,28},FALSE)),"****")</f>
        <v>****</v>
      </c>
      <c r="U427" s="23" t="str">
        <f t="array" ref="U427">IFERROR(SUM(VLOOKUP(K427,counts!$A:$AC, {6,7,8,9,10,11,12,13,14,15,16,17,18,19,20,21,22,23,24,25,26,27,28,29},FALSE)),"****")</f>
        <v>****</v>
      </c>
      <c r="V427" s="23" t="e">
        <f t="shared" si="594"/>
        <v>#VALUE!</v>
      </c>
      <c r="W427" s="24" t="e">
        <f t="shared" si="595"/>
        <v>#VALUE!</v>
      </c>
    </row>
    <row r="428" spans="1:23" hidden="1" outlineLevel="1">
      <c r="A428" s="3"/>
      <c r="B428" s="53" t="s">
        <v>4</v>
      </c>
      <c r="C428" s="91"/>
      <c r="D428" s="54"/>
      <c r="E428" s="54"/>
      <c r="F428" s="54"/>
      <c r="G428" s="54"/>
      <c r="H428" s="54"/>
      <c r="I428" s="54"/>
      <c r="J428" s="54"/>
      <c r="K428" s="54"/>
      <c r="L428" s="45"/>
      <c r="M428" s="55">
        <f>SUM(M426:M427)</f>
        <v>0</v>
      </c>
      <c r="N428" s="55">
        <f>SUM(N426:N427)</f>
        <v>0</v>
      </c>
      <c r="O428" s="56">
        <f t="shared" ref="O428:P428" si="596">SUM(O426:O427)</f>
        <v>0</v>
      </c>
      <c r="P428" s="56" t="e">
        <f t="shared" si="596"/>
        <v>#VALUE!</v>
      </c>
      <c r="Q428" s="57" t="e">
        <f t="shared" si="593"/>
        <v>#VALUE!</v>
      </c>
      <c r="R428" s="50"/>
      <c r="S428" s="55">
        <f>SUM(S426:S427)</f>
        <v>0</v>
      </c>
      <c r="T428" s="55">
        <f t="shared" ref="T428:V428" si="597">SUM(T426:T427)</f>
        <v>0</v>
      </c>
      <c r="U428" s="56">
        <f t="shared" si="597"/>
        <v>0</v>
      </c>
      <c r="V428" s="56" t="e">
        <f t="shared" si="597"/>
        <v>#VALUE!</v>
      </c>
      <c r="W428" s="57" t="e">
        <f t="shared" si="595"/>
        <v>#VALUE!</v>
      </c>
    </row>
    <row r="429" spans="1:23" hidden="1" outlineLevel="1">
      <c r="C429" s="89"/>
      <c r="I429" s="92"/>
      <c r="L429" s="43"/>
      <c r="M429" s="22"/>
      <c r="N429" s="22"/>
      <c r="Q429" s="24"/>
      <c r="R429" s="49"/>
      <c r="S429" s="22"/>
      <c r="T429" s="22"/>
      <c r="W429" s="24"/>
    </row>
    <row r="430" spans="1:23" hidden="1" outlineLevel="1">
      <c r="B430" s="53" t="s">
        <v>148</v>
      </c>
      <c r="C430" s="90"/>
      <c r="D430" s="74"/>
      <c r="E430" s="74"/>
      <c r="F430" s="74"/>
      <c r="G430" s="74"/>
      <c r="H430" s="74"/>
      <c r="I430" s="74"/>
      <c r="J430" s="74"/>
      <c r="K430" s="74"/>
      <c r="L430" s="45"/>
      <c r="M430" s="75"/>
      <c r="N430" s="75"/>
      <c r="O430" s="76"/>
      <c r="P430" s="76"/>
      <c r="Q430" s="77"/>
      <c r="R430" s="49"/>
      <c r="S430" s="75"/>
      <c r="T430" s="75"/>
      <c r="U430" s="76"/>
      <c r="V430" s="76"/>
      <c r="W430" s="77"/>
    </row>
    <row r="431" spans="1:23" hidden="1" outlineLevel="1">
      <c r="B431" s="1" t="s">
        <v>319</v>
      </c>
      <c r="C431" s="89">
        <v>334</v>
      </c>
      <c r="F431" s="2">
        <f t="shared" ref="F431:F436" si="598">E431</f>
        <v>0</v>
      </c>
      <c r="G431" s="2">
        <f t="shared" ref="G431:G436" si="599">D431</f>
        <v>0</v>
      </c>
      <c r="H431" s="2" t="str">
        <f t="shared" ref="H431:H436" si="600">CONCATENATE("L",D431,E431)</f>
        <v>L</v>
      </c>
      <c r="I431" s="2" t="str">
        <f t="shared" ref="I431:I436" si="601">CONCATENATE("L",F431,G431)</f>
        <v>L00</v>
      </c>
      <c r="J431" s="2" t="str">
        <f t="shared" ref="J431:J436" si="602">CONCATENATE(C431,"NE")</f>
        <v>334NE</v>
      </c>
      <c r="K431" s="2" t="str">
        <f t="shared" ref="K431:K436" si="603">CONCATENATE(C431,"SW")</f>
        <v>334SW</v>
      </c>
      <c r="L431" s="43"/>
      <c r="M431" s="22" t="str">
        <f>IFERROR(VLOOKUP(H431,emme_volumes!$A:$AB, 4,FALSE)*24,"****")</f>
        <v>****</v>
      </c>
      <c r="N431" s="22" t="str">
        <f t="array" ref="N431">IFERROR(SUM(VLOOKUP(H431,emme_volumes!$A:$AB, {5,6,7,8,9,10,11,12,13,14,15,16,17,18,19,20,21,22,23,24,25,26,27,28},FALSE)),"****")</f>
        <v>****</v>
      </c>
      <c r="O431" s="23" t="str">
        <f t="array" ref="O431">IFERROR(SUM(VLOOKUP(J431,counts!$A:$AC, {6,7,8,9,10,11,12,13,14,15,16,17,18,19,20,21,22,23,24,25,26,27,28,29},FALSE)),"****")</f>
        <v>****</v>
      </c>
      <c r="P431" s="23" t="e">
        <f t="shared" ref="P431:P436" si="604">N431-O431</f>
        <v>#VALUE!</v>
      </c>
      <c r="Q431" s="24" t="e">
        <f t="shared" ref="Q431:Q437" si="605">P431/O431</f>
        <v>#VALUE!</v>
      </c>
      <c r="R431" s="49"/>
      <c r="S431" s="22" t="str">
        <f>IFERROR(VLOOKUP(I431,emme_volumes!$A:$AB, 4,FALSE)*24,"****")</f>
        <v>****</v>
      </c>
      <c r="T431" s="22" t="str">
        <f t="array" ref="T431">IFERROR(SUM(VLOOKUP(I431,emme_volumes!$A:$AB, {5,6,7,8,9,10,11,12,13,14,15,16,17,18,19,20,21,22,23,24,25,26,27,28},FALSE)),"****")</f>
        <v>****</v>
      </c>
      <c r="U431" s="23" t="str">
        <f t="array" ref="U431">IFERROR(SUM(VLOOKUP(K431,counts!$A:$AC, {6,7,8,9,10,11,12,13,14,15,16,17,18,19,20,21,22,23,24,25,26,27,28,29},FALSE)),"****")</f>
        <v>****</v>
      </c>
      <c r="V431" s="23" t="e">
        <f t="shared" ref="V431:V436" si="606">T431-U431</f>
        <v>#VALUE!</v>
      </c>
      <c r="W431" s="24" t="e">
        <f t="shared" ref="W431:W437" si="607">V431/U431</f>
        <v>#VALUE!</v>
      </c>
    </row>
    <row r="432" spans="1:23" hidden="1" outlineLevel="1">
      <c r="B432" s="1" t="s">
        <v>320</v>
      </c>
      <c r="C432" s="89">
        <v>335</v>
      </c>
      <c r="F432" s="2">
        <f t="shared" si="598"/>
        <v>0</v>
      </c>
      <c r="G432" s="2">
        <f t="shared" si="599"/>
        <v>0</v>
      </c>
      <c r="H432" s="2" t="str">
        <f t="shared" si="600"/>
        <v>L</v>
      </c>
      <c r="I432" s="2" t="str">
        <f t="shared" si="601"/>
        <v>L00</v>
      </c>
      <c r="J432" s="2" t="str">
        <f t="shared" si="602"/>
        <v>335NE</v>
      </c>
      <c r="K432" s="2" t="str">
        <f t="shared" si="603"/>
        <v>335SW</v>
      </c>
      <c r="L432" s="43"/>
      <c r="M432" s="22" t="str">
        <f>IFERROR(VLOOKUP(H432,emme_volumes!$A:$AB, 4,FALSE)*24,"****")</f>
        <v>****</v>
      </c>
      <c r="N432" s="22" t="str">
        <f t="array" ref="N432">IFERROR(SUM(VLOOKUP(H432,emme_volumes!$A:$AB, {5,6,7,8,9,10,11,12,13,14,15,16,17,18,19,20,21,22,23,24,25,26,27,28},FALSE)),"****")</f>
        <v>****</v>
      </c>
      <c r="O432" s="23" t="str">
        <f t="array" ref="O432">IFERROR(SUM(VLOOKUP(J432,counts!$A:$AC, {6,7,8,9,10,11,12,13,14,15,16,17,18,19,20,21,22,23,24,25,26,27,28,29},FALSE)),"****")</f>
        <v>****</v>
      </c>
      <c r="P432" s="23" t="e">
        <f t="shared" si="604"/>
        <v>#VALUE!</v>
      </c>
      <c r="Q432" s="24" t="e">
        <f t="shared" si="605"/>
        <v>#VALUE!</v>
      </c>
      <c r="R432" s="49"/>
      <c r="S432" s="22" t="str">
        <f>IFERROR(VLOOKUP(I432,emme_volumes!$A:$AB, 4,FALSE)*24,"****")</f>
        <v>****</v>
      </c>
      <c r="T432" s="22" t="str">
        <f t="array" ref="T432">IFERROR(SUM(VLOOKUP(I432,emme_volumes!$A:$AB, {5,6,7,8,9,10,11,12,13,14,15,16,17,18,19,20,21,22,23,24,25,26,27,28},FALSE)),"****")</f>
        <v>****</v>
      </c>
      <c r="U432" s="23" t="str">
        <f t="array" ref="U432">IFERROR(SUM(VLOOKUP(K432,counts!$A:$AC, {6,7,8,9,10,11,12,13,14,15,16,17,18,19,20,21,22,23,24,25,26,27,28,29},FALSE)),"****")</f>
        <v>****</v>
      </c>
      <c r="V432" s="23" t="e">
        <f t="shared" si="606"/>
        <v>#VALUE!</v>
      </c>
      <c r="W432" s="24" t="e">
        <f t="shared" si="607"/>
        <v>#VALUE!</v>
      </c>
    </row>
    <row r="433" spans="1:23" hidden="1" outlineLevel="1">
      <c r="B433" s="1" t="s">
        <v>321</v>
      </c>
      <c r="C433" s="89">
        <v>336</v>
      </c>
      <c r="F433" s="2">
        <f t="shared" si="598"/>
        <v>0</v>
      </c>
      <c r="G433" s="2">
        <f t="shared" si="599"/>
        <v>0</v>
      </c>
      <c r="H433" s="2" t="str">
        <f t="shared" si="600"/>
        <v>L</v>
      </c>
      <c r="I433" s="2" t="str">
        <f t="shared" si="601"/>
        <v>L00</v>
      </c>
      <c r="J433" s="2" t="str">
        <f t="shared" si="602"/>
        <v>336NE</v>
      </c>
      <c r="K433" s="2" t="str">
        <f t="shared" si="603"/>
        <v>336SW</v>
      </c>
      <c r="L433" s="43"/>
      <c r="M433" s="22" t="str">
        <f>IFERROR(VLOOKUP(H433,emme_volumes!$A:$AB, 4,FALSE)*24,"****")</f>
        <v>****</v>
      </c>
      <c r="N433" s="22" t="str">
        <f t="array" ref="N433">IFERROR(SUM(VLOOKUP(H433,emme_volumes!$A:$AB, {5,6,7,8,9,10,11,12,13,14,15,16,17,18,19,20,21,22,23,24,25,26,27,28},FALSE)),"****")</f>
        <v>****</v>
      </c>
      <c r="O433" s="23" t="str">
        <f t="array" ref="O433">IFERROR(SUM(VLOOKUP(J433,counts!$A:$AC, {6,7,8,9,10,11,12,13,14,15,16,17,18,19,20,21,22,23,24,25,26,27,28,29},FALSE)),"****")</f>
        <v>****</v>
      </c>
      <c r="P433" s="23" t="e">
        <f t="shared" si="604"/>
        <v>#VALUE!</v>
      </c>
      <c r="Q433" s="24" t="e">
        <f t="shared" si="605"/>
        <v>#VALUE!</v>
      </c>
      <c r="R433" s="49"/>
      <c r="S433" s="22" t="str">
        <f>IFERROR(VLOOKUP(I433,emme_volumes!$A:$AB, 4,FALSE)*24,"****")</f>
        <v>****</v>
      </c>
      <c r="T433" s="22" t="str">
        <f t="array" ref="T433">IFERROR(SUM(VLOOKUP(I433,emme_volumes!$A:$AB, {5,6,7,8,9,10,11,12,13,14,15,16,17,18,19,20,21,22,23,24,25,26,27,28},FALSE)),"****")</f>
        <v>****</v>
      </c>
      <c r="U433" s="23" t="str">
        <f t="array" ref="U433">IFERROR(SUM(VLOOKUP(K433,counts!$A:$AC, {6,7,8,9,10,11,12,13,14,15,16,17,18,19,20,21,22,23,24,25,26,27,28,29},FALSE)),"****")</f>
        <v>****</v>
      </c>
      <c r="V433" s="23" t="e">
        <f t="shared" si="606"/>
        <v>#VALUE!</v>
      </c>
      <c r="W433" s="24" t="e">
        <f t="shared" si="607"/>
        <v>#VALUE!</v>
      </c>
    </row>
    <row r="434" spans="1:23" hidden="1" outlineLevel="1">
      <c r="B434" s="1" t="s">
        <v>322</v>
      </c>
      <c r="C434" s="89">
        <v>337</v>
      </c>
      <c r="F434" s="2">
        <f t="shared" si="598"/>
        <v>0</v>
      </c>
      <c r="G434" s="2">
        <f t="shared" si="599"/>
        <v>0</v>
      </c>
      <c r="H434" s="2" t="str">
        <f t="shared" si="600"/>
        <v>L</v>
      </c>
      <c r="I434" s="2" t="str">
        <f t="shared" si="601"/>
        <v>L00</v>
      </c>
      <c r="J434" s="2" t="str">
        <f t="shared" si="602"/>
        <v>337NE</v>
      </c>
      <c r="K434" s="2" t="str">
        <f t="shared" si="603"/>
        <v>337SW</v>
      </c>
      <c r="L434" s="43"/>
      <c r="M434" s="22" t="str">
        <f>IFERROR(VLOOKUP(H434,emme_volumes!$A:$AB, 4,FALSE)*24,"****")</f>
        <v>****</v>
      </c>
      <c r="N434" s="22" t="str">
        <f t="array" ref="N434">IFERROR(SUM(VLOOKUP(H434,emme_volumes!$A:$AB, {5,6,7,8,9,10,11,12,13,14,15,16,17,18,19,20,21,22,23,24,25,26,27,28},FALSE)),"****")</f>
        <v>****</v>
      </c>
      <c r="O434" s="23" t="str">
        <f t="array" ref="O434">IFERROR(SUM(VLOOKUP(J434,counts!$A:$AC, {6,7,8,9,10,11,12,13,14,15,16,17,18,19,20,21,22,23,24,25,26,27,28,29},FALSE)),"****")</f>
        <v>****</v>
      </c>
      <c r="P434" s="23" t="e">
        <f t="shared" si="604"/>
        <v>#VALUE!</v>
      </c>
      <c r="Q434" s="24" t="e">
        <f t="shared" si="605"/>
        <v>#VALUE!</v>
      </c>
      <c r="R434" s="49"/>
      <c r="S434" s="22" t="str">
        <f>IFERROR(VLOOKUP(I434,emme_volumes!$A:$AB, 4,FALSE)*24,"****")</f>
        <v>****</v>
      </c>
      <c r="T434" s="22" t="str">
        <f t="array" ref="T434">IFERROR(SUM(VLOOKUP(I434,emme_volumes!$A:$AB, {5,6,7,8,9,10,11,12,13,14,15,16,17,18,19,20,21,22,23,24,25,26,27,28},FALSE)),"****")</f>
        <v>****</v>
      </c>
      <c r="U434" s="23" t="str">
        <f t="array" ref="U434">IFERROR(SUM(VLOOKUP(K434,counts!$A:$AC, {6,7,8,9,10,11,12,13,14,15,16,17,18,19,20,21,22,23,24,25,26,27,28,29},FALSE)),"****")</f>
        <v>****</v>
      </c>
      <c r="V434" s="23" t="e">
        <f t="shared" si="606"/>
        <v>#VALUE!</v>
      </c>
      <c r="W434" s="24" t="e">
        <f t="shared" si="607"/>
        <v>#VALUE!</v>
      </c>
    </row>
    <row r="435" spans="1:23" hidden="1" outlineLevel="1">
      <c r="B435" s="4" t="s">
        <v>323</v>
      </c>
      <c r="C435" s="93">
        <v>338</v>
      </c>
      <c r="D435" s="9"/>
      <c r="E435" s="9"/>
      <c r="F435" s="9">
        <f t="shared" si="598"/>
        <v>0</v>
      </c>
      <c r="G435" s="9">
        <f t="shared" si="599"/>
        <v>0</v>
      </c>
      <c r="H435" s="9" t="str">
        <f t="shared" si="600"/>
        <v>L</v>
      </c>
      <c r="I435" s="9" t="str">
        <f t="shared" si="601"/>
        <v>L00</v>
      </c>
      <c r="J435" s="9" t="str">
        <f t="shared" si="602"/>
        <v>338NE</v>
      </c>
      <c r="K435" s="9" t="str">
        <f t="shared" si="603"/>
        <v>338SW</v>
      </c>
      <c r="L435" s="43"/>
      <c r="M435" s="26" t="str">
        <f>IFERROR(VLOOKUP(H435,emme_volumes!$A:$AB, 4,FALSE)*24,"****")</f>
        <v>****</v>
      </c>
      <c r="N435" s="26" t="str">
        <f t="array" ref="N435">IFERROR(SUM(VLOOKUP(H435,emme_volumes!$A:$AB, {5,6,7,8,9,10,11,12,13,14,15,16,17,18,19,20,21,22,23,24,25,26,27,28},FALSE)),"****")</f>
        <v>****</v>
      </c>
      <c r="O435" s="27" t="str">
        <f t="array" ref="O435">IFERROR(SUM(VLOOKUP(J435,counts!$A:$AC, {6,7,8,9,10,11,12,13,14,15,16,17,18,19,20,21,22,23,24,25,26,27,28,29},FALSE)),"****")</f>
        <v>****</v>
      </c>
      <c r="P435" s="27" t="e">
        <f t="shared" si="604"/>
        <v>#VALUE!</v>
      </c>
      <c r="Q435" s="28" t="e">
        <f t="shared" si="605"/>
        <v>#VALUE!</v>
      </c>
      <c r="R435" s="49"/>
      <c r="S435" s="26" t="str">
        <f>IFERROR(VLOOKUP(I435,emme_volumes!$A:$AB, 4,FALSE)*24,"****")</f>
        <v>****</v>
      </c>
      <c r="T435" s="26" t="str">
        <f t="array" ref="T435">IFERROR(SUM(VLOOKUP(I435,emme_volumes!$A:$AB, {5,6,7,8,9,10,11,12,13,14,15,16,17,18,19,20,21,22,23,24,25,26,27,28},FALSE)),"****")</f>
        <v>****</v>
      </c>
      <c r="U435" s="27" t="str">
        <f t="array" ref="U435">IFERROR(SUM(VLOOKUP(K435,counts!$A:$AC, {6,7,8,9,10,11,12,13,14,15,16,17,18,19,20,21,22,23,24,25,26,27,28,29},FALSE)),"****")</f>
        <v>****</v>
      </c>
      <c r="V435" s="27" t="e">
        <f t="shared" si="606"/>
        <v>#VALUE!</v>
      </c>
      <c r="W435" s="28" t="e">
        <f t="shared" si="607"/>
        <v>#VALUE!</v>
      </c>
    </row>
    <row r="436" spans="1:23" hidden="1" outlineLevel="1">
      <c r="B436" s="1" t="s">
        <v>324</v>
      </c>
      <c r="C436" s="89">
        <v>339</v>
      </c>
      <c r="F436" s="2">
        <f t="shared" si="598"/>
        <v>0</v>
      </c>
      <c r="G436" s="2">
        <f t="shared" si="599"/>
        <v>0</v>
      </c>
      <c r="H436" s="2" t="str">
        <f t="shared" si="600"/>
        <v>L</v>
      </c>
      <c r="I436" s="2" t="str">
        <f t="shared" si="601"/>
        <v>L00</v>
      </c>
      <c r="J436" s="2" t="str">
        <f t="shared" si="602"/>
        <v>339NE</v>
      </c>
      <c r="K436" s="2" t="str">
        <f t="shared" si="603"/>
        <v>339SW</v>
      </c>
      <c r="L436" s="43"/>
      <c r="M436" s="22" t="str">
        <f>IFERROR(VLOOKUP(H436,emme_volumes!$A:$AB, 4,FALSE)*24,"****")</f>
        <v>****</v>
      </c>
      <c r="N436" s="22" t="str">
        <f t="array" ref="N436">IFERROR(SUM(VLOOKUP(H436,emme_volumes!$A:$AB, {5,6,7,8,9,10,11,12,13,14,15,16,17,18,19,20,21,22,23,24,25,26,27,28},FALSE)),"****")</f>
        <v>****</v>
      </c>
      <c r="O436" s="23" t="str">
        <f t="array" ref="O436">IFERROR(SUM(VLOOKUP(J436,counts!$A:$AC, {6,7,8,9,10,11,12,13,14,15,16,17,18,19,20,21,22,23,24,25,26,27,28,29},FALSE)),"****")</f>
        <v>****</v>
      </c>
      <c r="P436" s="23" t="e">
        <f t="shared" si="604"/>
        <v>#VALUE!</v>
      </c>
      <c r="Q436" s="24" t="e">
        <f t="shared" si="605"/>
        <v>#VALUE!</v>
      </c>
      <c r="R436" s="49"/>
      <c r="S436" s="22" t="str">
        <f>IFERROR(VLOOKUP(I436,emme_volumes!$A:$AB, 4,FALSE)*24,"****")</f>
        <v>****</v>
      </c>
      <c r="T436" s="22" t="str">
        <f t="array" ref="T436">IFERROR(SUM(VLOOKUP(I436,emme_volumes!$A:$AB, {5,6,7,8,9,10,11,12,13,14,15,16,17,18,19,20,21,22,23,24,25,26,27,28},FALSE)),"****")</f>
        <v>****</v>
      </c>
      <c r="U436" s="23" t="str">
        <f t="array" ref="U436">IFERROR(SUM(VLOOKUP(K436,counts!$A:$AC, {6,7,8,9,10,11,12,13,14,15,16,17,18,19,20,21,22,23,24,25,26,27,28,29},FALSE)),"****")</f>
        <v>****</v>
      </c>
      <c r="V436" s="23" t="e">
        <f t="shared" si="606"/>
        <v>#VALUE!</v>
      </c>
      <c r="W436" s="24" t="e">
        <f t="shared" si="607"/>
        <v>#VALUE!</v>
      </c>
    </row>
    <row r="437" spans="1:23" hidden="1" outlineLevel="1">
      <c r="A437" s="3"/>
      <c r="B437" s="53" t="s">
        <v>4</v>
      </c>
      <c r="C437" s="91"/>
      <c r="D437" s="54"/>
      <c r="E437" s="54"/>
      <c r="F437" s="54"/>
      <c r="G437" s="54"/>
      <c r="H437" s="54"/>
      <c r="I437" s="54"/>
      <c r="J437" s="54"/>
      <c r="K437" s="54"/>
      <c r="L437" s="45"/>
      <c r="M437" s="55">
        <f>SUM(M431:M436)</f>
        <v>0</v>
      </c>
      <c r="N437" s="55">
        <f>SUM(N431:N436)</f>
        <v>0</v>
      </c>
      <c r="O437" s="56">
        <f t="shared" ref="O437:P437" si="608">SUM(O431:O436)</f>
        <v>0</v>
      </c>
      <c r="P437" s="56" t="e">
        <f t="shared" si="608"/>
        <v>#VALUE!</v>
      </c>
      <c r="Q437" s="57" t="e">
        <f t="shared" si="605"/>
        <v>#VALUE!</v>
      </c>
      <c r="R437" s="50"/>
      <c r="S437" s="55">
        <f>SUM(S431:S436)</f>
        <v>0</v>
      </c>
      <c r="T437" s="55">
        <f t="shared" ref="T437:V437" si="609">SUM(T431:T436)</f>
        <v>0</v>
      </c>
      <c r="U437" s="56">
        <f t="shared" si="609"/>
        <v>0</v>
      </c>
      <c r="V437" s="56" t="e">
        <f t="shared" si="609"/>
        <v>#VALUE!</v>
      </c>
      <c r="W437" s="57" t="e">
        <f t="shared" si="607"/>
        <v>#VALUE!</v>
      </c>
    </row>
    <row r="438" spans="1:23" hidden="1" outlineLevel="1">
      <c r="C438" s="89"/>
      <c r="I438" s="92"/>
      <c r="L438" s="43"/>
      <c r="M438" s="22"/>
      <c r="N438" s="22"/>
      <c r="Q438" s="24"/>
      <c r="R438" s="49"/>
      <c r="S438" s="22"/>
      <c r="T438" s="22"/>
      <c r="W438" s="24"/>
    </row>
    <row r="439" spans="1:23" hidden="1" outlineLevel="1">
      <c r="B439" s="53" t="s">
        <v>149</v>
      </c>
      <c r="C439" s="90"/>
      <c r="D439" s="74"/>
      <c r="E439" s="74"/>
      <c r="F439" s="74"/>
      <c r="G439" s="74"/>
      <c r="H439" s="74"/>
      <c r="I439" s="74"/>
      <c r="J439" s="74"/>
      <c r="K439" s="74"/>
      <c r="L439" s="45"/>
      <c r="M439" s="75"/>
      <c r="N439" s="75"/>
      <c r="O439" s="76"/>
      <c r="P439" s="76"/>
      <c r="Q439" s="77"/>
      <c r="R439" s="49"/>
      <c r="S439" s="75"/>
      <c r="T439" s="75"/>
      <c r="U439" s="76"/>
      <c r="V439" s="76"/>
      <c r="W439" s="77"/>
    </row>
    <row r="440" spans="1:23" hidden="1" outlineLevel="1">
      <c r="B440" s="1" t="s">
        <v>325</v>
      </c>
      <c r="C440" s="89">
        <v>340</v>
      </c>
      <c r="F440" s="2">
        <f t="shared" ref="F440" si="610">E440</f>
        <v>0</v>
      </c>
      <c r="G440" s="2">
        <f t="shared" ref="G440" si="611">D440</f>
        <v>0</v>
      </c>
      <c r="H440" s="2" t="str">
        <f>CONCATENATE("L",D440,E440)</f>
        <v>L</v>
      </c>
      <c r="I440" s="2" t="str">
        <f>CONCATENATE("L",F440,G440)</f>
        <v>L00</v>
      </c>
      <c r="J440" s="2" t="str">
        <f>CONCATENATE(C440,"NE")</f>
        <v>340NE</v>
      </c>
      <c r="K440" s="2" t="str">
        <f>CONCATENATE(C440,"SW")</f>
        <v>340SW</v>
      </c>
      <c r="L440" s="43"/>
      <c r="M440" s="22" t="str">
        <f>IFERROR(VLOOKUP(H440,emme_volumes!$A:$AB, 4,FALSE)*24,"****")</f>
        <v>****</v>
      </c>
      <c r="N440" s="22" t="str">
        <f t="array" ref="N440">IFERROR(SUM(VLOOKUP(H440,emme_volumes!$A:$AB, {5,6,7,8,9,10,11,12,13,14,15,16,17,18,19,20,21,22,23,24,25,26,27,28},FALSE)),"****")</f>
        <v>****</v>
      </c>
      <c r="O440" s="23" t="str">
        <f t="array" ref="O440">IFERROR(SUM(VLOOKUP(J440,counts!$A:$AC, {6,7,8,9,10,11,12,13,14,15,16,17,18,19,20,21,22,23,24,25,26,27,28,29},FALSE)),"****")</f>
        <v>****</v>
      </c>
      <c r="P440" s="23" t="e">
        <f>N440-O440</f>
        <v>#VALUE!</v>
      </c>
      <c r="Q440" s="24" t="e">
        <f>P440/O440</f>
        <v>#VALUE!</v>
      </c>
      <c r="R440" s="49"/>
      <c r="S440" s="22" t="str">
        <f>IFERROR(VLOOKUP(I440,emme_volumes!$A:$AB, 4,FALSE)*24,"****")</f>
        <v>****</v>
      </c>
      <c r="T440" s="22" t="str">
        <f t="array" ref="T440">IFERROR(SUM(VLOOKUP(I440,emme_volumes!$A:$AB, {5,6,7,8,9,10,11,12,13,14,15,16,17,18,19,20,21,22,23,24,25,26,27,28},FALSE)),"****")</f>
        <v>****</v>
      </c>
      <c r="U440" s="23" t="str">
        <f t="array" ref="U440">IFERROR(SUM(VLOOKUP(K440,counts!$A:$AC, {6,7,8,9,10,11,12,13,14,15,16,17,18,19,20,21,22,23,24,25,26,27,28,29},FALSE)),"****")</f>
        <v>****</v>
      </c>
      <c r="V440" s="23" t="e">
        <f>T440-U440</f>
        <v>#VALUE!</v>
      </c>
      <c r="W440" s="24" t="e">
        <f>V440/U440</f>
        <v>#VALUE!</v>
      </c>
    </row>
    <row r="441" spans="1:23" hidden="1" outlineLevel="1">
      <c r="A441" s="3"/>
      <c r="B441" s="53" t="s">
        <v>4</v>
      </c>
      <c r="C441" s="91"/>
      <c r="D441" s="54"/>
      <c r="E441" s="54"/>
      <c r="F441" s="54"/>
      <c r="G441" s="54"/>
      <c r="H441" s="54"/>
      <c r="I441" s="54"/>
      <c r="J441" s="54"/>
      <c r="K441" s="54"/>
      <c r="L441" s="45"/>
      <c r="M441" s="55">
        <f>SUM(M440)</f>
        <v>0</v>
      </c>
      <c r="N441" s="55">
        <f>SUM(N440)</f>
        <v>0</v>
      </c>
      <c r="O441" s="56">
        <f t="shared" ref="O441:P441" si="612">SUM(O440)</f>
        <v>0</v>
      </c>
      <c r="P441" s="56" t="e">
        <f t="shared" si="612"/>
        <v>#VALUE!</v>
      </c>
      <c r="Q441" s="57" t="e">
        <f t="shared" ref="Q441" si="613">P441/O441</f>
        <v>#VALUE!</v>
      </c>
      <c r="R441" s="50"/>
      <c r="S441" s="55">
        <f>SUM(S440)</f>
        <v>0</v>
      </c>
      <c r="T441" s="55">
        <f>SUM(T440)</f>
        <v>0</v>
      </c>
      <c r="U441" s="56">
        <f t="shared" ref="U441:V441" si="614">SUM(U440)</f>
        <v>0</v>
      </c>
      <c r="V441" s="56" t="e">
        <f t="shared" si="614"/>
        <v>#VALUE!</v>
      </c>
      <c r="W441" s="57" t="e">
        <f t="shared" ref="W441" si="615">V441/U441</f>
        <v>#VALUE!</v>
      </c>
    </row>
    <row r="442" spans="1:23" hidden="1" outlineLevel="1">
      <c r="C442" s="89"/>
      <c r="I442" s="92"/>
      <c r="L442" s="43"/>
      <c r="M442" s="22"/>
      <c r="N442" s="22"/>
      <c r="Q442" s="24"/>
      <c r="R442" s="49"/>
      <c r="S442" s="22"/>
      <c r="T442" s="22"/>
      <c r="W442" s="24"/>
    </row>
    <row r="443" spans="1:23" hidden="1" outlineLevel="1">
      <c r="B443" s="53" t="s">
        <v>150</v>
      </c>
      <c r="C443" s="90"/>
      <c r="D443" s="74"/>
      <c r="E443" s="74"/>
      <c r="F443" s="74"/>
      <c r="G443" s="74"/>
      <c r="H443" s="74"/>
      <c r="I443" s="74"/>
      <c r="J443" s="74"/>
      <c r="K443" s="74"/>
      <c r="L443" s="45"/>
      <c r="M443" s="75"/>
      <c r="N443" s="75"/>
      <c r="O443" s="76"/>
      <c r="P443" s="76"/>
      <c r="Q443" s="77"/>
      <c r="R443" s="49"/>
      <c r="S443" s="75"/>
      <c r="T443" s="75"/>
      <c r="U443" s="76"/>
      <c r="V443" s="76"/>
      <c r="W443" s="77"/>
    </row>
    <row r="444" spans="1:23" hidden="1" outlineLevel="1">
      <c r="B444" s="1" t="s">
        <v>326</v>
      </c>
      <c r="C444" s="89">
        <v>342</v>
      </c>
      <c r="F444" s="2">
        <f t="shared" ref="F444:F449" si="616">E444</f>
        <v>0</v>
      </c>
      <c r="G444" s="2">
        <f t="shared" ref="G444:G449" si="617">D444</f>
        <v>0</v>
      </c>
      <c r="H444" s="2" t="str">
        <f t="shared" ref="H444:H449" si="618">CONCATENATE("L",D444,E444)</f>
        <v>L</v>
      </c>
      <c r="I444" s="2" t="str">
        <f t="shared" ref="I444:I449" si="619">CONCATENATE("L",F444,G444)</f>
        <v>L00</v>
      </c>
      <c r="J444" s="2" t="str">
        <f t="shared" ref="J444:J449" si="620">CONCATENATE(C444,"NE")</f>
        <v>342NE</v>
      </c>
      <c r="K444" s="2" t="str">
        <f t="shared" ref="K444:K449" si="621">CONCATENATE(C444,"SW")</f>
        <v>342SW</v>
      </c>
      <c r="L444" s="43"/>
      <c r="M444" s="22" t="str">
        <f>IFERROR(VLOOKUP(H444,emme_volumes!$A:$AB, 4,FALSE)*24,"****")</f>
        <v>****</v>
      </c>
      <c r="N444" s="22" t="str">
        <f t="array" ref="N444">IFERROR(SUM(VLOOKUP(H444,emme_volumes!$A:$AB, {5,6,7,8,9,10,11,12,13,14,15,16,17,18,19,20,21,22,23,24,25,26,27,28},FALSE)),"****")</f>
        <v>****</v>
      </c>
      <c r="O444" s="23" t="str">
        <f t="array" ref="O444">IFERROR(SUM(VLOOKUP(J444,counts!$A:$AC, {6,7,8,9,10,11,12,13,14,15,16,17,18,19,20,21,22,23,24,25,26,27,28,29},FALSE)),"****")</f>
        <v>****</v>
      </c>
      <c r="P444" s="23" t="e">
        <f t="shared" ref="P444:P449" si="622">N444-O444</f>
        <v>#VALUE!</v>
      </c>
      <c r="Q444" s="24" t="e">
        <f t="shared" ref="Q444:Q450" si="623">P444/O444</f>
        <v>#VALUE!</v>
      </c>
      <c r="R444" s="49"/>
      <c r="S444" s="22" t="str">
        <f>IFERROR(VLOOKUP(I444,emme_volumes!$A:$AB, 4,FALSE)*24,"****")</f>
        <v>****</v>
      </c>
      <c r="T444" s="22" t="str">
        <f t="array" ref="T444">IFERROR(SUM(VLOOKUP(I444,emme_volumes!$A:$AB, {5,6,7,8,9,10,11,12,13,14,15,16,17,18,19,20,21,22,23,24,25,26,27,28},FALSE)),"****")</f>
        <v>****</v>
      </c>
      <c r="U444" s="23" t="str">
        <f t="array" ref="U444">IFERROR(SUM(VLOOKUP(K444,counts!$A:$AC, {6,7,8,9,10,11,12,13,14,15,16,17,18,19,20,21,22,23,24,25,26,27,28,29},FALSE)),"****")</f>
        <v>****</v>
      </c>
      <c r="V444" s="23" t="e">
        <f t="shared" ref="V444:V449" si="624">T444-U444</f>
        <v>#VALUE!</v>
      </c>
      <c r="W444" s="24" t="e">
        <f t="shared" ref="W444:W450" si="625">V444/U444</f>
        <v>#VALUE!</v>
      </c>
    </row>
    <row r="445" spans="1:23" hidden="1" outlineLevel="1">
      <c r="B445" s="1" t="s">
        <v>327</v>
      </c>
      <c r="C445" s="89">
        <v>343</v>
      </c>
      <c r="F445" s="2">
        <f t="shared" si="616"/>
        <v>0</v>
      </c>
      <c r="G445" s="2">
        <f t="shared" si="617"/>
        <v>0</v>
      </c>
      <c r="H445" s="2" t="str">
        <f t="shared" si="618"/>
        <v>L</v>
      </c>
      <c r="I445" s="2" t="str">
        <f t="shared" si="619"/>
        <v>L00</v>
      </c>
      <c r="J445" s="2" t="str">
        <f t="shared" si="620"/>
        <v>343NE</v>
      </c>
      <c r="K445" s="2" t="str">
        <f t="shared" si="621"/>
        <v>343SW</v>
      </c>
      <c r="L445" s="43"/>
      <c r="M445" s="22" t="str">
        <f>IFERROR(VLOOKUP(H445,emme_volumes!$A:$AB, 4,FALSE)*24,"****")</f>
        <v>****</v>
      </c>
      <c r="N445" s="22" t="str">
        <f t="array" ref="N445">IFERROR(SUM(VLOOKUP(H445,emme_volumes!$A:$AB, {5,6,7,8,9,10,11,12,13,14,15,16,17,18,19,20,21,22,23,24,25,26,27,28},FALSE)),"****")</f>
        <v>****</v>
      </c>
      <c r="O445" s="23" t="str">
        <f t="array" ref="O445">IFERROR(SUM(VLOOKUP(J445,counts!$A:$AC, {6,7,8,9,10,11,12,13,14,15,16,17,18,19,20,21,22,23,24,25,26,27,28,29},FALSE)),"****")</f>
        <v>****</v>
      </c>
      <c r="P445" s="23" t="e">
        <f t="shared" si="622"/>
        <v>#VALUE!</v>
      </c>
      <c r="Q445" s="24" t="e">
        <f t="shared" si="623"/>
        <v>#VALUE!</v>
      </c>
      <c r="R445" s="49"/>
      <c r="S445" s="22" t="str">
        <f>IFERROR(VLOOKUP(I445,emme_volumes!$A:$AB, 4,FALSE)*24,"****")</f>
        <v>****</v>
      </c>
      <c r="T445" s="22" t="str">
        <f t="array" ref="T445">IFERROR(SUM(VLOOKUP(I445,emme_volumes!$A:$AB, {5,6,7,8,9,10,11,12,13,14,15,16,17,18,19,20,21,22,23,24,25,26,27,28},FALSE)),"****")</f>
        <v>****</v>
      </c>
      <c r="U445" s="23" t="str">
        <f t="array" ref="U445">IFERROR(SUM(VLOOKUP(K445,counts!$A:$AC, {6,7,8,9,10,11,12,13,14,15,16,17,18,19,20,21,22,23,24,25,26,27,28,29},FALSE)),"****")</f>
        <v>****</v>
      </c>
      <c r="V445" s="23" t="e">
        <f t="shared" si="624"/>
        <v>#VALUE!</v>
      </c>
      <c r="W445" s="24" t="e">
        <f t="shared" si="625"/>
        <v>#VALUE!</v>
      </c>
    </row>
    <row r="446" spans="1:23" hidden="1" outlineLevel="1">
      <c r="B446" s="1" t="s">
        <v>328</v>
      </c>
      <c r="C446" s="89">
        <v>344</v>
      </c>
      <c r="F446" s="2">
        <f t="shared" si="616"/>
        <v>0</v>
      </c>
      <c r="G446" s="2">
        <f t="shared" si="617"/>
        <v>0</v>
      </c>
      <c r="H446" s="2" t="str">
        <f t="shared" si="618"/>
        <v>L</v>
      </c>
      <c r="I446" s="2" t="str">
        <f t="shared" si="619"/>
        <v>L00</v>
      </c>
      <c r="J446" s="2" t="str">
        <f t="shared" si="620"/>
        <v>344NE</v>
      </c>
      <c r="K446" s="2" t="str">
        <f t="shared" si="621"/>
        <v>344SW</v>
      </c>
      <c r="L446" s="43"/>
      <c r="M446" s="22" t="str">
        <f>IFERROR(VLOOKUP(H446,emme_volumes!$A:$AB, 4,FALSE)*24,"****")</f>
        <v>****</v>
      </c>
      <c r="N446" s="22" t="str">
        <f t="array" ref="N446">IFERROR(SUM(VLOOKUP(H446,emme_volumes!$A:$AB, {5,6,7,8,9,10,11,12,13,14,15,16,17,18,19,20,21,22,23,24,25,26,27,28},FALSE)),"****")</f>
        <v>****</v>
      </c>
      <c r="O446" s="23" t="str">
        <f t="array" ref="O446">IFERROR(SUM(VLOOKUP(J446,counts!$A:$AC, {6,7,8,9,10,11,12,13,14,15,16,17,18,19,20,21,22,23,24,25,26,27,28,29},FALSE)),"****")</f>
        <v>****</v>
      </c>
      <c r="P446" s="23" t="e">
        <f t="shared" si="622"/>
        <v>#VALUE!</v>
      </c>
      <c r="Q446" s="24" t="e">
        <f t="shared" si="623"/>
        <v>#VALUE!</v>
      </c>
      <c r="R446" s="49"/>
      <c r="S446" s="22" t="str">
        <f>IFERROR(VLOOKUP(I446,emme_volumes!$A:$AB, 4,FALSE)*24,"****")</f>
        <v>****</v>
      </c>
      <c r="T446" s="22" t="str">
        <f t="array" ref="T446">IFERROR(SUM(VLOOKUP(I446,emme_volumes!$A:$AB, {5,6,7,8,9,10,11,12,13,14,15,16,17,18,19,20,21,22,23,24,25,26,27,28},FALSE)),"****")</f>
        <v>****</v>
      </c>
      <c r="U446" s="23" t="str">
        <f t="array" ref="U446">IFERROR(SUM(VLOOKUP(K446,counts!$A:$AC, {6,7,8,9,10,11,12,13,14,15,16,17,18,19,20,21,22,23,24,25,26,27,28,29},FALSE)),"****")</f>
        <v>****</v>
      </c>
      <c r="V446" s="23" t="e">
        <f t="shared" si="624"/>
        <v>#VALUE!</v>
      </c>
      <c r="W446" s="24" t="e">
        <f t="shared" si="625"/>
        <v>#VALUE!</v>
      </c>
    </row>
    <row r="447" spans="1:23" hidden="1" outlineLevel="1">
      <c r="B447" s="1" t="s">
        <v>329</v>
      </c>
      <c r="C447" s="89">
        <v>345</v>
      </c>
      <c r="F447" s="2">
        <f t="shared" si="616"/>
        <v>0</v>
      </c>
      <c r="G447" s="2">
        <f t="shared" si="617"/>
        <v>0</v>
      </c>
      <c r="H447" s="2" t="str">
        <f t="shared" si="618"/>
        <v>L</v>
      </c>
      <c r="I447" s="2" t="str">
        <f t="shared" si="619"/>
        <v>L00</v>
      </c>
      <c r="J447" s="2" t="str">
        <f t="shared" si="620"/>
        <v>345NE</v>
      </c>
      <c r="K447" s="2" t="str">
        <f t="shared" si="621"/>
        <v>345SW</v>
      </c>
      <c r="L447" s="43"/>
      <c r="M447" s="22" t="str">
        <f>IFERROR(VLOOKUP(H447,emme_volumes!$A:$AB, 4,FALSE)*24,"****")</f>
        <v>****</v>
      </c>
      <c r="N447" s="22" t="str">
        <f t="array" ref="N447">IFERROR(SUM(VLOOKUP(H447,emme_volumes!$A:$AB, {5,6,7,8,9,10,11,12,13,14,15,16,17,18,19,20,21,22,23,24,25,26,27,28},FALSE)),"****")</f>
        <v>****</v>
      </c>
      <c r="O447" s="23" t="str">
        <f t="array" ref="O447">IFERROR(SUM(VLOOKUP(J447,counts!$A:$AC, {6,7,8,9,10,11,12,13,14,15,16,17,18,19,20,21,22,23,24,25,26,27,28,29},FALSE)),"****")</f>
        <v>****</v>
      </c>
      <c r="P447" s="23" t="e">
        <f t="shared" si="622"/>
        <v>#VALUE!</v>
      </c>
      <c r="Q447" s="24" t="e">
        <f t="shared" si="623"/>
        <v>#VALUE!</v>
      </c>
      <c r="R447" s="49"/>
      <c r="S447" s="22" t="str">
        <f>IFERROR(VLOOKUP(I447,emme_volumes!$A:$AB, 4,FALSE)*24,"****")</f>
        <v>****</v>
      </c>
      <c r="T447" s="22" t="str">
        <f t="array" ref="T447">IFERROR(SUM(VLOOKUP(I447,emme_volumes!$A:$AB, {5,6,7,8,9,10,11,12,13,14,15,16,17,18,19,20,21,22,23,24,25,26,27,28},FALSE)),"****")</f>
        <v>****</v>
      </c>
      <c r="U447" s="23" t="str">
        <f t="array" ref="U447">IFERROR(SUM(VLOOKUP(K447,counts!$A:$AC, {6,7,8,9,10,11,12,13,14,15,16,17,18,19,20,21,22,23,24,25,26,27,28,29},FALSE)),"****")</f>
        <v>****</v>
      </c>
      <c r="V447" s="23" t="e">
        <f t="shared" si="624"/>
        <v>#VALUE!</v>
      </c>
      <c r="W447" s="24" t="e">
        <f t="shared" si="625"/>
        <v>#VALUE!</v>
      </c>
    </row>
    <row r="448" spans="1:23" hidden="1" outlineLevel="1">
      <c r="B448" s="1" t="s">
        <v>330</v>
      </c>
      <c r="C448" s="89">
        <v>346</v>
      </c>
      <c r="F448" s="2">
        <f t="shared" si="616"/>
        <v>0</v>
      </c>
      <c r="G448" s="2">
        <f t="shared" si="617"/>
        <v>0</v>
      </c>
      <c r="H448" s="2" t="str">
        <f t="shared" si="618"/>
        <v>L</v>
      </c>
      <c r="I448" s="2" t="str">
        <f t="shared" si="619"/>
        <v>L00</v>
      </c>
      <c r="J448" s="2" t="str">
        <f t="shared" si="620"/>
        <v>346NE</v>
      </c>
      <c r="K448" s="2" t="str">
        <f t="shared" si="621"/>
        <v>346SW</v>
      </c>
      <c r="L448" s="43"/>
      <c r="M448" s="22" t="str">
        <f>IFERROR(VLOOKUP(H448,emme_volumes!$A:$AB, 4,FALSE)*24,"****")</f>
        <v>****</v>
      </c>
      <c r="N448" s="22" t="str">
        <f t="array" ref="N448">IFERROR(SUM(VLOOKUP(H448,emme_volumes!$A:$AB, {5,6,7,8,9,10,11,12,13,14,15,16,17,18,19,20,21,22,23,24,25,26,27,28},FALSE)),"****")</f>
        <v>****</v>
      </c>
      <c r="O448" s="23" t="str">
        <f t="array" ref="O448">IFERROR(SUM(VLOOKUP(J448,counts!$A:$AC, {6,7,8,9,10,11,12,13,14,15,16,17,18,19,20,21,22,23,24,25,26,27,28,29},FALSE)),"****")</f>
        <v>****</v>
      </c>
      <c r="P448" s="23" t="e">
        <f t="shared" si="622"/>
        <v>#VALUE!</v>
      </c>
      <c r="Q448" s="24" t="e">
        <f t="shared" si="623"/>
        <v>#VALUE!</v>
      </c>
      <c r="R448" s="49"/>
      <c r="S448" s="22" t="str">
        <f>IFERROR(VLOOKUP(I448,emme_volumes!$A:$AB, 4,FALSE)*24,"****")</f>
        <v>****</v>
      </c>
      <c r="T448" s="22" t="str">
        <f t="array" ref="T448">IFERROR(SUM(VLOOKUP(I448,emme_volumes!$A:$AB, {5,6,7,8,9,10,11,12,13,14,15,16,17,18,19,20,21,22,23,24,25,26,27,28},FALSE)),"****")</f>
        <v>****</v>
      </c>
      <c r="U448" s="23" t="str">
        <f t="array" ref="U448">IFERROR(SUM(VLOOKUP(K448,counts!$A:$AC, {6,7,8,9,10,11,12,13,14,15,16,17,18,19,20,21,22,23,24,25,26,27,28,29},FALSE)),"****")</f>
        <v>****</v>
      </c>
      <c r="V448" s="23" t="e">
        <f t="shared" si="624"/>
        <v>#VALUE!</v>
      </c>
      <c r="W448" s="24" t="e">
        <f t="shared" si="625"/>
        <v>#VALUE!</v>
      </c>
    </row>
    <row r="449" spans="1:23" hidden="1" outlineLevel="1">
      <c r="B449" s="1" t="s">
        <v>331</v>
      </c>
      <c r="C449" s="89">
        <v>347</v>
      </c>
      <c r="F449" s="2">
        <f t="shared" si="616"/>
        <v>0</v>
      </c>
      <c r="G449" s="2">
        <f t="shared" si="617"/>
        <v>0</v>
      </c>
      <c r="H449" s="2" t="str">
        <f t="shared" si="618"/>
        <v>L</v>
      </c>
      <c r="I449" s="2" t="str">
        <f t="shared" si="619"/>
        <v>L00</v>
      </c>
      <c r="J449" s="2" t="str">
        <f t="shared" si="620"/>
        <v>347NE</v>
      </c>
      <c r="K449" s="2" t="str">
        <f t="shared" si="621"/>
        <v>347SW</v>
      </c>
      <c r="L449" s="43"/>
      <c r="M449" s="22" t="str">
        <f>IFERROR(VLOOKUP(H449,emme_volumes!$A:$AB, 4,FALSE)*24,"****")</f>
        <v>****</v>
      </c>
      <c r="N449" s="22" t="str">
        <f t="array" ref="N449">IFERROR(SUM(VLOOKUP(H449,emme_volumes!$A:$AB, {5,6,7,8,9,10,11,12,13,14,15,16,17,18,19,20,21,22,23,24,25,26,27,28},FALSE)),"****")</f>
        <v>****</v>
      </c>
      <c r="O449" s="23" t="str">
        <f t="array" ref="O449">IFERROR(SUM(VLOOKUP(J449,counts!$A:$AC, {6,7,8,9,10,11,12,13,14,15,16,17,18,19,20,21,22,23,24,25,26,27,28,29},FALSE)),"****")</f>
        <v>****</v>
      </c>
      <c r="P449" s="23" t="e">
        <f t="shared" si="622"/>
        <v>#VALUE!</v>
      </c>
      <c r="Q449" s="24" t="e">
        <f t="shared" si="623"/>
        <v>#VALUE!</v>
      </c>
      <c r="R449" s="49"/>
      <c r="S449" s="22" t="str">
        <f>IFERROR(VLOOKUP(I449,emme_volumes!$A:$AB, 4,FALSE)*24,"****")</f>
        <v>****</v>
      </c>
      <c r="T449" s="22" t="str">
        <f t="array" ref="T449">IFERROR(SUM(VLOOKUP(I449,emme_volumes!$A:$AB, {5,6,7,8,9,10,11,12,13,14,15,16,17,18,19,20,21,22,23,24,25,26,27,28},FALSE)),"****")</f>
        <v>****</v>
      </c>
      <c r="U449" s="23" t="str">
        <f t="array" ref="U449">IFERROR(SUM(VLOOKUP(K449,counts!$A:$AC, {6,7,8,9,10,11,12,13,14,15,16,17,18,19,20,21,22,23,24,25,26,27,28,29},FALSE)),"****")</f>
        <v>****</v>
      </c>
      <c r="V449" s="23" t="e">
        <f t="shared" si="624"/>
        <v>#VALUE!</v>
      </c>
      <c r="W449" s="24" t="e">
        <f t="shared" si="625"/>
        <v>#VALUE!</v>
      </c>
    </row>
    <row r="450" spans="1:23" hidden="1" outlineLevel="1">
      <c r="A450" s="3"/>
      <c r="B450" s="53" t="s">
        <v>4</v>
      </c>
      <c r="C450" s="91"/>
      <c r="D450" s="54"/>
      <c r="E450" s="54"/>
      <c r="F450" s="54"/>
      <c r="G450" s="54"/>
      <c r="H450" s="54"/>
      <c r="I450" s="54"/>
      <c r="J450" s="54"/>
      <c r="K450" s="54"/>
      <c r="L450" s="45"/>
      <c r="M450" s="55">
        <f>SUM(M444:M449)</f>
        <v>0</v>
      </c>
      <c r="N450" s="55">
        <f>SUM(N444:N449)</f>
        <v>0</v>
      </c>
      <c r="O450" s="56">
        <f t="shared" ref="O450:P450" si="626">SUM(O444:O449)</f>
        <v>0</v>
      </c>
      <c r="P450" s="56" t="e">
        <f t="shared" si="626"/>
        <v>#VALUE!</v>
      </c>
      <c r="Q450" s="57" t="e">
        <f t="shared" si="623"/>
        <v>#VALUE!</v>
      </c>
      <c r="R450" s="50"/>
      <c r="S450" s="55">
        <f>SUM(S444:S449)</f>
        <v>0</v>
      </c>
      <c r="T450" s="55">
        <f t="shared" ref="T450:V450" si="627">SUM(T444:T449)</f>
        <v>0</v>
      </c>
      <c r="U450" s="56">
        <f t="shared" si="627"/>
        <v>0</v>
      </c>
      <c r="V450" s="56" t="e">
        <f t="shared" si="627"/>
        <v>#VALUE!</v>
      </c>
      <c r="W450" s="57" t="e">
        <f t="shared" si="625"/>
        <v>#VALUE!</v>
      </c>
    </row>
    <row r="451" spans="1:23" hidden="1" outlineLevel="1">
      <c r="C451" s="89"/>
      <c r="I451" s="92"/>
      <c r="L451" s="43"/>
      <c r="M451" s="22"/>
      <c r="N451" s="22"/>
      <c r="Q451" s="24"/>
      <c r="R451" s="49"/>
      <c r="S451" s="22"/>
      <c r="T451" s="22"/>
      <c r="W451" s="24"/>
    </row>
    <row r="452" spans="1:23" hidden="1" outlineLevel="1">
      <c r="B452" s="53" t="s">
        <v>151</v>
      </c>
      <c r="C452" s="90"/>
      <c r="D452" s="74"/>
      <c r="E452" s="74"/>
      <c r="F452" s="74"/>
      <c r="G452" s="74"/>
      <c r="H452" s="74"/>
      <c r="I452" s="74"/>
      <c r="J452" s="74"/>
      <c r="K452" s="74"/>
      <c r="L452" s="45"/>
      <c r="M452" s="75"/>
      <c r="N452" s="75"/>
      <c r="O452" s="76"/>
      <c r="P452" s="76"/>
      <c r="Q452" s="77"/>
      <c r="R452" s="49"/>
      <c r="S452" s="75"/>
      <c r="T452" s="75"/>
      <c r="U452" s="76"/>
      <c r="V452" s="76"/>
      <c r="W452" s="77"/>
    </row>
    <row r="453" spans="1:23" hidden="1" outlineLevel="1">
      <c r="B453" s="1" t="s">
        <v>332</v>
      </c>
      <c r="C453" s="89">
        <v>348</v>
      </c>
      <c r="F453" s="2">
        <f t="shared" ref="F453:F459" si="628">E453</f>
        <v>0</v>
      </c>
      <c r="G453" s="2">
        <f t="shared" ref="G453:G459" si="629">D453</f>
        <v>0</v>
      </c>
      <c r="H453" s="2" t="str">
        <f t="shared" ref="H453:H459" si="630">CONCATENATE("L",D453,E453)</f>
        <v>L</v>
      </c>
      <c r="I453" s="2" t="str">
        <f t="shared" ref="I453:I459" si="631">CONCATENATE("L",F453,G453)</f>
        <v>L00</v>
      </c>
      <c r="J453" s="2" t="str">
        <f t="shared" ref="J453:J459" si="632">CONCATENATE(C453,"NE")</f>
        <v>348NE</v>
      </c>
      <c r="K453" s="2" t="str">
        <f t="shared" ref="K453:K459" si="633">CONCATENATE(C453,"SW")</f>
        <v>348SW</v>
      </c>
      <c r="L453" s="43"/>
      <c r="M453" s="22" t="str">
        <f>IFERROR(VLOOKUP(H453,emme_volumes!$A:$AB, 4,FALSE)*24,"****")</f>
        <v>****</v>
      </c>
      <c r="N453" s="22" t="str">
        <f t="array" ref="N453">IFERROR(SUM(VLOOKUP(H453,emme_volumes!$A:$AB, {5,6,7,8,9,10,11,12,13,14,15,16,17,18,19,20,21,22,23,24,25,26,27,28},FALSE)),"****")</f>
        <v>****</v>
      </c>
      <c r="O453" s="23" t="str">
        <f t="array" ref="O453">IFERROR(SUM(VLOOKUP(J453,counts!$A:$AC, {6,7,8,9,10,11,12,13,14,15,16,17,18,19,20,21,22,23,24,25,26,27,28,29},FALSE)),"****")</f>
        <v>****</v>
      </c>
      <c r="P453" s="23" t="e">
        <f t="shared" ref="P453:P459" si="634">N453-O453</f>
        <v>#VALUE!</v>
      </c>
      <c r="Q453" s="24" t="e">
        <f t="shared" ref="Q453:Q460" si="635">P453/O453</f>
        <v>#VALUE!</v>
      </c>
      <c r="R453" s="49"/>
      <c r="S453" s="22" t="str">
        <f>IFERROR(VLOOKUP(I453,emme_volumes!$A:$AB, 4,FALSE)*24,"****")</f>
        <v>****</v>
      </c>
      <c r="T453" s="22" t="str">
        <f t="array" ref="T453">IFERROR(SUM(VLOOKUP(I453,emme_volumes!$A:$AB, {5,6,7,8,9,10,11,12,13,14,15,16,17,18,19,20,21,22,23,24,25,26,27,28},FALSE)),"****")</f>
        <v>****</v>
      </c>
      <c r="U453" s="23" t="str">
        <f t="array" ref="U453">IFERROR(SUM(VLOOKUP(K453,counts!$A:$AC, {6,7,8,9,10,11,12,13,14,15,16,17,18,19,20,21,22,23,24,25,26,27,28,29},FALSE)),"****")</f>
        <v>****</v>
      </c>
      <c r="V453" s="23" t="e">
        <f t="shared" ref="V453:V459" si="636">T453-U453</f>
        <v>#VALUE!</v>
      </c>
      <c r="W453" s="24" t="e">
        <f t="shared" ref="W453:W460" si="637">V453/U453</f>
        <v>#VALUE!</v>
      </c>
    </row>
    <row r="454" spans="1:23" hidden="1" outlineLevel="1">
      <c r="B454" s="1" t="s">
        <v>333</v>
      </c>
      <c r="C454" s="89">
        <v>349</v>
      </c>
      <c r="F454" s="2">
        <f t="shared" si="628"/>
        <v>0</v>
      </c>
      <c r="G454" s="2">
        <f t="shared" si="629"/>
        <v>0</v>
      </c>
      <c r="H454" s="2" t="str">
        <f t="shared" si="630"/>
        <v>L</v>
      </c>
      <c r="I454" s="2" t="str">
        <f t="shared" si="631"/>
        <v>L00</v>
      </c>
      <c r="J454" s="2" t="str">
        <f t="shared" si="632"/>
        <v>349NE</v>
      </c>
      <c r="K454" s="2" t="str">
        <f t="shared" si="633"/>
        <v>349SW</v>
      </c>
      <c r="L454" s="43"/>
      <c r="M454" s="22" t="str">
        <f>IFERROR(VLOOKUP(H454,emme_volumes!$A:$AB, 4,FALSE)*24,"****")</f>
        <v>****</v>
      </c>
      <c r="N454" s="22" t="str">
        <f t="array" ref="N454">IFERROR(SUM(VLOOKUP(H454,emme_volumes!$A:$AB, {5,6,7,8,9,10,11,12,13,14,15,16,17,18,19,20,21,22,23,24,25,26,27,28},FALSE)),"****")</f>
        <v>****</v>
      </c>
      <c r="O454" s="23" t="str">
        <f t="array" ref="O454">IFERROR(SUM(VLOOKUP(J454,counts!$A:$AC, {6,7,8,9,10,11,12,13,14,15,16,17,18,19,20,21,22,23,24,25,26,27,28,29},FALSE)),"****")</f>
        <v>****</v>
      </c>
      <c r="P454" s="23" t="e">
        <f t="shared" si="634"/>
        <v>#VALUE!</v>
      </c>
      <c r="Q454" s="24" t="e">
        <f t="shared" si="635"/>
        <v>#VALUE!</v>
      </c>
      <c r="R454" s="49"/>
      <c r="S454" s="22" t="str">
        <f>IFERROR(VLOOKUP(I454,emme_volumes!$A:$AB, 4,FALSE)*24,"****")</f>
        <v>****</v>
      </c>
      <c r="T454" s="22" t="str">
        <f t="array" ref="T454">IFERROR(SUM(VLOOKUP(I454,emme_volumes!$A:$AB, {5,6,7,8,9,10,11,12,13,14,15,16,17,18,19,20,21,22,23,24,25,26,27,28},FALSE)),"****")</f>
        <v>****</v>
      </c>
      <c r="U454" s="23" t="str">
        <f t="array" ref="U454">IFERROR(SUM(VLOOKUP(K454,counts!$A:$AC, {6,7,8,9,10,11,12,13,14,15,16,17,18,19,20,21,22,23,24,25,26,27,28,29},FALSE)),"****")</f>
        <v>****</v>
      </c>
      <c r="V454" s="23" t="e">
        <f t="shared" si="636"/>
        <v>#VALUE!</v>
      </c>
      <c r="W454" s="24" t="e">
        <f t="shared" si="637"/>
        <v>#VALUE!</v>
      </c>
    </row>
    <row r="455" spans="1:23" hidden="1" outlineLevel="1">
      <c r="B455" s="1" t="s">
        <v>334</v>
      </c>
      <c r="C455" s="89">
        <v>350</v>
      </c>
      <c r="F455" s="2">
        <f t="shared" si="628"/>
        <v>0</v>
      </c>
      <c r="G455" s="2">
        <f t="shared" si="629"/>
        <v>0</v>
      </c>
      <c r="H455" s="2" t="str">
        <f t="shared" si="630"/>
        <v>L</v>
      </c>
      <c r="I455" s="2" t="str">
        <f t="shared" si="631"/>
        <v>L00</v>
      </c>
      <c r="J455" s="2" t="str">
        <f t="shared" si="632"/>
        <v>350NE</v>
      </c>
      <c r="K455" s="2" t="str">
        <f t="shared" si="633"/>
        <v>350SW</v>
      </c>
      <c r="L455" s="43"/>
      <c r="M455" s="22" t="str">
        <f>IFERROR(VLOOKUP(H455,emme_volumes!$A:$AB, 4,FALSE)*24,"****")</f>
        <v>****</v>
      </c>
      <c r="N455" s="22" t="str">
        <f t="array" ref="N455">IFERROR(SUM(VLOOKUP(H455,emme_volumes!$A:$AB, {5,6,7,8,9,10,11,12,13,14,15,16,17,18,19,20,21,22,23,24,25,26,27,28},FALSE)),"****")</f>
        <v>****</v>
      </c>
      <c r="O455" s="23" t="str">
        <f t="array" ref="O455">IFERROR(SUM(VLOOKUP(J455,counts!$A:$AC, {6,7,8,9,10,11,12,13,14,15,16,17,18,19,20,21,22,23,24,25,26,27,28,29},FALSE)),"****")</f>
        <v>****</v>
      </c>
      <c r="P455" s="23" t="e">
        <f t="shared" si="634"/>
        <v>#VALUE!</v>
      </c>
      <c r="Q455" s="24" t="e">
        <f t="shared" si="635"/>
        <v>#VALUE!</v>
      </c>
      <c r="R455" s="49"/>
      <c r="S455" s="22" t="str">
        <f>IFERROR(VLOOKUP(I455,emme_volumes!$A:$AB, 4,FALSE)*24,"****")</f>
        <v>****</v>
      </c>
      <c r="T455" s="22" t="str">
        <f t="array" ref="T455">IFERROR(SUM(VLOOKUP(I455,emme_volumes!$A:$AB, {5,6,7,8,9,10,11,12,13,14,15,16,17,18,19,20,21,22,23,24,25,26,27,28},FALSE)),"****")</f>
        <v>****</v>
      </c>
      <c r="U455" s="23" t="str">
        <f t="array" ref="U455">IFERROR(SUM(VLOOKUP(K455,counts!$A:$AC, {6,7,8,9,10,11,12,13,14,15,16,17,18,19,20,21,22,23,24,25,26,27,28,29},FALSE)),"****")</f>
        <v>****</v>
      </c>
      <c r="V455" s="23" t="e">
        <f t="shared" si="636"/>
        <v>#VALUE!</v>
      </c>
      <c r="W455" s="24" t="e">
        <f t="shared" si="637"/>
        <v>#VALUE!</v>
      </c>
    </row>
    <row r="456" spans="1:23" hidden="1" outlineLevel="1">
      <c r="B456" s="1" t="s">
        <v>335</v>
      </c>
      <c r="C456" s="89">
        <v>351</v>
      </c>
      <c r="F456" s="2">
        <f t="shared" si="628"/>
        <v>0</v>
      </c>
      <c r="G456" s="2">
        <f t="shared" si="629"/>
        <v>0</v>
      </c>
      <c r="H456" s="2" t="str">
        <f t="shared" si="630"/>
        <v>L</v>
      </c>
      <c r="I456" s="2" t="str">
        <f t="shared" si="631"/>
        <v>L00</v>
      </c>
      <c r="J456" s="2" t="str">
        <f t="shared" si="632"/>
        <v>351NE</v>
      </c>
      <c r="K456" s="2" t="str">
        <f t="shared" si="633"/>
        <v>351SW</v>
      </c>
      <c r="L456" s="43"/>
      <c r="M456" s="22" t="str">
        <f>IFERROR(VLOOKUP(H456,emme_volumes!$A:$AB, 4,FALSE)*24,"****")</f>
        <v>****</v>
      </c>
      <c r="N456" s="22" t="str">
        <f t="array" ref="N456">IFERROR(SUM(VLOOKUP(H456,emme_volumes!$A:$AB, {5,6,7,8,9,10,11,12,13,14,15,16,17,18,19,20,21,22,23,24,25,26,27,28},FALSE)),"****")</f>
        <v>****</v>
      </c>
      <c r="O456" s="23" t="str">
        <f t="array" ref="O456">IFERROR(SUM(VLOOKUP(J456,counts!$A:$AC, {6,7,8,9,10,11,12,13,14,15,16,17,18,19,20,21,22,23,24,25,26,27,28,29},FALSE)),"****")</f>
        <v>****</v>
      </c>
      <c r="P456" s="23" t="e">
        <f t="shared" si="634"/>
        <v>#VALUE!</v>
      </c>
      <c r="Q456" s="24" t="e">
        <f t="shared" si="635"/>
        <v>#VALUE!</v>
      </c>
      <c r="R456" s="49"/>
      <c r="S456" s="22" t="str">
        <f>IFERROR(VLOOKUP(I456,emme_volumes!$A:$AB, 4,FALSE)*24,"****")</f>
        <v>****</v>
      </c>
      <c r="T456" s="22" t="str">
        <f t="array" ref="T456">IFERROR(SUM(VLOOKUP(I456,emme_volumes!$A:$AB, {5,6,7,8,9,10,11,12,13,14,15,16,17,18,19,20,21,22,23,24,25,26,27,28},FALSE)),"****")</f>
        <v>****</v>
      </c>
      <c r="U456" s="23" t="str">
        <f t="array" ref="U456">IFERROR(SUM(VLOOKUP(K456,counts!$A:$AC, {6,7,8,9,10,11,12,13,14,15,16,17,18,19,20,21,22,23,24,25,26,27,28,29},FALSE)),"****")</f>
        <v>****</v>
      </c>
      <c r="V456" s="23" t="e">
        <f t="shared" si="636"/>
        <v>#VALUE!</v>
      </c>
      <c r="W456" s="24" t="e">
        <f t="shared" si="637"/>
        <v>#VALUE!</v>
      </c>
    </row>
    <row r="457" spans="1:23" hidden="1" outlineLevel="1">
      <c r="B457" s="1" t="s">
        <v>336</v>
      </c>
      <c r="C457" s="89">
        <v>352</v>
      </c>
      <c r="F457" s="2">
        <f t="shared" si="628"/>
        <v>0</v>
      </c>
      <c r="G457" s="2">
        <f t="shared" si="629"/>
        <v>0</v>
      </c>
      <c r="H457" s="2" t="str">
        <f t="shared" si="630"/>
        <v>L</v>
      </c>
      <c r="I457" s="2" t="str">
        <f t="shared" si="631"/>
        <v>L00</v>
      </c>
      <c r="J457" s="2" t="str">
        <f t="shared" si="632"/>
        <v>352NE</v>
      </c>
      <c r="K457" s="2" t="str">
        <f t="shared" si="633"/>
        <v>352SW</v>
      </c>
      <c r="L457" s="43"/>
      <c r="M457" s="22" t="str">
        <f>IFERROR(VLOOKUP(H457,emme_volumes!$A:$AB, 4,FALSE)*24,"****")</f>
        <v>****</v>
      </c>
      <c r="N457" s="22" t="str">
        <f t="array" ref="N457">IFERROR(SUM(VLOOKUP(H457,emme_volumes!$A:$AB, {5,6,7,8,9,10,11,12,13,14,15,16,17,18,19,20,21,22,23,24,25,26,27,28},FALSE)),"****")</f>
        <v>****</v>
      </c>
      <c r="O457" s="23" t="str">
        <f t="array" ref="O457">IFERROR(SUM(VLOOKUP(J457,counts!$A:$AC, {6,7,8,9,10,11,12,13,14,15,16,17,18,19,20,21,22,23,24,25,26,27,28,29},FALSE)),"****")</f>
        <v>****</v>
      </c>
      <c r="P457" s="23" t="e">
        <f t="shared" si="634"/>
        <v>#VALUE!</v>
      </c>
      <c r="Q457" s="24" t="e">
        <f t="shared" si="635"/>
        <v>#VALUE!</v>
      </c>
      <c r="R457" s="49"/>
      <c r="S457" s="22" t="str">
        <f>IFERROR(VLOOKUP(I457,emme_volumes!$A:$AB, 4,FALSE)*24,"****")</f>
        <v>****</v>
      </c>
      <c r="T457" s="22" t="str">
        <f t="array" ref="T457">IFERROR(SUM(VLOOKUP(I457,emme_volumes!$A:$AB, {5,6,7,8,9,10,11,12,13,14,15,16,17,18,19,20,21,22,23,24,25,26,27,28},FALSE)),"****")</f>
        <v>****</v>
      </c>
      <c r="U457" s="23" t="str">
        <f t="array" ref="U457">IFERROR(SUM(VLOOKUP(K457,counts!$A:$AC, {6,7,8,9,10,11,12,13,14,15,16,17,18,19,20,21,22,23,24,25,26,27,28,29},FALSE)),"****")</f>
        <v>****</v>
      </c>
      <c r="V457" s="23" t="e">
        <f t="shared" si="636"/>
        <v>#VALUE!</v>
      </c>
      <c r="W457" s="24" t="e">
        <f t="shared" si="637"/>
        <v>#VALUE!</v>
      </c>
    </row>
    <row r="458" spans="1:23" hidden="1" outlineLevel="1">
      <c r="B458" s="1" t="s">
        <v>337</v>
      </c>
      <c r="C458" s="89">
        <v>353</v>
      </c>
      <c r="F458" s="2">
        <f t="shared" si="628"/>
        <v>0</v>
      </c>
      <c r="G458" s="2">
        <f t="shared" si="629"/>
        <v>0</v>
      </c>
      <c r="H458" s="2" t="str">
        <f t="shared" si="630"/>
        <v>L</v>
      </c>
      <c r="I458" s="2" t="str">
        <f t="shared" si="631"/>
        <v>L00</v>
      </c>
      <c r="J458" s="2" t="str">
        <f t="shared" si="632"/>
        <v>353NE</v>
      </c>
      <c r="K458" s="2" t="str">
        <f t="shared" si="633"/>
        <v>353SW</v>
      </c>
      <c r="L458" s="43"/>
      <c r="M458" s="22" t="str">
        <f>IFERROR(VLOOKUP(H458,emme_volumes!$A:$AB, 4,FALSE)*24,"****")</f>
        <v>****</v>
      </c>
      <c r="N458" s="22" t="str">
        <f t="array" ref="N458">IFERROR(SUM(VLOOKUP(H458,emme_volumes!$A:$AB, {5,6,7,8,9,10,11,12,13,14,15,16,17,18,19,20,21,22,23,24,25,26,27,28},FALSE)),"****")</f>
        <v>****</v>
      </c>
      <c r="O458" s="23" t="str">
        <f t="array" ref="O458">IFERROR(SUM(VLOOKUP(J458,counts!$A:$AC, {6,7,8,9,10,11,12,13,14,15,16,17,18,19,20,21,22,23,24,25,26,27,28,29},FALSE)),"****")</f>
        <v>****</v>
      </c>
      <c r="P458" s="23" t="e">
        <f t="shared" si="634"/>
        <v>#VALUE!</v>
      </c>
      <c r="Q458" s="24" t="e">
        <f t="shared" si="635"/>
        <v>#VALUE!</v>
      </c>
      <c r="R458" s="49"/>
      <c r="S458" s="22" t="str">
        <f>IFERROR(VLOOKUP(I458,emme_volumes!$A:$AB, 4,FALSE)*24,"****")</f>
        <v>****</v>
      </c>
      <c r="T458" s="22" t="str">
        <f t="array" ref="T458">IFERROR(SUM(VLOOKUP(I458,emme_volumes!$A:$AB, {5,6,7,8,9,10,11,12,13,14,15,16,17,18,19,20,21,22,23,24,25,26,27,28},FALSE)),"****")</f>
        <v>****</v>
      </c>
      <c r="U458" s="23" t="str">
        <f t="array" ref="U458">IFERROR(SUM(VLOOKUP(K458,counts!$A:$AC, {6,7,8,9,10,11,12,13,14,15,16,17,18,19,20,21,22,23,24,25,26,27,28,29},FALSE)),"****")</f>
        <v>****</v>
      </c>
      <c r="V458" s="23" t="e">
        <f t="shared" si="636"/>
        <v>#VALUE!</v>
      </c>
      <c r="W458" s="24" t="e">
        <f t="shared" si="637"/>
        <v>#VALUE!</v>
      </c>
    </row>
    <row r="459" spans="1:23" hidden="1" outlineLevel="1">
      <c r="B459" s="1" t="s">
        <v>338</v>
      </c>
      <c r="C459" s="89">
        <v>354</v>
      </c>
      <c r="F459" s="2">
        <f t="shared" si="628"/>
        <v>0</v>
      </c>
      <c r="G459" s="2">
        <f t="shared" si="629"/>
        <v>0</v>
      </c>
      <c r="H459" s="2" t="str">
        <f t="shared" si="630"/>
        <v>L</v>
      </c>
      <c r="I459" s="2" t="str">
        <f t="shared" si="631"/>
        <v>L00</v>
      </c>
      <c r="J459" s="2" t="str">
        <f t="shared" si="632"/>
        <v>354NE</v>
      </c>
      <c r="K459" s="2" t="str">
        <f t="shared" si="633"/>
        <v>354SW</v>
      </c>
      <c r="L459" s="43"/>
      <c r="M459" s="22" t="str">
        <f>IFERROR(VLOOKUP(H459,emme_volumes!$A:$AB, 4,FALSE)*24,"****")</f>
        <v>****</v>
      </c>
      <c r="N459" s="22" t="str">
        <f t="array" ref="N459">IFERROR(SUM(VLOOKUP(H459,emme_volumes!$A:$AB, {5,6,7,8,9,10,11,12,13,14,15,16,17,18,19,20,21,22,23,24,25,26,27,28},FALSE)),"****")</f>
        <v>****</v>
      </c>
      <c r="O459" s="23" t="str">
        <f t="array" ref="O459">IFERROR(SUM(VLOOKUP(J459,counts!$A:$AC, {6,7,8,9,10,11,12,13,14,15,16,17,18,19,20,21,22,23,24,25,26,27,28,29},FALSE)),"****")</f>
        <v>****</v>
      </c>
      <c r="P459" s="23" t="e">
        <f t="shared" si="634"/>
        <v>#VALUE!</v>
      </c>
      <c r="Q459" s="24" t="e">
        <f t="shared" si="635"/>
        <v>#VALUE!</v>
      </c>
      <c r="R459" s="49"/>
      <c r="S459" s="22" t="str">
        <f>IFERROR(VLOOKUP(I459,emme_volumes!$A:$AB, 4,FALSE)*24,"****")</f>
        <v>****</v>
      </c>
      <c r="T459" s="22" t="str">
        <f t="array" ref="T459">IFERROR(SUM(VLOOKUP(I459,emme_volumes!$A:$AB, {5,6,7,8,9,10,11,12,13,14,15,16,17,18,19,20,21,22,23,24,25,26,27,28},FALSE)),"****")</f>
        <v>****</v>
      </c>
      <c r="U459" s="23" t="str">
        <f t="array" ref="U459">IFERROR(SUM(VLOOKUP(K459,counts!$A:$AC, {6,7,8,9,10,11,12,13,14,15,16,17,18,19,20,21,22,23,24,25,26,27,28,29},FALSE)),"****")</f>
        <v>****</v>
      </c>
      <c r="V459" s="23" t="e">
        <f t="shared" si="636"/>
        <v>#VALUE!</v>
      </c>
      <c r="W459" s="24" t="e">
        <f t="shared" si="637"/>
        <v>#VALUE!</v>
      </c>
    </row>
    <row r="460" spans="1:23" hidden="1" outlineLevel="1">
      <c r="A460" s="3"/>
      <c r="B460" s="53" t="s">
        <v>4</v>
      </c>
      <c r="C460" s="91"/>
      <c r="D460" s="54"/>
      <c r="E460" s="54"/>
      <c r="F460" s="54"/>
      <c r="G460" s="54"/>
      <c r="H460" s="54"/>
      <c r="I460" s="54"/>
      <c r="J460" s="54"/>
      <c r="K460" s="54"/>
      <c r="L460" s="45"/>
      <c r="M460" s="55">
        <f>SUM(M453:M459)</f>
        <v>0</v>
      </c>
      <c r="N460" s="55">
        <f>SUM(N453:N459)</f>
        <v>0</v>
      </c>
      <c r="O460" s="56">
        <f t="shared" ref="O460:P460" si="638">SUM(O453:O459)</f>
        <v>0</v>
      </c>
      <c r="P460" s="56" t="e">
        <f t="shared" si="638"/>
        <v>#VALUE!</v>
      </c>
      <c r="Q460" s="57" t="e">
        <f t="shared" si="635"/>
        <v>#VALUE!</v>
      </c>
      <c r="R460" s="50"/>
      <c r="S460" s="55">
        <f>SUM(S453:S459)</f>
        <v>0</v>
      </c>
      <c r="T460" s="55">
        <f t="shared" ref="T460:V460" si="639">SUM(T453:T459)</f>
        <v>0</v>
      </c>
      <c r="U460" s="56">
        <f t="shared" si="639"/>
        <v>0</v>
      </c>
      <c r="V460" s="56" t="e">
        <f t="shared" si="639"/>
        <v>#VALUE!</v>
      </c>
      <c r="W460" s="57" t="e">
        <f t="shared" si="637"/>
        <v>#VALUE!</v>
      </c>
    </row>
    <row r="461" spans="1:23" hidden="1" outlineLevel="1">
      <c r="C461" s="89"/>
      <c r="I461" s="92"/>
      <c r="L461" s="43"/>
      <c r="M461" s="22"/>
      <c r="N461" s="22"/>
      <c r="Q461" s="24"/>
      <c r="R461" s="49"/>
      <c r="S461" s="22"/>
      <c r="T461" s="22"/>
      <c r="W461" s="24"/>
    </row>
    <row r="462" spans="1:23" hidden="1" outlineLevel="1">
      <c r="B462" s="53" t="s">
        <v>152</v>
      </c>
      <c r="C462" s="90"/>
      <c r="D462" s="74"/>
      <c r="E462" s="74"/>
      <c r="F462" s="74"/>
      <c r="G462" s="74"/>
      <c r="H462" s="74"/>
      <c r="I462" s="74"/>
      <c r="J462" s="74"/>
      <c r="K462" s="74"/>
      <c r="L462" s="45"/>
      <c r="M462" s="75"/>
      <c r="N462" s="75"/>
      <c r="O462" s="76"/>
      <c r="P462" s="76"/>
      <c r="Q462" s="77"/>
      <c r="R462" s="49"/>
      <c r="S462" s="75"/>
      <c r="T462" s="75"/>
      <c r="U462" s="76"/>
      <c r="V462" s="76"/>
      <c r="W462" s="77"/>
    </row>
    <row r="463" spans="1:23" hidden="1" outlineLevel="1">
      <c r="B463" s="1" t="s">
        <v>339</v>
      </c>
      <c r="C463" s="89">
        <v>355</v>
      </c>
      <c r="F463" s="2">
        <f t="shared" ref="F463:F473" si="640">E463</f>
        <v>0</v>
      </c>
      <c r="G463" s="2">
        <f t="shared" ref="G463:G473" si="641">D463</f>
        <v>0</v>
      </c>
      <c r="H463" s="2" t="str">
        <f t="shared" ref="H463:H473" si="642">CONCATENATE("L",D463,E463)</f>
        <v>L</v>
      </c>
      <c r="I463" s="2" t="str">
        <f t="shared" ref="I463:I473" si="643">CONCATENATE("L",F463,G463)</f>
        <v>L00</v>
      </c>
      <c r="J463" s="2" t="str">
        <f t="shared" ref="J463:J473" si="644">CONCATENATE(C463,"NE")</f>
        <v>355NE</v>
      </c>
      <c r="K463" s="2" t="str">
        <f t="shared" ref="K463:K473" si="645">CONCATENATE(C463,"SW")</f>
        <v>355SW</v>
      </c>
      <c r="L463" s="43"/>
      <c r="M463" s="22" t="str">
        <f>IFERROR(VLOOKUP(H463,emme_volumes!$A:$AB, 4,FALSE)*24,"****")</f>
        <v>****</v>
      </c>
      <c r="N463" s="22" t="str">
        <f t="array" ref="N463">IFERROR(SUM(VLOOKUP(H463,emme_volumes!$A:$AB, {5,6,7,8,9,10,11,12,13,14,15,16,17,18,19,20,21,22,23,24,25,26,27,28},FALSE)),"****")</f>
        <v>****</v>
      </c>
      <c r="O463" s="23" t="str">
        <f t="array" ref="O463">IFERROR(SUM(VLOOKUP(J463,counts!$A:$AC, {6,7,8,9,10,11,12,13,14,15,16,17,18,19,20,21,22,23,24,25,26,27,28,29},FALSE)),"****")</f>
        <v>****</v>
      </c>
      <c r="P463" s="23" t="e">
        <f t="shared" ref="P463:P473" si="646">N463-O463</f>
        <v>#VALUE!</v>
      </c>
      <c r="Q463" s="24" t="e">
        <f t="shared" ref="Q463:Q474" si="647">P463/O463</f>
        <v>#VALUE!</v>
      </c>
      <c r="R463" s="49"/>
      <c r="S463" s="22" t="str">
        <f>IFERROR(VLOOKUP(I463,emme_volumes!$A:$AB, 4,FALSE)*24,"****")</f>
        <v>****</v>
      </c>
      <c r="T463" s="22" t="str">
        <f t="array" ref="T463">IFERROR(SUM(VLOOKUP(I463,emme_volumes!$A:$AB, {5,6,7,8,9,10,11,12,13,14,15,16,17,18,19,20,21,22,23,24,25,26,27,28},FALSE)),"****")</f>
        <v>****</v>
      </c>
      <c r="U463" s="23" t="str">
        <f t="array" ref="U463">IFERROR(SUM(VLOOKUP(K463,counts!$A:$AC, {6,7,8,9,10,11,12,13,14,15,16,17,18,19,20,21,22,23,24,25,26,27,28,29},FALSE)),"****")</f>
        <v>****</v>
      </c>
      <c r="V463" s="23" t="e">
        <f t="shared" ref="V463:V473" si="648">T463-U463</f>
        <v>#VALUE!</v>
      </c>
      <c r="W463" s="24" t="e">
        <f t="shared" ref="W463:W474" si="649">V463/U463</f>
        <v>#VALUE!</v>
      </c>
    </row>
    <row r="464" spans="1:23" hidden="1" outlineLevel="1">
      <c r="B464" s="1" t="s">
        <v>340</v>
      </c>
      <c r="C464" s="89">
        <v>356</v>
      </c>
      <c r="F464" s="2">
        <f t="shared" si="640"/>
        <v>0</v>
      </c>
      <c r="G464" s="2">
        <f t="shared" si="641"/>
        <v>0</v>
      </c>
      <c r="H464" s="2" t="str">
        <f t="shared" si="642"/>
        <v>L</v>
      </c>
      <c r="I464" s="2" t="str">
        <f t="shared" si="643"/>
        <v>L00</v>
      </c>
      <c r="J464" s="2" t="str">
        <f t="shared" si="644"/>
        <v>356NE</v>
      </c>
      <c r="K464" s="2" t="str">
        <f t="shared" si="645"/>
        <v>356SW</v>
      </c>
      <c r="L464" s="43"/>
      <c r="M464" s="22" t="str">
        <f>IFERROR(VLOOKUP(H464,emme_volumes!$A:$AB, 4,FALSE)*24,"****")</f>
        <v>****</v>
      </c>
      <c r="N464" s="22" t="str">
        <f t="array" ref="N464">IFERROR(SUM(VLOOKUP(H464,emme_volumes!$A:$AB, {5,6,7,8,9,10,11,12,13,14,15,16,17,18,19,20,21,22,23,24,25,26,27,28},FALSE)),"****")</f>
        <v>****</v>
      </c>
      <c r="O464" s="23" t="str">
        <f t="array" ref="O464">IFERROR(SUM(VLOOKUP(J464,counts!$A:$AC, {6,7,8,9,10,11,12,13,14,15,16,17,18,19,20,21,22,23,24,25,26,27,28,29},FALSE)),"****")</f>
        <v>****</v>
      </c>
      <c r="P464" s="23" t="e">
        <f t="shared" si="646"/>
        <v>#VALUE!</v>
      </c>
      <c r="Q464" s="24" t="e">
        <f t="shared" si="647"/>
        <v>#VALUE!</v>
      </c>
      <c r="R464" s="49"/>
      <c r="S464" s="22" t="str">
        <f>IFERROR(VLOOKUP(I464,emme_volumes!$A:$AB, 4,FALSE)*24,"****")</f>
        <v>****</v>
      </c>
      <c r="T464" s="22" t="str">
        <f t="array" ref="T464">IFERROR(SUM(VLOOKUP(I464,emme_volumes!$A:$AB, {5,6,7,8,9,10,11,12,13,14,15,16,17,18,19,20,21,22,23,24,25,26,27,28},FALSE)),"****")</f>
        <v>****</v>
      </c>
      <c r="U464" s="23" t="str">
        <f t="array" ref="U464">IFERROR(SUM(VLOOKUP(K464,counts!$A:$AC, {6,7,8,9,10,11,12,13,14,15,16,17,18,19,20,21,22,23,24,25,26,27,28,29},FALSE)),"****")</f>
        <v>****</v>
      </c>
      <c r="V464" s="23" t="e">
        <f t="shared" si="648"/>
        <v>#VALUE!</v>
      </c>
      <c r="W464" s="24" t="e">
        <f t="shared" si="649"/>
        <v>#VALUE!</v>
      </c>
    </row>
    <row r="465" spans="1:23" hidden="1" outlineLevel="1">
      <c r="B465" s="1" t="s">
        <v>341</v>
      </c>
      <c r="C465" s="89">
        <v>357</v>
      </c>
      <c r="F465" s="2">
        <f t="shared" si="640"/>
        <v>0</v>
      </c>
      <c r="G465" s="2">
        <f t="shared" si="641"/>
        <v>0</v>
      </c>
      <c r="H465" s="2" t="str">
        <f t="shared" si="642"/>
        <v>L</v>
      </c>
      <c r="I465" s="2" t="str">
        <f t="shared" si="643"/>
        <v>L00</v>
      </c>
      <c r="J465" s="2" t="str">
        <f t="shared" si="644"/>
        <v>357NE</v>
      </c>
      <c r="K465" s="2" t="str">
        <f t="shared" si="645"/>
        <v>357SW</v>
      </c>
      <c r="L465" s="43"/>
      <c r="M465" s="22" t="str">
        <f>IFERROR(VLOOKUP(H465,emme_volumes!$A:$AB, 4,FALSE)*24,"****")</f>
        <v>****</v>
      </c>
      <c r="N465" s="22" t="str">
        <f t="array" ref="N465">IFERROR(SUM(VLOOKUP(H465,emme_volumes!$A:$AB, {5,6,7,8,9,10,11,12,13,14,15,16,17,18,19,20,21,22,23,24,25,26,27,28},FALSE)),"****")</f>
        <v>****</v>
      </c>
      <c r="O465" s="23" t="str">
        <f t="array" ref="O465">IFERROR(SUM(VLOOKUP(J465,counts!$A:$AC, {6,7,8,9,10,11,12,13,14,15,16,17,18,19,20,21,22,23,24,25,26,27,28,29},FALSE)),"****")</f>
        <v>****</v>
      </c>
      <c r="P465" s="23" t="e">
        <f t="shared" si="646"/>
        <v>#VALUE!</v>
      </c>
      <c r="Q465" s="24" t="e">
        <f t="shared" si="647"/>
        <v>#VALUE!</v>
      </c>
      <c r="R465" s="49"/>
      <c r="S465" s="22" t="str">
        <f>IFERROR(VLOOKUP(I465,emme_volumes!$A:$AB, 4,FALSE)*24,"****")</f>
        <v>****</v>
      </c>
      <c r="T465" s="22" t="str">
        <f t="array" ref="T465">IFERROR(SUM(VLOOKUP(I465,emme_volumes!$A:$AB, {5,6,7,8,9,10,11,12,13,14,15,16,17,18,19,20,21,22,23,24,25,26,27,28},FALSE)),"****")</f>
        <v>****</v>
      </c>
      <c r="U465" s="23" t="str">
        <f t="array" ref="U465">IFERROR(SUM(VLOOKUP(K465,counts!$A:$AC, {6,7,8,9,10,11,12,13,14,15,16,17,18,19,20,21,22,23,24,25,26,27,28,29},FALSE)),"****")</f>
        <v>****</v>
      </c>
      <c r="V465" s="23" t="e">
        <f t="shared" si="648"/>
        <v>#VALUE!</v>
      </c>
      <c r="W465" s="24" t="e">
        <f t="shared" si="649"/>
        <v>#VALUE!</v>
      </c>
    </row>
    <row r="466" spans="1:23" hidden="1" outlineLevel="1">
      <c r="B466" s="1" t="s">
        <v>342</v>
      </c>
      <c r="C466" s="89">
        <v>358</v>
      </c>
      <c r="F466" s="2">
        <f t="shared" si="640"/>
        <v>0</v>
      </c>
      <c r="G466" s="2">
        <f t="shared" si="641"/>
        <v>0</v>
      </c>
      <c r="H466" s="2" t="str">
        <f t="shared" si="642"/>
        <v>L</v>
      </c>
      <c r="I466" s="2" t="str">
        <f t="shared" si="643"/>
        <v>L00</v>
      </c>
      <c r="J466" s="2" t="str">
        <f t="shared" si="644"/>
        <v>358NE</v>
      </c>
      <c r="K466" s="2" t="str">
        <f t="shared" si="645"/>
        <v>358SW</v>
      </c>
      <c r="L466" s="43"/>
      <c r="M466" s="22" t="str">
        <f>IFERROR(VLOOKUP(H466,emme_volumes!$A:$AB, 4,FALSE)*24,"****")</f>
        <v>****</v>
      </c>
      <c r="N466" s="22" t="str">
        <f t="array" ref="N466">IFERROR(SUM(VLOOKUP(H466,emme_volumes!$A:$AB, {5,6,7,8,9,10,11,12,13,14,15,16,17,18,19,20,21,22,23,24,25,26,27,28},FALSE)),"****")</f>
        <v>****</v>
      </c>
      <c r="O466" s="23" t="str">
        <f t="array" ref="O466">IFERROR(SUM(VLOOKUP(J466,counts!$A:$AC, {6,7,8,9,10,11,12,13,14,15,16,17,18,19,20,21,22,23,24,25,26,27,28,29},FALSE)),"****")</f>
        <v>****</v>
      </c>
      <c r="P466" s="23" t="e">
        <f t="shared" si="646"/>
        <v>#VALUE!</v>
      </c>
      <c r="Q466" s="24" t="e">
        <f t="shared" si="647"/>
        <v>#VALUE!</v>
      </c>
      <c r="R466" s="49"/>
      <c r="S466" s="22" t="str">
        <f>IFERROR(VLOOKUP(I466,emme_volumes!$A:$AB, 4,FALSE)*24,"****")</f>
        <v>****</v>
      </c>
      <c r="T466" s="22" t="str">
        <f t="array" ref="T466">IFERROR(SUM(VLOOKUP(I466,emme_volumes!$A:$AB, {5,6,7,8,9,10,11,12,13,14,15,16,17,18,19,20,21,22,23,24,25,26,27,28},FALSE)),"****")</f>
        <v>****</v>
      </c>
      <c r="U466" s="23" t="str">
        <f t="array" ref="U466">IFERROR(SUM(VLOOKUP(K466,counts!$A:$AC, {6,7,8,9,10,11,12,13,14,15,16,17,18,19,20,21,22,23,24,25,26,27,28,29},FALSE)),"****")</f>
        <v>****</v>
      </c>
      <c r="V466" s="23" t="e">
        <f t="shared" si="648"/>
        <v>#VALUE!</v>
      </c>
      <c r="W466" s="24" t="e">
        <f t="shared" si="649"/>
        <v>#VALUE!</v>
      </c>
    </row>
    <row r="467" spans="1:23" hidden="1" outlineLevel="1">
      <c r="B467" s="1" t="s">
        <v>343</v>
      </c>
      <c r="C467" s="89">
        <v>359</v>
      </c>
      <c r="F467" s="2">
        <f t="shared" si="640"/>
        <v>0</v>
      </c>
      <c r="G467" s="2">
        <f t="shared" si="641"/>
        <v>0</v>
      </c>
      <c r="H467" s="2" t="str">
        <f t="shared" si="642"/>
        <v>L</v>
      </c>
      <c r="I467" s="2" t="str">
        <f t="shared" si="643"/>
        <v>L00</v>
      </c>
      <c r="J467" s="2" t="str">
        <f t="shared" si="644"/>
        <v>359NE</v>
      </c>
      <c r="K467" s="2" t="str">
        <f t="shared" si="645"/>
        <v>359SW</v>
      </c>
      <c r="L467" s="43"/>
      <c r="M467" s="22" t="str">
        <f>IFERROR(VLOOKUP(H467,emme_volumes!$A:$AB, 4,FALSE)*24,"****")</f>
        <v>****</v>
      </c>
      <c r="N467" s="22" t="str">
        <f t="array" ref="N467">IFERROR(SUM(VLOOKUP(H467,emme_volumes!$A:$AB, {5,6,7,8,9,10,11,12,13,14,15,16,17,18,19,20,21,22,23,24,25,26,27,28},FALSE)),"****")</f>
        <v>****</v>
      </c>
      <c r="O467" s="23" t="str">
        <f t="array" ref="O467">IFERROR(SUM(VLOOKUP(J467,counts!$A:$AC, {6,7,8,9,10,11,12,13,14,15,16,17,18,19,20,21,22,23,24,25,26,27,28,29},FALSE)),"****")</f>
        <v>****</v>
      </c>
      <c r="P467" s="23" t="e">
        <f t="shared" si="646"/>
        <v>#VALUE!</v>
      </c>
      <c r="Q467" s="24" t="e">
        <f t="shared" si="647"/>
        <v>#VALUE!</v>
      </c>
      <c r="R467" s="49"/>
      <c r="S467" s="22" t="str">
        <f>IFERROR(VLOOKUP(I467,emme_volumes!$A:$AB, 4,FALSE)*24,"****")</f>
        <v>****</v>
      </c>
      <c r="T467" s="22" t="str">
        <f t="array" ref="T467">IFERROR(SUM(VLOOKUP(I467,emme_volumes!$A:$AB, {5,6,7,8,9,10,11,12,13,14,15,16,17,18,19,20,21,22,23,24,25,26,27,28},FALSE)),"****")</f>
        <v>****</v>
      </c>
      <c r="U467" s="23" t="str">
        <f t="array" ref="U467">IFERROR(SUM(VLOOKUP(K467,counts!$A:$AC, {6,7,8,9,10,11,12,13,14,15,16,17,18,19,20,21,22,23,24,25,26,27,28,29},FALSE)),"****")</f>
        <v>****</v>
      </c>
      <c r="V467" s="23" t="e">
        <f t="shared" si="648"/>
        <v>#VALUE!</v>
      </c>
      <c r="W467" s="24" t="e">
        <f t="shared" si="649"/>
        <v>#VALUE!</v>
      </c>
    </row>
    <row r="468" spans="1:23" hidden="1" outlineLevel="1">
      <c r="B468" s="1" t="s">
        <v>344</v>
      </c>
      <c r="C468" s="89">
        <v>360</v>
      </c>
      <c r="F468" s="2">
        <f t="shared" si="640"/>
        <v>0</v>
      </c>
      <c r="G468" s="2">
        <f t="shared" si="641"/>
        <v>0</v>
      </c>
      <c r="H468" s="2" t="str">
        <f t="shared" si="642"/>
        <v>L</v>
      </c>
      <c r="I468" s="2" t="str">
        <f t="shared" si="643"/>
        <v>L00</v>
      </c>
      <c r="J468" s="2" t="str">
        <f t="shared" si="644"/>
        <v>360NE</v>
      </c>
      <c r="K468" s="2" t="str">
        <f t="shared" si="645"/>
        <v>360SW</v>
      </c>
      <c r="L468" s="43"/>
      <c r="M468" s="22" t="str">
        <f>IFERROR(VLOOKUP(H468,emme_volumes!$A:$AB, 4,FALSE)*24,"****")</f>
        <v>****</v>
      </c>
      <c r="N468" s="22" t="str">
        <f t="array" ref="N468">IFERROR(SUM(VLOOKUP(H468,emme_volumes!$A:$AB, {5,6,7,8,9,10,11,12,13,14,15,16,17,18,19,20,21,22,23,24,25,26,27,28},FALSE)),"****")</f>
        <v>****</v>
      </c>
      <c r="O468" s="23" t="str">
        <f t="array" ref="O468">IFERROR(SUM(VLOOKUP(J468,counts!$A:$AC, {6,7,8,9,10,11,12,13,14,15,16,17,18,19,20,21,22,23,24,25,26,27,28,29},FALSE)),"****")</f>
        <v>****</v>
      </c>
      <c r="P468" s="23" t="e">
        <f t="shared" si="646"/>
        <v>#VALUE!</v>
      </c>
      <c r="Q468" s="24" t="e">
        <f t="shared" si="647"/>
        <v>#VALUE!</v>
      </c>
      <c r="R468" s="49"/>
      <c r="S468" s="22" t="str">
        <f>IFERROR(VLOOKUP(I468,emme_volumes!$A:$AB, 4,FALSE)*24,"****")</f>
        <v>****</v>
      </c>
      <c r="T468" s="22" t="str">
        <f t="array" ref="T468">IFERROR(SUM(VLOOKUP(I468,emme_volumes!$A:$AB, {5,6,7,8,9,10,11,12,13,14,15,16,17,18,19,20,21,22,23,24,25,26,27,28},FALSE)),"****")</f>
        <v>****</v>
      </c>
      <c r="U468" s="23" t="str">
        <f t="array" ref="U468">IFERROR(SUM(VLOOKUP(K468,counts!$A:$AC, {6,7,8,9,10,11,12,13,14,15,16,17,18,19,20,21,22,23,24,25,26,27,28,29},FALSE)),"****")</f>
        <v>****</v>
      </c>
      <c r="V468" s="23" t="e">
        <f t="shared" si="648"/>
        <v>#VALUE!</v>
      </c>
      <c r="W468" s="24" t="e">
        <f t="shared" si="649"/>
        <v>#VALUE!</v>
      </c>
    </row>
    <row r="469" spans="1:23" hidden="1" outlineLevel="1">
      <c r="B469" s="1" t="s">
        <v>345</v>
      </c>
      <c r="C469" s="89">
        <v>361</v>
      </c>
      <c r="F469" s="2">
        <f t="shared" si="640"/>
        <v>0</v>
      </c>
      <c r="G469" s="2">
        <f t="shared" si="641"/>
        <v>0</v>
      </c>
      <c r="H469" s="2" t="str">
        <f t="shared" si="642"/>
        <v>L</v>
      </c>
      <c r="I469" s="2" t="str">
        <f t="shared" si="643"/>
        <v>L00</v>
      </c>
      <c r="J469" s="2" t="str">
        <f t="shared" si="644"/>
        <v>361NE</v>
      </c>
      <c r="K469" s="2" t="str">
        <f t="shared" si="645"/>
        <v>361SW</v>
      </c>
      <c r="L469" s="43"/>
      <c r="M469" s="22" t="str">
        <f>IFERROR(VLOOKUP(H469,emme_volumes!$A:$AB, 4,FALSE)*24,"****")</f>
        <v>****</v>
      </c>
      <c r="N469" s="22" t="str">
        <f t="array" ref="N469">IFERROR(SUM(VLOOKUP(H469,emme_volumes!$A:$AB, {5,6,7,8,9,10,11,12,13,14,15,16,17,18,19,20,21,22,23,24,25,26,27,28},FALSE)),"****")</f>
        <v>****</v>
      </c>
      <c r="O469" s="23" t="str">
        <f t="array" ref="O469">IFERROR(SUM(VLOOKUP(J469,counts!$A:$AC, {6,7,8,9,10,11,12,13,14,15,16,17,18,19,20,21,22,23,24,25,26,27,28,29},FALSE)),"****")</f>
        <v>****</v>
      </c>
      <c r="P469" s="23" t="e">
        <f t="shared" si="646"/>
        <v>#VALUE!</v>
      </c>
      <c r="Q469" s="24" t="e">
        <f t="shared" si="647"/>
        <v>#VALUE!</v>
      </c>
      <c r="R469" s="49"/>
      <c r="S469" s="22" t="str">
        <f>IFERROR(VLOOKUP(I469,emme_volumes!$A:$AB, 4,FALSE)*24,"****")</f>
        <v>****</v>
      </c>
      <c r="T469" s="22" t="str">
        <f t="array" ref="T469">IFERROR(SUM(VLOOKUP(I469,emme_volumes!$A:$AB, {5,6,7,8,9,10,11,12,13,14,15,16,17,18,19,20,21,22,23,24,25,26,27,28},FALSE)),"****")</f>
        <v>****</v>
      </c>
      <c r="U469" s="23" t="str">
        <f t="array" ref="U469">IFERROR(SUM(VLOOKUP(K469,counts!$A:$AC, {6,7,8,9,10,11,12,13,14,15,16,17,18,19,20,21,22,23,24,25,26,27,28,29},FALSE)),"****")</f>
        <v>****</v>
      </c>
      <c r="V469" s="23" t="e">
        <f t="shared" si="648"/>
        <v>#VALUE!</v>
      </c>
      <c r="W469" s="24" t="e">
        <f t="shared" si="649"/>
        <v>#VALUE!</v>
      </c>
    </row>
    <row r="470" spans="1:23" hidden="1" outlineLevel="1">
      <c r="B470" s="1" t="s">
        <v>346</v>
      </c>
      <c r="C470" s="89">
        <v>362</v>
      </c>
      <c r="F470" s="2">
        <f t="shared" si="640"/>
        <v>0</v>
      </c>
      <c r="G470" s="2">
        <f t="shared" si="641"/>
        <v>0</v>
      </c>
      <c r="H470" s="2" t="str">
        <f t="shared" si="642"/>
        <v>L</v>
      </c>
      <c r="I470" s="2" t="str">
        <f t="shared" si="643"/>
        <v>L00</v>
      </c>
      <c r="J470" s="2" t="str">
        <f t="shared" si="644"/>
        <v>362NE</v>
      </c>
      <c r="K470" s="2" t="str">
        <f t="shared" si="645"/>
        <v>362SW</v>
      </c>
      <c r="L470" s="43"/>
      <c r="M470" s="22" t="str">
        <f>IFERROR(VLOOKUP(H470,emme_volumes!$A:$AB, 4,FALSE)*24,"****")</f>
        <v>****</v>
      </c>
      <c r="N470" s="22" t="str">
        <f t="array" ref="N470">IFERROR(SUM(VLOOKUP(H470,emme_volumes!$A:$AB, {5,6,7,8,9,10,11,12,13,14,15,16,17,18,19,20,21,22,23,24,25,26,27,28},FALSE)),"****")</f>
        <v>****</v>
      </c>
      <c r="O470" s="23" t="str">
        <f t="array" ref="O470">IFERROR(SUM(VLOOKUP(J470,counts!$A:$AC, {6,7,8,9,10,11,12,13,14,15,16,17,18,19,20,21,22,23,24,25,26,27,28,29},FALSE)),"****")</f>
        <v>****</v>
      </c>
      <c r="P470" s="23" t="e">
        <f t="shared" si="646"/>
        <v>#VALUE!</v>
      </c>
      <c r="Q470" s="24" t="e">
        <f t="shared" si="647"/>
        <v>#VALUE!</v>
      </c>
      <c r="R470" s="49"/>
      <c r="S470" s="22" t="str">
        <f>IFERROR(VLOOKUP(I470,emme_volumes!$A:$AB, 4,FALSE)*24,"****")</f>
        <v>****</v>
      </c>
      <c r="T470" s="22" t="str">
        <f t="array" ref="T470">IFERROR(SUM(VLOOKUP(I470,emme_volumes!$A:$AB, {5,6,7,8,9,10,11,12,13,14,15,16,17,18,19,20,21,22,23,24,25,26,27,28},FALSE)),"****")</f>
        <v>****</v>
      </c>
      <c r="U470" s="23" t="str">
        <f t="array" ref="U470">IFERROR(SUM(VLOOKUP(K470,counts!$A:$AC, {6,7,8,9,10,11,12,13,14,15,16,17,18,19,20,21,22,23,24,25,26,27,28,29},FALSE)),"****")</f>
        <v>****</v>
      </c>
      <c r="V470" s="23" t="e">
        <f t="shared" si="648"/>
        <v>#VALUE!</v>
      </c>
      <c r="W470" s="24" t="e">
        <f t="shared" si="649"/>
        <v>#VALUE!</v>
      </c>
    </row>
    <row r="471" spans="1:23" hidden="1" outlineLevel="1">
      <c r="B471" s="1" t="s">
        <v>347</v>
      </c>
      <c r="C471" s="89">
        <v>363</v>
      </c>
      <c r="F471" s="2">
        <f t="shared" si="640"/>
        <v>0</v>
      </c>
      <c r="G471" s="2">
        <f t="shared" si="641"/>
        <v>0</v>
      </c>
      <c r="H471" s="2" t="str">
        <f t="shared" si="642"/>
        <v>L</v>
      </c>
      <c r="I471" s="2" t="str">
        <f t="shared" si="643"/>
        <v>L00</v>
      </c>
      <c r="J471" s="2" t="str">
        <f t="shared" si="644"/>
        <v>363NE</v>
      </c>
      <c r="K471" s="2" t="str">
        <f t="shared" si="645"/>
        <v>363SW</v>
      </c>
      <c r="L471" s="43"/>
      <c r="M471" s="22" t="str">
        <f>IFERROR(VLOOKUP(H471,emme_volumes!$A:$AB, 4,FALSE)*24,"****")</f>
        <v>****</v>
      </c>
      <c r="N471" s="22" t="str">
        <f t="array" ref="N471">IFERROR(SUM(VLOOKUP(H471,emme_volumes!$A:$AB, {5,6,7,8,9,10,11,12,13,14,15,16,17,18,19,20,21,22,23,24,25,26,27,28},FALSE)),"****")</f>
        <v>****</v>
      </c>
      <c r="O471" s="23" t="str">
        <f t="array" ref="O471">IFERROR(SUM(VLOOKUP(J471,counts!$A:$AC, {6,7,8,9,10,11,12,13,14,15,16,17,18,19,20,21,22,23,24,25,26,27,28,29},FALSE)),"****")</f>
        <v>****</v>
      </c>
      <c r="P471" s="23" t="e">
        <f t="shared" si="646"/>
        <v>#VALUE!</v>
      </c>
      <c r="Q471" s="24" t="e">
        <f t="shared" si="647"/>
        <v>#VALUE!</v>
      </c>
      <c r="R471" s="49"/>
      <c r="S471" s="22" t="str">
        <f>IFERROR(VLOOKUP(I471,emme_volumes!$A:$AB, 4,FALSE)*24,"****")</f>
        <v>****</v>
      </c>
      <c r="T471" s="22" t="str">
        <f t="array" ref="T471">IFERROR(SUM(VLOOKUP(I471,emme_volumes!$A:$AB, {5,6,7,8,9,10,11,12,13,14,15,16,17,18,19,20,21,22,23,24,25,26,27,28},FALSE)),"****")</f>
        <v>****</v>
      </c>
      <c r="U471" s="23" t="str">
        <f t="array" ref="U471">IFERROR(SUM(VLOOKUP(K471,counts!$A:$AC, {6,7,8,9,10,11,12,13,14,15,16,17,18,19,20,21,22,23,24,25,26,27,28,29},FALSE)),"****")</f>
        <v>****</v>
      </c>
      <c r="V471" s="23" t="e">
        <f t="shared" si="648"/>
        <v>#VALUE!</v>
      </c>
      <c r="W471" s="24" t="e">
        <f t="shared" si="649"/>
        <v>#VALUE!</v>
      </c>
    </row>
    <row r="472" spans="1:23" hidden="1" outlineLevel="1">
      <c r="B472" s="1" t="s">
        <v>348</v>
      </c>
      <c r="C472" s="89">
        <v>364</v>
      </c>
      <c r="F472" s="2">
        <f t="shared" si="640"/>
        <v>0</v>
      </c>
      <c r="G472" s="2">
        <f t="shared" si="641"/>
        <v>0</v>
      </c>
      <c r="H472" s="2" t="str">
        <f t="shared" si="642"/>
        <v>L</v>
      </c>
      <c r="I472" s="2" t="str">
        <f t="shared" si="643"/>
        <v>L00</v>
      </c>
      <c r="J472" s="2" t="str">
        <f t="shared" si="644"/>
        <v>364NE</v>
      </c>
      <c r="K472" s="2" t="str">
        <f t="shared" si="645"/>
        <v>364SW</v>
      </c>
      <c r="L472" s="43"/>
      <c r="M472" s="22" t="str">
        <f>IFERROR(VLOOKUP(H472,emme_volumes!$A:$AB, 4,FALSE)*24,"****")</f>
        <v>****</v>
      </c>
      <c r="N472" s="22" t="str">
        <f t="array" ref="N472">IFERROR(SUM(VLOOKUP(H472,emme_volumes!$A:$AB, {5,6,7,8,9,10,11,12,13,14,15,16,17,18,19,20,21,22,23,24,25,26,27,28},FALSE)),"****")</f>
        <v>****</v>
      </c>
      <c r="O472" s="23" t="str">
        <f t="array" ref="O472">IFERROR(SUM(VLOOKUP(J472,counts!$A:$AC, {6,7,8,9,10,11,12,13,14,15,16,17,18,19,20,21,22,23,24,25,26,27,28,29},FALSE)),"****")</f>
        <v>****</v>
      </c>
      <c r="P472" s="23" t="e">
        <f t="shared" si="646"/>
        <v>#VALUE!</v>
      </c>
      <c r="Q472" s="24" t="e">
        <f t="shared" si="647"/>
        <v>#VALUE!</v>
      </c>
      <c r="R472" s="49"/>
      <c r="S472" s="22" t="str">
        <f>IFERROR(VLOOKUP(I472,emme_volumes!$A:$AB, 4,FALSE)*24,"****")</f>
        <v>****</v>
      </c>
      <c r="T472" s="22" t="str">
        <f t="array" ref="T472">IFERROR(SUM(VLOOKUP(I472,emme_volumes!$A:$AB, {5,6,7,8,9,10,11,12,13,14,15,16,17,18,19,20,21,22,23,24,25,26,27,28},FALSE)),"****")</f>
        <v>****</v>
      </c>
      <c r="U472" s="23" t="str">
        <f t="array" ref="U472">IFERROR(SUM(VLOOKUP(K472,counts!$A:$AC, {6,7,8,9,10,11,12,13,14,15,16,17,18,19,20,21,22,23,24,25,26,27,28,29},FALSE)),"****")</f>
        <v>****</v>
      </c>
      <c r="V472" s="23" t="e">
        <f t="shared" si="648"/>
        <v>#VALUE!</v>
      </c>
      <c r="W472" s="24" t="e">
        <f t="shared" si="649"/>
        <v>#VALUE!</v>
      </c>
    </row>
    <row r="473" spans="1:23" hidden="1" outlineLevel="1">
      <c r="B473" s="1" t="s">
        <v>349</v>
      </c>
      <c r="C473" s="89">
        <v>366</v>
      </c>
      <c r="F473" s="2">
        <f t="shared" si="640"/>
        <v>0</v>
      </c>
      <c r="G473" s="2">
        <f t="shared" si="641"/>
        <v>0</v>
      </c>
      <c r="H473" s="2" t="str">
        <f t="shared" si="642"/>
        <v>L</v>
      </c>
      <c r="I473" s="2" t="str">
        <f t="shared" si="643"/>
        <v>L00</v>
      </c>
      <c r="J473" s="2" t="str">
        <f t="shared" si="644"/>
        <v>366NE</v>
      </c>
      <c r="K473" s="2" t="str">
        <f t="shared" si="645"/>
        <v>366SW</v>
      </c>
      <c r="L473" s="43"/>
      <c r="M473" s="22" t="str">
        <f>IFERROR(VLOOKUP(H473,emme_volumes!$A:$AB, 4,FALSE)*24,"****")</f>
        <v>****</v>
      </c>
      <c r="N473" s="22" t="str">
        <f t="array" ref="N473">IFERROR(SUM(VLOOKUP(H473,emme_volumes!$A:$AB, {5,6,7,8,9,10,11,12,13,14,15,16,17,18,19,20,21,22,23,24,25,26,27,28},FALSE)),"****")</f>
        <v>****</v>
      </c>
      <c r="O473" s="23" t="str">
        <f t="array" ref="O473">IFERROR(SUM(VLOOKUP(J473,counts!$A:$AC, {6,7,8,9,10,11,12,13,14,15,16,17,18,19,20,21,22,23,24,25,26,27,28,29},FALSE)),"****")</f>
        <v>****</v>
      </c>
      <c r="P473" s="23" t="e">
        <f t="shared" si="646"/>
        <v>#VALUE!</v>
      </c>
      <c r="Q473" s="24" t="e">
        <f t="shared" si="647"/>
        <v>#VALUE!</v>
      </c>
      <c r="R473" s="49"/>
      <c r="S473" s="22" t="str">
        <f>IFERROR(VLOOKUP(I473,emme_volumes!$A:$AB, 4,FALSE)*24,"****")</f>
        <v>****</v>
      </c>
      <c r="T473" s="22" t="str">
        <f t="array" ref="T473">IFERROR(SUM(VLOOKUP(I473,emme_volumes!$A:$AB, {5,6,7,8,9,10,11,12,13,14,15,16,17,18,19,20,21,22,23,24,25,26,27,28},FALSE)),"****")</f>
        <v>****</v>
      </c>
      <c r="U473" s="23" t="str">
        <f t="array" ref="U473">IFERROR(SUM(VLOOKUP(K473,counts!$A:$AC, {6,7,8,9,10,11,12,13,14,15,16,17,18,19,20,21,22,23,24,25,26,27,28,29},FALSE)),"****")</f>
        <v>****</v>
      </c>
      <c r="V473" s="23" t="e">
        <f t="shared" si="648"/>
        <v>#VALUE!</v>
      </c>
      <c r="W473" s="24" t="e">
        <f t="shared" si="649"/>
        <v>#VALUE!</v>
      </c>
    </row>
    <row r="474" spans="1:23" hidden="1" outlineLevel="1">
      <c r="A474" s="3"/>
      <c r="B474" s="53" t="s">
        <v>4</v>
      </c>
      <c r="C474" s="91"/>
      <c r="D474" s="54"/>
      <c r="E474" s="54"/>
      <c r="F474" s="54"/>
      <c r="G474" s="54"/>
      <c r="H474" s="54"/>
      <c r="I474" s="54"/>
      <c r="J474" s="54"/>
      <c r="K474" s="54"/>
      <c r="L474" s="45"/>
      <c r="M474" s="55">
        <f>SUM(M463:M473)</f>
        <v>0</v>
      </c>
      <c r="N474" s="55">
        <f>SUM(N463:N473)</f>
        <v>0</v>
      </c>
      <c r="O474" s="56">
        <f t="shared" ref="O474:P474" si="650">SUM(O463:O473)</f>
        <v>0</v>
      </c>
      <c r="P474" s="56" t="e">
        <f t="shared" si="650"/>
        <v>#VALUE!</v>
      </c>
      <c r="Q474" s="57" t="e">
        <f t="shared" si="647"/>
        <v>#VALUE!</v>
      </c>
      <c r="R474" s="50"/>
      <c r="S474" s="55">
        <f>SUM(S463:S473)</f>
        <v>0</v>
      </c>
      <c r="T474" s="55">
        <f t="shared" ref="T474:V474" si="651">SUM(T463:T473)</f>
        <v>0</v>
      </c>
      <c r="U474" s="56">
        <f t="shared" si="651"/>
        <v>0</v>
      </c>
      <c r="V474" s="56" t="e">
        <f t="shared" si="651"/>
        <v>#VALUE!</v>
      </c>
      <c r="W474" s="57" t="e">
        <f t="shared" si="649"/>
        <v>#VALUE!</v>
      </c>
    </row>
    <row r="475" spans="1:23" collapsed="1">
      <c r="C475" s="89"/>
      <c r="I475" s="92"/>
      <c r="L475" s="43"/>
      <c r="M475" s="22"/>
      <c r="N475" s="22"/>
      <c r="Q475" s="24"/>
      <c r="R475" s="49"/>
      <c r="S475" s="22"/>
      <c r="T475" s="22"/>
      <c r="W475" s="24"/>
    </row>
    <row r="476" spans="1:23">
      <c r="B476" s="53" t="s">
        <v>153</v>
      </c>
      <c r="C476" s="90"/>
      <c r="D476" s="74"/>
      <c r="E476" s="74"/>
      <c r="F476" s="74">
        <f t="shared" ref="F476:F477" si="652">E476</f>
        <v>0</v>
      </c>
      <c r="G476" s="74">
        <f t="shared" ref="G476:G477" si="653">D476</f>
        <v>0</v>
      </c>
      <c r="H476" s="74"/>
      <c r="I476" s="74"/>
      <c r="J476" s="74"/>
      <c r="K476" s="74"/>
      <c r="L476" s="45"/>
      <c r="M476" s="75"/>
      <c r="N476" s="75"/>
      <c r="O476" s="76"/>
      <c r="P476" s="76"/>
      <c r="Q476" s="77"/>
      <c r="R476" s="49"/>
      <c r="S476" s="75"/>
      <c r="T476" s="75"/>
      <c r="U476" s="76"/>
      <c r="V476" s="76"/>
      <c r="W476" s="77"/>
    </row>
    <row r="477" spans="1:23">
      <c r="B477" s="1" t="s">
        <v>350</v>
      </c>
      <c r="C477" s="89">
        <v>369</v>
      </c>
      <c r="D477" s="2">
        <v>53904</v>
      </c>
      <c r="E477" s="2">
        <v>66543</v>
      </c>
      <c r="F477" s="2">
        <f t="shared" si="652"/>
        <v>66543</v>
      </c>
      <c r="G477" s="2">
        <f t="shared" si="653"/>
        <v>53904</v>
      </c>
      <c r="H477" s="2" t="str">
        <f>CONCATENATE("L",D477,E477)</f>
        <v>L5390466543</v>
      </c>
      <c r="I477" s="2" t="str">
        <f>CONCATENATE("L",F477,G477)</f>
        <v>L6654353904</v>
      </c>
      <c r="J477" s="2" t="str">
        <f>CONCATENATE(C477,"NE")</f>
        <v>369NE</v>
      </c>
      <c r="K477" s="2" t="str">
        <f>CONCATENATE(C477,"SW")</f>
        <v>369SW</v>
      </c>
      <c r="L477" s="43"/>
      <c r="M477" s="22" t="str">
        <f>IFERROR(VLOOKUP(H477,emme_volumes!$A:$AB, 4,FALSE)*24,"****")</f>
        <v>****</v>
      </c>
      <c r="N477" s="22" t="str">
        <f t="array" ref="N477">IFERROR(SUM(VLOOKUP(H477,emme_volumes!$A:$AB, {5,6,7,8,9,10,11,12,13,14,15,16,17,18,19,20,21,22,23,24,25,26,27,28},FALSE)),"****")</f>
        <v>****</v>
      </c>
      <c r="O477" s="23">
        <f t="array" ref="O477">IFERROR(SUM(VLOOKUP(J477,counts!$A:$AC, {6,7,8,9,10,11,12,13,14,15,16,17,18,19,20,21,22,23,24,25,26,27,28,29},FALSE)),"****")</f>
        <v>6095</v>
      </c>
      <c r="P477" s="23" t="e">
        <f>N477-O477</f>
        <v>#VALUE!</v>
      </c>
      <c r="Q477" s="24" t="e">
        <f>P477/O477</f>
        <v>#VALUE!</v>
      </c>
      <c r="R477" s="49"/>
      <c r="S477" s="22" t="str">
        <f>IFERROR(VLOOKUP(I477,emme_volumes!$A:$AB, 4,FALSE)*24,"****")</f>
        <v>****</v>
      </c>
      <c r="T477" s="22" t="str">
        <f t="array" ref="T477">IFERROR(SUM(VLOOKUP(I477,emme_volumes!$A:$AB, {5,6,7,8,9,10,11,12,13,14,15,16,17,18,19,20,21,22,23,24,25,26,27,28},FALSE)),"****")</f>
        <v>****</v>
      </c>
      <c r="U477" s="23">
        <f t="array" ref="U477">IFERROR(SUM(VLOOKUP(K477,counts!$A:$AC, {6,7,8,9,10,11,12,13,14,15,16,17,18,19,20,21,22,23,24,25,26,27,28,29},FALSE)),"****")</f>
        <v>5825</v>
      </c>
      <c r="V477" s="23" t="e">
        <f>T477-U477</f>
        <v>#VALUE!</v>
      </c>
      <c r="W477" s="24" t="e">
        <f>V477/U477</f>
        <v>#VALUE!</v>
      </c>
    </row>
    <row r="478" spans="1:23">
      <c r="A478" s="3"/>
      <c r="B478" s="53" t="s">
        <v>4</v>
      </c>
      <c r="C478" s="91"/>
      <c r="D478" s="54"/>
      <c r="E478" s="54"/>
      <c r="F478" s="54"/>
      <c r="G478" s="54"/>
      <c r="H478" s="54"/>
      <c r="I478" s="54"/>
      <c r="J478" s="54"/>
      <c r="K478" s="54"/>
      <c r="L478" s="45"/>
      <c r="M478" s="55">
        <f>SUM(M477)</f>
        <v>0</v>
      </c>
      <c r="N478" s="55">
        <f>SUM(N477)</f>
        <v>0</v>
      </c>
      <c r="O478" s="56">
        <f t="shared" ref="O478:P478" si="654">SUM(O477)</f>
        <v>6095</v>
      </c>
      <c r="P478" s="56" t="e">
        <f t="shared" si="654"/>
        <v>#VALUE!</v>
      </c>
      <c r="Q478" s="57" t="e">
        <f t="shared" ref="Q478" si="655">P478/O478</f>
        <v>#VALUE!</v>
      </c>
      <c r="R478" s="50"/>
      <c r="S478" s="55">
        <f>SUM(S477)</f>
        <v>0</v>
      </c>
      <c r="T478" s="55">
        <f>SUM(T477)</f>
        <v>0</v>
      </c>
      <c r="U478" s="56">
        <f t="shared" ref="U478:V478" si="656">SUM(U477)</f>
        <v>5825</v>
      </c>
      <c r="V478" s="56" t="e">
        <f t="shared" si="656"/>
        <v>#VALUE!</v>
      </c>
      <c r="W478" s="57" t="e">
        <f t="shared" ref="W478" si="657">V478/U478</f>
        <v>#VALUE!</v>
      </c>
    </row>
    <row r="479" spans="1:23" hidden="1" outlineLevel="1">
      <c r="C479" s="89"/>
      <c r="I479" s="92"/>
      <c r="L479" s="43"/>
      <c r="M479" s="22"/>
      <c r="N479" s="22"/>
      <c r="Q479" s="24"/>
      <c r="R479" s="49"/>
      <c r="S479" s="22"/>
      <c r="T479" s="22"/>
      <c r="W479" s="24"/>
    </row>
    <row r="480" spans="1:23" hidden="1" outlineLevel="1">
      <c r="B480" s="53" t="s">
        <v>154</v>
      </c>
      <c r="C480" s="90"/>
      <c r="D480" s="74"/>
      <c r="E480" s="74"/>
      <c r="F480" s="74">
        <f t="shared" ref="F480:F481" si="658">E480</f>
        <v>0</v>
      </c>
      <c r="G480" s="74">
        <f t="shared" ref="G480:G481" si="659">D480</f>
        <v>0</v>
      </c>
      <c r="H480" s="74"/>
      <c r="I480" s="74"/>
      <c r="J480" s="74"/>
      <c r="K480" s="74"/>
      <c r="L480" s="45"/>
      <c r="M480" s="75"/>
      <c r="N480" s="75"/>
      <c r="O480" s="76"/>
      <c r="P480" s="76"/>
      <c r="Q480" s="77"/>
      <c r="R480" s="49"/>
      <c r="S480" s="75"/>
      <c r="T480" s="75"/>
      <c r="U480" s="76"/>
      <c r="V480" s="76"/>
      <c r="W480" s="77"/>
    </row>
    <row r="481" spans="1:23" hidden="1" outlineLevel="1">
      <c r="B481" s="1" t="s">
        <v>351</v>
      </c>
      <c r="C481" s="89">
        <v>370</v>
      </c>
      <c r="F481" s="2">
        <f t="shared" si="658"/>
        <v>0</v>
      </c>
      <c r="G481" s="2">
        <f t="shared" si="659"/>
        <v>0</v>
      </c>
      <c r="H481" s="2" t="str">
        <f>CONCATENATE("L",D481,E481)</f>
        <v>L</v>
      </c>
      <c r="I481" s="2" t="str">
        <f>CONCATENATE("L",F481,G481)</f>
        <v>L00</v>
      </c>
      <c r="J481" s="2" t="str">
        <f>CONCATENATE(C481,"NE")</f>
        <v>370NE</v>
      </c>
      <c r="K481" s="2" t="str">
        <f>CONCATENATE(C481,"SW")</f>
        <v>370SW</v>
      </c>
      <c r="L481" s="43"/>
      <c r="M481" s="22" t="str">
        <f>IFERROR(VLOOKUP(H481,emme_volumes!$A:$AB, 4,FALSE)*24,"****")</f>
        <v>****</v>
      </c>
      <c r="N481" s="22" t="str">
        <f t="array" ref="N481">IFERROR(SUM(VLOOKUP(H481,emme_volumes!$A:$AB, {5,6,7,8,9,10,11,12,13,14,15,16,17,18,19,20,21,22,23,24,25,26,27,28},FALSE)),"****")</f>
        <v>****</v>
      </c>
      <c r="O481" s="23" t="str">
        <f t="array" ref="O481">IFERROR(SUM(VLOOKUP(J481,counts!$A:$AC, {6,7,8,9,10,11,12,13,14,15,16,17,18,19,20,21,22,23,24,25,26,27,28,29},FALSE)),"****")</f>
        <v>****</v>
      </c>
      <c r="P481" s="23" t="e">
        <f>N481-O481</f>
        <v>#VALUE!</v>
      </c>
      <c r="Q481" s="24" t="e">
        <f>P481/O481</f>
        <v>#VALUE!</v>
      </c>
      <c r="R481" s="49"/>
      <c r="S481" s="22" t="str">
        <f>IFERROR(VLOOKUP(I481,emme_volumes!$A:$AB, 4,FALSE)*24,"****")</f>
        <v>****</v>
      </c>
      <c r="T481" s="22" t="str">
        <f t="array" ref="T481">IFERROR(SUM(VLOOKUP(I481,emme_volumes!$A:$AB, {5,6,7,8,9,10,11,12,13,14,15,16,17,18,19,20,21,22,23,24,25,26,27,28},FALSE)),"****")</f>
        <v>****</v>
      </c>
      <c r="U481" s="23" t="str">
        <f t="array" ref="U481">IFERROR(SUM(VLOOKUP(K481,counts!$A:$AC, {6,7,8,9,10,11,12,13,14,15,16,17,18,19,20,21,22,23,24,25,26,27,28,29},FALSE)),"****")</f>
        <v>****</v>
      </c>
      <c r="V481" s="23" t="e">
        <f>T481-U481</f>
        <v>#VALUE!</v>
      </c>
      <c r="W481" s="24" t="e">
        <f>V481/U481</f>
        <v>#VALUE!</v>
      </c>
    </row>
    <row r="482" spans="1:23" hidden="1" outlineLevel="1">
      <c r="A482" s="3"/>
      <c r="B482" s="53" t="s">
        <v>4</v>
      </c>
      <c r="C482" s="91"/>
      <c r="D482" s="54"/>
      <c r="E482" s="54"/>
      <c r="F482" s="54"/>
      <c r="G482" s="54"/>
      <c r="H482" s="54"/>
      <c r="I482" s="54"/>
      <c r="J482" s="54"/>
      <c r="K482" s="54"/>
      <c r="L482" s="45"/>
      <c r="M482" s="55">
        <f>SUM(M481)</f>
        <v>0</v>
      </c>
      <c r="N482" s="55">
        <f>SUM(N481)</f>
        <v>0</v>
      </c>
      <c r="O482" s="56">
        <f t="shared" ref="O482:P482" si="660">SUM(O481)</f>
        <v>0</v>
      </c>
      <c r="P482" s="56" t="e">
        <f t="shared" si="660"/>
        <v>#VALUE!</v>
      </c>
      <c r="Q482" s="57" t="e">
        <f t="shared" ref="Q482" si="661">P482/O482</f>
        <v>#VALUE!</v>
      </c>
      <c r="R482" s="50"/>
      <c r="S482" s="55">
        <f>SUM(S481)</f>
        <v>0</v>
      </c>
      <c r="T482" s="55">
        <f>SUM(T481)</f>
        <v>0</v>
      </c>
      <c r="U482" s="56">
        <f t="shared" ref="U482:V482" si="662">SUM(U481)</f>
        <v>0</v>
      </c>
      <c r="V482" s="56" t="e">
        <f t="shared" si="662"/>
        <v>#VALUE!</v>
      </c>
      <c r="W482" s="57" t="e">
        <f t="shared" ref="W482" si="663">V482/U482</f>
        <v>#VALUE!</v>
      </c>
    </row>
    <row r="483" spans="1:23" hidden="1" outlineLevel="1">
      <c r="C483" s="89"/>
      <c r="I483" s="92"/>
      <c r="L483" s="43"/>
      <c r="M483" s="22"/>
      <c r="N483" s="22"/>
      <c r="Q483" s="24"/>
      <c r="R483" s="49"/>
      <c r="S483" s="22"/>
      <c r="T483" s="22"/>
      <c r="W483" s="24"/>
    </row>
    <row r="484" spans="1:23" hidden="1" outlineLevel="1">
      <c r="B484" s="53" t="s">
        <v>155</v>
      </c>
      <c r="C484" s="90"/>
      <c r="D484" s="74"/>
      <c r="E484" s="74"/>
      <c r="F484" s="74">
        <f t="shared" ref="F484:F485" si="664">E484</f>
        <v>0</v>
      </c>
      <c r="G484" s="74">
        <f t="shared" ref="G484:G485" si="665">D484</f>
        <v>0</v>
      </c>
      <c r="H484" s="74"/>
      <c r="I484" s="74"/>
      <c r="J484" s="74"/>
      <c r="K484" s="74"/>
      <c r="L484" s="45"/>
      <c r="M484" s="75"/>
      <c r="N484" s="75"/>
      <c r="O484" s="76"/>
      <c r="P484" s="76"/>
      <c r="Q484" s="77"/>
      <c r="R484" s="49"/>
      <c r="S484" s="75"/>
      <c r="T484" s="75"/>
      <c r="U484" s="76"/>
      <c r="V484" s="76"/>
      <c r="W484" s="77"/>
    </row>
    <row r="485" spans="1:23" hidden="1" outlineLevel="1">
      <c r="B485" s="1" t="s">
        <v>352</v>
      </c>
      <c r="C485" s="89">
        <v>371</v>
      </c>
      <c r="F485" s="2">
        <f t="shared" si="664"/>
        <v>0</v>
      </c>
      <c r="G485" s="2">
        <f t="shared" si="665"/>
        <v>0</v>
      </c>
      <c r="H485" s="2" t="str">
        <f>CONCATENATE("L",D485,E485)</f>
        <v>L</v>
      </c>
      <c r="I485" s="2" t="str">
        <f>CONCATENATE("L",F485,G485)</f>
        <v>L00</v>
      </c>
      <c r="J485" s="2" t="str">
        <f>CONCATENATE(C485,"NE")</f>
        <v>371NE</v>
      </c>
      <c r="K485" s="2" t="str">
        <f>CONCATENATE(C485,"SW")</f>
        <v>371SW</v>
      </c>
      <c r="L485" s="43"/>
      <c r="M485" s="22" t="str">
        <f>IFERROR(VLOOKUP(H485,emme_volumes!$A:$AB, 4,FALSE)*24,"****")</f>
        <v>****</v>
      </c>
      <c r="N485" s="22" t="str">
        <f t="array" ref="N485">IFERROR(SUM(VLOOKUP(H485,emme_volumes!$A:$AB, {5,6,7,8,9,10,11,12,13,14,15,16,17,18,19,20,21,22,23,24,25,26,27,28},FALSE)),"****")</f>
        <v>****</v>
      </c>
      <c r="O485" s="23" t="str">
        <f t="array" ref="O485">IFERROR(SUM(VLOOKUP(J485,counts!$A:$AC, {6,7,8,9,10,11,12,13,14,15,16,17,18,19,20,21,22,23,24,25,26,27,28,29},FALSE)),"****")</f>
        <v>****</v>
      </c>
      <c r="P485" s="23" t="e">
        <f>N485-O485</f>
        <v>#VALUE!</v>
      </c>
      <c r="Q485" s="24" t="e">
        <f>P485/O485</f>
        <v>#VALUE!</v>
      </c>
      <c r="R485" s="49"/>
      <c r="S485" s="22" t="str">
        <f>IFERROR(VLOOKUP(I485,emme_volumes!$A:$AB, 4,FALSE)*24,"****")</f>
        <v>****</v>
      </c>
      <c r="T485" s="22" t="str">
        <f t="array" ref="T485">IFERROR(SUM(VLOOKUP(I485,emme_volumes!$A:$AB, {5,6,7,8,9,10,11,12,13,14,15,16,17,18,19,20,21,22,23,24,25,26,27,28},FALSE)),"****")</f>
        <v>****</v>
      </c>
      <c r="U485" s="23" t="str">
        <f t="array" ref="U485">IFERROR(SUM(VLOOKUP(K485,counts!$A:$AC, {6,7,8,9,10,11,12,13,14,15,16,17,18,19,20,21,22,23,24,25,26,27,28,29},FALSE)),"****")</f>
        <v>****</v>
      </c>
      <c r="V485" s="23" t="e">
        <f>T485-U485</f>
        <v>#VALUE!</v>
      </c>
      <c r="W485" s="24" t="e">
        <f>V485/U485</f>
        <v>#VALUE!</v>
      </c>
    </row>
    <row r="486" spans="1:23" hidden="1" outlineLevel="1">
      <c r="A486" s="3"/>
      <c r="B486" s="53" t="s">
        <v>4</v>
      </c>
      <c r="C486" s="91"/>
      <c r="D486" s="54"/>
      <c r="E486" s="54"/>
      <c r="F486" s="54"/>
      <c r="G486" s="54"/>
      <c r="H486" s="54"/>
      <c r="I486" s="54"/>
      <c r="J486" s="54"/>
      <c r="K486" s="54"/>
      <c r="L486" s="45"/>
      <c r="M486" s="55">
        <f>SUM(M485)</f>
        <v>0</v>
      </c>
      <c r="N486" s="55">
        <f>SUM(N485)</f>
        <v>0</v>
      </c>
      <c r="O486" s="56">
        <f t="shared" ref="O486:P486" si="666">SUM(O485)</f>
        <v>0</v>
      </c>
      <c r="P486" s="56" t="e">
        <f t="shared" si="666"/>
        <v>#VALUE!</v>
      </c>
      <c r="Q486" s="57" t="e">
        <f t="shared" ref="Q486" si="667">P486/O486</f>
        <v>#VALUE!</v>
      </c>
      <c r="R486" s="50"/>
      <c r="S486" s="55">
        <f>SUM(S485)</f>
        <v>0</v>
      </c>
      <c r="T486" s="55">
        <f>SUM(T485)</f>
        <v>0</v>
      </c>
      <c r="U486" s="56">
        <f t="shared" ref="U486:V486" si="668">SUM(U485)</f>
        <v>0</v>
      </c>
      <c r="V486" s="56" t="e">
        <f t="shared" si="668"/>
        <v>#VALUE!</v>
      </c>
      <c r="W486" s="57" t="e">
        <f t="shared" ref="W486" si="669">V486/U486</f>
        <v>#VALUE!</v>
      </c>
    </row>
    <row r="487" spans="1:23" hidden="1" outlineLevel="1">
      <c r="C487" s="89"/>
      <c r="I487" s="92"/>
      <c r="L487" s="43"/>
      <c r="M487" s="22"/>
      <c r="N487" s="22"/>
      <c r="Q487" s="24"/>
      <c r="R487" s="49"/>
      <c r="S487" s="22"/>
      <c r="T487" s="22"/>
      <c r="W487" s="24"/>
    </row>
    <row r="488" spans="1:23" hidden="1" outlineLevel="1">
      <c r="B488" s="53" t="s">
        <v>156</v>
      </c>
      <c r="C488" s="90"/>
      <c r="D488" s="74"/>
      <c r="E488" s="74"/>
      <c r="F488" s="74">
        <f t="shared" ref="F488:F489" si="670">E488</f>
        <v>0</v>
      </c>
      <c r="G488" s="74">
        <f t="shared" ref="G488:G489" si="671">D488</f>
        <v>0</v>
      </c>
      <c r="H488" s="74"/>
      <c r="I488" s="74"/>
      <c r="J488" s="74"/>
      <c r="K488" s="74"/>
      <c r="L488" s="45"/>
      <c r="M488" s="75"/>
      <c r="N488" s="75"/>
      <c r="O488" s="76"/>
      <c r="P488" s="76"/>
      <c r="Q488" s="77"/>
      <c r="R488" s="49"/>
      <c r="S488" s="75"/>
      <c r="T488" s="75"/>
      <c r="U488" s="76"/>
      <c r="V488" s="76"/>
      <c r="W488" s="77"/>
    </row>
    <row r="489" spans="1:23" hidden="1" outlineLevel="1">
      <c r="B489" s="1" t="s">
        <v>353</v>
      </c>
      <c r="C489" s="89">
        <v>372</v>
      </c>
      <c r="F489" s="2">
        <f t="shared" si="670"/>
        <v>0</v>
      </c>
      <c r="G489" s="2">
        <f t="shared" si="671"/>
        <v>0</v>
      </c>
      <c r="H489" s="2" t="str">
        <f>CONCATENATE("L",D489,E489)</f>
        <v>L</v>
      </c>
      <c r="I489" s="2" t="str">
        <f>CONCATENATE("L",F489,G489)</f>
        <v>L00</v>
      </c>
      <c r="J489" s="2" t="str">
        <f>CONCATENATE(C489,"NE")</f>
        <v>372NE</v>
      </c>
      <c r="K489" s="2" t="str">
        <f>CONCATENATE(C489,"SW")</f>
        <v>372SW</v>
      </c>
      <c r="L489" s="43"/>
      <c r="M489" s="22" t="str">
        <f>IFERROR(VLOOKUP(H489,emme_volumes!$A:$AB, 4,FALSE)*24,"****")</f>
        <v>****</v>
      </c>
      <c r="N489" s="22" t="str">
        <f t="array" ref="N489">IFERROR(SUM(VLOOKUP(H489,emme_volumes!$A:$AB, {5,6,7,8,9,10,11,12,13,14,15,16,17,18,19,20,21,22,23,24,25,26,27,28},FALSE)),"****")</f>
        <v>****</v>
      </c>
      <c r="O489" s="23" t="str">
        <f t="array" ref="O489">IFERROR(SUM(VLOOKUP(J489,counts!$A:$AC, {6,7,8,9,10,11,12,13,14,15,16,17,18,19,20,21,22,23,24,25,26,27,28,29},FALSE)),"****")</f>
        <v>****</v>
      </c>
      <c r="P489" s="23" t="e">
        <f>N489-O489</f>
        <v>#VALUE!</v>
      </c>
      <c r="Q489" s="24" t="e">
        <f>P489/O489</f>
        <v>#VALUE!</v>
      </c>
      <c r="R489" s="49"/>
      <c r="S489" s="22" t="str">
        <f>IFERROR(VLOOKUP(I489,emme_volumes!$A:$AB, 4,FALSE)*24,"****")</f>
        <v>****</v>
      </c>
      <c r="T489" s="22" t="str">
        <f t="array" ref="T489">IFERROR(SUM(VLOOKUP(I489,emme_volumes!$A:$AB, {5,6,7,8,9,10,11,12,13,14,15,16,17,18,19,20,21,22,23,24,25,26,27,28},FALSE)),"****")</f>
        <v>****</v>
      </c>
      <c r="U489" s="23" t="str">
        <f t="array" ref="U489">IFERROR(SUM(VLOOKUP(K489,counts!$A:$AC, {6,7,8,9,10,11,12,13,14,15,16,17,18,19,20,21,22,23,24,25,26,27,28,29},FALSE)),"****")</f>
        <v>****</v>
      </c>
      <c r="V489" s="23" t="e">
        <f>T489-U489</f>
        <v>#VALUE!</v>
      </c>
      <c r="W489" s="24" t="e">
        <f>V489/U489</f>
        <v>#VALUE!</v>
      </c>
    </row>
    <row r="490" spans="1:23" hidden="1" outlineLevel="1">
      <c r="A490" s="3"/>
      <c r="B490" s="53" t="s">
        <v>4</v>
      </c>
      <c r="C490" s="91"/>
      <c r="D490" s="54"/>
      <c r="E490" s="54"/>
      <c r="F490" s="54"/>
      <c r="G490" s="54"/>
      <c r="H490" s="54"/>
      <c r="I490" s="54"/>
      <c r="J490" s="54"/>
      <c r="K490" s="54"/>
      <c r="L490" s="45"/>
      <c r="M490" s="55">
        <f>SUM(M489)</f>
        <v>0</v>
      </c>
      <c r="N490" s="55">
        <f>SUM(N489)</f>
        <v>0</v>
      </c>
      <c r="O490" s="56">
        <f t="shared" ref="O490:P490" si="672">SUM(O489)</f>
        <v>0</v>
      </c>
      <c r="P490" s="56" t="e">
        <f t="shared" si="672"/>
        <v>#VALUE!</v>
      </c>
      <c r="Q490" s="57" t="e">
        <f t="shared" ref="Q490" si="673">P490/O490</f>
        <v>#VALUE!</v>
      </c>
      <c r="R490" s="50"/>
      <c r="S490" s="55">
        <f>SUM(S489)</f>
        <v>0</v>
      </c>
      <c r="T490" s="55">
        <f>SUM(T489)</f>
        <v>0</v>
      </c>
      <c r="U490" s="56">
        <f t="shared" ref="U490:V490" si="674">SUM(U489)</f>
        <v>0</v>
      </c>
      <c r="V490" s="56" t="e">
        <f t="shared" si="674"/>
        <v>#VALUE!</v>
      </c>
      <c r="W490" s="57" t="e">
        <f t="shared" ref="W490" si="675">V490/U490</f>
        <v>#VALUE!</v>
      </c>
    </row>
    <row r="491" spans="1:23" hidden="1" outlineLevel="1">
      <c r="C491" s="89"/>
      <c r="I491" s="92"/>
      <c r="L491" s="43"/>
      <c r="M491" s="22"/>
      <c r="N491" s="22"/>
      <c r="Q491" s="24"/>
      <c r="R491" s="49"/>
      <c r="S491" s="22"/>
      <c r="T491" s="22"/>
      <c r="W491" s="24"/>
    </row>
    <row r="492" spans="1:23" hidden="1" outlineLevel="1">
      <c r="B492" s="53" t="s">
        <v>157</v>
      </c>
      <c r="C492" s="90"/>
      <c r="D492" s="74"/>
      <c r="E492" s="74"/>
      <c r="F492" s="74">
        <f t="shared" ref="F492:F493" si="676">E492</f>
        <v>0</v>
      </c>
      <c r="G492" s="74">
        <f t="shared" ref="G492:G493" si="677">D492</f>
        <v>0</v>
      </c>
      <c r="H492" s="74"/>
      <c r="I492" s="74"/>
      <c r="J492" s="74"/>
      <c r="K492" s="74"/>
      <c r="L492" s="45"/>
      <c r="M492" s="75"/>
      <c r="N492" s="75"/>
      <c r="O492" s="76"/>
      <c r="P492" s="76"/>
      <c r="Q492" s="77"/>
      <c r="R492" s="49"/>
      <c r="S492" s="75"/>
      <c r="T492" s="75"/>
      <c r="U492" s="76"/>
      <c r="V492" s="76"/>
      <c r="W492" s="77"/>
    </row>
    <row r="493" spans="1:23" hidden="1" outlineLevel="1">
      <c r="B493" s="1" t="s">
        <v>354</v>
      </c>
      <c r="C493" s="89">
        <v>373</v>
      </c>
      <c r="F493" s="2">
        <f t="shared" si="676"/>
        <v>0</v>
      </c>
      <c r="G493" s="2">
        <f t="shared" si="677"/>
        <v>0</v>
      </c>
      <c r="H493" s="2" t="str">
        <f>CONCATENATE("L",D493,E493)</f>
        <v>L</v>
      </c>
      <c r="I493" s="2" t="str">
        <f>CONCATENATE("L",F493,G493)</f>
        <v>L00</v>
      </c>
      <c r="J493" s="2" t="str">
        <f>CONCATENATE(C493,"NE")</f>
        <v>373NE</v>
      </c>
      <c r="K493" s="2" t="str">
        <f>CONCATENATE(C493,"SW")</f>
        <v>373SW</v>
      </c>
      <c r="L493" s="43"/>
      <c r="M493" s="22" t="str">
        <f>IFERROR(VLOOKUP(H493,emme_volumes!$A:$AB, 4,FALSE)*24,"****")</f>
        <v>****</v>
      </c>
      <c r="N493" s="22" t="str">
        <f t="array" ref="N493">IFERROR(SUM(VLOOKUP(H493,emme_volumes!$A:$AB, {5,6,7,8,9,10,11,12,13,14,15,16,17,18,19,20,21,22,23,24,25,26,27,28},FALSE)),"****")</f>
        <v>****</v>
      </c>
      <c r="O493" s="23" t="str">
        <f t="array" ref="O493">IFERROR(SUM(VLOOKUP(J493,counts!$A:$AC, {6,7,8,9,10,11,12,13,14,15,16,17,18,19,20,21,22,23,24,25,26,27,28,29},FALSE)),"****")</f>
        <v>****</v>
      </c>
      <c r="P493" s="23" t="e">
        <f>N493-O493</f>
        <v>#VALUE!</v>
      </c>
      <c r="Q493" s="24" t="e">
        <f>P493/O493</f>
        <v>#VALUE!</v>
      </c>
      <c r="R493" s="49"/>
      <c r="S493" s="22" t="str">
        <f>IFERROR(VLOOKUP(I493,emme_volumes!$A:$AB, 4,FALSE)*24,"****")</f>
        <v>****</v>
      </c>
      <c r="T493" s="22" t="str">
        <f t="array" ref="T493">IFERROR(SUM(VLOOKUP(I493,emme_volumes!$A:$AB, {5,6,7,8,9,10,11,12,13,14,15,16,17,18,19,20,21,22,23,24,25,26,27,28},FALSE)),"****")</f>
        <v>****</v>
      </c>
      <c r="U493" s="23" t="str">
        <f t="array" ref="U493">IFERROR(SUM(VLOOKUP(K493,counts!$A:$AC, {6,7,8,9,10,11,12,13,14,15,16,17,18,19,20,21,22,23,24,25,26,27,28,29},FALSE)),"****")</f>
        <v>****</v>
      </c>
      <c r="V493" s="23" t="e">
        <f>T493-U493</f>
        <v>#VALUE!</v>
      </c>
      <c r="W493" s="24" t="e">
        <f>V493/U493</f>
        <v>#VALUE!</v>
      </c>
    </row>
    <row r="494" spans="1:23" hidden="1" outlineLevel="1">
      <c r="A494" s="3"/>
      <c r="B494" s="53" t="s">
        <v>4</v>
      </c>
      <c r="C494" s="91"/>
      <c r="D494" s="54"/>
      <c r="E494" s="54"/>
      <c r="F494" s="54"/>
      <c r="G494" s="54"/>
      <c r="H494" s="54"/>
      <c r="I494" s="54"/>
      <c r="J494" s="54"/>
      <c r="K494" s="54"/>
      <c r="L494" s="45"/>
      <c r="M494" s="55">
        <f>SUM(M493)</f>
        <v>0</v>
      </c>
      <c r="N494" s="55">
        <f>SUM(N493)</f>
        <v>0</v>
      </c>
      <c r="O494" s="56">
        <f t="shared" ref="O494:P494" si="678">SUM(O493)</f>
        <v>0</v>
      </c>
      <c r="P494" s="56" t="e">
        <f t="shared" si="678"/>
        <v>#VALUE!</v>
      </c>
      <c r="Q494" s="57" t="e">
        <f t="shared" ref="Q494" si="679">P494/O494</f>
        <v>#VALUE!</v>
      </c>
      <c r="R494" s="50"/>
      <c r="S494" s="55">
        <f>SUM(S493)</f>
        <v>0</v>
      </c>
      <c r="T494" s="55">
        <f>SUM(T493)</f>
        <v>0</v>
      </c>
      <c r="U494" s="56">
        <f t="shared" ref="U494:V494" si="680">SUM(U493)</f>
        <v>0</v>
      </c>
      <c r="V494" s="56" t="e">
        <f t="shared" si="680"/>
        <v>#VALUE!</v>
      </c>
      <c r="W494" s="57" t="e">
        <f t="shared" ref="W494" si="681">V494/U494</f>
        <v>#VALUE!</v>
      </c>
    </row>
    <row r="495" spans="1:23" hidden="1" outlineLevel="1">
      <c r="C495" s="89"/>
      <c r="I495" s="92"/>
      <c r="L495" s="43"/>
      <c r="M495" s="22"/>
      <c r="N495" s="22"/>
      <c r="Q495" s="24"/>
      <c r="R495" s="49"/>
      <c r="S495" s="22"/>
      <c r="T495" s="22"/>
      <c r="W495" s="24"/>
    </row>
    <row r="496" spans="1:23" hidden="1" outlineLevel="1">
      <c r="B496" s="53" t="s">
        <v>158</v>
      </c>
      <c r="C496" s="90"/>
      <c r="D496" s="74"/>
      <c r="E496" s="74"/>
      <c r="F496" s="74">
        <f t="shared" ref="F496:F497" si="682">E496</f>
        <v>0</v>
      </c>
      <c r="G496" s="74">
        <f t="shared" ref="G496:G497" si="683">D496</f>
        <v>0</v>
      </c>
      <c r="H496" s="74"/>
      <c r="I496" s="74"/>
      <c r="J496" s="74"/>
      <c r="K496" s="74"/>
      <c r="L496" s="45"/>
      <c r="M496" s="75"/>
      <c r="N496" s="75"/>
      <c r="O496" s="76"/>
      <c r="P496" s="76"/>
      <c r="Q496" s="77"/>
      <c r="R496" s="49"/>
      <c r="S496" s="75"/>
      <c r="T496" s="75"/>
      <c r="U496" s="76"/>
      <c r="V496" s="76"/>
      <c r="W496" s="77"/>
    </row>
    <row r="497" spans="1:23" hidden="1" outlineLevel="1">
      <c r="B497" s="1" t="s">
        <v>355</v>
      </c>
      <c r="C497" s="89">
        <v>374</v>
      </c>
      <c r="F497" s="2">
        <f t="shared" si="682"/>
        <v>0</v>
      </c>
      <c r="G497" s="2">
        <f t="shared" si="683"/>
        <v>0</v>
      </c>
      <c r="H497" s="2" t="str">
        <f>CONCATENATE("L",D497,E497)</f>
        <v>L</v>
      </c>
      <c r="I497" s="2" t="str">
        <f>CONCATENATE("L",F497,G497)</f>
        <v>L00</v>
      </c>
      <c r="J497" s="2" t="str">
        <f>CONCATENATE(C497,"NE")</f>
        <v>374NE</v>
      </c>
      <c r="K497" s="2" t="str">
        <f>CONCATENATE(C497,"SW")</f>
        <v>374SW</v>
      </c>
      <c r="L497" s="43"/>
      <c r="M497" s="22" t="str">
        <f>IFERROR(VLOOKUP(H497,emme_volumes!$A:$AB, 4,FALSE)*24,"****")</f>
        <v>****</v>
      </c>
      <c r="N497" s="22" t="str">
        <f t="array" ref="N497">IFERROR(SUM(VLOOKUP(H497,emme_volumes!$A:$AB, {5,6,7,8,9,10,11,12,13,14,15,16,17,18,19,20,21,22,23,24,25,26,27,28},FALSE)),"****")</f>
        <v>****</v>
      </c>
      <c r="O497" s="23" t="str">
        <f t="array" ref="O497">IFERROR(SUM(VLOOKUP(J497,counts!$A:$AC, {6,7,8,9,10,11,12,13,14,15,16,17,18,19,20,21,22,23,24,25,26,27,28,29},FALSE)),"****")</f>
        <v>****</v>
      </c>
      <c r="P497" s="23" t="e">
        <f>N497-O497</f>
        <v>#VALUE!</v>
      </c>
      <c r="Q497" s="24" t="e">
        <f>P497/O497</f>
        <v>#VALUE!</v>
      </c>
      <c r="R497" s="49"/>
      <c r="S497" s="22" t="str">
        <f>IFERROR(VLOOKUP(I497,emme_volumes!$A:$AB, 4,FALSE)*24,"****")</f>
        <v>****</v>
      </c>
      <c r="T497" s="22" t="str">
        <f t="array" ref="T497">IFERROR(SUM(VLOOKUP(I497,emme_volumes!$A:$AB, {5,6,7,8,9,10,11,12,13,14,15,16,17,18,19,20,21,22,23,24,25,26,27,28},FALSE)),"****")</f>
        <v>****</v>
      </c>
      <c r="U497" s="23" t="str">
        <f t="array" ref="U497">IFERROR(SUM(VLOOKUP(K497,counts!$A:$AC, {6,7,8,9,10,11,12,13,14,15,16,17,18,19,20,21,22,23,24,25,26,27,28,29},FALSE)),"****")</f>
        <v>****</v>
      </c>
      <c r="V497" s="23" t="e">
        <f>T497-U497</f>
        <v>#VALUE!</v>
      </c>
      <c r="W497" s="24" t="e">
        <f>V497/U497</f>
        <v>#VALUE!</v>
      </c>
    </row>
    <row r="498" spans="1:23" hidden="1" outlineLevel="1">
      <c r="A498" s="3"/>
      <c r="B498" s="53" t="s">
        <v>4</v>
      </c>
      <c r="C498" s="91"/>
      <c r="D498" s="54"/>
      <c r="E498" s="54"/>
      <c r="F498" s="54"/>
      <c r="G498" s="54"/>
      <c r="H498" s="54"/>
      <c r="I498" s="54"/>
      <c r="J498" s="54"/>
      <c r="K498" s="54"/>
      <c r="L498" s="45"/>
      <c r="M498" s="55">
        <f>SUM(M497)</f>
        <v>0</v>
      </c>
      <c r="N498" s="55">
        <f>SUM(N497)</f>
        <v>0</v>
      </c>
      <c r="O498" s="56">
        <f t="shared" ref="O498:P498" si="684">SUM(O497)</f>
        <v>0</v>
      </c>
      <c r="P498" s="56" t="e">
        <f t="shared" si="684"/>
        <v>#VALUE!</v>
      </c>
      <c r="Q498" s="57" t="e">
        <f t="shared" ref="Q498" si="685">P498/O498</f>
        <v>#VALUE!</v>
      </c>
      <c r="R498" s="50"/>
      <c r="S498" s="55">
        <f>SUM(S497)</f>
        <v>0</v>
      </c>
      <c r="T498" s="55">
        <f>SUM(T497)</f>
        <v>0</v>
      </c>
      <c r="U498" s="56">
        <f t="shared" ref="U498:V498" si="686">SUM(U497)</f>
        <v>0</v>
      </c>
      <c r="V498" s="56" t="e">
        <f t="shared" si="686"/>
        <v>#VALUE!</v>
      </c>
      <c r="W498" s="57" t="e">
        <f t="shared" ref="W498" si="687">V498/U498</f>
        <v>#VALUE!</v>
      </c>
    </row>
    <row r="499" spans="1:23" hidden="1" outlineLevel="1">
      <c r="C499" s="89"/>
      <c r="I499" s="92"/>
      <c r="L499" s="43"/>
      <c r="M499" s="22"/>
      <c r="N499" s="22"/>
      <c r="Q499" s="24"/>
      <c r="R499" s="49"/>
      <c r="S499" s="22"/>
      <c r="T499" s="22"/>
      <c r="W499" s="24"/>
    </row>
    <row r="500" spans="1:23" hidden="1" outlineLevel="1">
      <c r="B500" s="53" t="s">
        <v>159</v>
      </c>
      <c r="C500" s="90"/>
      <c r="D500" s="74"/>
      <c r="E500" s="74"/>
      <c r="F500" s="74">
        <f t="shared" ref="F500:F503" si="688">E500</f>
        <v>0</v>
      </c>
      <c r="G500" s="74">
        <f t="shared" ref="G500:G503" si="689">D500</f>
        <v>0</v>
      </c>
      <c r="H500" s="74"/>
      <c r="I500" s="74"/>
      <c r="J500" s="74"/>
      <c r="K500" s="74"/>
      <c r="L500" s="45"/>
      <c r="M500" s="75"/>
      <c r="N500" s="75"/>
      <c r="O500" s="76"/>
      <c r="P500" s="76"/>
      <c r="Q500" s="77"/>
      <c r="R500" s="49"/>
      <c r="S500" s="75"/>
      <c r="T500" s="75"/>
      <c r="U500" s="76"/>
      <c r="V500" s="76"/>
      <c r="W500" s="77"/>
    </row>
    <row r="501" spans="1:23" hidden="1" outlineLevel="1">
      <c r="B501" s="1" t="s">
        <v>356</v>
      </c>
      <c r="C501" s="89">
        <v>375</v>
      </c>
      <c r="F501" s="2">
        <f t="shared" si="688"/>
        <v>0</v>
      </c>
      <c r="G501" s="2">
        <f t="shared" si="689"/>
        <v>0</v>
      </c>
      <c r="H501" s="2" t="str">
        <f t="shared" ref="H501:H503" si="690">CONCATENATE("L",D501,E501)</f>
        <v>L</v>
      </c>
      <c r="I501" s="2" t="str">
        <f t="shared" ref="I501:I503" si="691">CONCATENATE("L",F501,G501)</f>
        <v>L00</v>
      </c>
      <c r="J501" s="2" t="str">
        <f t="shared" ref="J501:J503" si="692">CONCATENATE(C501,"NE")</f>
        <v>375NE</v>
      </c>
      <c r="K501" s="2" t="str">
        <f t="shared" ref="K501:K503" si="693">CONCATENATE(C501,"SW")</f>
        <v>375SW</v>
      </c>
      <c r="L501" s="43"/>
      <c r="M501" s="22" t="str">
        <f>IFERROR(VLOOKUP(H501,emme_volumes!$A:$AB, 4,FALSE)*24,"****")</f>
        <v>****</v>
      </c>
      <c r="N501" s="22" t="str">
        <f t="array" ref="N501">IFERROR(SUM(VLOOKUP(H501,emme_volumes!$A:$AB, {5,6,7,8,9,10,11,12,13,14,15,16,17,18,19,20,21,22,23,24,25,26,27,28},FALSE)),"****")</f>
        <v>****</v>
      </c>
      <c r="O501" s="23" t="str">
        <f t="array" ref="O501">IFERROR(SUM(VLOOKUP(J501,counts!$A:$AC, {6,7,8,9,10,11,12,13,14,15,16,17,18,19,20,21,22,23,24,25,26,27,28,29},FALSE)),"****")</f>
        <v>****</v>
      </c>
      <c r="P501" s="23" t="e">
        <f t="shared" ref="P501:P503" si="694">N501-O501</f>
        <v>#VALUE!</v>
      </c>
      <c r="Q501" s="24" t="e">
        <f t="shared" ref="Q501:Q504" si="695">P501/O501</f>
        <v>#VALUE!</v>
      </c>
      <c r="R501" s="49"/>
      <c r="S501" s="22" t="str">
        <f>IFERROR(VLOOKUP(I501,emme_volumes!$A:$AB, 4,FALSE)*24,"****")</f>
        <v>****</v>
      </c>
      <c r="T501" s="22" t="str">
        <f t="array" ref="T501">IFERROR(SUM(VLOOKUP(I501,emme_volumes!$A:$AB, {5,6,7,8,9,10,11,12,13,14,15,16,17,18,19,20,21,22,23,24,25,26,27,28},FALSE)),"****")</f>
        <v>****</v>
      </c>
      <c r="U501" s="23" t="str">
        <f t="array" ref="U501">IFERROR(SUM(VLOOKUP(K501,counts!$A:$AC, {6,7,8,9,10,11,12,13,14,15,16,17,18,19,20,21,22,23,24,25,26,27,28,29},FALSE)),"****")</f>
        <v>****</v>
      </c>
      <c r="V501" s="23" t="e">
        <f t="shared" ref="V501:V503" si="696">T501-U501</f>
        <v>#VALUE!</v>
      </c>
      <c r="W501" s="24" t="e">
        <f t="shared" ref="W501:W504" si="697">V501/U501</f>
        <v>#VALUE!</v>
      </c>
    </row>
    <row r="502" spans="1:23" hidden="1" outlineLevel="1">
      <c r="B502" s="1" t="s">
        <v>357</v>
      </c>
      <c r="C502" s="89">
        <v>376</v>
      </c>
      <c r="F502" s="2">
        <f t="shared" si="688"/>
        <v>0</v>
      </c>
      <c r="G502" s="2">
        <f t="shared" si="689"/>
        <v>0</v>
      </c>
      <c r="H502" s="2" t="str">
        <f t="shared" si="690"/>
        <v>L</v>
      </c>
      <c r="I502" s="2" t="str">
        <f t="shared" si="691"/>
        <v>L00</v>
      </c>
      <c r="J502" s="2" t="str">
        <f t="shared" si="692"/>
        <v>376NE</v>
      </c>
      <c r="K502" s="2" t="str">
        <f t="shared" si="693"/>
        <v>376SW</v>
      </c>
      <c r="L502" s="43"/>
      <c r="M502" s="22" t="str">
        <f>IFERROR(VLOOKUP(H502,emme_volumes!$A:$AB, 4,FALSE)*24,"****")</f>
        <v>****</v>
      </c>
      <c r="N502" s="22" t="str">
        <f t="array" ref="N502">IFERROR(SUM(VLOOKUP(H502,emme_volumes!$A:$AB, {5,6,7,8,9,10,11,12,13,14,15,16,17,18,19,20,21,22,23,24,25,26,27,28},FALSE)),"****")</f>
        <v>****</v>
      </c>
      <c r="O502" s="23" t="str">
        <f t="array" ref="O502">IFERROR(SUM(VLOOKUP(J502,counts!$A:$AC, {6,7,8,9,10,11,12,13,14,15,16,17,18,19,20,21,22,23,24,25,26,27,28,29},FALSE)),"****")</f>
        <v>****</v>
      </c>
      <c r="P502" s="23" t="e">
        <f t="shared" si="694"/>
        <v>#VALUE!</v>
      </c>
      <c r="Q502" s="24" t="e">
        <f t="shared" si="695"/>
        <v>#VALUE!</v>
      </c>
      <c r="R502" s="49"/>
      <c r="S502" s="22" t="str">
        <f>IFERROR(VLOOKUP(I502,emme_volumes!$A:$AB, 4,FALSE)*24,"****")</f>
        <v>****</v>
      </c>
      <c r="T502" s="22" t="str">
        <f t="array" ref="T502">IFERROR(SUM(VLOOKUP(I502,emme_volumes!$A:$AB, {5,6,7,8,9,10,11,12,13,14,15,16,17,18,19,20,21,22,23,24,25,26,27,28},FALSE)),"****")</f>
        <v>****</v>
      </c>
      <c r="U502" s="23" t="str">
        <f t="array" ref="U502">IFERROR(SUM(VLOOKUP(K502,counts!$A:$AC, {6,7,8,9,10,11,12,13,14,15,16,17,18,19,20,21,22,23,24,25,26,27,28,29},FALSE)),"****")</f>
        <v>****</v>
      </c>
      <c r="V502" s="23" t="e">
        <f t="shared" si="696"/>
        <v>#VALUE!</v>
      </c>
      <c r="W502" s="24" t="e">
        <f t="shared" si="697"/>
        <v>#VALUE!</v>
      </c>
    </row>
    <row r="503" spans="1:23" hidden="1" outlineLevel="1">
      <c r="B503" s="1" t="s">
        <v>358</v>
      </c>
      <c r="C503" s="89">
        <v>377</v>
      </c>
      <c r="F503" s="2">
        <f t="shared" si="688"/>
        <v>0</v>
      </c>
      <c r="G503" s="2">
        <f t="shared" si="689"/>
        <v>0</v>
      </c>
      <c r="H503" s="2" t="str">
        <f t="shared" si="690"/>
        <v>L</v>
      </c>
      <c r="I503" s="2" t="str">
        <f t="shared" si="691"/>
        <v>L00</v>
      </c>
      <c r="J503" s="2" t="str">
        <f t="shared" si="692"/>
        <v>377NE</v>
      </c>
      <c r="K503" s="2" t="str">
        <f t="shared" si="693"/>
        <v>377SW</v>
      </c>
      <c r="L503" s="43"/>
      <c r="M503" s="22" t="str">
        <f>IFERROR(VLOOKUP(H503,emme_volumes!$A:$AB, 4,FALSE)*24,"****")</f>
        <v>****</v>
      </c>
      <c r="N503" s="22" t="str">
        <f t="array" ref="N503">IFERROR(SUM(VLOOKUP(H503,emme_volumes!$A:$AB, {5,6,7,8,9,10,11,12,13,14,15,16,17,18,19,20,21,22,23,24,25,26,27,28},FALSE)),"****")</f>
        <v>****</v>
      </c>
      <c r="O503" s="23" t="str">
        <f t="array" ref="O503">IFERROR(SUM(VLOOKUP(J503,counts!$A:$AC, {6,7,8,9,10,11,12,13,14,15,16,17,18,19,20,21,22,23,24,25,26,27,28,29},FALSE)),"****")</f>
        <v>****</v>
      </c>
      <c r="P503" s="23" t="e">
        <f t="shared" si="694"/>
        <v>#VALUE!</v>
      </c>
      <c r="Q503" s="24" t="e">
        <f t="shared" si="695"/>
        <v>#VALUE!</v>
      </c>
      <c r="R503" s="49"/>
      <c r="S503" s="22" t="str">
        <f>IFERROR(VLOOKUP(I503,emme_volumes!$A:$AB, 4,FALSE)*24,"****")</f>
        <v>****</v>
      </c>
      <c r="T503" s="22" t="str">
        <f t="array" ref="T503">IFERROR(SUM(VLOOKUP(I503,emme_volumes!$A:$AB, {5,6,7,8,9,10,11,12,13,14,15,16,17,18,19,20,21,22,23,24,25,26,27,28},FALSE)),"****")</f>
        <v>****</v>
      </c>
      <c r="U503" s="23" t="str">
        <f t="array" ref="U503">IFERROR(SUM(VLOOKUP(K503,counts!$A:$AC, {6,7,8,9,10,11,12,13,14,15,16,17,18,19,20,21,22,23,24,25,26,27,28,29},FALSE)),"****")</f>
        <v>****</v>
      </c>
      <c r="V503" s="23" t="e">
        <f t="shared" si="696"/>
        <v>#VALUE!</v>
      </c>
      <c r="W503" s="24" t="e">
        <f t="shared" si="697"/>
        <v>#VALUE!</v>
      </c>
    </row>
    <row r="504" spans="1:23" hidden="1" outlineLevel="1">
      <c r="A504" s="3"/>
      <c r="B504" s="53" t="s">
        <v>4</v>
      </c>
      <c r="C504" s="91"/>
      <c r="D504" s="54"/>
      <c r="E504" s="54"/>
      <c r="F504" s="54"/>
      <c r="G504" s="54"/>
      <c r="H504" s="54"/>
      <c r="I504" s="54"/>
      <c r="J504" s="54"/>
      <c r="K504" s="54"/>
      <c r="L504" s="45"/>
      <c r="M504" s="55">
        <f>SUM(M501:M503)</f>
        <v>0</v>
      </c>
      <c r="N504" s="55">
        <f>SUM(N501:N503)</f>
        <v>0</v>
      </c>
      <c r="O504" s="56">
        <f t="shared" ref="O504:P504" si="698">SUM(O501:O503)</f>
        <v>0</v>
      </c>
      <c r="P504" s="56" t="e">
        <f t="shared" si="698"/>
        <v>#VALUE!</v>
      </c>
      <c r="Q504" s="57" t="e">
        <f t="shared" si="695"/>
        <v>#VALUE!</v>
      </c>
      <c r="R504" s="50"/>
      <c r="S504" s="55">
        <f>SUM(S501:S503)</f>
        <v>0</v>
      </c>
      <c r="T504" s="55">
        <f t="shared" ref="T504:V504" si="699">SUM(T501:T503)</f>
        <v>0</v>
      </c>
      <c r="U504" s="56">
        <f t="shared" si="699"/>
        <v>0</v>
      </c>
      <c r="V504" s="56" t="e">
        <f t="shared" si="699"/>
        <v>#VALUE!</v>
      </c>
      <c r="W504" s="57" t="e">
        <f t="shared" si="697"/>
        <v>#VALUE!</v>
      </c>
    </row>
    <row r="505" spans="1:23" hidden="1" outlineLevel="1">
      <c r="C505" s="89"/>
      <c r="I505" s="92"/>
      <c r="L505" s="43"/>
      <c r="M505" s="22"/>
      <c r="N505" s="22"/>
      <c r="Q505" s="24"/>
      <c r="R505" s="49"/>
      <c r="S505" s="22"/>
      <c r="T505" s="22"/>
      <c r="W505" s="24"/>
    </row>
    <row r="506" spans="1:23" hidden="1" outlineLevel="1">
      <c r="B506" s="53" t="s">
        <v>160</v>
      </c>
      <c r="C506" s="90"/>
      <c r="D506" s="74"/>
      <c r="E506" s="74"/>
      <c r="F506" s="74"/>
      <c r="G506" s="74"/>
      <c r="H506" s="74"/>
      <c r="I506" s="74"/>
      <c r="J506" s="74"/>
      <c r="K506" s="74"/>
      <c r="L506" s="45"/>
      <c r="M506" s="75"/>
      <c r="N506" s="75"/>
      <c r="O506" s="76"/>
      <c r="P506" s="76"/>
      <c r="Q506" s="77"/>
      <c r="R506" s="49"/>
      <c r="S506" s="75"/>
      <c r="T506" s="75"/>
      <c r="U506" s="76"/>
      <c r="V506" s="76"/>
      <c r="W506" s="77"/>
    </row>
    <row r="507" spans="1:23" hidden="1" outlineLevel="1">
      <c r="B507" s="1" t="s">
        <v>359</v>
      </c>
      <c r="C507" s="89">
        <v>378</v>
      </c>
      <c r="F507" s="2">
        <f t="shared" ref="F507:F515" si="700">E507</f>
        <v>0</v>
      </c>
      <c r="G507" s="2">
        <f t="shared" ref="G507:G515" si="701">D507</f>
        <v>0</v>
      </c>
      <c r="H507" s="2" t="str">
        <f t="shared" ref="H507:H515" si="702">CONCATENATE("L",D507,E507)</f>
        <v>L</v>
      </c>
      <c r="I507" s="2" t="str">
        <f t="shared" ref="I507:I515" si="703">CONCATENATE("L",F507,G507)</f>
        <v>L00</v>
      </c>
      <c r="J507" s="2" t="str">
        <f t="shared" ref="J507:J515" si="704">CONCATENATE(C507,"NE")</f>
        <v>378NE</v>
      </c>
      <c r="K507" s="2" t="str">
        <f t="shared" ref="K507:K515" si="705">CONCATENATE(C507,"SW")</f>
        <v>378SW</v>
      </c>
      <c r="L507" s="43"/>
      <c r="M507" s="22" t="str">
        <f>IFERROR(VLOOKUP(H507,emme_volumes!$A:$AB, 4,FALSE)*24,"****")</f>
        <v>****</v>
      </c>
      <c r="N507" s="22" t="str">
        <f t="array" ref="N507">IFERROR(SUM(VLOOKUP(H507,emme_volumes!$A:$AB, {5,6,7,8,9,10,11,12,13,14,15,16,17,18,19,20,21,22,23,24,25,26,27,28},FALSE)),"****")</f>
        <v>****</v>
      </c>
      <c r="O507" s="23" t="str">
        <f t="array" ref="O507">IFERROR(SUM(VLOOKUP(J507,counts!$A:$AC, {6,7,8,9,10,11,12,13,14,15,16,17,18,19,20,21,22,23,24,25,26,27,28,29},FALSE)),"****")</f>
        <v>****</v>
      </c>
      <c r="P507" s="23" t="e">
        <f t="shared" ref="P507:P515" si="706">N507-O507</f>
        <v>#VALUE!</v>
      </c>
      <c r="Q507" s="24" t="e">
        <f t="shared" ref="Q507:Q516" si="707">P507/O507</f>
        <v>#VALUE!</v>
      </c>
      <c r="R507" s="49"/>
      <c r="S507" s="22" t="str">
        <f>IFERROR(VLOOKUP(I507,emme_volumes!$A:$AB, 4,FALSE)*24,"****")</f>
        <v>****</v>
      </c>
      <c r="T507" s="22" t="str">
        <f t="array" ref="T507">IFERROR(SUM(VLOOKUP(I507,emme_volumes!$A:$AB, {5,6,7,8,9,10,11,12,13,14,15,16,17,18,19,20,21,22,23,24,25,26,27,28},FALSE)),"****")</f>
        <v>****</v>
      </c>
      <c r="U507" s="23" t="str">
        <f t="array" ref="U507">IFERROR(SUM(VLOOKUP(K507,counts!$A:$AC, {6,7,8,9,10,11,12,13,14,15,16,17,18,19,20,21,22,23,24,25,26,27,28,29},FALSE)),"****")</f>
        <v>****</v>
      </c>
      <c r="V507" s="23" t="e">
        <f t="shared" ref="V507:V515" si="708">T507-U507</f>
        <v>#VALUE!</v>
      </c>
      <c r="W507" s="24" t="e">
        <f t="shared" ref="W507:W516" si="709">V507/U507</f>
        <v>#VALUE!</v>
      </c>
    </row>
    <row r="508" spans="1:23" hidden="1" outlineLevel="1">
      <c r="B508" s="1" t="s">
        <v>360</v>
      </c>
      <c r="C508" s="89">
        <v>379</v>
      </c>
      <c r="F508" s="2">
        <f t="shared" si="700"/>
        <v>0</v>
      </c>
      <c r="G508" s="2">
        <f t="shared" si="701"/>
        <v>0</v>
      </c>
      <c r="H508" s="2" t="str">
        <f t="shared" si="702"/>
        <v>L</v>
      </c>
      <c r="I508" s="2" t="str">
        <f t="shared" si="703"/>
        <v>L00</v>
      </c>
      <c r="J508" s="2" t="str">
        <f t="shared" si="704"/>
        <v>379NE</v>
      </c>
      <c r="K508" s="2" t="str">
        <f t="shared" si="705"/>
        <v>379SW</v>
      </c>
      <c r="L508" s="43"/>
      <c r="M508" s="22" t="str">
        <f>IFERROR(VLOOKUP(H508,emme_volumes!$A:$AB, 4,FALSE)*24,"****")</f>
        <v>****</v>
      </c>
      <c r="N508" s="22" t="str">
        <f t="array" ref="N508">IFERROR(SUM(VLOOKUP(H508,emme_volumes!$A:$AB, {5,6,7,8,9,10,11,12,13,14,15,16,17,18,19,20,21,22,23,24,25,26,27,28},FALSE)),"****")</f>
        <v>****</v>
      </c>
      <c r="O508" s="23" t="str">
        <f t="array" ref="O508">IFERROR(SUM(VLOOKUP(J508,counts!$A:$AC, {6,7,8,9,10,11,12,13,14,15,16,17,18,19,20,21,22,23,24,25,26,27,28,29},FALSE)),"****")</f>
        <v>****</v>
      </c>
      <c r="P508" s="23" t="e">
        <f t="shared" si="706"/>
        <v>#VALUE!</v>
      </c>
      <c r="Q508" s="24" t="e">
        <f t="shared" si="707"/>
        <v>#VALUE!</v>
      </c>
      <c r="R508" s="49"/>
      <c r="S508" s="22" t="str">
        <f>IFERROR(VLOOKUP(I508,emme_volumes!$A:$AB, 4,FALSE)*24,"****")</f>
        <v>****</v>
      </c>
      <c r="T508" s="22" t="str">
        <f t="array" ref="T508">IFERROR(SUM(VLOOKUP(I508,emme_volumes!$A:$AB, {5,6,7,8,9,10,11,12,13,14,15,16,17,18,19,20,21,22,23,24,25,26,27,28},FALSE)),"****")</f>
        <v>****</v>
      </c>
      <c r="U508" s="23" t="str">
        <f t="array" ref="U508">IFERROR(SUM(VLOOKUP(K508,counts!$A:$AC, {6,7,8,9,10,11,12,13,14,15,16,17,18,19,20,21,22,23,24,25,26,27,28,29},FALSE)),"****")</f>
        <v>****</v>
      </c>
      <c r="V508" s="23" t="e">
        <f t="shared" si="708"/>
        <v>#VALUE!</v>
      </c>
      <c r="W508" s="24" t="e">
        <f t="shared" si="709"/>
        <v>#VALUE!</v>
      </c>
    </row>
    <row r="509" spans="1:23" hidden="1" outlineLevel="1">
      <c r="B509" s="1" t="s">
        <v>361</v>
      </c>
      <c r="C509" s="89">
        <v>380</v>
      </c>
      <c r="F509" s="2">
        <f t="shared" si="700"/>
        <v>0</v>
      </c>
      <c r="G509" s="2">
        <f t="shared" si="701"/>
        <v>0</v>
      </c>
      <c r="H509" s="2" t="str">
        <f t="shared" si="702"/>
        <v>L</v>
      </c>
      <c r="I509" s="2" t="str">
        <f t="shared" si="703"/>
        <v>L00</v>
      </c>
      <c r="J509" s="2" t="str">
        <f t="shared" si="704"/>
        <v>380NE</v>
      </c>
      <c r="K509" s="2" t="str">
        <f t="shared" si="705"/>
        <v>380SW</v>
      </c>
      <c r="L509" s="43"/>
      <c r="M509" s="22" t="str">
        <f>IFERROR(VLOOKUP(H509,emme_volumes!$A:$AB, 4,FALSE)*24,"****")</f>
        <v>****</v>
      </c>
      <c r="N509" s="22" t="str">
        <f t="array" ref="N509">IFERROR(SUM(VLOOKUP(H509,emme_volumes!$A:$AB, {5,6,7,8,9,10,11,12,13,14,15,16,17,18,19,20,21,22,23,24,25,26,27,28},FALSE)),"****")</f>
        <v>****</v>
      </c>
      <c r="O509" s="23" t="str">
        <f t="array" ref="O509">IFERROR(SUM(VLOOKUP(J509,counts!$A:$AC, {6,7,8,9,10,11,12,13,14,15,16,17,18,19,20,21,22,23,24,25,26,27,28,29},FALSE)),"****")</f>
        <v>****</v>
      </c>
      <c r="P509" s="23" t="e">
        <f t="shared" si="706"/>
        <v>#VALUE!</v>
      </c>
      <c r="Q509" s="24" t="e">
        <f t="shared" si="707"/>
        <v>#VALUE!</v>
      </c>
      <c r="R509" s="49"/>
      <c r="S509" s="22" t="str">
        <f>IFERROR(VLOOKUP(I509,emme_volumes!$A:$AB, 4,FALSE)*24,"****")</f>
        <v>****</v>
      </c>
      <c r="T509" s="22" t="str">
        <f t="array" ref="T509">IFERROR(SUM(VLOOKUP(I509,emme_volumes!$A:$AB, {5,6,7,8,9,10,11,12,13,14,15,16,17,18,19,20,21,22,23,24,25,26,27,28},FALSE)),"****")</f>
        <v>****</v>
      </c>
      <c r="U509" s="23" t="str">
        <f t="array" ref="U509">IFERROR(SUM(VLOOKUP(K509,counts!$A:$AC, {6,7,8,9,10,11,12,13,14,15,16,17,18,19,20,21,22,23,24,25,26,27,28,29},FALSE)),"****")</f>
        <v>****</v>
      </c>
      <c r="V509" s="23" t="e">
        <f t="shared" si="708"/>
        <v>#VALUE!</v>
      </c>
      <c r="W509" s="24" t="e">
        <f t="shared" si="709"/>
        <v>#VALUE!</v>
      </c>
    </row>
    <row r="510" spans="1:23" hidden="1" outlineLevel="1">
      <c r="B510" s="1" t="s">
        <v>362</v>
      </c>
      <c r="C510" s="89">
        <v>381</v>
      </c>
      <c r="F510" s="2">
        <f t="shared" si="700"/>
        <v>0</v>
      </c>
      <c r="G510" s="2">
        <f t="shared" si="701"/>
        <v>0</v>
      </c>
      <c r="H510" s="2" t="str">
        <f t="shared" si="702"/>
        <v>L</v>
      </c>
      <c r="I510" s="2" t="str">
        <f t="shared" si="703"/>
        <v>L00</v>
      </c>
      <c r="J510" s="2" t="str">
        <f t="shared" si="704"/>
        <v>381NE</v>
      </c>
      <c r="K510" s="2" t="str">
        <f t="shared" si="705"/>
        <v>381SW</v>
      </c>
      <c r="L510" s="43"/>
      <c r="M510" s="22" t="str">
        <f>IFERROR(VLOOKUP(H510,emme_volumes!$A:$AB, 4,FALSE)*24,"****")</f>
        <v>****</v>
      </c>
      <c r="N510" s="22" t="str">
        <f t="array" ref="N510">IFERROR(SUM(VLOOKUP(H510,emme_volumes!$A:$AB, {5,6,7,8,9,10,11,12,13,14,15,16,17,18,19,20,21,22,23,24,25,26,27,28},FALSE)),"****")</f>
        <v>****</v>
      </c>
      <c r="O510" s="23" t="str">
        <f t="array" ref="O510">IFERROR(SUM(VLOOKUP(J510,counts!$A:$AC, {6,7,8,9,10,11,12,13,14,15,16,17,18,19,20,21,22,23,24,25,26,27,28,29},FALSE)),"****")</f>
        <v>****</v>
      </c>
      <c r="P510" s="23" t="e">
        <f t="shared" si="706"/>
        <v>#VALUE!</v>
      </c>
      <c r="Q510" s="24" t="e">
        <f t="shared" si="707"/>
        <v>#VALUE!</v>
      </c>
      <c r="R510" s="49"/>
      <c r="S510" s="22" t="str">
        <f>IFERROR(VLOOKUP(I510,emme_volumes!$A:$AB, 4,FALSE)*24,"****")</f>
        <v>****</v>
      </c>
      <c r="T510" s="22" t="str">
        <f t="array" ref="T510">IFERROR(SUM(VLOOKUP(I510,emme_volumes!$A:$AB, {5,6,7,8,9,10,11,12,13,14,15,16,17,18,19,20,21,22,23,24,25,26,27,28},FALSE)),"****")</f>
        <v>****</v>
      </c>
      <c r="U510" s="23" t="str">
        <f t="array" ref="U510">IFERROR(SUM(VLOOKUP(K510,counts!$A:$AC, {6,7,8,9,10,11,12,13,14,15,16,17,18,19,20,21,22,23,24,25,26,27,28,29},FALSE)),"****")</f>
        <v>****</v>
      </c>
      <c r="V510" s="23" t="e">
        <f t="shared" si="708"/>
        <v>#VALUE!</v>
      </c>
      <c r="W510" s="24" t="e">
        <f t="shared" si="709"/>
        <v>#VALUE!</v>
      </c>
    </row>
    <row r="511" spans="1:23" hidden="1" outlineLevel="1">
      <c r="B511" s="1" t="s">
        <v>363</v>
      </c>
      <c r="C511" s="89">
        <v>382</v>
      </c>
      <c r="F511" s="2">
        <f t="shared" si="700"/>
        <v>0</v>
      </c>
      <c r="G511" s="2">
        <f t="shared" si="701"/>
        <v>0</v>
      </c>
      <c r="H511" s="2" t="str">
        <f t="shared" si="702"/>
        <v>L</v>
      </c>
      <c r="I511" s="2" t="str">
        <f t="shared" si="703"/>
        <v>L00</v>
      </c>
      <c r="J511" s="2" t="str">
        <f t="shared" si="704"/>
        <v>382NE</v>
      </c>
      <c r="K511" s="2" t="str">
        <f t="shared" si="705"/>
        <v>382SW</v>
      </c>
      <c r="L511" s="43"/>
      <c r="M511" s="22" t="str">
        <f>IFERROR(VLOOKUP(H511,emme_volumes!$A:$AB, 4,FALSE)*24,"****")</f>
        <v>****</v>
      </c>
      <c r="N511" s="22" t="str">
        <f t="array" ref="N511">IFERROR(SUM(VLOOKUP(H511,emme_volumes!$A:$AB, {5,6,7,8,9,10,11,12,13,14,15,16,17,18,19,20,21,22,23,24,25,26,27,28},FALSE)),"****")</f>
        <v>****</v>
      </c>
      <c r="O511" s="23" t="str">
        <f t="array" ref="O511">IFERROR(SUM(VLOOKUP(J511,counts!$A:$AC, {6,7,8,9,10,11,12,13,14,15,16,17,18,19,20,21,22,23,24,25,26,27,28,29},FALSE)),"****")</f>
        <v>****</v>
      </c>
      <c r="P511" s="23" t="e">
        <f t="shared" si="706"/>
        <v>#VALUE!</v>
      </c>
      <c r="Q511" s="24" t="e">
        <f t="shared" si="707"/>
        <v>#VALUE!</v>
      </c>
      <c r="R511" s="49"/>
      <c r="S511" s="22" t="str">
        <f>IFERROR(VLOOKUP(I511,emme_volumes!$A:$AB, 4,FALSE)*24,"****")</f>
        <v>****</v>
      </c>
      <c r="T511" s="22" t="str">
        <f t="array" ref="T511">IFERROR(SUM(VLOOKUP(I511,emme_volumes!$A:$AB, {5,6,7,8,9,10,11,12,13,14,15,16,17,18,19,20,21,22,23,24,25,26,27,28},FALSE)),"****")</f>
        <v>****</v>
      </c>
      <c r="U511" s="23" t="str">
        <f t="array" ref="U511">IFERROR(SUM(VLOOKUP(K511,counts!$A:$AC, {6,7,8,9,10,11,12,13,14,15,16,17,18,19,20,21,22,23,24,25,26,27,28,29},FALSE)),"****")</f>
        <v>****</v>
      </c>
      <c r="V511" s="23" t="e">
        <f t="shared" si="708"/>
        <v>#VALUE!</v>
      </c>
      <c r="W511" s="24" t="e">
        <f t="shared" si="709"/>
        <v>#VALUE!</v>
      </c>
    </row>
    <row r="512" spans="1:23" hidden="1" outlineLevel="1">
      <c r="B512" s="1" t="s">
        <v>364</v>
      </c>
      <c r="C512" s="89">
        <v>383</v>
      </c>
      <c r="F512" s="2">
        <f t="shared" si="700"/>
        <v>0</v>
      </c>
      <c r="G512" s="2">
        <f t="shared" si="701"/>
        <v>0</v>
      </c>
      <c r="H512" s="2" t="str">
        <f t="shared" si="702"/>
        <v>L</v>
      </c>
      <c r="I512" s="2" t="str">
        <f t="shared" si="703"/>
        <v>L00</v>
      </c>
      <c r="J512" s="2" t="str">
        <f t="shared" si="704"/>
        <v>383NE</v>
      </c>
      <c r="K512" s="2" t="str">
        <f t="shared" si="705"/>
        <v>383SW</v>
      </c>
      <c r="L512" s="43"/>
      <c r="M512" s="22" t="str">
        <f>IFERROR(VLOOKUP(H512,emme_volumes!$A:$AB, 4,FALSE)*24,"****")</f>
        <v>****</v>
      </c>
      <c r="N512" s="22" t="str">
        <f t="array" ref="N512">IFERROR(SUM(VLOOKUP(H512,emme_volumes!$A:$AB, {5,6,7,8,9,10,11,12,13,14,15,16,17,18,19,20,21,22,23,24,25,26,27,28},FALSE)),"****")</f>
        <v>****</v>
      </c>
      <c r="O512" s="23" t="str">
        <f t="array" ref="O512">IFERROR(SUM(VLOOKUP(J512,counts!$A:$AC, {6,7,8,9,10,11,12,13,14,15,16,17,18,19,20,21,22,23,24,25,26,27,28,29},FALSE)),"****")</f>
        <v>****</v>
      </c>
      <c r="P512" s="23" t="e">
        <f t="shared" si="706"/>
        <v>#VALUE!</v>
      </c>
      <c r="Q512" s="24" t="e">
        <f t="shared" si="707"/>
        <v>#VALUE!</v>
      </c>
      <c r="R512" s="49"/>
      <c r="S512" s="22" t="str">
        <f>IFERROR(VLOOKUP(I512,emme_volumes!$A:$AB, 4,FALSE)*24,"****")</f>
        <v>****</v>
      </c>
      <c r="T512" s="22" t="str">
        <f t="array" ref="T512">IFERROR(SUM(VLOOKUP(I512,emme_volumes!$A:$AB, {5,6,7,8,9,10,11,12,13,14,15,16,17,18,19,20,21,22,23,24,25,26,27,28},FALSE)),"****")</f>
        <v>****</v>
      </c>
      <c r="U512" s="23" t="str">
        <f t="array" ref="U512">IFERROR(SUM(VLOOKUP(K512,counts!$A:$AC, {6,7,8,9,10,11,12,13,14,15,16,17,18,19,20,21,22,23,24,25,26,27,28,29},FALSE)),"****")</f>
        <v>****</v>
      </c>
      <c r="V512" s="23" t="e">
        <f t="shared" si="708"/>
        <v>#VALUE!</v>
      </c>
      <c r="W512" s="24" t="e">
        <f t="shared" si="709"/>
        <v>#VALUE!</v>
      </c>
    </row>
    <row r="513" spans="1:23" hidden="1" outlineLevel="1">
      <c r="B513" s="1" t="s">
        <v>365</v>
      </c>
      <c r="C513" s="89">
        <v>384</v>
      </c>
      <c r="F513" s="2">
        <f t="shared" si="700"/>
        <v>0</v>
      </c>
      <c r="G513" s="2">
        <f t="shared" si="701"/>
        <v>0</v>
      </c>
      <c r="H513" s="2" t="str">
        <f t="shared" si="702"/>
        <v>L</v>
      </c>
      <c r="I513" s="2" t="str">
        <f t="shared" si="703"/>
        <v>L00</v>
      </c>
      <c r="J513" s="2" t="str">
        <f t="shared" si="704"/>
        <v>384NE</v>
      </c>
      <c r="K513" s="2" t="str">
        <f t="shared" si="705"/>
        <v>384SW</v>
      </c>
      <c r="L513" s="43"/>
      <c r="M513" s="22" t="str">
        <f>IFERROR(VLOOKUP(H513,emme_volumes!$A:$AB, 4,FALSE)*24,"****")</f>
        <v>****</v>
      </c>
      <c r="N513" s="22" t="str">
        <f t="array" ref="N513">IFERROR(SUM(VLOOKUP(H513,emme_volumes!$A:$AB, {5,6,7,8,9,10,11,12,13,14,15,16,17,18,19,20,21,22,23,24,25,26,27,28},FALSE)),"****")</f>
        <v>****</v>
      </c>
      <c r="O513" s="23" t="str">
        <f t="array" ref="O513">IFERROR(SUM(VLOOKUP(J513,counts!$A:$AC, {6,7,8,9,10,11,12,13,14,15,16,17,18,19,20,21,22,23,24,25,26,27,28,29},FALSE)),"****")</f>
        <v>****</v>
      </c>
      <c r="P513" s="23" t="e">
        <f t="shared" si="706"/>
        <v>#VALUE!</v>
      </c>
      <c r="Q513" s="24" t="e">
        <f t="shared" si="707"/>
        <v>#VALUE!</v>
      </c>
      <c r="R513" s="49"/>
      <c r="S513" s="22" t="str">
        <f>IFERROR(VLOOKUP(I513,emme_volumes!$A:$AB, 4,FALSE)*24,"****")</f>
        <v>****</v>
      </c>
      <c r="T513" s="22" t="str">
        <f t="array" ref="T513">IFERROR(SUM(VLOOKUP(I513,emme_volumes!$A:$AB, {5,6,7,8,9,10,11,12,13,14,15,16,17,18,19,20,21,22,23,24,25,26,27,28},FALSE)),"****")</f>
        <v>****</v>
      </c>
      <c r="U513" s="23" t="str">
        <f t="array" ref="U513">IFERROR(SUM(VLOOKUP(K513,counts!$A:$AC, {6,7,8,9,10,11,12,13,14,15,16,17,18,19,20,21,22,23,24,25,26,27,28,29},FALSE)),"****")</f>
        <v>****</v>
      </c>
      <c r="V513" s="23" t="e">
        <f t="shared" si="708"/>
        <v>#VALUE!</v>
      </c>
      <c r="W513" s="24" t="e">
        <f t="shared" si="709"/>
        <v>#VALUE!</v>
      </c>
    </row>
    <row r="514" spans="1:23" hidden="1" outlineLevel="1">
      <c r="B514" s="1" t="s">
        <v>366</v>
      </c>
      <c r="C514" s="89">
        <v>385</v>
      </c>
      <c r="F514" s="2">
        <f t="shared" si="700"/>
        <v>0</v>
      </c>
      <c r="G514" s="2">
        <f t="shared" si="701"/>
        <v>0</v>
      </c>
      <c r="H514" s="2" t="str">
        <f t="shared" si="702"/>
        <v>L</v>
      </c>
      <c r="I514" s="2" t="str">
        <f t="shared" si="703"/>
        <v>L00</v>
      </c>
      <c r="J514" s="2" t="str">
        <f t="shared" si="704"/>
        <v>385NE</v>
      </c>
      <c r="K514" s="2" t="str">
        <f t="shared" si="705"/>
        <v>385SW</v>
      </c>
      <c r="L514" s="43"/>
      <c r="M514" s="22" t="str">
        <f>IFERROR(VLOOKUP(H514,emme_volumes!$A:$AB, 4,FALSE)*24,"****")</f>
        <v>****</v>
      </c>
      <c r="N514" s="22" t="str">
        <f t="array" ref="N514">IFERROR(SUM(VLOOKUP(H514,emme_volumes!$A:$AB, {5,6,7,8,9,10,11,12,13,14,15,16,17,18,19,20,21,22,23,24,25,26,27,28},FALSE)),"****")</f>
        <v>****</v>
      </c>
      <c r="O514" s="23" t="str">
        <f t="array" ref="O514">IFERROR(SUM(VLOOKUP(J514,counts!$A:$AC, {6,7,8,9,10,11,12,13,14,15,16,17,18,19,20,21,22,23,24,25,26,27,28,29},FALSE)),"****")</f>
        <v>****</v>
      </c>
      <c r="P514" s="23" t="e">
        <f t="shared" si="706"/>
        <v>#VALUE!</v>
      </c>
      <c r="Q514" s="24" t="e">
        <f t="shared" si="707"/>
        <v>#VALUE!</v>
      </c>
      <c r="R514" s="49"/>
      <c r="S514" s="22" t="str">
        <f>IFERROR(VLOOKUP(I514,emme_volumes!$A:$AB, 4,FALSE)*24,"****")</f>
        <v>****</v>
      </c>
      <c r="T514" s="22" t="str">
        <f t="array" ref="T514">IFERROR(SUM(VLOOKUP(I514,emme_volumes!$A:$AB, {5,6,7,8,9,10,11,12,13,14,15,16,17,18,19,20,21,22,23,24,25,26,27,28},FALSE)),"****")</f>
        <v>****</v>
      </c>
      <c r="U514" s="23" t="str">
        <f t="array" ref="U514">IFERROR(SUM(VLOOKUP(K514,counts!$A:$AC, {6,7,8,9,10,11,12,13,14,15,16,17,18,19,20,21,22,23,24,25,26,27,28,29},FALSE)),"****")</f>
        <v>****</v>
      </c>
      <c r="V514" s="23" t="e">
        <f t="shared" si="708"/>
        <v>#VALUE!</v>
      </c>
      <c r="W514" s="24" t="e">
        <f t="shared" si="709"/>
        <v>#VALUE!</v>
      </c>
    </row>
    <row r="515" spans="1:23" hidden="1" outlineLevel="1">
      <c r="B515" s="1" t="s">
        <v>367</v>
      </c>
      <c r="C515" s="89">
        <v>386</v>
      </c>
      <c r="F515" s="2">
        <f t="shared" si="700"/>
        <v>0</v>
      </c>
      <c r="G515" s="2">
        <f t="shared" si="701"/>
        <v>0</v>
      </c>
      <c r="H515" s="2" t="str">
        <f t="shared" si="702"/>
        <v>L</v>
      </c>
      <c r="I515" s="2" t="str">
        <f t="shared" si="703"/>
        <v>L00</v>
      </c>
      <c r="J515" s="2" t="str">
        <f t="shared" si="704"/>
        <v>386NE</v>
      </c>
      <c r="K515" s="2" t="str">
        <f t="shared" si="705"/>
        <v>386SW</v>
      </c>
      <c r="L515" s="43"/>
      <c r="M515" s="22" t="str">
        <f>IFERROR(VLOOKUP(H515,emme_volumes!$A:$AB, 4,FALSE)*24,"****")</f>
        <v>****</v>
      </c>
      <c r="N515" s="22" t="str">
        <f t="array" ref="N515">IFERROR(SUM(VLOOKUP(H515,emme_volumes!$A:$AB, {5,6,7,8,9,10,11,12,13,14,15,16,17,18,19,20,21,22,23,24,25,26,27,28},FALSE)),"****")</f>
        <v>****</v>
      </c>
      <c r="O515" s="23" t="str">
        <f t="array" ref="O515">IFERROR(SUM(VLOOKUP(J515,counts!$A:$AC, {6,7,8,9,10,11,12,13,14,15,16,17,18,19,20,21,22,23,24,25,26,27,28,29},FALSE)),"****")</f>
        <v>****</v>
      </c>
      <c r="P515" s="23" t="e">
        <f t="shared" si="706"/>
        <v>#VALUE!</v>
      </c>
      <c r="Q515" s="24" t="e">
        <f t="shared" si="707"/>
        <v>#VALUE!</v>
      </c>
      <c r="R515" s="49"/>
      <c r="S515" s="22" t="str">
        <f>IFERROR(VLOOKUP(I515,emme_volumes!$A:$AB, 4,FALSE)*24,"****")</f>
        <v>****</v>
      </c>
      <c r="T515" s="22" t="str">
        <f t="array" ref="T515">IFERROR(SUM(VLOOKUP(I515,emme_volumes!$A:$AB, {5,6,7,8,9,10,11,12,13,14,15,16,17,18,19,20,21,22,23,24,25,26,27,28},FALSE)),"****")</f>
        <v>****</v>
      </c>
      <c r="U515" s="23" t="str">
        <f t="array" ref="U515">IFERROR(SUM(VLOOKUP(K515,counts!$A:$AC, {6,7,8,9,10,11,12,13,14,15,16,17,18,19,20,21,22,23,24,25,26,27,28,29},FALSE)),"****")</f>
        <v>****</v>
      </c>
      <c r="V515" s="23" t="e">
        <f t="shared" si="708"/>
        <v>#VALUE!</v>
      </c>
      <c r="W515" s="24" t="e">
        <f t="shared" si="709"/>
        <v>#VALUE!</v>
      </c>
    </row>
    <row r="516" spans="1:23" hidden="1" outlineLevel="1">
      <c r="A516" s="3"/>
      <c r="B516" s="53" t="s">
        <v>4</v>
      </c>
      <c r="C516" s="94"/>
      <c r="D516" s="95"/>
      <c r="E516" s="95"/>
      <c r="F516" s="95"/>
      <c r="G516" s="95"/>
      <c r="H516" s="95"/>
      <c r="I516" s="95"/>
      <c r="J516" s="95"/>
      <c r="K516" s="95"/>
      <c r="L516" s="97"/>
      <c r="M516" s="67">
        <f>SUM(M507:M515)</f>
        <v>0</v>
      </c>
      <c r="N516" s="67">
        <f>SUM(N507:N515)</f>
        <v>0</v>
      </c>
      <c r="O516" s="68">
        <f t="shared" ref="O516:P516" si="710">SUM(O507:O515)</f>
        <v>0</v>
      </c>
      <c r="P516" s="68" t="e">
        <f t="shared" si="710"/>
        <v>#VALUE!</v>
      </c>
      <c r="Q516" s="69" t="e">
        <f t="shared" si="707"/>
        <v>#VALUE!</v>
      </c>
      <c r="R516" s="99"/>
      <c r="S516" s="67">
        <f>SUM(S507:S515)</f>
        <v>0</v>
      </c>
      <c r="T516" s="67">
        <f t="shared" ref="T516:V516" si="711">SUM(T507:T515)</f>
        <v>0</v>
      </c>
      <c r="U516" s="68">
        <f t="shared" si="711"/>
        <v>0</v>
      </c>
      <c r="V516" s="68" t="e">
        <f t="shared" si="711"/>
        <v>#VALUE!</v>
      </c>
      <c r="W516" s="69" t="e">
        <f t="shared" si="709"/>
        <v>#VALUE!</v>
      </c>
    </row>
    <row r="517" spans="1:23" collapsed="1">
      <c r="I517" s="14"/>
    </row>
    <row r="518" spans="1:23">
      <c r="I518" s="14"/>
    </row>
    <row r="519" spans="1:23">
      <c r="I519" s="14"/>
    </row>
    <row r="520" spans="1:23">
      <c r="I520" s="14"/>
    </row>
    <row r="521" spans="1:23">
      <c r="I521" s="14"/>
    </row>
    <row r="522" spans="1:23">
      <c r="I522" s="14"/>
    </row>
    <row r="523" spans="1:23">
      <c r="I523" s="14"/>
    </row>
    <row r="524" spans="1:23">
      <c r="I524" s="14"/>
    </row>
    <row r="525" spans="1:23">
      <c r="I525" s="14"/>
    </row>
    <row r="526" spans="1:23">
      <c r="I526" s="14"/>
    </row>
    <row r="527" spans="1:23">
      <c r="I527" s="14"/>
    </row>
    <row r="528" spans="1:23">
      <c r="I528" s="14"/>
    </row>
    <row r="529" spans="9:9">
      <c r="I529" s="14"/>
    </row>
    <row r="530" spans="9:9">
      <c r="I530" s="14"/>
    </row>
    <row r="531" spans="9:9">
      <c r="I531" s="14"/>
    </row>
    <row r="532" spans="9:9">
      <c r="I532" s="14"/>
    </row>
    <row r="533" spans="9:9">
      <c r="I533" s="14"/>
    </row>
    <row r="534" spans="9:9">
      <c r="I534" s="14"/>
    </row>
  </sheetData>
  <mergeCells count="2">
    <mergeCell ref="M1:Q1"/>
    <mergeCell ref="S1:W1"/>
  </mergeCells>
  <printOptions horizontalCentered="1" verticalCentered="1"/>
  <pageMargins left="0.25" right="0.25" top="0.35" bottom="0.28000000000000003" header="0.3" footer="0.3"/>
  <pageSetup scale="4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01"/>
  <sheetViews>
    <sheetView workbookViewId="0">
      <selection activeCell="F14" sqref="F14"/>
    </sheetView>
  </sheetViews>
  <sheetFormatPr defaultRowHeight="12.75"/>
  <sheetData>
    <row r="1" spans="1:31">
      <c r="A1" t="s">
        <v>483</v>
      </c>
      <c r="B1" s="15" t="s">
        <v>451</v>
      </c>
      <c r="C1" s="15" t="s">
        <v>50</v>
      </c>
      <c r="D1" s="15" t="s">
        <v>452</v>
      </c>
      <c r="E1" s="15" t="s">
        <v>453</v>
      </c>
      <c r="F1" s="16" t="s">
        <v>454</v>
      </c>
      <c r="G1" s="17" t="s">
        <v>455</v>
      </c>
      <c r="H1" s="17" t="s">
        <v>456</v>
      </c>
      <c r="I1" s="17" t="s">
        <v>457</v>
      </c>
      <c r="J1" s="17" t="s">
        <v>458</v>
      </c>
      <c r="K1" s="17" t="s">
        <v>459</v>
      </c>
      <c r="L1" s="17" t="s">
        <v>460</v>
      </c>
      <c r="M1" s="17" t="s">
        <v>461</v>
      </c>
      <c r="N1" s="17" t="s">
        <v>462</v>
      </c>
      <c r="O1" s="17" t="s">
        <v>463</v>
      </c>
      <c r="P1" s="17" t="s">
        <v>464</v>
      </c>
      <c r="Q1" s="17" t="s">
        <v>465</v>
      </c>
      <c r="R1" s="17" t="s">
        <v>466</v>
      </c>
      <c r="S1" s="17" t="s">
        <v>467</v>
      </c>
      <c r="T1" s="17" t="s">
        <v>468</v>
      </c>
      <c r="U1" s="17" t="s">
        <v>469</v>
      </c>
      <c r="V1" s="17" t="s">
        <v>470</v>
      </c>
      <c r="W1" s="17" t="s">
        <v>471</v>
      </c>
      <c r="X1" s="17" t="s">
        <v>472</v>
      </c>
      <c r="Y1" s="17" t="s">
        <v>473</v>
      </c>
      <c r="Z1" s="17" t="s">
        <v>474</v>
      </c>
      <c r="AA1" s="17" t="s">
        <v>475</v>
      </c>
      <c r="AB1" s="17" t="s">
        <v>476</v>
      </c>
      <c r="AC1" s="17" t="s">
        <v>465</v>
      </c>
    </row>
    <row r="2" spans="1:31" ht="15.75">
      <c r="A2" t="str">
        <f t="shared" ref="A2:A65" si="0">CONCATENATE(B2,E2)</f>
        <v>12NE</v>
      </c>
      <c r="B2">
        <v>12</v>
      </c>
      <c r="C2" t="s">
        <v>96</v>
      </c>
      <c r="D2">
        <v>2</v>
      </c>
      <c r="E2" t="s">
        <v>477</v>
      </c>
      <c r="F2">
        <v>51</v>
      </c>
      <c r="G2">
        <v>38</v>
      </c>
      <c r="H2">
        <v>56</v>
      </c>
      <c r="I2">
        <v>69</v>
      </c>
      <c r="J2">
        <v>114</v>
      </c>
      <c r="K2">
        <v>219</v>
      </c>
      <c r="L2">
        <v>540</v>
      </c>
      <c r="M2">
        <v>956</v>
      </c>
      <c r="N2">
        <v>1197</v>
      </c>
      <c r="O2">
        <v>867</v>
      </c>
      <c r="P2">
        <v>574</v>
      </c>
      <c r="Q2">
        <v>583</v>
      </c>
      <c r="R2">
        <v>520</v>
      </c>
      <c r="S2">
        <v>545</v>
      </c>
      <c r="T2">
        <v>797</v>
      </c>
      <c r="U2">
        <v>964</v>
      </c>
      <c r="V2">
        <v>1040</v>
      </c>
      <c r="W2">
        <v>991</v>
      </c>
      <c r="X2">
        <v>596</v>
      </c>
      <c r="Y2">
        <v>370</v>
      </c>
      <c r="Z2">
        <v>256</v>
      </c>
      <c r="AA2">
        <v>160</v>
      </c>
      <c r="AB2">
        <v>207</v>
      </c>
      <c r="AC2">
        <v>151</v>
      </c>
      <c r="AE2" s="39"/>
    </row>
    <row r="3" spans="1:31" ht="15.75">
      <c r="A3" t="str">
        <f t="shared" si="0"/>
        <v>12SW</v>
      </c>
      <c r="B3">
        <v>12</v>
      </c>
      <c r="C3" t="s">
        <v>96</v>
      </c>
      <c r="D3">
        <v>2</v>
      </c>
      <c r="E3" t="s">
        <v>478</v>
      </c>
      <c r="F3">
        <v>76</v>
      </c>
      <c r="G3">
        <v>73</v>
      </c>
      <c r="H3">
        <v>100</v>
      </c>
      <c r="I3">
        <v>115</v>
      </c>
      <c r="J3">
        <v>247</v>
      </c>
      <c r="K3">
        <v>534</v>
      </c>
      <c r="L3">
        <v>635</v>
      </c>
      <c r="M3">
        <v>783</v>
      </c>
      <c r="N3">
        <v>689</v>
      </c>
      <c r="O3">
        <v>507</v>
      </c>
      <c r="P3">
        <v>495</v>
      </c>
      <c r="Q3">
        <v>486</v>
      </c>
      <c r="R3">
        <v>583</v>
      </c>
      <c r="S3">
        <v>596</v>
      </c>
      <c r="T3">
        <v>650</v>
      </c>
      <c r="U3">
        <v>808</v>
      </c>
      <c r="V3">
        <v>1028</v>
      </c>
      <c r="W3">
        <v>985</v>
      </c>
      <c r="X3">
        <v>628</v>
      </c>
      <c r="Y3">
        <v>444</v>
      </c>
      <c r="Z3">
        <v>336</v>
      </c>
      <c r="AA3">
        <v>312</v>
      </c>
      <c r="AB3">
        <v>291</v>
      </c>
      <c r="AC3">
        <v>175</v>
      </c>
      <c r="AE3" s="39"/>
    </row>
    <row r="4" spans="1:31" ht="15.75">
      <c r="A4" t="str">
        <f t="shared" si="0"/>
        <v>13NE</v>
      </c>
      <c r="B4">
        <v>13</v>
      </c>
      <c r="C4" t="s">
        <v>97</v>
      </c>
      <c r="D4">
        <v>2</v>
      </c>
      <c r="E4" t="s">
        <v>477</v>
      </c>
      <c r="F4">
        <v>38</v>
      </c>
      <c r="G4">
        <v>62</v>
      </c>
      <c r="H4">
        <v>41</v>
      </c>
      <c r="I4">
        <v>29</v>
      </c>
      <c r="J4">
        <v>56</v>
      </c>
      <c r="K4">
        <v>127</v>
      </c>
      <c r="L4">
        <v>194</v>
      </c>
      <c r="M4">
        <v>281</v>
      </c>
      <c r="N4">
        <v>240</v>
      </c>
      <c r="O4">
        <v>234</v>
      </c>
      <c r="P4">
        <v>276</v>
      </c>
      <c r="Q4">
        <v>280</v>
      </c>
      <c r="R4">
        <v>246</v>
      </c>
      <c r="S4">
        <v>361</v>
      </c>
      <c r="T4">
        <v>537</v>
      </c>
      <c r="U4">
        <v>726</v>
      </c>
      <c r="V4">
        <v>854</v>
      </c>
      <c r="W4">
        <v>693</v>
      </c>
      <c r="X4">
        <v>326</v>
      </c>
      <c r="Y4">
        <v>143</v>
      </c>
      <c r="Z4">
        <v>155</v>
      </c>
      <c r="AA4">
        <v>90</v>
      </c>
      <c r="AB4">
        <v>104</v>
      </c>
      <c r="AC4">
        <v>65</v>
      </c>
      <c r="AE4" s="39"/>
    </row>
    <row r="5" spans="1:31" ht="15.75">
      <c r="A5" t="str">
        <f t="shared" si="0"/>
        <v>13SW</v>
      </c>
      <c r="B5">
        <v>13</v>
      </c>
      <c r="C5" t="s">
        <v>97</v>
      </c>
      <c r="D5">
        <v>2</v>
      </c>
      <c r="E5" t="s">
        <v>478</v>
      </c>
      <c r="F5">
        <v>37</v>
      </c>
      <c r="G5">
        <v>28</v>
      </c>
      <c r="H5">
        <v>40</v>
      </c>
      <c r="I5">
        <v>59</v>
      </c>
      <c r="J5">
        <v>126</v>
      </c>
      <c r="K5">
        <v>331</v>
      </c>
      <c r="L5">
        <v>593</v>
      </c>
      <c r="M5">
        <v>722</v>
      </c>
      <c r="N5">
        <v>440</v>
      </c>
      <c r="O5">
        <v>329</v>
      </c>
      <c r="P5">
        <v>289</v>
      </c>
      <c r="Q5">
        <v>304</v>
      </c>
      <c r="R5">
        <v>336</v>
      </c>
      <c r="S5">
        <v>315</v>
      </c>
      <c r="T5">
        <v>348</v>
      </c>
      <c r="U5">
        <v>386</v>
      </c>
      <c r="V5">
        <v>439</v>
      </c>
      <c r="W5">
        <v>441</v>
      </c>
      <c r="X5">
        <v>306</v>
      </c>
      <c r="Y5">
        <v>178</v>
      </c>
      <c r="Z5">
        <v>141</v>
      </c>
      <c r="AA5">
        <v>131</v>
      </c>
      <c r="AB5">
        <v>67</v>
      </c>
      <c r="AC5">
        <v>38</v>
      </c>
      <c r="AE5" s="39"/>
    </row>
    <row r="6" spans="1:31" ht="15.75">
      <c r="A6" t="str">
        <f t="shared" si="0"/>
        <v>14NE</v>
      </c>
      <c r="B6">
        <v>14</v>
      </c>
      <c r="C6" t="s">
        <v>97</v>
      </c>
      <c r="D6">
        <v>2</v>
      </c>
      <c r="E6" t="s">
        <v>477</v>
      </c>
      <c r="F6">
        <v>114</v>
      </c>
      <c r="G6">
        <v>103</v>
      </c>
      <c r="H6">
        <v>111</v>
      </c>
      <c r="I6">
        <v>135</v>
      </c>
      <c r="J6">
        <v>228</v>
      </c>
      <c r="K6">
        <v>403</v>
      </c>
      <c r="L6">
        <v>601</v>
      </c>
      <c r="M6">
        <v>764</v>
      </c>
      <c r="N6">
        <v>829</v>
      </c>
      <c r="O6">
        <v>744</v>
      </c>
      <c r="P6">
        <v>815</v>
      </c>
      <c r="Q6">
        <v>831</v>
      </c>
      <c r="R6">
        <v>882</v>
      </c>
      <c r="S6">
        <v>948</v>
      </c>
      <c r="T6">
        <v>1157</v>
      </c>
      <c r="U6">
        <v>1181</v>
      </c>
      <c r="V6">
        <v>1190</v>
      </c>
      <c r="W6">
        <v>1046</v>
      </c>
      <c r="X6">
        <v>723</v>
      </c>
      <c r="Y6">
        <v>476</v>
      </c>
      <c r="Z6">
        <v>344</v>
      </c>
      <c r="AA6">
        <v>326</v>
      </c>
      <c r="AB6">
        <v>259</v>
      </c>
      <c r="AC6">
        <v>176</v>
      </c>
      <c r="AE6" s="39"/>
    </row>
    <row r="7" spans="1:31" ht="15.75">
      <c r="A7" t="str">
        <f t="shared" si="0"/>
        <v>14SW</v>
      </c>
      <c r="B7">
        <v>14</v>
      </c>
      <c r="C7" t="s">
        <v>97</v>
      </c>
      <c r="D7">
        <v>2</v>
      </c>
      <c r="E7" t="s">
        <v>478</v>
      </c>
      <c r="F7">
        <v>175</v>
      </c>
      <c r="G7">
        <v>117</v>
      </c>
      <c r="H7">
        <v>115</v>
      </c>
      <c r="I7">
        <v>146</v>
      </c>
      <c r="J7">
        <v>298</v>
      </c>
      <c r="K7">
        <v>687</v>
      </c>
      <c r="L7">
        <v>954</v>
      </c>
      <c r="M7">
        <v>1064</v>
      </c>
      <c r="N7">
        <v>972</v>
      </c>
      <c r="O7">
        <v>820</v>
      </c>
      <c r="P7">
        <v>818</v>
      </c>
      <c r="Q7">
        <v>898</v>
      </c>
      <c r="R7">
        <v>908</v>
      </c>
      <c r="S7">
        <v>872</v>
      </c>
      <c r="T7">
        <v>879</v>
      </c>
      <c r="U7">
        <v>913</v>
      </c>
      <c r="V7">
        <v>975</v>
      </c>
      <c r="W7">
        <v>853</v>
      </c>
      <c r="X7">
        <v>616</v>
      </c>
      <c r="Y7">
        <v>439</v>
      </c>
      <c r="Z7">
        <v>394</v>
      </c>
      <c r="AA7">
        <v>407</v>
      </c>
      <c r="AB7">
        <v>331</v>
      </c>
      <c r="AC7">
        <v>223</v>
      </c>
      <c r="AE7" s="39"/>
    </row>
    <row r="8" spans="1:31" ht="15.75">
      <c r="A8" t="str">
        <f t="shared" si="0"/>
        <v>15NE</v>
      </c>
      <c r="B8">
        <v>15</v>
      </c>
      <c r="C8" t="s">
        <v>97</v>
      </c>
      <c r="D8">
        <v>2</v>
      </c>
      <c r="E8" t="s">
        <v>477</v>
      </c>
      <c r="F8">
        <v>121</v>
      </c>
      <c r="G8">
        <v>105</v>
      </c>
      <c r="H8">
        <v>58</v>
      </c>
      <c r="I8">
        <v>85</v>
      </c>
      <c r="J8">
        <v>118</v>
      </c>
      <c r="K8">
        <v>278</v>
      </c>
      <c r="L8">
        <v>492</v>
      </c>
      <c r="M8">
        <v>884</v>
      </c>
      <c r="N8">
        <v>924</v>
      </c>
      <c r="O8">
        <v>750</v>
      </c>
      <c r="P8">
        <v>708</v>
      </c>
      <c r="Q8">
        <v>757</v>
      </c>
      <c r="R8">
        <v>846</v>
      </c>
      <c r="S8">
        <v>924</v>
      </c>
      <c r="T8">
        <v>1277</v>
      </c>
      <c r="U8">
        <v>1414</v>
      </c>
      <c r="V8">
        <v>1437</v>
      </c>
      <c r="W8">
        <v>1432</v>
      </c>
      <c r="X8">
        <v>1041</v>
      </c>
      <c r="Y8">
        <v>718</v>
      </c>
      <c r="Z8">
        <v>504</v>
      </c>
      <c r="AA8">
        <v>450</v>
      </c>
      <c r="AB8">
        <v>299</v>
      </c>
      <c r="AC8">
        <v>214</v>
      </c>
      <c r="AE8" s="39"/>
    </row>
    <row r="9" spans="1:31" ht="15.75">
      <c r="A9" t="str">
        <f t="shared" si="0"/>
        <v>15SW</v>
      </c>
      <c r="B9">
        <v>15</v>
      </c>
      <c r="C9" t="s">
        <v>97</v>
      </c>
      <c r="D9">
        <v>2</v>
      </c>
      <c r="E9" t="s">
        <v>478</v>
      </c>
      <c r="F9">
        <v>86</v>
      </c>
      <c r="G9">
        <v>67</v>
      </c>
      <c r="H9">
        <v>53</v>
      </c>
      <c r="I9">
        <v>56</v>
      </c>
      <c r="J9">
        <v>146</v>
      </c>
      <c r="K9">
        <v>451</v>
      </c>
      <c r="L9">
        <v>1058</v>
      </c>
      <c r="M9">
        <v>1475</v>
      </c>
      <c r="N9">
        <v>1348</v>
      </c>
      <c r="O9">
        <v>795</v>
      </c>
      <c r="P9">
        <v>729</v>
      </c>
      <c r="Q9">
        <v>672</v>
      </c>
      <c r="R9">
        <v>738</v>
      </c>
      <c r="S9">
        <v>720</v>
      </c>
      <c r="T9">
        <v>836</v>
      </c>
      <c r="U9">
        <v>750</v>
      </c>
      <c r="V9">
        <v>788</v>
      </c>
      <c r="W9">
        <v>829</v>
      </c>
      <c r="X9">
        <v>694</v>
      </c>
      <c r="Y9">
        <v>467</v>
      </c>
      <c r="Z9">
        <v>366</v>
      </c>
      <c r="AA9">
        <v>357</v>
      </c>
      <c r="AB9">
        <v>231</v>
      </c>
      <c r="AC9">
        <v>178</v>
      </c>
      <c r="AE9" s="39"/>
    </row>
    <row r="10" spans="1:31" ht="15.75">
      <c r="A10" t="str">
        <f t="shared" si="0"/>
        <v>16NE</v>
      </c>
      <c r="B10">
        <v>16</v>
      </c>
      <c r="C10" t="s">
        <v>97</v>
      </c>
      <c r="D10">
        <v>2</v>
      </c>
      <c r="E10" t="s">
        <v>477</v>
      </c>
      <c r="F10">
        <v>72</v>
      </c>
      <c r="G10">
        <v>38</v>
      </c>
      <c r="H10">
        <v>24</v>
      </c>
      <c r="I10">
        <v>24</v>
      </c>
      <c r="J10">
        <v>43</v>
      </c>
      <c r="K10">
        <v>71</v>
      </c>
      <c r="L10">
        <v>131</v>
      </c>
      <c r="M10">
        <v>261</v>
      </c>
      <c r="N10">
        <v>351</v>
      </c>
      <c r="O10">
        <v>308</v>
      </c>
      <c r="P10">
        <v>300</v>
      </c>
      <c r="Q10">
        <v>409</v>
      </c>
      <c r="R10">
        <v>401</v>
      </c>
      <c r="S10">
        <v>465</v>
      </c>
      <c r="T10">
        <v>478</v>
      </c>
      <c r="U10">
        <v>573</v>
      </c>
      <c r="V10">
        <v>528</v>
      </c>
      <c r="W10">
        <v>541</v>
      </c>
      <c r="X10">
        <v>455</v>
      </c>
      <c r="Y10">
        <v>382</v>
      </c>
      <c r="Z10">
        <v>336</v>
      </c>
      <c r="AA10">
        <v>266</v>
      </c>
      <c r="AB10">
        <v>189</v>
      </c>
      <c r="AC10">
        <v>115</v>
      </c>
      <c r="AE10" s="39"/>
    </row>
    <row r="11" spans="1:31" ht="15.75">
      <c r="A11" t="str">
        <f t="shared" si="0"/>
        <v>16SW</v>
      </c>
      <c r="B11">
        <v>16</v>
      </c>
      <c r="C11" t="s">
        <v>97</v>
      </c>
      <c r="D11">
        <v>2</v>
      </c>
      <c r="E11" t="s">
        <v>478</v>
      </c>
      <c r="F11">
        <v>34</v>
      </c>
      <c r="G11">
        <v>13</v>
      </c>
      <c r="H11">
        <v>12</v>
      </c>
      <c r="I11">
        <v>14</v>
      </c>
      <c r="J11">
        <v>28</v>
      </c>
      <c r="K11">
        <v>97</v>
      </c>
      <c r="L11">
        <v>222</v>
      </c>
      <c r="M11">
        <v>396</v>
      </c>
      <c r="N11">
        <v>502</v>
      </c>
      <c r="O11">
        <v>362</v>
      </c>
      <c r="P11">
        <v>341</v>
      </c>
      <c r="Q11">
        <v>315</v>
      </c>
      <c r="R11">
        <v>350</v>
      </c>
      <c r="S11">
        <v>313</v>
      </c>
      <c r="T11">
        <v>320</v>
      </c>
      <c r="U11">
        <v>315</v>
      </c>
      <c r="V11">
        <v>327</v>
      </c>
      <c r="W11">
        <v>372</v>
      </c>
      <c r="X11">
        <v>316</v>
      </c>
      <c r="Y11">
        <v>231</v>
      </c>
      <c r="Z11">
        <v>184</v>
      </c>
      <c r="AA11">
        <v>168</v>
      </c>
      <c r="AB11">
        <v>116</v>
      </c>
      <c r="AC11">
        <v>55</v>
      </c>
      <c r="AE11" s="39"/>
    </row>
    <row r="12" spans="1:31" ht="15.75">
      <c r="A12" t="str">
        <f t="shared" si="0"/>
        <v>59NE</v>
      </c>
      <c r="B12">
        <v>59</v>
      </c>
      <c r="C12" t="s">
        <v>114</v>
      </c>
      <c r="D12">
        <v>4</v>
      </c>
      <c r="E12" t="s">
        <v>477</v>
      </c>
      <c r="F12">
        <v>179</v>
      </c>
      <c r="G12">
        <v>153</v>
      </c>
      <c r="H12">
        <v>179</v>
      </c>
      <c r="I12">
        <v>225</v>
      </c>
      <c r="J12">
        <v>432</v>
      </c>
      <c r="K12">
        <v>786</v>
      </c>
      <c r="L12">
        <v>480</v>
      </c>
      <c r="M12">
        <v>425</v>
      </c>
      <c r="N12">
        <v>306</v>
      </c>
      <c r="O12">
        <v>586</v>
      </c>
      <c r="P12">
        <v>590</v>
      </c>
      <c r="Q12">
        <v>752</v>
      </c>
      <c r="R12">
        <v>759</v>
      </c>
      <c r="S12">
        <v>988</v>
      </c>
      <c r="T12">
        <v>717</v>
      </c>
      <c r="U12">
        <v>675</v>
      </c>
      <c r="V12">
        <v>775</v>
      </c>
      <c r="W12">
        <v>967</v>
      </c>
      <c r="X12">
        <v>1145</v>
      </c>
      <c r="Y12">
        <v>847</v>
      </c>
      <c r="Z12">
        <v>746</v>
      </c>
      <c r="AA12">
        <v>624</v>
      </c>
      <c r="AB12">
        <v>463</v>
      </c>
      <c r="AC12">
        <v>290</v>
      </c>
      <c r="AE12" s="39"/>
    </row>
    <row r="13" spans="1:31" ht="15.75">
      <c r="A13" t="str">
        <f t="shared" si="0"/>
        <v>59SW</v>
      </c>
      <c r="B13">
        <v>59</v>
      </c>
      <c r="C13" t="s">
        <v>114</v>
      </c>
      <c r="D13">
        <v>4</v>
      </c>
      <c r="E13" t="s">
        <v>478</v>
      </c>
      <c r="F13">
        <v>209</v>
      </c>
      <c r="G13">
        <v>234</v>
      </c>
      <c r="H13">
        <v>193</v>
      </c>
      <c r="I13">
        <v>209</v>
      </c>
      <c r="J13">
        <v>427</v>
      </c>
      <c r="K13">
        <v>857</v>
      </c>
      <c r="L13">
        <v>932</v>
      </c>
      <c r="M13">
        <v>676</v>
      </c>
      <c r="N13">
        <v>669</v>
      </c>
      <c r="O13">
        <v>918</v>
      </c>
      <c r="P13">
        <v>949</v>
      </c>
      <c r="Q13">
        <v>1091</v>
      </c>
      <c r="R13">
        <v>1088</v>
      </c>
      <c r="S13">
        <v>1178</v>
      </c>
      <c r="T13">
        <v>1050</v>
      </c>
      <c r="U13">
        <v>959</v>
      </c>
      <c r="V13">
        <v>1076</v>
      </c>
      <c r="W13">
        <v>1094</v>
      </c>
      <c r="X13">
        <v>860</v>
      </c>
      <c r="Y13">
        <v>671</v>
      </c>
      <c r="Z13">
        <v>505</v>
      </c>
      <c r="AA13">
        <v>472</v>
      </c>
      <c r="AB13">
        <v>340</v>
      </c>
      <c r="AC13">
        <v>309</v>
      </c>
      <c r="AE13" s="39"/>
    </row>
    <row r="14" spans="1:31" ht="15.75">
      <c r="A14" t="str">
        <f t="shared" si="0"/>
        <v>61NE</v>
      </c>
      <c r="B14">
        <v>61</v>
      </c>
      <c r="C14" t="s">
        <v>38</v>
      </c>
      <c r="D14">
        <v>1</v>
      </c>
      <c r="E14" t="s">
        <v>477</v>
      </c>
      <c r="F14">
        <v>56</v>
      </c>
      <c r="G14">
        <v>44</v>
      </c>
      <c r="H14">
        <v>76</v>
      </c>
      <c r="I14">
        <v>57</v>
      </c>
      <c r="J14">
        <v>87</v>
      </c>
      <c r="K14">
        <v>165</v>
      </c>
      <c r="L14">
        <v>297</v>
      </c>
      <c r="M14">
        <v>498</v>
      </c>
      <c r="N14">
        <v>506</v>
      </c>
      <c r="O14">
        <v>462</v>
      </c>
      <c r="P14">
        <v>393</v>
      </c>
      <c r="Q14">
        <v>406</v>
      </c>
      <c r="R14">
        <v>403</v>
      </c>
      <c r="S14">
        <v>465</v>
      </c>
      <c r="T14">
        <v>756</v>
      </c>
      <c r="U14">
        <v>1009</v>
      </c>
      <c r="V14">
        <v>1087</v>
      </c>
      <c r="W14">
        <v>1122</v>
      </c>
      <c r="X14">
        <v>502</v>
      </c>
      <c r="Y14">
        <v>242</v>
      </c>
      <c r="Z14">
        <v>157</v>
      </c>
      <c r="AA14">
        <v>143</v>
      </c>
      <c r="AB14">
        <v>128</v>
      </c>
      <c r="AC14">
        <v>89</v>
      </c>
      <c r="AE14" s="39"/>
    </row>
    <row r="15" spans="1:31" ht="15.75">
      <c r="A15" t="str">
        <f t="shared" si="0"/>
        <v>61SW</v>
      </c>
      <c r="B15">
        <v>61</v>
      </c>
      <c r="C15" t="s">
        <v>38</v>
      </c>
      <c r="D15">
        <v>1</v>
      </c>
      <c r="E15" t="s">
        <v>478</v>
      </c>
      <c r="F15">
        <v>27</v>
      </c>
      <c r="G15">
        <v>18</v>
      </c>
      <c r="H15">
        <v>39</v>
      </c>
      <c r="I15">
        <v>56</v>
      </c>
      <c r="J15">
        <v>132</v>
      </c>
      <c r="K15">
        <v>375</v>
      </c>
      <c r="L15">
        <v>607</v>
      </c>
      <c r="M15">
        <v>606</v>
      </c>
      <c r="N15">
        <v>370</v>
      </c>
      <c r="O15">
        <v>276</v>
      </c>
      <c r="P15">
        <v>285</v>
      </c>
      <c r="Q15">
        <v>313</v>
      </c>
      <c r="R15">
        <v>348</v>
      </c>
      <c r="S15">
        <v>333</v>
      </c>
      <c r="T15">
        <v>396</v>
      </c>
      <c r="U15">
        <v>388</v>
      </c>
      <c r="V15">
        <v>391</v>
      </c>
      <c r="W15">
        <v>405</v>
      </c>
      <c r="X15">
        <v>228</v>
      </c>
      <c r="Y15">
        <v>147</v>
      </c>
      <c r="Z15">
        <v>139</v>
      </c>
      <c r="AA15">
        <v>104</v>
      </c>
      <c r="AB15">
        <v>70</v>
      </c>
      <c r="AC15">
        <v>41</v>
      </c>
      <c r="AE15" s="39"/>
    </row>
    <row r="16" spans="1:31" ht="15.75">
      <c r="A16" t="str">
        <f t="shared" si="0"/>
        <v>62NE</v>
      </c>
      <c r="B16">
        <v>62</v>
      </c>
      <c r="C16" t="s">
        <v>38</v>
      </c>
      <c r="D16">
        <v>1</v>
      </c>
      <c r="E16" t="s">
        <v>477</v>
      </c>
      <c r="F16">
        <v>165</v>
      </c>
      <c r="G16">
        <v>101</v>
      </c>
      <c r="H16">
        <v>83</v>
      </c>
      <c r="I16">
        <v>126</v>
      </c>
      <c r="J16">
        <v>287</v>
      </c>
      <c r="K16">
        <v>678</v>
      </c>
      <c r="L16">
        <v>940</v>
      </c>
      <c r="M16">
        <v>876</v>
      </c>
      <c r="N16">
        <v>929</v>
      </c>
      <c r="O16">
        <v>839</v>
      </c>
      <c r="P16">
        <v>850</v>
      </c>
      <c r="Q16">
        <v>892</v>
      </c>
      <c r="R16">
        <v>860</v>
      </c>
      <c r="S16">
        <v>871</v>
      </c>
      <c r="T16">
        <v>938</v>
      </c>
      <c r="U16">
        <v>857</v>
      </c>
      <c r="V16">
        <v>905</v>
      </c>
      <c r="W16">
        <v>864</v>
      </c>
      <c r="X16">
        <v>599</v>
      </c>
      <c r="Y16">
        <v>420</v>
      </c>
      <c r="Z16">
        <v>326</v>
      </c>
      <c r="AA16">
        <v>299</v>
      </c>
      <c r="AB16">
        <v>297</v>
      </c>
      <c r="AC16">
        <v>207</v>
      </c>
      <c r="AE16" s="39"/>
    </row>
    <row r="17" spans="1:31" ht="15.75">
      <c r="A17" t="str">
        <f t="shared" si="0"/>
        <v>62SW</v>
      </c>
      <c r="B17">
        <v>62</v>
      </c>
      <c r="C17" t="s">
        <v>38</v>
      </c>
      <c r="D17">
        <v>1</v>
      </c>
      <c r="E17" t="s">
        <v>478</v>
      </c>
      <c r="F17">
        <v>167</v>
      </c>
      <c r="G17">
        <v>90</v>
      </c>
      <c r="H17">
        <v>108</v>
      </c>
      <c r="I17">
        <v>147</v>
      </c>
      <c r="J17">
        <v>200</v>
      </c>
      <c r="K17">
        <v>411</v>
      </c>
      <c r="L17">
        <v>638</v>
      </c>
      <c r="M17">
        <v>1068</v>
      </c>
      <c r="N17">
        <v>920</v>
      </c>
      <c r="O17">
        <v>800</v>
      </c>
      <c r="P17">
        <v>772</v>
      </c>
      <c r="Q17">
        <v>971</v>
      </c>
      <c r="R17">
        <v>1053</v>
      </c>
      <c r="S17">
        <v>1240</v>
      </c>
      <c r="T17">
        <v>1337</v>
      </c>
      <c r="U17">
        <v>1316</v>
      </c>
      <c r="V17">
        <v>1203</v>
      </c>
      <c r="W17">
        <v>1061</v>
      </c>
      <c r="X17">
        <v>921</v>
      </c>
      <c r="Y17">
        <v>616</v>
      </c>
      <c r="Z17">
        <v>468</v>
      </c>
      <c r="AA17">
        <v>386</v>
      </c>
      <c r="AB17">
        <v>291</v>
      </c>
      <c r="AC17">
        <v>244</v>
      </c>
      <c r="AE17" s="39"/>
    </row>
    <row r="18" spans="1:31" ht="15.75">
      <c r="A18" t="str">
        <f t="shared" si="0"/>
        <v>64NE</v>
      </c>
      <c r="B18">
        <v>64</v>
      </c>
      <c r="C18" t="s">
        <v>38</v>
      </c>
      <c r="D18">
        <v>1</v>
      </c>
      <c r="E18" t="s">
        <v>477</v>
      </c>
      <c r="F18">
        <v>11</v>
      </c>
      <c r="G18">
        <v>0</v>
      </c>
      <c r="H18">
        <v>3</v>
      </c>
      <c r="I18">
        <v>6</v>
      </c>
      <c r="J18">
        <v>1</v>
      </c>
      <c r="K18">
        <v>16</v>
      </c>
      <c r="L18">
        <v>35</v>
      </c>
      <c r="M18">
        <v>91</v>
      </c>
      <c r="N18">
        <v>81</v>
      </c>
      <c r="O18">
        <v>63</v>
      </c>
      <c r="P18">
        <v>68</v>
      </c>
      <c r="Q18">
        <v>73</v>
      </c>
      <c r="R18">
        <v>90</v>
      </c>
      <c r="S18">
        <v>89</v>
      </c>
      <c r="T18">
        <v>98</v>
      </c>
      <c r="U18">
        <v>148</v>
      </c>
      <c r="V18">
        <v>161</v>
      </c>
      <c r="W18">
        <v>168</v>
      </c>
      <c r="X18">
        <v>143</v>
      </c>
      <c r="Y18">
        <v>81</v>
      </c>
      <c r="Z18">
        <v>65</v>
      </c>
      <c r="AA18">
        <v>42</v>
      </c>
      <c r="AB18">
        <v>18</v>
      </c>
      <c r="AC18">
        <v>11</v>
      </c>
      <c r="AE18" s="39"/>
    </row>
    <row r="19" spans="1:31" ht="15.75">
      <c r="A19" t="str">
        <f t="shared" si="0"/>
        <v>64SW</v>
      </c>
      <c r="B19">
        <v>64</v>
      </c>
      <c r="C19" t="s">
        <v>38</v>
      </c>
      <c r="D19">
        <v>1</v>
      </c>
      <c r="E19" t="s">
        <v>478</v>
      </c>
      <c r="F19">
        <v>6</v>
      </c>
      <c r="G19">
        <v>9</v>
      </c>
      <c r="H19">
        <v>5</v>
      </c>
      <c r="I19">
        <v>8</v>
      </c>
      <c r="J19">
        <v>8</v>
      </c>
      <c r="K19">
        <v>13</v>
      </c>
      <c r="L19">
        <v>29</v>
      </c>
      <c r="M19">
        <v>80</v>
      </c>
      <c r="N19">
        <v>77</v>
      </c>
      <c r="O19">
        <v>79</v>
      </c>
      <c r="P19">
        <v>64</v>
      </c>
      <c r="Q19">
        <v>98</v>
      </c>
      <c r="R19">
        <v>91</v>
      </c>
      <c r="S19">
        <v>105</v>
      </c>
      <c r="T19">
        <v>134</v>
      </c>
      <c r="U19">
        <v>162</v>
      </c>
      <c r="V19">
        <v>170</v>
      </c>
      <c r="W19">
        <v>198</v>
      </c>
      <c r="X19">
        <v>110</v>
      </c>
      <c r="Y19">
        <v>84</v>
      </c>
      <c r="Z19">
        <v>65</v>
      </c>
      <c r="AA19">
        <v>39</v>
      </c>
      <c r="AB19">
        <v>24</v>
      </c>
      <c r="AC19">
        <v>19</v>
      </c>
      <c r="AE19" s="39"/>
    </row>
    <row r="20" spans="1:31" ht="15.75">
      <c r="A20" t="str">
        <f t="shared" si="0"/>
        <v>65NE</v>
      </c>
      <c r="B20">
        <v>65</v>
      </c>
      <c r="C20" t="s">
        <v>38</v>
      </c>
      <c r="D20">
        <v>1</v>
      </c>
      <c r="E20" t="s">
        <v>477</v>
      </c>
      <c r="F20">
        <v>15</v>
      </c>
      <c r="G20">
        <v>6</v>
      </c>
      <c r="H20">
        <v>8</v>
      </c>
      <c r="I20">
        <v>6</v>
      </c>
      <c r="J20">
        <v>8</v>
      </c>
      <c r="K20">
        <v>33</v>
      </c>
      <c r="L20">
        <v>52</v>
      </c>
      <c r="M20">
        <v>97</v>
      </c>
      <c r="N20">
        <v>138</v>
      </c>
      <c r="O20">
        <v>91</v>
      </c>
      <c r="P20">
        <v>100</v>
      </c>
      <c r="Q20">
        <v>135</v>
      </c>
      <c r="R20">
        <v>141</v>
      </c>
      <c r="S20">
        <v>165</v>
      </c>
      <c r="T20">
        <v>178</v>
      </c>
      <c r="U20">
        <v>210</v>
      </c>
      <c r="V20">
        <v>230</v>
      </c>
      <c r="W20">
        <v>270</v>
      </c>
      <c r="X20">
        <v>197</v>
      </c>
      <c r="Y20">
        <v>103</v>
      </c>
      <c r="Z20">
        <v>79</v>
      </c>
      <c r="AA20">
        <v>72</v>
      </c>
      <c r="AB20">
        <v>42</v>
      </c>
      <c r="AC20">
        <v>13</v>
      </c>
      <c r="AE20" s="39"/>
    </row>
    <row r="21" spans="1:31" ht="15.75">
      <c r="A21" t="str">
        <f t="shared" si="0"/>
        <v>65SW</v>
      </c>
      <c r="B21">
        <v>65</v>
      </c>
      <c r="C21" t="s">
        <v>38</v>
      </c>
      <c r="D21">
        <v>1</v>
      </c>
      <c r="E21" t="s">
        <v>478</v>
      </c>
      <c r="F21">
        <v>42</v>
      </c>
      <c r="G21">
        <v>28</v>
      </c>
      <c r="H21">
        <v>18</v>
      </c>
      <c r="I21">
        <v>14</v>
      </c>
      <c r="J21">
        <v>56</v>
      </c>
      <c r="K21">
        <v>178</v>
      </c>
      <c r="L21">
        <v>209</v>
      </c>
      <c r="M21">
        <v>356</v>
      </c>
      <c r="N21">
        <v>336</v>
      </c>
      <c r="O21">
        <v>295</v>
      </c>
      <c r="P21">
        <v>292</v>
      </c>
      <c r="Q21">
        <v>318</v>
      </c>
      <c r="R21">
        <v>366</v>
      </c>
      <c r="S21">
        <v>362</v>
      </c>
      <c r="T21">
        <v>379</v>
      </c>
      <c r="U21">
        <v>524</v>
      </c>
      <c r="V21">
        <v>541</v>
      </c>
      <c r="W21">
        <v>478</v>
      </c>
      <c r="X21">
        <v>354</v>
      </c>
      <c r="Y21">
        <v>206</v>
      </c>
      <c r="Z21">
        <v>179</v>
      </c>
      <c r="AA21">
        <v>130</v>
      </c>
      <c r="AB21">
        <v>84</v>
      </c>
      <c r="AC21">
        <v>47</v>
      </c>
      <c r="AE21" s="39"/>
    </row>
    <row r="22" spans="1:31" ht="15.75">
      <c r="A22" t="str">
        <f t="shared" si="0"/>
        <v>66NE</v>
      </c>
      <c r="B22">
        <v>66</v>
      </c>
      <c r="C22" t="s">
        <v>38</v>
      </c>
      <c r="D22">
        <v>1</v>
      </c>
      <c r="E22" t="s">
        <v>477</v>
      </c>
      <c r="F22">
        <v>541</v>
      </c>
      <c r="G22">
        <v>381</v>
      </c>
      <c r="H22">
        <v>316</v>
      </c>
      <c r="I22">
        <v>434</v>
      </c>
      <c r="J22">
        <v>766</v>
      </c>
      <c r="K22">
        <v>1869</v>
      </c>
      <c r="L22">
        <v>3011</v>
      </c>
      <c r="M22">
        <v>3684</v>
      </c>
      <c r="N22">
        <v>3514</v>
      </c>
      <c r="O22">
        <v>3219</v>
      </c>
      <c r="P22">
        <v>3211</v>
      </c>
      <c r="Q22">
        <v>3269</v>
      </c>
      <c r="R22">
        <v>3530</v>
      </c>
      <c r="S22">
        <v>3767</v>
      </c>
      <c r="T22">
        <v>3924</v>
      </c>
      <c r="U22">
        <v>3895</v>
      </c>
      <c r="V22">
        <v>4636</v>
      </c>
      <c r="W22">
        <v>4557</v>
      </c>
      <c r="X22">
        <v>3638</v>
      </c>
      <c r="Y22">
        <v>2511</v>
      </c>
      <c r="Z22">
        <v>2010</v>
      </c>
      <c r="AA22">
        <v>1860</v>
      </c>
      <c r="AB22">
        <v>1374</v>
      </c>
      <c r="AC22">
        <v>892</v>
      </c>
      <c r="AE22" s="39"/>
    </row>
    <row r="23" spans="1:31" ht="15.75">
      <c r="A23" t="str">
        <f t="shared" si="0"/>
        <v>66SW</v>
      </c>
      <c r="B23">
        <v>66</v>
      </c>
      <c r="C23" t="s">
        <v>38</v>
      </c>
      <c r="D23">
        <v>1</v>
      </c>
      <c r="E23" t="s">
        <v>478</v>
      </c>
      <c r="F23">
        <v>381</v>
      </c>
      <c r="G23">
        <v>298</v>
      </c>
      <c r="H23">
        <v>286</v>
      </c>
      <c r="I23">
        <v>415</v>
      </c>
      <c r="J23">
        <v>948</v>
      </c>
      <c r="K23">
        <v>2262</v>
      </c>
      <c r="L23">
        <v>3696</v>
      </c>
      <c r="M23">
        <v>3722</v>
      </c>
      <c r="N23">
        <v>2890</v>
      </c>
      <c r="O23">
        <v>2665</v>
      </c>
      <c r="P23">
        <v>2520</v>
      </c>
      <c r="Q23">
        <v>2553</v>
      </c>
      <c r="R23">
        <v>2598</v>
      </c>
      <c r="S23">
        <v>2713</v>
      </c>
      <c r="T23">
        <v>3136</v>
      </c>
      <c r="U23">
        <v>3325</v>
      </c>
      <c r="V23">
        <v>3117</v>
      </c>
      <c r="W23">
        <v>2632</v>
      </c>
      <c r="X23">
        <v>2330</v>
      </c>
      <c r="Y23">
        <v>1912</v>
      </c>
      <c r="Z23">
        <v>1450</v>
      </c>
      <c r="AA23">
        <v>1286</v>
      </c>
      <c r="AB23">
        <v>897</v>
      </c>
      <c r="AC23">
        <v>666</v>
      </c>
      <c r="AE23" s="39"/>
    </row>
    <row r="24" spans="1:31" ht="15.75">
      <c r="A24" t="str">
        <f t="shared" si="0"/>
        <v>67NE</v>
      </c>
      <c r="B24">
        <v>67</v>
      </c>
      <c r="C24" t="s">
        <v>38</v>
      </c>
      <c r="D24">
        <v>1</v>
      </c>
      <c r="E24" t="s">
        <v>477</v>
      </c>
      <c r="F24">
        <v>4</v>
      </c>
      <c r="G24">
        <v>2</v>
      </c>
      <c r="H24">
        <v>6</v>
      </c>
      <c r="I24">
        <v>2</v>
      </c>
      <c r="J24">
        <v>3</v>
      </c>
      <c r="K24">
        <v>8</v>
      </c>
      <c r="L24">
        <v>29</v>
      </c>
      <c r="M24">
        <v>52</v>
      </c>
      <c r="N24">
        <v>43</v>
      </c>
      <c r="O24">
        <v>51</v>
      </c>
      <c r="P24">
        <v>51</v>
      </c>
      <c r="Q24">
        <v>57</v>
      </c>
      <c r="R24">
        <v>64</v>
      </c>
      <c r="S24">
        <v>63</v>
      </c>
      <c r="T24">
        <v>81</v>
      </c>
      <c r="U24">
        <v>88</v>
      </c>
      <c r="V24">
        <v>102</v>
      </c>
      <c r="W24">
        <v>97</v>
      </c>
      <c r="X24">
        <v>66</v>
      </c>
      <c r="Y24">
        <v>48</v>
      </c>
      <c r="Z24">
        <v>30</v>
      </c>
      <c r="AA24">
        <v>21</v>
      </c>
      <c r="AB24">
        <v>14</v>
      </c>
      <c r="AC24">
        <v>4</v>
      </c>
      <c r="AE24" s="39"/>
    </row>
    <row r="25" spans="1:31" ht="15.75">
      <c r="A25" t="str">
        <f t="shared" si="0"/>
        <v>67SW</v>
      </c>
      <c r="B25">
        <v>67</v>
      </c>
      <c r="C25" t="s">
        <v>38</v>
      </c>
      <c r="D25">
        <v>1</v>
      </c>
      <c r="E25" t="s">
        <v>478</v>
      </c>
      <c r="F25">
        <v>5</v>
      </c>
      <c r="G25">
        <v>6</v>
      </c>
      <c r="H25">
        <v>2</v>
      </c>
      <c r="I25">
        <v>0</v>
      </c>
      <c r="J25">
        <v>2</v>
      </c>
      <c r="K25">
        <v>3</v>
      </c>
      <c r="L25">
        <v>15</v>
      </c>
      <c r="M25">
        <v>42</v>
      </c>
      <c r="N25">
        <v>71</v>
      </c>
      <c r="O25">
        <v>53</v>
      </c>
      <c r="P25">
        <v>99</v>
      </c>
      <c r="Q25">
        <v>128</v>
      </c>
      <c r="R25">
        <v>110</v>
      </c>
      <c r="S25">
        <v>212</v>
      </c>
      <c r="T25">
        <v>169</v>
      </c>
      <c r="U25">
        <v>91</v>
      </c>
      <c r="V25">
        <v>111</v>
      </c>
      <c r="W25">
        <v>96</v>
      </c>
      <c r="X25">
        <v>76</v>
      </c>
      <c r="Y25">
        <v>45</v>
      </c>
      <c r="Z25">
        <v>40</v>
      </c>
      <c r="AA25">
        <v>21</v>
      </c>
      <c r="AB25">
        <v>18</v>
      </c>
      <c r="AC25">
        <v>10</v>
      </c>
      <c r="AE25" s="39"/>
    </row>
    <row r="26" spans="1:31" ht="15.75">
      <c r="A26" t="str">
        <f t="shared" si="0"/>
        <v>68NE</v>
      </c>
      <c r="B26">
        <v>68</v>
      </c>
      <c r="C26" t="s">
        <v>38</v>
      </c>
      <c r="D26">
        <v>1</v>
      </c>
      <c r="E26" t="s">
        <v>477</v>
      </c>
      <c r="F26">
        <v>84</v>
      </c>
      <c r="G26">
        <v>56</v>
      </c>
      <c r="H26">
        <v>57</v>
      </c>
      <c r="I26">
        <v>50</v>
      </c>
      <c r="J26">
        <v>55</v>
      </c>
      <c r="K26">
        <v>106</v>
      </c>
      <c r="L26">
        <v>267</v>
      </c>
      <c r="M26">
        <v>499</v>
      </c>
      <c r="N26">
        <v>585</v>
      </c>
      <c r="O26">
        <v>570</v>
      </c>
      <c r="P26">
        <v>721</v>
      </c>
      <c r="Q26">
        <v>831</v>
      </c>
      <c r="R26">
        <v>944</v>
      </c>
      <c r="S26">
        <v>938</v>
      </c>
      <c r="T26">
        <v>1034</v>
      </c>
      <c r="U26">
        <v>1160</v>
      </c>
      <c r="V26">
        <v>1434</v>
      </c>
      <c r="W26">
        <v>1399</v>
      </c>
      <c r="X26">
        <v>1083</v>
      </c>
      <c r="Y26">
        <v>727</v>
      </c>
      <c r="Z26">
        <v>476</v>
      </c>
      <c r="AA26">
        <v>382</v>
      </c>
      <c r="AB26">
        <v>345</v>
      </c>
      <c r="AC26">
        <v>187</v>
      </c>
      <c r="AE26" s="39"/>
    </row>
    <row r="27" spans="1:31" ht="15.75">
      <c r="A27" t="str">
        <f t="shared" si="0"/>
        <v>68SW</v>
      </c>
      <c r="B27">
        <v>68</v>
      </c>
      <c r="C27" t="s">
        <v>38</v>
      </c>
      <c r="D27">
        <v>1</v>
      </c>
      <c r="E27" t="s">
        <v>478</v>
      </c>
      <c r="F27">
        <v>83</v>
      </c>
      <c r="G27">
        <v>38</v>
      </c>
      <c r="H27">
        <v>35</v>
      </c>
      <c r="I27">
        <v>55</v>
      </c>
      <c r="J27">
        <v>100</v>
      </c>
      <c r="K27">
        <v>260</v>
      </c>
      <c r="L27">
        <v>796</v>
      </c>
      <c r="M27">
        <v>1340</v>
      </c>
      <c r="N27">
        <v>1069</v>
      </c>
      <c r="O27">
        <v>757</v>
      </c>
      <c r="P27">
        <v>704</v>
      </c>
      <c r="Q27">
        <v>753</v>
      </c>
      <c r="R27">
        <v>797</v>
      </c>
      <c r="S27">
        <v>764</v>
      </c>
      <c r="T27">
        <v>841</v>
      </c>
      <c r="U27">
        <v>1005</v>
      </c>
      <c r="V27">
        <v>1031</v>
      </c>
      <c r="W27">
        <v>956</v>
      </c>
      <c r="X27">
        <v>773</v>
      </c>
      <c r="Y27">
        <v>507</v>
      </c>
      <c r="Z27">
        <v>368</v>
      </c>
      <c r="AA27">
        <v>292</v>
      </c>
      <c r="AB27">
        <v>185</v>
      </c>
      <c r="AC27">
        <v>106</v>
      </c>
      <c r="AE27" s="39"/>
    </row>
    <row r="28" spans="1:31" ht="15.75">
      <c r="A28" t="str">
        <f t="shared" si="0"/>
        <v>69NE</v>
      </c>
      <c r="B28">
        <v>69</v>
      </c>
      <c r="C28" t="s">
        <v>38</v>
      </c>
      <c r="D28">
        <v>1</v>
      </c>
      <c r="E28" t="s">
        <v>477</v>
      </c>
      <c r="F28">
        <v>101</v>
      </c>
      <c r="G28">
        <v>74</v>
      </c>
      <c r="H28">
        <v>55</v>
      </c>
      <c r="I28">
        <v>39</v>
      </c>
      <c r="J28">
        <v>55</v>
      </c>
      <c r="K28">
        <v>107</v>
      </c>
      <c r="L28">
        <v>293</v>
      </c>
      <c r="M28">
        <v>457</v>
      </c>
      <c r="N28">
        <v>545</v>
      </c>
      <c r="O28">
        <v>543</v>
      </c>
      <c r="P28">
        <v>596</v>
      </c>
      <c r="Q28">
        <v>725</v>
      </c>
      <c r="R28">
        <v>719</v>
      </c>
      <c r="S28">
        <v>809</v>
      </c>
      <c r="T28">
        <v>825</v>
      </c>
      <c r="U28">
        <v>793</v>
      </c>
      <c r="V28">
        <v>886</v>
      </c>
      <c r="W28">
        <v>914</v>
      </c>
      <c r="X28">
        <v>806</v>
      </c>
      <c r="Y28">
        <v>584</v>
      </c>
      <c r="Z28">
        <v>477</v>
      </c>
      <c r="AA28">
        <v>389</v>
      </c>
      <c r="AB28">
        <v>262</v>
      </c>
      <c r="AC28">
        <v>206</v>
      </c>
      <c r="AE28" s="39"/>
    </row>
    <row r="29" spans="1:31" ht="15.75">
      <c r="A29" t="str">
        <f t="shared" si="0"/>
        <v>69SW</v>
      </c>
      <c r="B29">
        <v>69</v>
      </c>
      <c r="C29" t="s">
        <v>38</v>
      </c>
      <c r="D29">
        <v>1</v>
      </c>
      <c r="E29" t="s">
        <v>478</v>
      </c>
      <c r="F29">
        <v>80</v>
      </c>
      <c r="G29">
        <v>46</v>
      </c>
      <c r="H29">
        <v>45</v>
      </c>
      <c r="I29">
        <v>88</v>
      </c>
      <c r="J29">
        <v>177</v>
      </c>
      <c r="K29">
        <v>486</v>
      </c>
      <c r="L29">
        <v>743</v>
      </c>
      <c r="M29">
        <v>988</v>
      </c>
      <c r="N29">
        <v>876</v>
      </c>
      <c r="O29">
        <v>784</v>
      </c>
      <c r="P29">
        <v>761</v>
      </c>
      <c r="Q29">
        <v>799</v>
      </c>
      <c r="R29">
        <v>826</v>
      </c>
      <c r="S29">
        <v>812</v>
      </c>
      <c r="T29">
        <v>851</v>
      </c>
      <c r="U29">
        <v>946</v>
      </c>
      <c r="V29">
        <v>839</v>
      </c>
      <c r="W29">
        <v>804</v>
      </c>
      <c r="X29">
        <v>768</v>
      </c>
      <c r="Y29">
        <v>528</v>
      </c>
      <c r="Z29">
        <v>389</v>
      </c>
      <c r="AA29">
        <v>301</v>
      </c>
      <c r="AB29">
        <v>226</v>
      </c>
      <c r="AC29">
        <v>160</v>
      </c>
      <c r="AE29" s="39"/>
    </row>
    <row r="30" spans="1:31" ht="15.75">
      <c r="A30" t="str">
        <f t="shared" si="0"/>
        <v>70NE</v>
      </c>
      <c r="B30">
        <v>70</v>
      </c>
      <c r="C30" t="s">
        <v>38</v>
      </c>
      <c r="D30">
        <v>1</v>
      </c>
      <c r="E30" t="s">
        <v>477</v>
      </c>
      <c r="F30">
        <v>38</v>
      </c>
      <c r="G30">
        <v>27</v>
      </c>
      <c r="H30">
        <v>16</v>
      </c>
      <c r="I30">
        <v>15</v>
      </c>
      <c r="J30">
        <v>17</v>
      </c>
      <c r="K30">
        <v>31</v>
      </c>
      <c r="L30">
        <v>78</v>
      </c>
      <c r="M30">
        <v>135</v>
      </c>
      <c r="N30">
        <v>178</v>
      </c>
      <c r="O30">
        <v>166</v>
      </c>
      <c r="P30">
        <v>185</v>
      </c>
      <c r="Q30">
        <v>199</v>
      </c>
      <c r="R30">
        <v>196</v>
      </c>
      <c r="S30">
        <v>262</v>
      </c>
      <c r="T30">
        <v>270</v>
      </c>
      <c r="U30">
        <v>402</v>
      </c>
      <c r="V30">
        <v>464</v>
      </c>
      <c r="W30">
        <v>557</v>
      </c>
      <c r="X30">
        <v>339</v>
      </c>
      <c r="Y30">
        <v>208</v>
      </c>
      <c r="Z30">
        <v>152</v>
      </c>
      <c r="AA30">
        <v>125</v>
      </c>
      <c r="AB30">
        <v>103</v>
      </c>
      <c r="AC30">
        <v>53</v>
      </c>
      <c r="AE30" s="39"/>
    </row>
    <row r="31" spans="1:31" ht="15.75">
      <c r="A31" t="str">
        <f t="shared" si="0"/>
        <v>70SW</v>
      </c>
      <c r="B31">
        <v>70</v>
      </c>
      <c r="C31" t="s">
        <v>38</v>
      </c>
      <c r="D31">
        <v>1</v>
      </c>
      <c r="E31" t="s">
        <v>478</v>
      </c>
      <c r="F31">
        <v>28</v>
      </c>
      <c r="G31">
        <v>18</v>
      </c>
      <c r="H31">
        <v>8</v>
      </c>
      <c r="I31">
        <v>8</v>
      </c>
      <c r="J31">
        <v>18</v>
      </c>
      <c r="K31">
        <v>68</v>
      </c>
      <c r="L31">
        <v>216</v>
      </c>
      <c r="M31">
        <v>439</v>
      </c>
      <c r="N31">
        <v>359</v>
      </c>
      <c r="O31">
        <v>218</v>
      </c>
      <c r="P31">
        <v>165</v>
      </c>
      <c r="Q31">
        <v>134</v>
      </c>
      <c r="R31">
        <v>161</v>
      </c>
      <c r="S31">
        <v>178</v>
      </c>
      <c r="T31">
        <v>191</v>
      </c>
      <c r="U31">
        <v>248</v>
      </c>
      <c r="V31">
        <v>336</v>
      </c>
      <c r="W31">
        <v>358</v>
      </c>
      <c r="X31">
        <v>266</v>
      </c>
      <c r="Y31">
        <v>144</v>
      </c>
      <c r="Z31">
        <v>120</v>
      </c>
      <c r="AA31">
        <v>79</v>
      </c>
      <c r="AB31">
        <v>73</v>
      </c>
      <c r="AC31">
        <v>38</v>
      </c>
      <c r="AE31" s="39"/>
    </row>
    <row r="32" spans="1:31" ht="15.75">
      <c r="A32" t="str">
        <f t="shared" si="0"/>
        <v>71NE</v>
      </c>
      <c r="B32">
        <v>71</v>
      </c>
      <c r="C32" t="s">
        <v>38</v>
      </c>
      <c r="D32">
        <v>1</v>
      </c>
      <c r="E32" t="s">
        <v>477</v>
      </c>
      <c r="F32">
        <v>148</v>
      </c>
      <c r="G32">
        <v>74</v>
      </c>
      <c r="H32">
        <v>66</v>
      </c>
      <c r="I32">
        <v>40</v>
      </c>
      <c r="J32">
        <v>46</v>
      </c>
      <c r="K32">
        <v>112</v>
      </c>
      <c r="L32">
        <v>268</v>
      </c>
      <c r="M32">
        <v>540</v>
      </c>
      <c r="N32">
        <v>575</v>
      </c>
      <c r="O32">
        <v>638</v>
      </c>
      <c r="P32">
        <v>694</v>
      </c>
      <c r="Q32">
        <v>790</v>
      </c>
      <c r="R32">
        <v>838</v>
      </c>
      <c r="S32">
        <v>895</v>
      </c>
      <c r="T32">
        <v>862</v>
      </c>
      <c r="U32">
        <v>893</v>
      </c>
      <c r="V32">
        <v>879</v>
      </c>
      <c r="W32">
        <v>784</v>
      </c>
      <c r="X32">
        <v>823</v>
      </c>
      <c r="Y32">
        <v>693</v>
      </c>
      <c r="Z32">
        <v>563</v>
      </c>
      <c r="AA32">
        <v>428</v>
      </c>
      <c r="AB32">
        <v>347</v>
      </c>
      <c r="AC32">
        <v>203</v>
      </c>
      <c r="AE32" s="39"/>
    </row>
    <row r="33" spans="1:31" ht="15.75">
      <c r="A33" t="str">
        <f t="shared" si="0"/>
        <v>71SW</v>
      </c>
      <c r="B33">
        <v>71</v>
      </c>
      <c r="C33" t="s">
        <v>38</v>
      </c>
      <c r="D33">
        <v>1</v>
      </c>
      <c r="E33" t="s">
        <v>478</v>
      </c>
      <c r="F33">
        <v>96</v>
      </c>
      <c r="G33">
        <v>56</v>
      </c>
      <c r="H33">
        <v>51</v>
      </c>
      <c r="I33">
        <v>63</v>
      </c>
      <c r="J33">
        <v>147</v>
      </c>
      <c r="K33">
        <v>344</v>
      </c>
      <c r="L33">
        <v>707</v>
      </c>
      <c r="M33">
        <v>1048</v>
      </c>
      <c r="N33">
        <v>1018</v>
      </c>
      <c r="O33">
        <v>839</v>
      </c>
      <c r="P33">
        <v>789</v>
      </c>
      <c r="Q33">
        <v>811</v>
      </c>
      <c r="R33">
        <v>901</v>
      </c>
      <c r="S33">
        <v>950</v>
      </c>
      <c r="T33">
        <v>993</v>
      </c>
      <c r="U33">
        <v>1000</v>
      </c>
      <c r="V33">
        <v>999</v>
      </c>
      <c r="W33">
        <v>842</v>
      </c>
      <c r="X33">
        <v>746</v>
      </c>
      <c r="Y33">
        <v>586</v>
      </c>
      <c r="Z33">
        <v>420</v>
      </c>
      <c r="AA33">
        <v>346</v>
      </c>
      <c r="AB33">
        <v>218</v>
      </c>
      <c r="AC33">
        <v>151</v>
      </c>
      <c r="AE33" s="39"/>
    </row>
    <row r="34" spans="1:31" ht="15.75">
      <c r="A34" t="str">
        <f t="shared" si="0"/>
        <v>72NE</v>
      </c>
      <c r="B34">
        <v>72</v>
      </c>
      <c r="C34" t="s">
        <v>38</v>
      </c>
      <c r="D34">
        <v>1</v>
      </c>
      <c r="E34" t="s">
        <v>477</v>
      </c>
      <c r="F34">
        <v>9</v>
      </c>
      <c r="G34">
        <v>11</v>
      </c>
      <c r="H34">
        <v>6</v>
      </c>
      <c r="I34">
        <v>5</v>
      </c>
      <c r="J34">
        <v>4</v>
      </c>
      <c r="K34">
        <v>16</v>
      </c>
      <c r="L34">
        <v>47</v>
      </c>
      <c r="M34">
        <v>147</v>
      </c>
      <c r="N34">
        <v>204</v>
      </c>
      <c r="O34">
        <v>114</v>
      </c>
      <c r="P34">
        <v>118</v>
      </c>
      <c r="Q34">
        <v>125</v>
      </c>
      <c r="R34">
        <v>149</v>
      </c>
      <c r="S34">
        <v>166</v>
      </c>
      <c r="T34">
        <v>212</v>
      </c>
      <c r="U34">
        <v>377</v>
      </c>
      <c r="V34">
        <v>389</v>
      </c>
      <c r="W34">
        <v>553</v>
      </c>
      <c r="X34">
        <v>302</v>
      </c>
      <c r="Y34">
        <v>141</v>
      </c>
      <c r="Z34">
        <v>121</v>
      </c>
      <c r="AA34">
        <v>80</v>
      </c>
      <c r="AB34">
        <v>45</v>
      </c>
      <c r="AC34">
        <v>19</v>
      </c>
      <c r="AE34" s="39"/>
    </row>
    <row r="35" spans="1:31" ht="15.75">
      <c r="A35" t="str">
        <f t="shared" si="0"/>
        <v>72SW</v>
      </c>
      <c r="B35">
        <v>72</v>
      </c>
      <c r="C35" t="s">
        <v>38</v>
      </c>
      <c r="D35">
        <v>1</v>
      </c>
      <c r="E35" t="s">
        <v>478</v>
      </c>
      <c r="F35">
        <v>7</v>
      </c>
      <c r="G35">
        <v>7</v>
      </c>
      <c r="H35">
        <v>6</v>
      </c>
      <c r="I35">
        <v>3</v>
      </c>
      <c r="J35">
        <v>7</v>
      </c>
      <c r="K35">
        <v>20</v>
      </c>
      <c r="L35">
        <v>60</v>
      </c>
      <c r="M35">
        <v>230</v>
      </c>
      <c r="N35">
        <v>341</v>
      </c>
      <c r="O35">
        <v>133</v>
      </c>
      <c r="P35">
        <v>105</v>
      </c>
      <c r="Q35">
        <v>129</v>
      </c>
      <c r="R35">
        <v>148</v>
      </c>
      <c r="S35">
        <v>149</v>
      </c>
      <c r="T35">
        <v>216</v>
      </c>
      <c r="U35">
        <v>237</v>
      </c>
      <c r="V35">
        <v>229</v>
      </c>
      <c r="W35">
        <v>193</v>
      </c>
      <c r="X35">
        <v>229</v>
      </c>
      <c r="Y35">
        <v>89</v>
      </c>
      <c r="Z35">
        <v>72</v>
      </c>
      <c r="AA35">
        <v>48</v>
      </c>
      <c r="AB35">
        <v>29</v>
      </c>
      <c r="AC35">
        <v>27</v>
      </c>
      <c r="AE35" s="39"/>
    </row>
    <row r="36" spans="1:31" ht="15.75">
      <c r="A36" t="str">
        <f t="shared" si="0"/>
        <v>73NE</v>
      </c>
      <c r="B36">
        <v>73</v>
      </c>
      <c r="C36" t="s">
        <v>38</v>
      </c>
      <c r="D36">
        <v>1</v>
      </c>
      <c r="E36" t="s">
        <v>477</v>
      </c>
      <c r="F36">
        <v>215</v>
      </c>
      <c r="G36">
        <v>112</v>
      </c>
      <c r="H36">
        <v>124</v>
      </c>
      <c r="I36">
        <v>74</v>
      </c>
      <c r="J36">
        <v>87</v>
      </c>
      <c r="K36">
        <v>167</v>
      </c>
      <c r="L36">
        <v>353</v>
      </c>
      <c r="M36">
        <v>607</v>
      </c>
      <c r="N36">
        <v>681</v>
      </c>
      <c r="O36">
        <v>706</v>
      </c>
      <c r="P36">
        <v>764</v>
      </c>
      <c r="Q36">
        <v>830</v>
      </c>
      <c r="R36">
        <v>898</v>
      </c>
      <c r="S36">
        <v>915</v>
      </c>
      <c r="T36">
        <v>987</v>
      </c>
      <c r="U36">
        <v>1011</v>
      </c>
      <c r="V36">
        <v>958</v>
      </c>
      <c r="W36">
        <v>861</v>
      </c>
      <c r="X36">
        <v>942</v>
      </c>
      <c r="Y36">
        <v>883</v>
      </c>
      <c r="Z36">
        <v>758</v>
      </c>
      <c r="AA36">
        <v>671</v>
      </c>
      <c r="AB36">
        <v>551</v>
      </c>
      <c r="AC36">
        <v>347</v>
      </c>
      <c r="AE36" s="39"/>
    </row>
    <row r="37" spans="1:31" ht="15.75">
      <c r="A37" t="str">
        <f t="shared" si="0"/>
        <v>73SW</v>
      </c>
      <c r="B37">
        <v>73</v>
      </c>
      <c r="C37" t="s">
        <v>38</v>
      </c>
      <c r="D37">
        <v>1</v>
      </c>
      <c r="E37" t="s">
        <v>478</v>
      </c>
      <c r="F37">
        <v>128</v>
      </c>
      <c r="G37">
        <v>100</v>
      </c>
      <c r="H37">
        <v>94</v>
      </c>
      <c r="I37">
        <v>98</v>
      </c>
      <c r="J37">
        <v>248</v>
      </c>
      <c r="K37">
        <v>653</v>
      </c>
      <c r="L37">
        <v>1145</v>
      </c>
      <c r="M37">
        <v>1377</v>
      </c>
      <c r="N37">
        <v>1302</v>
      </c>
      <c r="O37">
        <v>1124</v>
      </c>
      <c r="P37">
        <v>972</v>
      </c>
      <c r="Q37">
        <v>958</v>
      </c>
      <c r="R37">
        <v>1040</v>
      </c>
      <c r="S37">
        <v>1063</v>
      </c>
      <c r="T37">
        <v>1104</v>
      </c>
      <c r="U37">
        <v>1155</v>
      </c>
      <c r="V37">
        <v>1122</v>
      </c>
      <c r="W37">
        <v>1143</v>
      </c>
      <c r="X37">
        <v>1020</v>
      </c>
      <c r="Y37">
        <v>828</v>
      </c>
      <c r="Z37">
        <v>648</v>
      </c>
      <c r="AA37">
        <v>515</v>
      </c>
      <c r="AB37">
        <v>383</v>
      </c>
      <c r="AC37">
        <v>258</v>
      </c>
      <c r="AE37" s="39"/>
    </row>
    <row r="38" spans="1:31" ht="15.75">
      <c r="A38" t="str">
        <f t="shared" si="0"/>
        <v>74NE</v>
      </c>
      <c r="B38">
        <v>74</v>
      </c>
      <c r="C38" t="s">
        <v>38</v>
      </c>
      <c r="D38">
        <v>1</v>
      </c>
      <c r="E38" t="s">
        <v>477</v>
      </c>
      <c r="F38">
        <v>125</v>
      </c>
      <c r="G38">
        <v>86</v>
      </c>
      <c r="H38">
        <v>63</v>
      </c>
      <c r="I38">
        <v>71</v>
      </c>
      <c r="J38">
        <v>47</v>
      </c>
      <c r="K38">
        <v>117</v>
      </c>
      <c r="L38">
        <v>231</v>
      </c>
      <c r="M38">
        <v>400</v>
      </c>
      <c r="N38">
        <v>392</v>
      </c>
      <c r="O38">
        <v>424</v>
      </c>
      <c r="P38">
        <v>449</v>
      </c>
      <c r="Q38">
        <v>451</v>
      </c>
      <c r="R38">
        <v>547</v>
      </c>
      <c r="S38">
        <v>546</v>
      </c>
      <c r="T38">
        <v>657</v>
      </c>
      <c r="U38">
        <v>697</v>
      </c>
      <c r="V38">
        <v>711</v>
      </c>
      <c r="W38">
        <v>744</v>
      </c>
      <c r="X38">
        <v>739</v>
      </c>
      <c r="Y38">
        <v>532</v>
      </c>
      <c r="Z38">
        <v>450</v>
      </c>
      <c r="AA38">
        <v>381</v>
      </c>
      <c r="AB38">
        <v>292</v>
      </c>
      <c r="AC38">
        <v>193</v>
      </c>
      <c r="AE38" s="39"/>
    </row>
    <row r="39" spans="1:31" ht="15.75">
      <c r="A39" t="str">
        <f t="shared" si="0"/>
        <v>74SW</v>
      </c>
      <c r="B39">
        <v>74</v>
      </c>
      <c r="C39" t="s">
        <v>38</v>
      </c>
      <c r="D39">
        <v>1</v>
      </c>
      <c r="E39" t="s">
        <v>478</v>
      </c>
      <c r="F39">
        <v>86</v>
      </c>
      <c r="G39">
        <v>75</v>
      </c>
      <c r="H39">
        <v>54</v>
      </c>
      <c r="I39">
        <v>73</v>
      </c>
      <c r="J39">
        <v>177</v>
      </c>
      <c r="K39">
        <v>468</v>
      </c>
      <c r="L39">
        <v>760</v>
      </c>
      <c r="M39">
        <v>795</v>
      </c>
      <c r="N39">
        <v>737</v>
      </c>
      <c r="O39">
        <v>600</v>
      </c>
      <c r="P39">
        <v>533</v>
      </c>
      <c r="Q39">
        <v>627</v>
      </c>
      <c r="R39">
        <v>640</v>
      </c>
      <c r="S39">
        <v>625</v>
      </c>
      <c r="T39">
        <v>641</v>
      </c>
      <c r="U39">
        <v>581</v>
      </c>
      <c r="V39">
        <v>562</v>
      </c>
      <c r="W39">
        <v>569</v>
      </c>
      <c r="X39">
        <v>592</v>
      </c>
      <c r="Y39">
        <v>478</v>
      </c>
      <c r="Z39">
        <v>383</v>
      </c>
      <c r="AA39">
        <v>329</v>
      </c>
      <c r="AB39">
        <v>222</v>
      </c>
      <c r="AC39">
        <v>144</v>
      </c>
      <c r="AE39" s="39"/>
    </row>
    <row r="40" spans="1:31" ht="15.75">
      <c r="A40" t="str">
        <f t="shared" si="0"/>
        <v>75NE</v>
      </c>
      <c r="B40">
        <v>75</v>
      </c>
      <c r="C40" t="s">
        <v>38</v>
      </c>
      <c r="D40">
        <v>1</v>
      </c>
      <c r="E40" t="s">
        <v>477</v>
      </c>
      <c r="F40">
        <v>70</v>
      </c>
      <c r="G40">
        <v>36</v>
      </c>
      <c r="H40">
        <v>27</v>
      </c>
      <c r="I40">
        <v>20</v>
      </c>
      <c r="J40">
        <v>24</v>
      </c>
      <c r="K40">
        <v>48</v>
      </c>
      <c r="L40">
        <v>133</v>
      </c>
      <c r="M40">
        <v>295</v>
      </c>
      <c r="N40">
        <v>330</v>
      </c>
      <c r="O40">
        <v>245</v>
      </c>
      <c r="P40">
        <v>306</v>
      </c>
      <c r="Q40">
        <v>296</v>
      </c>
      <c r="R40">
        <v>338</v>
      </c>
      <c r="S40">
        <v>372</v>
      </c>
      <c r="T40">
        <v>461</v>
      </c>
      <c r="U40">
        <v>558</v>
      </c>
      <c r="V40">
        <v>666</v>
      </c>
      <c r="W40">
        <v>714</v>
      </c>
      <c r="X40">
        <v>575</v>
      </c>
      <c r="Y40">
        <v>380</v>
      </c>
      <c r="Z40">
        <v>288</v>
      </c>
      <c r="AA40">
        <v>271</v>
      </c>
      <c r="AB40">
        <v>172</v>
      </c>
      <c r="AC40">
        <v>89</v>
      </c>
      <c r="AE40" s="39"/>
    </row>
    <row r="41" spans="1:31" ht="15.75">
      <c r="A41" t="str">
        <f t="shared" si="0"/>
        <v>75SW</v>
      </c>
      <c r="B41">
        <v>75</v>
      </c>
      <c r="C41" t="s">
        <v>38</v>
      </c>
      <c r="D41">
        <v>1</v>
      </c>
      <c r="E41" t="s">
        <v>478</v>
      </c>
      <c r="F41">
        <v>37</v>
      </c>
      <c r="G41">
        <v>23</v>
      </c>
      <c r="H41">
        <v>31</v>
      </c>
      <c r="I41">
        <v>22</v>
      </c>
      <c r="J41">
        <v>35</v>
      </c>
      <c r="K41">
        <v>107</v>
      </c>
      <c r="L41">
        <v>252</v>
      </c>
      <c r="M41">
        <v>487</v>
      </c>
      <c r="N41">
        <v>437</v>
      </c>
      <c r="O41">
        <v>326</v>
      </c>
      <c r="P41">
        <v>298</v>
      </c>
      <c r="Q41">
        <v>290</v>
      </c>
      <c r="R41">
        <v>321</v>
      </c>
      <c r="S41">
        <v>362</v>
      </c>
      <c r="T41">
        <v>399</v>
      </c>
      <c r="U41">
        <v>443</v>
      </c>
      <c r="V41">
        <v>450</v>
      </c>
      <c r="W41">
        <v>498</v>
      </c>
      <c r="X41">
        <v>390</v>
      </c>
      <c r="Y41">
        <v>331</v>
      </c>
      <c r="Z41">
        <v>186</v>
      </c>
      <c r="AA41">
        <v>153</v>
      </c>
      <c r="AB41">
        <v>124</v>
      </c>
      <c r="AC41">
        <v>70</v>
      </c>
      <c r="AE41" s="39"/>
    </row>
    <row r="42" spans="1:31" ht="15.75">
      <c r="A42" t="str">
        <f t="shared" si="0"/>
        <v>76NE</v>
      </c>
      <c r="B42">
        <v>76</v>
      </c>
      <c r="C42" t="s">
        <v>38</v>
      </c>
      <c r="D42">
        <v>1</v>
      </c>
      <c r="E42" t="s">
        <v>477</v>
      </c>
      <c r="F42">
        <v>12</v>
      </c>
      <c r="G42">
        <v>10</v>
      </c>
      <c r="H42">
        <v>8</v>
      </c>
      <c r="I42">
        <v>7</v>
      </c>
      <c r="J42">
        <v>5</v>
      </c>
      <c r="K42">
        <v>17</v>
      </c>
      <c r="L42">
        <v>42</v>
      </c>
      <c r="M42">
        <v>123</v>
      </c>
      <c r="N42">
        <v>111</v>
      </c>
      <c r="O42">
        <v>79</v>
      </c>
      <c r="P42">
        <v>87</v>
      </c>
      <c r="Q42">
        <v>89</v>
      </c>
      <c r="R42">
        <v>118</v>
      </c>
      <c r="S42">
        <v>109</v>
      </c>
      <c r="T42">
        <v>120</v>
      </c>
      <c r="U42">
        <v>174</v>
      </c>
      <c r="V42">
        <v>254</v>
      </c>
      <c r="W42">
        <v>233</v>
      </c>
      <c r="X42">
        <v>141</v>
      </c>
      <c r="Y42">
        <v>97</v>
      </c>
      <c r="Z42">
        <v>83</v>
      </c>
      <c r="AA42">
        <v>73</v>
      </c>
      <c r="AB42">
        <v>47</v>
      </c>
      <c r="AC42">
        <v>38</v>
      </c>
      <c r="AE42" s="39"/>
    </row>
    <row r="43" spans="1:31" ht="15.75">
      <c r="A43" t="str">
        <f t="shared" si="0"/>
        <v>76SW</v>
      </c>
      <c r="B43">
        <v>76</v>
      </c>
      <c r="C43" t="s">
        <v>38</v>
      </c>
      <c r="D43">
        <v>1</v>
      </c>
      <c r="E43" t="s">
        <v>478</v>
      </c>
      <c r="F43">
        <v>15</v>
      </c>
      <c r="G43">
        <v>10</v>
      </c>
      <c r="H43">
        <v>9</v>
      </c>
      <c r="I43">
        <v>9</v>
      </c>
      <c r="J43">
        <v>13</v>
      </c>
      <c r="K43">
        <v>24</v>
      </c>
      <c r="L43">
        <v>72</v>
      </c>
      <c r="M43">
        <v>129</v>
      </c>
      <c r="N43">
        <v>146</v>
      </c>
      <c r="O43">
        <v>86</v>
      </c>
      <c r="P43">
        <v>73</v>
      </c>
      <c r="Q43">
        <v>97</v>
      </c>
      <c r="R43">
        <v>93</v>
      </c>
      <c r="S43">
        <v>94</v>
      </c>
      <c r="T43">
        <v>134</v>
      </c>
      <c r="U43">
        <v>132</v>
      </c>
      <c r="V43">
        <v>152</v>
      </c>
      <c r="W43">
        <v>152</v>
      </c>
      <c r="X43">
        <v>123</v>
      </c>
      <c r="Y43">
        <v>79</v>
      </c>
      <c r="Z43">
        <v>60</v>
      </c>
      <c r="AA43">
        <v>53</v>
      </c>
      <c r="AB43">
        <v>47</v>
      </c>
      <c r="AC43">
        <v>22</v>
      </c>
      <c r="AE43" s="39"/>
    </row>
    <row r="44" spans="1:31" ht="15.75">
      <c r="A44" t="str">
        <f t="shared" si="0"/>
        <v>77NE</v>
      </c>
      <c r="B44">
        <v>77</v>
      </c>
      <c r="C44" t="s">
        <v>38</v>
      </c>
      <c r="D44">
        <v>1</v>
      </c>
      <c r="E44" t="s">
        <v>477</v>
      </c>
      <c r="F44">
        <v>177</v>
      </c>
      <c r="G44">
        <v>98</v>
      </c>
      <c r="H44">
        <v>73</v>
      </c>
      <c r="I44">
        <v>50</v>
      </c>
      <c r="J44">
        <v>62</v>
      </c>
      <c r="K44">
        <v>137</v>
      </c>
      <c r="L44">
        <v>331</v>
      </c>
      <c r="M44">
        <v>624</v>
      </c>
      <c r="N44">
        <v>722</v>
      </c>
      <c r="O44">
        <v>582</v>
      </c>
      <c r="P44">
        <v>573</v>
      </c>
      <c r="Q44">
        <v>581</v>
      </c>
      <c r="R44">
        <v>642</v>
      </c>
      <c r="S44">
        <v>764</v>
      </c>
      <c r="T44">
        <v>886</v>
      </c>
      <c r="U44">
        <v>1122</v>
      </c>
      <c r="V44">
        <v>1229</v>
      </c>
      <c r="W44">
        <v>1159</v>
      </c>
      <c r="X44">
        <v>1057</v>
      </c>
      <c r="Y44">
        <v>825</v>
      </c>
      <c r="Z44">
        <v>585</v>
      </c>
      <c r="AA44">
        <v>570</v>
      </c>
      <c r="AB44">
        <v>407</v>
      </c>
      <c r="AC44">
        <v>282</v>
      </c>
      <c r="AE44" s="39"/>
    </row>
    <row r="45" spans="1:31" ht="15.75">
      <c r="A45" t="str">
        <f t="shared" si="0"/>
        <v>77SW</v>
      </c>
      <c r="B45">
        <v>77</v>
      </c>
      <c r="C45" t="s">
        <v>38</v>
      </c>
      <c r="D45">
        <v>1</v>
      </c>
      <c r="E45" t="s">
        <v>478</v>
      </c>
      <c r="F45">
        <v>84</v>
      </c>
      <c r="G45">
        <v>47</v>
      </c>
      <c r="H45">
        <v>60</v>
      </c>
      <c r="I45">
        <v>97</v>
      </c>
      <c r="J45">
        <v>218</v>
      </c>
      <c r="K45">
        <v>559</v>
      </c>
      <c r="L45">
        <v>1044</v>
      </c>
      <c r="M45">
        <v>1066</v>
      </c>
      <c r="N45">
        <v>1049</v>
      </c>
      <c r="O45">
        <v>857</v>
      </c>
      <c r="P45">
        <v>778</v>
      </c>
      <c r="Q45">
        <v>690</v>
      </c>
      <c r="R45">
        <v>832</v>
      </c>
      <c r="S45">
        <v>771</v>
      </c>
      <c r="T45">
        <v>823</v>
      </c>
      <c r="U45">
        <v>969</v>
      </c>
      <c r="V45">
        <v>945</v>
      </c>
      <c r="W45">
        <v>955</v>
      </c>
      <c r="X45">
        <v>805</v>
      </c>
      <c r="Y45">
        <v>595</v>
      </c>
      <c r="Z45">
        <v>398</v>
      </c>
      <c r="AA45">
        <v>359</v>
      </c>
      <c r="AB45">
        <v>236</v>
      </c>
      <c r="AC45">
        <v>163</v>
      </c>
      <c r="AE45" s="39"/>
    </row>
    <row r="46" spans="1:31" ht="15.75">
      <c r="A46" t="str">
        <f t="shared" si="0"/>
        <v>105NE</v>
      </c>
      <c r="B46">
        <v>105</v>
      </c>
      <c r="C46" t="s">
        <v>120</v>
      </c>
      <c r="D46">
        <v>2</v>
      </c>
      <c r="E46" t="s">
        <v>477</v>
      </c>
      <c r="F46">
        <v>37</v>
      </c>
      <c r="G46">
        <v>15</v>
      </c>
      <c r="H46">
        <v>36</v>
      </c>
      <c r="I46">
        <v>25</v>
      </c>
      <c r="J46">
        <v>45</v>
      </c>
      <c r="K46">
        <v>107</v>
      </c>
      <c r="L46">
        <v>208</v>
      </c>
      <c r="M46">
        <v>310</v>
      </c>
      <c r="N46">
        <v>358</v>
      </c>
      <c r="O46">
        <v>324</v>
      </c>
      <c r="P46">
        <v>389</v>
      </c>
      <c r="Q46">
        <v>421</v>
      </c>
      <c r="R46">
        <v>460</v>
      </c>
      <c r="S46">
        <v>488</v>
      </c>
      <c r="T46">
        <v>501</v>
      </c>
      <c r="U46">
        <v>623</v>
      </c>
      <c r="V46">
        <v>667</v>
      </c>
      <c r="W46">
        <v>543</v>
      </c>
      <c r="X46">
        <v>387</v>
      </c>
      <c r="Y46">
        <v>306</v>
      </c>
      <c r="Z46">
        <v>201</v>
      </c>
      <c r="AA46">
        <v>166</v>
      </c>
      <c r="AB46">
        <v>129</v>
      </c>
      <c r="AC46">
        <v>70</v>
      </c>
      <c r="AE46" s="39"/>
    </row>
    <row r="47" spans="1:31" ht="15.75">
      <c r="A47" t="str">
        <f t="shared" si="0"/>
        <v>105SW</v>
      </c>
      <c r="B47">
        <v>105</v>
      </c>
      <c r="C47" t="s">
        <v>120</v>
      </c>
      <c r="D47">
        <v>2</v>
      </c>
      <c r="E47" t="s">
        <v>478</v>
      </c>
      <c r="F47">
        <v>25</v>
      </c>
      <c r="G47">
        <v>17</v>
      </c>
      <c r="H47">
        <v>18</v>
      </c>
      <c r="I47">
        <v>21</v>
      </c>
      <c r="J47">
        <v>44</v>
      </c>
      <c r="K47">
        <v>158</v>
      </c>
      <c r="L47">
        <v>347</v>
      </c>
      <c r="M47">
        <v>790</v>
      </c>
      <c r="N47">
        <v>738</v>
      </c>
      <c r="O47">
        <v>589</v>
      </c>
      <c r="P47">
        <v>337</v>
      </c>
      <c r="Q47">
        <v>387</v>
      </c>
      <c r="R47">
        <v>374</v>
      </c>
      <c r="S47">
        <v>401</v>
      </c>
      <c r="T47">
        <v>382</v>
      </c>
      <c r="U47">
        <v>406</v>
      </c>
      <c r="V47">
        <v>438</v>
      </c>
      <c r="W47">
        <v>443</v>
      </c>
      <c r="X47">
        <v>269</v>
      </c>
      <c r="Y47">
        <v>203</v>
      </c>
      <c r="Z47">
        <v>170</v>
      </c>
      <c r="AA47">
        <v>148</v>
      </c>
      <c r="AB47">
        <v>126</v>
      </c>
      <c r="AC47">
        <v>74</v>
      </c>
      <c r="AE47" s="39"/>
    </row>
    <row r="48" spans="1:31" ht="15.75">
      <c r="A48" t="str">
        <f t="shared" si="0"/>
        <v>106NE</v>
      </c>
      <c r="B48">
        <v>106</v>
      </c>
      <c r="C48" t="s">
        <v>120</v>
      </c>
      <c r="D48">
        <v>4</v>
      </c>
      <c r="E48" t="s">
        <v>477</v>
      </c>
      <c r="F48">
        <v>533</v>
      </c>
      <c r="G48">
        <v>370</v>
      </c>
      <c r="H48">
        <v>388</v>
      </c>
      <c r="I48">
        <v>407</v>
      </c>
      <c r="J48">
        <v>497</v>
      </c>
      <c r="K48">
        <v>1088</v>
      </c>
      <c r="L48">
        <v>2120</v>
      </c>
      <c r="M48">
        <v>2692</v>
      </c>
      <c r="N48">
        <v>2444</v>
      </c>
      <c r="O48">
        <v>2525</v>
      </c>
      <c r="P48">
        <v>2436</v>
      </c>
      <c r="Q48">
        <v>2846</v>
      </c>
      <c r="R48">
        <v>3140</v>
      </c>
      <c r="S48">
        <v>3313</v>
      </c>
      <c r="T48">
        <v>3785</v>
      </c>
      <c r="U48">
        <v>3124</v>
      </c>
      <c r="V48">
        <v>2915</v>
      </c>
      <c r="W48">
        <v>2856</v>
      </c>
      <c r="X48">
        <v>3125</v>
      </c>
      <c r="Y48">
        <v>2768</v>
      </c>
      <c r="Z48">
        <v>2156</v>
      </c>
      <c r="AA48">
        <v>1752</v>
      </c>
      <c r="AB48">
        <v>1337</v>
      </c>
      <c r="AC48">
        <v>897</v>
      </c>
      <c r="AE48" s="39"/>
    </row>
    <row r="49" spans="1:31" ht="15.75">
      <c r="A49" t="str">
        <f t="shared" si="0"/>
        <v>106SW</v>
      </c>
      <c r="B49">
        <v>106</v>
      </c>
      <c r="C49" t="s">
        <v>120</v>
      </c>
      <c r="D49">
        <v>4</v>
      </c>
      <c r="E49" t="s">
        <v>478</v>
      </c>
      <c r="F49">
        <v>305</v>
      </c>
      <c r="G49">
        <v>294</v>
      </c>
      <c r="H49">
        <v>336</v>
      </c>
      <c r="I49">
        <v>484</v>
      </c>
      <c r="J49">
        <v>1084</v>
      </c>
      <c r="K49">
        <v>3368</v>
      </c>
      <c r="L49">
        <v>4036</v>
      </c>
      <c r="M49">
        <v>2937</v>
      </c>
      <c r="N49">
        <v>2077</v>
      </c>
      <c r="O49">
        <v>2704</v>
      </c>
      <c r="P49">
        <v>3244</v>
      </c>
      <c r="Q49">
        <v>3128</v>
      </c>
      <c r="R49">
        <v>3144</v>
      </c>
      <c r="S49">
        <v>2878</v>
      </c>
      <c r="T49">
        <v>2867</v>
      </c>
      <c r="U49">
        <v>3049</v>
      </c>
      <c r="V49">
        <v>3027</v>
      </c>
      <c r="W49">
        <v>2508</v>
      </c>
      <c r="X49">
        <v>2216</v>
      </c>
      <c r="Y49">
        <v>1721</v>
      </c>
      <c r="Z49">
        <v>1379</v>
      </c>
      <c r="AA49">
        <v>1209</v>
      </c>
      <c r="AB49">
        <v>1032</v>
      </c>
      <c r="AC49">
        <v>518</v>
      </c>
      <c r="AE49" s="39"/>
    </row>
    <row r="50" spans="1:31" ht="15.75">
      <c r="A50" t="str">
        <f t="shared" si="0"/>
        <v>107NE</v>
      </c>
      <c r="B50">
        <v>107</v>
      </c>
      <c r="C50" t="s">
        <v>120</v>
      </c>
      <c r="D50">
        <v>4</v>
      </c>
      <c r="E50" t="s">
        <v>477</v>
      </c>
      <c r="F50">
        <v>37</v>
      </c>
      <c r="G50">
        <v>19</v>
      </c>
      <c r="H50">
        <v>24</v>
      </c>
      <c r="I50">
        <v>25</v>
      </c>
      <c r="J50">
        <v>29</v>
      </c>
      <c r="K50">
        <v>86</v>
      </c>
      <c r="L50">
        <v>150</v>
      </c>
      <c r="M50">
        <v>213</v>
      </c>
      <c r="N50">
        <v>268</v>
      </c>
      <c r="O50">
        <v>267</v>
      </c>
      <c r="P50">
        <v>289</v>
      </c>
      <c r="Q50">
        <v>346</v>
      </c>
      <c r="R50">
        <v>372</v>
      </c>
      <c r="S50">
        <v>346</v>
      </c>
      <c r="T50">
        <v>401</v>
      </c>
      <c r="U50">
        <v>520</v>
      </c>
      <c r="V50">
        <v>497</v>
      </c>
      <c r="W50">
        <v>364</v>
      </c>
      <c r="X50">
        <v>277</v>
      </c>
      <c r="Y50">
        <v>142</v>
      </c>
      <c r="Z50">
        <v>124</v>
      </c>
      <c r="AA50">
        <v>108</v>
      </c>
      <c r="AB50">
        <v>73</v>
      </c>
      <c r="AC50">
        <v>50</v>
      </c>
      <c r="AE50" s="39"/>
    </row>
    <row r="51" spans="1:31" ht="15.75">
      <c r="A51" t="str">
        <f t="shared" si="0"/>
        <v>107SW</v>
      </c>
      <c r="B51">
        <v>107</v>
      </c>
      <c r="C51" t="s">
        <v>120</v>
      </c>
      <c r="D51">
        <v>4</v>
      </c>
      <c r="E51" t="s">
        <v>478</v>
      </c>
      <c r="F51">
        <v>48</v>
      </c>
      <c r="G51">
        <v>18</v>
      </c>
      <c r="H51">
        <v>32</v>
      </c>
      <c r="I51">
        <v>33</v>
      </c>
      <c r="J51">
        <v>52</v>
      </c>
      <c r="K51">
        <v>126</v>
      </c>
      <c r="L51">
        <v>190</v>
      </c>
      <c r="M51">
        <v>521</v>
      </c>
      <c r="N51">
        <v>530</v>
      </c>
      <c r="O51">
        <v>396</v>
      </c>
      <c r="P51">
        <v>292</v>
      </c>
      <c r="Q51">
        <v>297</v>
      </c>
      <c r="R51">
        <v>305</v>
      </c>
      <c r="S51">
        <v>316</v>
      </c>
      <c r="T51">
        <v>331</v>
      </c>
      <c r="U51">
        <v>355</v>
      </c>
      <c r="V51">
        <v>429</v>
      </c>
      <c r="W51">
        <v>385</v>
      </c>
      <c r="X51">
        <v>194</v>
      </c>
      <c r="Y51">
        <v>110</v>
      </c>
      <c r="Z51">
        <v>96</v>
      </c>
      <c r="AA51">
        <v>81</v>
      </c>
      <c r="AB51">
        <v>81</v>
      </c>
      <c r="AC51">
        <v>58</v>
      </c>
      <c r="AE51" s="39"/>
    </row>
    <row r="52" spans="1:31" ht="15.75">
      <c r="A52" t="str">
        <f t="shared" si="0"/>
        <v>108NE</v>
      </c>
      <c r="B52">
        <v>108</v>
      </c>
      <c r="C52" t="s">
        <v>120</v>
      </c>
      <c r="D52">
        <v>4</v>
      </c>
      <c r="E52" t="s">
        <v>477</v>
      </c>
      <c r="F52">
        <v>74</v>
      </c>
      <c r="G52">
        <v>71</v>
      </c>
      <c r="H52">
        <v>60</v>
      </c>
      <c r="I52">
        <v>78</v>
      </c>
      <c r="J52">
        <v>116</v>
      </c>
      <c r="K52">
        <v>243</v>
      </c>
      <c r="L52">
        <v>413</v>
      </c>
      <c r="M52">
        <v>526</v>
      </c>
      <c r="N52">
        <v>576</v>
      </c>
      <c r="O52">
        <v>540</v>
      </c>
      <c r="P52">
        <v>510</v>
      </c>
      <c r="Q52">
        <v>535</v>
      </c>
      <c r="R52">
        <v>523</v>
      </c>
      <c r="S52">
        <v>591</v>
      </c>
      <c r="T52">
        <v>632</v>
      </c>
      <c r="U52">
        <v>598</v>
      </c>
      <c r="V52">
        <v>599</v>
      </c>
      <c r="W52">
        <v>589</v>
      </c>
      <c r="X52">
        <v>475</v>
      </c>
      <c r="Y52">
        <v>405</v>
      </c>
      <c r="Z52">
        <v>292</v>
      </c>
      <c r="AA52">
        <v>263</v>
      </c>
      <c r="AB52">
        <v>182</v>
      </c>
      <c r="AC52">
        <v>145</v>
      </c>
      <c r="AE52" s="39"/>
    </row>
    <row r="53" spans="1:31" ht="15.75">
      <c r="A53" t="str">
        <f t="shared" si="0"/>
        <v>108SW</v>
      </c>
      <c r="B53">
        <v>108</v>
      </c>
      <c r="C53" t="s">
        <v>120</v>
      </c>
      <c r="D53">
        <v>4</v>
      </c>
      <c r="E53" t="s">
        <v>478</v>
      </c>
      <c r="F53">
        <v>63</v>
      </c>
      <c r="G53">
        <v>96</v>
      </c>
      <c r="H53">
        <v>58</v>
      </c>
      <c r="I53">
        <v>77</v>
      </c>
      <c r="J53">
        <v>107</v>
      </c>
      <c r="K53">
        <v>251</v>
      </c>
      <c r="L53">
        <v>416</v>
      </c>
      <c r="M53">
        <v>781</v>
      </c>
      <c r="N53">
        <v>865</v>
      </c>
      <c r="O53">
        <v>638</v>
      </c>
      <c r="P53">
        <v>585</v>
      </c>
      <c r="Q53">
        <v>589</v>
      </c>
      <c r="R53">
        <v>533</v>
      </c>
      <c r="S53">
        <v>612</v>
      </c>
      <c r="T53">
        <v>676</v>
      </c>
      <c r="U53">
        <v>653</v>
      </c>
      <c r="V53">
        <v>676</v>
      </c>
      <c r="W53">
        <v>684</v>
      </c>
      <c r="X53">
        <v>402</v>
      </c>
      <c r="Y53">
        <v>277</v>
      </c>
      <c r="Z53">
        <v>226</v>
      </c>
      <c r="AA53">
        <v>203</v>
      </c>
      <c r="AB53">
        <v>176</v>
      </c>
      <c r="AC53">
        <v>128</v>
      </c>
      <c r="AE53" s="39"/>
    </row>
    <row r="54" spans="1:31" ht="15.75">
      <c r="A54" t="str">
        <f t="shared" si="0"/>
        <v>109NE</v>
      </c>
      <c r="B54">
        <v>109</v>
      </c>
      <c r="C54" t="s">
        <v>39</v>
      </c>
      <c r="D54">
        <v>1</v>
      </c>
      <c r="E54" t="s">
        <v>477</v>
      </c>
      <c r="F54">
        <v>82</v>
      </c>
      <c r="G54">
        <v>35</v>
      </c>
      <c r="H54">
        <v>37</v>
      </c>
      <c r="I54">
        <v>28</v>
      </c>
      <c r="J54">
        <v>46</v>
      </c>
      <c r="K54">
        <v>82</v>
      </c>
      <c r="L54">
        <v>155</v>
      </c>
      <c r="M54">
        <v>448</v>
      </c>
      <c r="N54">
        <v>603</v>
      </c>
      <c r="O54">
        <v>415</v>
      </c>
      <c r="P54">
        <v>372</v>
      </c>
      <c r="Q54">
        <v>424</v>
      </c>
      <c r="R54">
        <v>497</v>
      </c>
      <c r="S54">
        <v>520</v>
      </c>
      <c r="T54">
        <v>618</v>
      </c>
      <c r="U54">
        <v>913</v>
      </c>
      <c r="V54">
        <v>827</v>
      </c>
      <c r="W54">
        <v>804</v>
      </c>
      <c r="X54">
        <v>696</v>
      </c>
      <c r="Y54">
        <v>503</v>
      </c>
      <c r="Z54">
        <v>344</v>
      </c>
      <c r="AA54">
        <v>338</v>
      </c>
      <c r="AB54">
        <v>285</v>
      </c>
      <c r="AC54">
        <v>118</v>
      </c>
      <c r="AE54" s="39"/>
    </row>
    <row r="55" spans="1:31" ht="15.75">
      <c r="A55" t="str">
        <f t="shared" si="0"/>
        <v>109SW</v>
      </c>
      <c r="B55">
        <v>109</v>
      </c>
      <c r="C55" t="s">
        <v>39</v>
      </c>
      <c r="D55">
        <v>1</v>
      </c>
      <c r="E55" t="s">
        <v>478</v>
      </c>
      <c r="F55">
        <v>38</v>
      </c>
      <c r="G55">
        <v>14</v>
      </c>
      <c r="H55">
        <v>27</v>
      </c>
      <c r="I55">
        <v>27</v>
      </c>
      <c r="J55">
        <v>63</v>
      </c>
      <c r="K55">
        <v>248</v>
      </c>
      <c r="L55">
        <v>606</v>
      </c>
      <c r="M55">
        <v>1114</v>
      </c>
      <c r="N55">
        <v>1132</v>
      </c>
      <c r="O55">
        <v>654</v>
      </c>
      <c r="P55">
        <v>455</v>
      </c>
      <c r="Q55">
        <v>478</v>
      </c>
      <c r="R55">
        <v>453</v>
      </c>
      <c r="S55">
        <v>487</v>
      </c>
      <c r="T55">
        <v>526</v>
      </c>
      <c r="U55">
        <v>495</v>
      </c>
      <c r="V55">
        <v>671</v>
      </c>
      <c r="W55">
        <v>783</v>
      </c>
      <c r="X55">
        <v>561</v>
      </c>
      <c r="Y55">
        <v>347</v>
      </c>
      <c r="Z55">
        <v>205</v>
      </c>
      <c r="AA55">
        <v>159</v>
      </c>
      <c r="AB55">
        <v>131</v>
      </c>
      <c r="AC55">
        <v>65</v>
      </c>
      <c r="AE55" s="39"/>
    </row>
    <row r="56" spans="1:31" ht="15.75">
      <c r="A56" t="str">
        <f t="shared" si="0"/>
        <v>110NE</v>
      </c>
      <c r="B56">
        <v>110</v>
      </c>
      <c r="C56" t="s">
        <v>39</v>
      </c>
      <c r="D56">
        <v>1</v>
      </c>
      <c r="E56" t="s">
        <v>477</v>
      </c>
      <c r="F56">
        <v>91</v>
      </c>
      <c r="G56">
        <v>66</v>
      </c>
      <c r="H56">
        <v>68</v>
      </c>
      <c r="I56">
        <v>59</v>
      </c>
      <c r="J56">
        <v>15</v>
      </c>
      <c r="K56">
        <v>41</v>
      </c>
      <c r="L56">
        <v>82</v>
      </c>
      <c r="M56">
        <v>252</v>
      </c>
      <c r="N56">
        <v>379</v>
      </c>
      <c r="O56">
        <v>327</v>
      </c>
      <c r="P56">
        <v>423</v>
      </c>
      <c r="Q56">
        <v>495</v>
      </c>
      <c r="R56">
        <v>537</v>
      </c>
      <c r="S56">
        <v>476</v>
      </c>
      <c r="T56">
        <v>587</v>
      </c>
      <c r="U56">
        <v>885</v>
      </c>
      <c r="V56">
        <v>1024</v>
      </c>
      <c r="W56">
        <v>979</v>
      </c>
      <c r="X56">
        <v>738</v>
      </c>
      <c r="Y56">
        <v>414</v>
      </c>
      <c r="Z56">
        <v>263</v>
      </c>
      <c r="AA56">
        <v>238</v>
      </c>
      <c r="AB56">
        <v>329</v>
      </c>
      <c r="AC56">
        <v>165</v>
      </c>
      <c r="AE56" s="39"/>
    </row>
    <row r="57" spans="1:31" ht="15.75">
      <c r="A57" t="str">
        <f t="shared" si="0"/>
        <v>110SW</v>
      </c>
      <c r="B57">
        <v>110</v>
      </c>
      <c r="C57" t="s">
        <v>39</v>
      </c>
      <c r="D57">
        <v>1</v>
      </c>
      <c r="E57" t="s">
        <v>478</v>
      </c>
      <c r="F57">
        <v>48</v>
      </c>
      <c r="G57">
        <v>30</v>
      </c>
      <c r="H57">
        <v>35</v>
      </c>
      <c r="I57">
        <v>33</v>
      </c>
      <c r="J57">
        <v>43</v>
      </c>
      <c r="K57">
        <v>112</v>
      </c>
      <c r="L57">
        <v>288</v>
      </c>
      <c r="M57">
        <v>653</v>
      </c>
      <c r="N57">
        <v>720</v>
      </c>
      <c r="O57">
        <v>648</v>
      </c>
      <c r="P57">
        <v>460</v>
      </c>
      <c r="Q57">
        <v>386</v>
      </c>
      <c r="R57">
        <v>387</v>
      </c>
      <c r="S57">
        <v>330</v>
      </c>
      <c r="T57">
        <v>377</v>
      </c>
      <c r="U57">
        <v>398</v>
      </c>
      <c r="V57">
        <v>365</v>
      </c>
      <c r="W57">
        <v>553</v>
      </c>
      <c r="X57">
        <v>315</v>
      </c>
      <c r="Y57">
        <v>202</v>
      </c>
      <c r="Z57">
        <v>131</v>
      </c>
      <c r="AA57">
        <v>124</v>
      </c>
      <c r="AB57">
        <v>104</v>
      </c>
      <c r="AC57">
        <v>56</v>
      </c>
      <c r="AE57" s="39"/>
    </row>
    <row r="58" spans="1:31" ht="15.75">
      <c r="A58" t="str">
        <f t="shared" si="0"/>
        <v>111NE</v>
      </c>
      <c r="B58">
        <v>111</v>
      </c>
      <c r="C58" t="s">
        <v>39</v>
      </c>
      <c r="D58">
        <v>1</v>
      </c>
      <c r="E58" t="s">
        <v>477</v>
      </c>
      <c r="F58">
        <v>793</v>
      </c>
      <c r="G58">
        <v>530</v>
      </c>
      <c r="H58">
        <v>601</v>
      </c>
      <c r="I58">
        <v>588</v>
      </c>
      <c r="J58">
        <v>761</v>
      </c>
      <c r="K58">
        <v>1607</v>
      </c>
      <c r="L58">
        <v>2792</v>
      </c>
      <c r="M58">
        <v>3466</v>
      </c>
      <c r="N58">
        <v>3294</v>
      </c>
      <c r="O58">
        <v>3381</v>
      </c>
      <c r="P58">
        <v>3594</v>
      </c>
      <c r="Q58">
        <v>4130</v>
      </c>
      <c r="R58">
        <v>4333</v>
      </c>
      <c r="S58">
        <v>4580</v>
      </c>
      <c r="T58">
        <v>5000</v>
      </c>
      <c r="U58">
        <v>2661</v>
      </c>
      <c r="V58">
        <v>2366</v>
      </c>
      <c r="W58">
        <v>2617</v>
      </c>
      <c r="X58">
        <v>3662</v>
      </c>
      <c r="Y58">
        <v>3788</v>
      </c>
      <c r="Z58">
        <v>2985</v>
      </c>
      <c r="AA58">
        <v>2661</v>
      </c>
      <c r="AB58">
        <v>2369</v>
      </c>
      <c r="AC58">
        <v>919</v>
      </c>
      <c r="AE58" s="39"/>
    </row>
    <row r="59" spans="1:31" ht="15.75">
      <c r="A59" t="str">
        <f t="shared" si="0"/>
        <v>111SW</v>
      </c>
      <c r="B59">
        <v>111</v>
      </c>
      <c r="C59" t="s">
        <v>39</v>
      </c>
      <c r="D59">
        <v>1</v>
      </c>
      <c r="E59" t="s">
        <v>478</v>
      </c>
      <c r="F59">
        <v>434</v>
      </c>
      <c r="G59">
        <v>338</v>
      </c>
      <c r="H59">
        <v>348</v>
      </c>
      <c r="I59">
        <v>520</v>
      </c>
      <c r="J59">
        <v>1110</v>
      </c>
      <c r="K59">
        <v>3390</v>
      </c>
      <c r="L59">
        <v>4720</v>
      </c>
      <c r="M59">
        <v>4631</v>
      </c>
      <c r="N59">
        <v>4138</v>
      </c>
      <c r="O59">
        <v>4148</v>
      </c>
      <c r="P59">
        <v>4443</v>
      </c>
      <c r="Q59">
        <v>3923</v>
      </c>
      <c r="R59">
        <v>3880</v>
      </c>
      <c r="S59">
        <v>3861</v>
      </c>
      <c r="T59">
        <v>3657</v>
      </c>
      <c r="U59">
        <v>3474</v>
      </c>
      <c r="V59">
        <v>3055</v>
      </c>
      <c r="W59">
        <v>3055</v>
      </c>
      <c r="X59">
        <v>3462</v>
      </c>
      <c r="Y59">
        <v>2376</v>
      </c>
      <c r="Z59">
        <v>1918</v>
      </c>
      <c r="AA59">
        <v>1769</v>
      </c>
      <c r="AB59">
        <v>1173</v>
      </c>
      <c r="AC59">
        <v>782</v>
      </c>
      <c r="AE59" s="39"/>
    </row>
    <row r="60" spans="1:31" ht="15.75">
      <c r="A60" t="str">
        <f t="shared" si="0"/>
        <v>113SW</v>
      </c>
      <c r="B60">
        <v>113</v>
      </c>
      <c r="C60" t="s">
        <v>39</v>
      </c>
      <c r="D60">
        <v>1</v>
      </c>
      <c r="E60" t="s">
        <v>478</v>
      </c>
      <c r="F60">
        <v>26</v>
      </c>
      <c r="G60">
        <v>30</v>
      </c>
      <c r="H60">
        <v>15</v>
      </c>
      <c r="I60">
        <v>18</v>
      </c>
      <c r="J60">
        <v>33</v>
      </c>
      <c r="K60">
        <v>101</v>
      </c>
      <c r="L60">
        <v>285</v>
      </c>
      <c r="M60">
        <v>484</v>
      </c>
      <c r="N60">
        <v>588</v>
      </c>
      <c r="O60">
        <v>491</v>
      </c>
      <c r="P60">
        <v>338</v>
      </c>
      <c r="Q60">
        <v>365</v>
      </c>
      <c r="R60">
        <v>364</v>
      </c>
      <c r="S60">
        <v>373</v>
      </c>
      <c r="T60">
        <v>412</v>
      </c>
      <c r="U60">
        <v>450</v>
      </c>
      <c r="V60">
        <v>514</v>
      </c>
      <c r="W60">
        <v>610</v>
      </c>
      <c r="X60">
        <v>416</v>
      </c>
      <c r="Y60">
        <v>224</v>
      </c>
      <c r="Z60">
        <v>184</v>
      </c>
      <c r="AA60">
        <v>138</v>
      </c>
      <c r="AB60">
        <v>125</v>
      </c>
      <c r="AC60">
        <v>66</v>
      </c>
      <c r="AE60" s="39"/>
    </row>
    <row r="61" spans="1:31" ht="15.75">
      <c r="A61" t="str">
        <f t="shared" si="0"/>
        <v>114NE</v>
      </c>
      <c r="B61">
        <v>114</v>
      </c>
      <c r="C61" t="s">
        <v>39</v>
      </c>
      <c r="D61">
        <v>1</v>
      </c>
      <c r="E61" t="s">
        <v>477</v>
      </c>
      <c r="F61">
        <v>40</v>
      </c>
      <c r="G61">
        <v>28</v>
      </c>
      <c r="H61">
        <v>19</v>
      </c>
      <c r="I61">
        <v>17</v>
      </c>
      <c r="J61">
        <v>19</v>
      </c>
      <c r="K61">
        <v>25</v>
      </c>
      <c r="L61">
        <v>73</v>
      </c>
      <c r="M61">
        <v>162</v>
      </c>
      <c r="N61">
        <v>214</v>
      </c>
      <c r="O61">
        <v>202</v>
      </c>
      <c r="P61">
        <v>213</v>
      </c>
      <c r="Q61">
        <v>280</v>
      </c>
      <c r="R61">
        <v>303</v>
      </c>
      <c r="S61">
        <v>345</v>
      </c>
      <c r="T61">
        <v>375</v>
      </c>
      <c r="U61">
        <v>595</v>
      </c>
      <c r="V61">
        <v>683</v>
      </c>
      <c r="W61">
        <v>674</v>
      </c>
      <c r="X61">
        <v>466</v>
      </c>
      <c r="Y61">
        <v>333</v>
      </c>
      <c r="Z61">
        <v>228</v>
      </c>
      <c r="AA61">
        <v>183</v>
      </c>
      <c r="AB61">
        <v>257</v>
      </c>
      <c r="AC61">
        <v>359</v>
      </c>
      <c r="AE61" s="39"/>
    </row>
    <row r="62" spans="1:31" ht="15.75">
      <c r="A62" t="str">
        <f t="shared" si="0"/>
        <v>115NE</v>
      </c>
      <c r="B62">
        <v>115</v>
      </c>
      <c r="C62" t="s">
        <v>39</v>
      </c>
      <c r="D62">
        <v>1</v>
      </c>
      <c r="E62" t="s">
        <v>477</v>
      </c>
      <c r="F62">
        <v>104</v>
      </c>
      <c r="G62">
        <v>58</v>
      </c>
      <c r="H62">
        <v>56</v>
      </c>
      <c r="I62">
        <v>43</v>
      </c>
      <c r="J62">
        <v>52</v>
      </c>
      <c r="K62">
        <v>116</v>
      </c>
      <c r="L62">
        <v>213</v>
      </c>
      <c r="M62">
        <v>441</v>
      </c>
      <c r="N62">
        <v>696</v>
      </c>
      <c r="O62">
        <v>658</v>
      </c>
      <c r="P62">
        <v>670</v>
      </c>
      <c r="Q62">
        <v>756</v>
      </c>
      <c r="R62">
        <v>815</v>
      </c>
      <c r="S62">
        <v>860</v>
      </c>
      <c r="T62">
        <v>971</v>
      </c>
      <c r="U62">
        <v>1170</v>
      </c>
      <c r="V62">
        <v>1212</v>
      </c>
      <c r="W62">
        <v>1252</v>
      </c>
      <c r="X62">
        <v>1059</v>
      </c>
      <c r="Y62">
        <v>693</v>
      </c>
      <c r="Z62">
        <v>477</v>
      </c>
      <c r="AA62">
        <v>525</v>
      </c>
      <c r="AB62">
        <v>602</v>
      </c>
      <c r="AC62">
        <v>354</v>
      </c>
      <c r="AE62" s="39"/>
    </row>
    <row r="63" spans="1:31" ht="15.75">
      <c r="A63" t="str">
        <f t="shared" si="0"/>
        <v>115SW</v>
      </c>
      <c r="B63">
        <v>115</v>
      </c>
      <c r="C63" t="s">
        <v>39</v>
      </c>
      <c r="D63">
        <v>1</v>
      </c>
      <c r="E63" t="s">
        <v>478</v>
      </c>
      <c r="F63">
        <v>84</v>
      </c>
      <c r="G63">
        <v>56</v>
      </c>
      <c r="H63">
        <v>46</v>
      </c>
      <c r="I63">
        <v>43</v>
      </c>
      <c r="J63">
        <v>81</v>
      </c>
      <c r="K63">
        <v>175</v>
      </c>
      <c r="L63">
        <v>476</v>
      </c>
      <c r="M63">
        <v>1201</v>
      </c>
      <c r="N63">
        <v>1327</v>
      </c>
      <c r="O63">
        <v>1066</v>
      </c>
      <c r="P63">
        <v>871</v>
      </c>
      <c r="Q63">
        <v>736</v>
      </c>
      <c r="R63">
        <v>838</v>
      </c>
      <c r="S63">
        <v>781</v>
      </c>
      <c r="T63">
        <v>926</v>
      </c>
      <c r="U63">
        <v>1105</v>
      </c>
      <c r="V63">
        <v>1043</v>
      </c>
      <c r="W63">
        <v>1226</v>
      </c>
      <c r="X63">
        <v>932</v>
      </c>
      <c r="Y63">
        <v>487</v>
      </c>
      <c r="Z63">
        <v>409</v>
      </c>
      <c r="AA63">
        <v>385</v>
      </c>
      <c r="AB63">
        <v>287</v>
      </c>
      <c r="AC63">
        <v>196</v>
      </c>
      <c r="AE63" s="39"/>
    </row>
    <row r="64" spans="1:31" ht="15.75">
      <c r="A64" t="str">
        <f t="shared" si="0"/>
        <v>152NE</v>
      </c>
      <c r="B64">
        <v>152</v>
      </c>
      <c r="C64" t="s">
        <v>40</v>
      </c>
      <c r="D64">
        <v>1</v>
      </c>
      <c r="E64" t="s">
        <v>477</v>
      </c>
      <c r="F64">
        <v>92</v>
      </c>
      <c r="G64">
        <v>108</v>
      </c>
      <c r="H64">
        <v>141</v>
      </c>
      <c r="I64">
        <v>454</v>
      </c>
      <c r="J64">
        <v>1326</v>
      </c>
      <c r="K64">
        <v>2713</v>
      </c>
      <c r="L64">
        <v>2201</v>
      </c>
      <c r="M64">
        <v>2132</v>
      </c>
      <c r="N64">
        <v>1730</v>
      </c>
      <c r="O64">
        <v>1381</v>
      </c>
      <c r="P64">
        <v>1361</v>
      </c>
      <c r="Q64">
        <v>1313</v>
      </c>
      <c r="R64">
        <v>1348</v>
      </c>
      <c r="S64">
        <v>1374</v>
      </c>
      <c r="T64">
        <v>1616</v>
      </c>
      <c r="U64">
        <v>1792</v>
      </c>
      <c r="V64">
        <v>1901</v>
      </c>
      <c r="W64">
        <v>1534</v>
      </c>
      <c r="X64">
        <v>763</v>
      </c>
      <c r="Y64">
        <v>577</v>
      </c>
      <c r="Z64">
        <v>491</v>
      </c>
      <c r="AA64">
        <v>365</v>
      </c>
      <c r="AB64">
        <v>217</v>
      </c>
      <c r="AC64">
        <v>118</v>
      </c>
      <c r="AE64" s="39"/>
    </row>
    <row r="65" spans="1:31" ht="15.75">
      <c r="A65" t="str">
        <f t="shared" si="0"/>
        <v>152SW</v>
      </c>
      <c r="B65">
        <v>152</v>
      </c>
      <c r="C65" t="s">
        <v>40</v>
      </c>
      <c r="D65">
        <v>1</v>
      </c>
      <c r="E65" t="s">
        <v>478</v>
      </c>
      <c r="F65">
        <v>215</v>
      </c>
      <c r="G65">
        <v>156</v>
      </c>
      <c r="H65">
        <v>140</v>
      </c>
      <c r="I65">
        <v>90</v>
      </c>
      <c r="J65">
        <v>167</v>
      </c>
      <c r="K65">
        <v>348</v>
      </c>
      <c r="L65">
        <v>757</v>
      </c>
      <c r="M65">
        <v>1334</v>
      </c>
      <c r="N65">
        <v>1248</v>
      </c>
      <c r="O65">
        <v>1113</v>
      </c>
      <c r="P65">
        <v>1171</v>
      </c>
      <c r="Q65">
        <v>1281</v>
      </c>
      <c r="R65">
        <v>1480</v>
      </c>
      <c r="S65">
        <v>1604</v>
      </c>
      <c r="T65">
        <v>2141</v>
      </c>
      <c r="U65">
        <v>2728</v>
      </c>
      <c r="V65">
        <v>2955</v>
      </c>
      <c r="W65">
        <v>2940</v>
      </c>
      <c r="X65">
        <v>2237</v>
      </c>
      <c r="Y65">
        <v>1204</v>
      </c>
      <c r="Z65">
        <v>988</v>
      </c>
      <c r="AA65">
        <v>842</v>
      </c>
      <c r="AB65">
        <v>962</v>
      </c>
      <c r="AC65">
        <v>481</v>
      </c>
      <c r="AE65" s="39"/>
    </row>
    <row r="66" spans="1:31" ht="15.75">
      <c r="A66" t="str">
        <f t="shared" ref="A66:A129" si="1">CONCATENATE(B66,E66)</f>
        <v>153NE</v>
      </c>
      <c r="B66">
        <v>153</v>
      </c>
      <c r="C66" t="s">
        <v>40</v>
      </c>
      <c r="D66">
        <v>1</v>
      </c>
      <c r="E66" t="s">
        <v>477</v>
      </c>
      <c r="F66">
        <v>27</v>
      </c>
      <c r="G66">
        <v>25</v>
      </c>
      <c r="H66">
        <v>22</v>
      </c>
      <c r="I66">
        <v>19</v>
      </c>
      <c r="J66">
        <v>39</v>
      </c>
      <c r="K66">
        <v>82</v>
      </c>
      <c r="L66">
        <v>206</v>
      </c>
      <c r="M66">
        <v>522</v>
      </c>
      <c r="N66">
        <v>403</v>
      </c>
      <c r="O66">
        <v>291</v>
      </c>
      <c r="P66">
        <v>302</v>
      </c>
      <c r="Q66">
        <v>361</v>
      </c>
      <c r="R66">
        <v>433</v>
      </c>
      <c r="S66">
        <v>414</v>
      </c>
      <c r="T66">
        <v>501</v>
      </c>
      <c r="U66">
        <v>513</v>
      </c>
      <c r="V66">
        <v>452</v>
      </c>
      <c r="W66">
        <v>512</v>
      </c>
      <c r="X66">
        <v>348</v>
      </c>
      <c r="Y66">
        <v>284</v>
      </c>
      <c r="Z66">
        <v>245</v>
      </c>
      <c r="AA66">
        <v>161</v>
      </c>
      <c r="AB66">
        <v>111</v>
      </c>
      <c r="AC66">
        <v>65</v>
      </c>
      <c r="AE66" s="39"/>
    </row>
    <row r="67" spans="1:31" ht="15.75">
      <c r="A67" t="str">
        <f t="shared" si="1"/>
        <v>153SW</v>
      </c>
      <c r="B67">
        <v>153</v>
      </c>
      <c r="C67" t="s">
        <v>40</v>
      </c>
      <c r="D67">
        <v>1</v>
      </c>
      <c r="E67" t="s">
        <v>478</v>
      </c>
      <c r="F67">
        <v>26</v>
      </c>
      <c r="G67">
        <v>29</v>
      </c>
      <c r="H67">
        <v>12</v>
      </c>
      <c r="I67">
        <v>26</v>
      </c>
      <c r="J67">
        <v>42</v>
      </c>
      <c r="K67">
        <v>106</v>
      </c>
      <c r="L67">
        <v>264</v>
      </c>
      <c r="M67">
        <v>398</v>
      </c>
      <c r="N67">
        <v>381</v>
      </c>
      <c r="O67">
        <v>338</v>
      </c>
      <c r="P67">
        <v>349</v>
      </c>
      <c r="Q67">
        <v>358</v>
      </c>
      <c r="R67">
        <v>393</v>
      </c>
      <c r="S67">
        <v>382</v>
      </c>
      <c r="T67">
        <v>419</v>
      </c>
      <c r="U67">
        <v>483</v>
      </c>
      <c r="V67">
        <v>527</v>
      </c>
      <c r="W67">
        <v>552</v>
      </c>
      <c r="X67">
        <v>374</v>
      </c>
      <c r="Y67">
        <v>222</v>
      </c>
      <c r="Z67">
        <v>156</v>
      </c>
      <c r="AA67">
        <v>139</v>
      </c>
      <c r="AB67">
        <v>89</v>
      </c>
      <c r="AC67">
        <v>57</v>
      </c>
      <c r="AE67" s="39"/>
    </row>
    <row r="68" spans="1:31" ht="15.75">
      <c r="A68" t="str">
        <f t="shared" si="1"/>
        <v>154NE</v>
      </c>
      <c r="B68">
        <v>154</v>
      </c>
      <c r="C68" t="s">
        <v>40</v>
      </c>
      <c r="D68">
        <v>1</v>
      </c>
      <c r="E68" t="s">
        <v>477</v>
      </c>
      <c r="F68">
        <v>23</v>
      </c>
      <c r="G68">
        <v>11</v>
      </c>
      <c r="H68">
        <v>10</v>
      </c>
      <c r="I68">
        <v>3</v>
      </c>
      <c r="J68">
        <v>8</v>
      </c>
      <c r="K68">
        <v>17</v>
      </c>
      <c r="L68">
        <v>101</v>
      </c>
      <c r="M68">
        <v>204</v>
      </c>
      <c r="N68">
        <v>140</v>
      </c>
      <c r="O68">
        <v>130</v>
      </c>
      <c r="P68">
        <v>105</v>
      </c>
      <c r="Q68">
        <v>170</v>
      </c>
      <c r="R68">
        <v>177</v>
      </c>
      <c r="S68">
        <v>187</v>
      </c>
      <c r="T68">
        <v>235</v>
      </c>
      <c r="U68">
        <v>301</v>
      </c>
      <c r="V68">
        <v>291</v>
      </c>
      <c r="W68">
        <v>328</v>
      </c>
      <c r="X68">
        <v>216</v>
      </c>
      <c r="Y68">
        <v>144</v>
      </c>
      <c r="Z68">
        <v>106</v>
      </c>
      <c r="AA68">
        <v>81</v>
      </c>
      <c r="AB68">
        <v>49</v>
      </c>
      <c r="AC68">
        <v>28</v>
      </c>
      <c r="AE68" s="39"/>
    </row>
    <row r="69" spans="1:31" ht="15.75">
      <c r="A69" t="str">
        <f t="shared" si="1"/>
        <v>154SW</v>
      </c>
      <c r="B69">
        <v>154</v>
      </c>
      <c r="C69" t="s">
        <v>40</v>
      </c>
      <c r="D69">
        <v>1</v>
      </c>
      <c r="E69" t="s">
        <v>478</v>
      </c>
      <c r="F69">
        <v>12</v>
      </c>
      <c r="G69">
        <v>10</v>
      </c>
      <c r="H69">
        <v>9</v>
      </c>
      <c r="I69">
        <v>11</v>
      </c>
      <c r="J69">
        <v>16</v>
      </c>
      <c r="K69">
        <v>59</v>
      </c>
      <c r="L69">
        <v>116</v>
      </c>
      <c r="M69">
        <v>200</v>
      </c>
      <c r="N69">
        <v>167</v>
      </c>
      <c r="O69">
        <v>157</v>
      </c>
      <c r="P69">
        <v>130</v>
      </c>
      <c r="Q69">
        <v>139</v>
      </c>
      <c r="R69">
        <v>188</v>
      </c>
      <c r="S69">
        <v>167</v>
      </c>
      <c r="T69">
        <v>195</v>
      </c>
      <c r="U69">
        <v>206</v>
      </c>
      <c r="V69">
        <v>249</v>
      </c>
      <c r="W69">
        <v>231</v>
      </c>
      <c r="X69">
        <v>162</v>
      </c>
      <c r="Y69">
        <v>107</v>
      </c>
      <c r="Z69">
        <v>83</v>
      </c>
      <c r="AA69">
        <v>58</v>
      </c>
      <c r="AB69">
        <v>53</v>
      </c>
      <c r="AC69">
        <v>23</v>
      </c>
      <c r="AE69" s="39"/>
    </row>
    <row r="70" spans="1:31" ht="15.75">
      <c r="A70" t="str">
        <f t="shared" si="1"/>
        <v>155NE</v>
      </c>
      <c r="B70">
        <v>155</v>
      </c>
      <c r="C70" t="s">
        <v>40</v>
      </c>
      <c r="D70">
        <v>1</v>
      </c>
      <c r="E70" t="s">
        <v>477</v>
      </c>
      <c r="F70">
        <v>22</v>
      </c>
      <c r="G70">
        <v>7</v>
      </c>
      <c r="H70">
        <v>5</v>
      </c>
      <c r="I70">
        <v>8</v>
      </c>
      <c r="J70">
        <v>10</v>
      </c>
      <c r="K70">
        <v>22</v>
      </c>
      <c r="L70">
        <v>37</v>
      </c>
      <c r="M70">
        <v>115</v>
      </c>
      <c r="N70">
        <v>100</v>
      </c>
      <c r="O70">
        <v>88</v>
      </c>
      <c r="P70">
        <v>113</v>
      </c>
      <c r="Q70">
        <v>146</v>
      </c>
      <c r="R70">
        <v>147</v>
      </c>
      <c r="S70">
        <v>159</v>
      </c>
      <c r="T70">
        <v>204</v>
      </c>
      <c r="U70">
        <v>220</v>
      </c>
      <c r="V70">
        <v>263</v>
      </c>
      <c r="W70">
        <v>223</v>
      </c>
      <c r="X70">
        <v>185</v>
      </c>
      <c r="Y70">
        <v>109</v>
      </c>
      <c r="Z70">
        <v>85</v>
      </c>
      <c r="AA70">
        <v>75</v>
      </c>
      <c r="AB70">
        <v>51</v>
      </c>
      <c r="AC70">
        <v>26</v>
      </c>
      <c r="AE70" s="39"/>
    </row>
    <row r="71" spans="1:31" ht="15.75">
      <c r="A71" t="str">
        <f t="shared" si="1"/>
        <v>155SW</v>
      </c>
      <c r="B71">
        <v>155</v>
      </c>
      <c r="C71" t="s">
        <v>40</v>
      </c>
      <c r="D71">
        <v>1</v>
      </c>
      <c r="E71" t="s">
        <v>478</v>
      </c>
      <c r="F71">
        <v>9</v>
      </c>
      <c r="G71">
        <v>6</v>
      </c>
      <c r="H71">
        <v>7</v>
      </c>
      <c r="I71">
        <v>7</v>
      </c>
      <c r="J71">
        <v>15</v>
      </c>
      <c r="K71">
        <v>32</v>
      </c>
      <c r="L71">
        <v>63</v>
      </c>
      <c r="M71">
        <v>109</v>
      </c>
      <c r="N71">
        <v>110</v>
      </c>
      <c r="O71">
        <v>108</v>
      </c>
      <c r="P71">
        <v>105</v>
      </c>
      <c r="Q71">
        <v>113</v>
      </c>
      <c r="R71">
        <v>152</v>
      </c>
      <c r="S71">
        <v>155</v>
      </c>
      <c r="T71">
        <v>148</v>
      </c>
      <c r="U71">
        <v>148</v>
      </c>
      <c r="V71">
        <v>163</v>
      </c>
      <c r="W71">
        <v>182</v>
      </c>
      <c r="X71">
        <v>131</v>
      </c>
      <c r="Y71">
        <v>98</v>
      </c>
      <c r="Z71">
        <v>65</v>
      </c>
      <c r="AA71">
        <v>74</v>
      </c>
      <c r="AB71">
        <v>30</v>
      </c>
      <c r="AC71">
        <v>22</v>
      </c>
      <c r="AE71" s="39"/>
    </row>
    <row r="72" spans="1:31" ht="15.75">
      <c r="A72" t="str">
        <f t="shared" si="1"/>
        <v>156NE</v>
      </c>
      <c r="B72">
        <v>156</v>
      </c>
      <c r="C72" t="s">
        <v>40</v>
      </c>
      <c r="D72">
        <v>1</v>
      </c>
      <c r="E72" t="s">
        <v>477</v>
      </c>
      <c r="F72">
        <v>83</v>
      </c>
      <c r="G72">
        <v>52</v>
      </c>
      <c r="H72">
        <v>43</v>
      </c>
      <c r="I72">
        <v>43</v>
      </c>
      <c r="J72">
        <v>64</v>
      </c>
      <c r="K72">
        <v>123</v>
      </c>
      <c r="L72">
        <v>332</v>
      </c>
      <c r="M72">
        <v>808</v>
      </c>
      <c r="N72">
        <v>736</v>
      </c>
      <c r="O72">
        <v>549</v>
      </c>
      <c r="P72">
        <v>611</v>
      </c>
      <c r="Q72">
        <v>780</v>
      </c>
      <c r="R72">
        <v>834</v>
      </c>
      <c r="S72">
        <v>836</v>
      </c>
      <c r="T72">
        <v>888</v>
      </c>
      <c r="U72">
        <v>960</v>
      </c>
      <c r="V72">
        <v>1083</v>
      </c>
      <c r="W72">
        <v>1093</v>
      </c>
      <c r="X72">
        <v>853</v>
      </c>
      <c r="Y72">
        <v>612</v>
      </c>
      <c r="Z72">
        <v>506</v>
      </c>
      <c r="AA72">
        <v>384</v>
      </c>
      <c r="AB72">
        <v>246</v>
      </c>
      <c r="AC72">
        <v>172</v>
      </c>
      <c r="AE72" s="39"/>
    </row>
    <row r="73" spans="1:31" ht="15.75">
      <c r="A73" t="str">
        <f t="shared" si="1"/>
        <v>156SW</v>
      </c>
      <c r="B73">
        <v>156</v>
      </c>
      <c r="C73" t="s">
        <v>40</v>
      </c>
      <c r="D73">
        <v>1</v>
      </c>
      <c r="E73" t="s">
        <v>478</v>
      </c>
      <c r="F73">
        <v>61</v>
      </c>
      <c r="G73">
        <v>49</v>
      </c>
      <c r="H73">
        <v>49</v>
      </c>
      <c r="I73">
        <v>44</v>
      </c>
      <c r="J73">
        <v>80</v>
      </c>
      <c r="K73">
        <v>177</v>
      </c>
      <c r="L73">
        <v>255</v>
      </c>
      <c r="M73">
        <v>364</v>
      </c>
      <c r="N73">
        <v>513</v>
      </c>
      <c r="O73">
        <v>605</v>
      </c>
      <c r="P73">
        <v>694</v>
      </c>
      <c r="Q73">
        <v>837</v>
      </c>
      <c r="R73">
        <v>898</v>
      </c>
      <c r="S73">
        <v>913</v>
      </c>
      <c r="T73">
        <v>868</v>
      </c>
      <c r="U73">
        <v>1003</v>
      </c>
      <c r="V73">
        <v>969</v>
      </c>
      <c r="W73">
        <v>942</v>
      </c>
      <c r="X73">
        <v>793</v>
      </c>
      <c r="Y73">
        <v>573</v>
      </c>
      <c r="Z73">
        <v>416</v>
      </c>
      <c r="AA73">
        <v>302</v>
      </c>
      <c r="AB73">
        <v>234</v>
      </c>
      <c r="AC73">
        <v>145</v>
      </c>
      <c r="AE73" s="39"/>
    </row>
    <row r="74" spans="1:31" ht="15.75">
      <c r="A74" t="str">
        <f t="shared" si="1"/>
        <v>157NE</v>
      </c>
      <c r="B74">
        <v>157</v>
      </c>
      <c r="C74" t="s">
        <v>40</v>
      </c>
      <c r="D74">
        <v>1</v>
      </c>
      <c r="E74" t="s">
        <v>477</v>
      </c>
      <c r="F74">
        <v>681</v>
      </c>
      <c r="G74">
        <v>401</v>
      </c>
      <c r="H74">
        <v>443</v>
      </c>
      <c r="I74">
        <v>593</v>
      </c>
      <c r="J74">
        <v>1234</v>
      </c>
      <c r="K74">
        <v>2669</v>
      </c>
      <c r="L74">
        <v>4455</v>
      </c>
      <c r="M74">
        <v>4554</v>
      </c>
      <c r="N74">
        <v>4712</v>
      </c>
      <c r="O74">
        <v>4323</v>
      </c>
      <c r="P74">
        <v>4097</v>
      </c>
      <c r="Q74">
        <v>4372</v>
      </c>
      <c r="R74">
        <v>4521</v>
      </c>
      <c r="S74">
        <v>4758</v>
      </c>
      <c r="T74">
        <v>5318</v>
      </c>
      <c r="U74">
        <v>5640</v>
      </c>
      <c r="V74">
        <v>4880</v>
      </c>
      <c r="W74">
        <v>4223</v>
      </c>
      <c r="X74">
        <v>4234</v>
      </c>
      <c r="Y74">
        <v>3444</v>
      </c>
      <c r="Z74">
        <v>2524</v>
      </c>
      <c r="AA74">
        <v>2324</v>
      </c>
      <c r="AB74">
        <v>1675</v>
      </c>
      <c r="AC74">
        <v>1098</v>
      </c>
      <c r="AE74" s="39"/>
    </row>
    <row r="75" spans="1:31" ht="15.75">
      <c r="A75" t="str">
        <f t="shared" si="1"/>
        <v>157SW</v>
      </c>
      <c r="B75">
        <v>157</v>
      </c>
      <c r="C75" t="s">
        <v>40</v>
      </c>
      <c r="D75">
        <v>1</v>
      </c>
      <c r="E75" t="s">
        <v>478</v>
      </c>
      <c r="F75">
        <v>617</v>
      </c>
      <c r="G75">
        <v>390</v>
      </c>
      <c r="H75">
        <v>392</v>
      </c>
      <c r="I75">
        <v>558</v>
      </c>
      <c r="J75">
        <v>1162</v>
      </c>
      <c r="K75">
        <v>2531</v>
      </c>
      <c r="L75">
        <v>3878</v>
      </c>
      <c r="M75">
        <v>4744</v>
      </c>
      <c r="N75">
        <v>4870</v>
      </c>
      <c r="O75">
        <v>4830</v>
      </c>
      <c r="P75">
        <v>4600</v>
      </c>
      <c r="Q75">
        <v>4610</v>
      </c>
      <c r="R75">
        <v>5008</v>
      </c>
      <c r="S75">
        <v>5344</v>
      </c>
      <c r="T75">
        <v>5272</v>
      </c>
      <c r="U75">
        <v>5638</v>
      </c>
      <c r="V75">
        <v>5253</v>
      </c>
      <c r="W75">
        <v>5429</v>
      </c>
      <c r="X75">
        <v>5304</v>
      </c>
      <c r="Y75">
        <v>3490</v>
      </c>
      <c r="Z75">
        <v>3233</v>
      </c>
      <c r="AA75">
        <v>2736</v>
      </c>
      <c r="AB75">
        <v>2406</v>
      </c>
      <c r="AC75">
        <v>1291</v>
      </c>
      <c r="AE75" s="39"/>
    </row>
    <row r="76" spans="1:31" ht="15.75">
      <c r="A76" t="str">
        <f t="shared" si="1"/>
        <v>158NE</v>
      </c>
      <c r="B76">
        <v>158</v>
      </c>
      <c r="C76" t="s">
        <v>40</v>
      </c>
      <c r="D76">
        <v>1</v>
      </c>
      <c r="E76" t="s">
        <v>477</v>
      </c>
      <c r="F76">
        <v>29</v>
      </c>
      <c r="G76">
        <v>22</v>
      </c>
      <c r="H76">
        <v>17</v>
      </c>
      <c r="I76">
        <v>9</v>
      </c>
      <c r="J76">
        <v>24</v>
      </c>
      <c r="K76">
        <v>66</v>
      </c>
      <c r="L76">
        <v>193</v>
      </c>
      <c r="M76">
        <v>625</v>
      </c>
      <c r="N76">
        <v>462</v>
      </c>
      <c r="O76">
        <v>309</v>
      </c>
      <c r="P76">
        <v>255</v>
      </c>
      <c r="Q76">
        <v>288</v>
      </c>
      <c r="R76">
        <v>318</v>
      </c>
      <c r="S76">
        <v>357</v>
      </c>
      <c r="T76">
        <v>456</v>
      </c>
      <c r="U76">
        <v>468</v>
      </c>
      <c r="V76">
        <v>579</v>
      </c>
      <c r="W76">
        <v>687</v>
      </c>
      <c r="X76">
        <v>434</v>
      </c>
      <c r="Y76">
        <v>270</v>
      </c>
      <c r="Z76">
        <v>175</v>
      </c>
      <c r="AA76">
        <v>179</v>
      </c>
      <c r="AB76">
        <v>109</v>
      </c>
      <c r="AC76">
        <v>56</v>
      </c>
      <c r="AE76" s="39"/>
    </row>
    <row r="77" spans="1:31" ht="15.75">
      <c r="A77" t="str">
        <f t="shared" si="1"/>
        <v>158SW</v>
      </c>
      <c r="B77">
        <v>158</v>
      </c>
      <c r="C77" t="s">
        <v>40</v>
      </c>
      <c r="D77">
        <v>1</v>
      </c>
      <c r="E77" t="s">
        <v>478</v>
      </c>
      <c r="F77">
        <v>32</v>
      </c>
      <c r="G77">
        <v>17</v>
      </c>
      <c r="H77">
        <v>19</v>
      </c>
      <c r="I77">
        <v>12</v>
      </c>
      <c r="J77">
        <v>33</v>
      </c>
      <c r="K77">
        <v>75</v>
      </c>
      <c r="L77">
        <v>186</v>
      </c>
      <c r="M77">
        <v>258</v>
      </c>
      <c r="N77">
        <v>356</v>
      </c>
      <c r="O77">
        <v>291</v>
      </c>
      <c r="P77">
        <v>279</v>
      </c>
      <c r="Q77">
        <v>340</v>
      </c>
      <c r="R77">
        <v>334</v>
      </c>
      <c r="S77">
        <v>316</v>
      </c>
      <c r="T77">
        <v>371</v>
      </c>
      <c r="U77">
        <v>448</v>
      </c>
      <c r="V77">
        <v>493</v>
      </c>
      <c r="W77">
        <v>476</v>
      </c>
      <c r="X77">
        <v>364</v>
      </c>
      <c r="Y77">
        <v>209</v>
      </c>
      <c r="Z77">
        <v>154</v>
      </c>
      <c r="AA77">
        <v>127</v>
      </c>
      <c r="AB77">
        <v>108</v>
      </c>
      <c r="AC77">
        <v>61</v>
      </c>
      <c r="AE77" s="39"/>
    </row>
    <row r="78" spans="1:31" ht="15.75">
      <c r="A78" t="str">
        <f t="shared" si="1"/>
        <v>174NE</v>
      </c>
      <c r="B78">
        <v>174</v>
      </c>
      <c r="C78" t="s">
        <v>41</v>
      </c>
      <c r="D78">
        <v>1</v>
      </c>
      <c r="E78" t="s">
        <v>477</v>
      </c>
      <c r="F78">
        <v>70</v>
      </c>
      <c r="G78">
        <v>32</v>
      </c>
      <c r="H78">
        <v>27</v>
      </c>
      <c r="I78">
        <v>42</v>
      </c>
      <c r="J78">
        <v>122</v>
      </c>
      <c r="K78">
        <v>399</v>
      </c>
      <c r="L78">
        <v>896</v>
      </c>
      <c r="M78">
        <v>1354</v>
      </c>
      <c r="N78">
        <v>1056</v>
      </c>
      <c r="O78">
        <v>982</v>
      </c>
      <c r="P78">
        <v>979</v>
      </c>
      <c r="Q78">
        <v>1057</v>
      </c>
      <c r="R78">
        <v>1151</v>
      </c>
      <c r="S78">
        <v>1068</v>
      </c>
      <c r="T78">
        <v>1133</v>
      </c>
      <c r="U78">
        <v>1173</v>
      </c>
      <c r="V78">
        <v>1243</v>
      </c>
      <c r="W78">
        <v>1249</v>
      </c>
      <c r="X78">
        <v>961</v>
      </c>
      <c r="Y78">
        <v>581</v>
      </c>
      <c r="Z78">
        <v>454</v>
      </c>
      <c r="AA78">
        <v>323</v>
      </c>
      <c r="AB78">
        <v>206</v>
      </c>
      <c r="AC78">
        <v>129</v>
      </c>
      <c r="AE78" s="39"/>
    </row>
    <row r="79" spans="1:31" ht="15.75">
      <c r="A79" t="str">
        <f t="shared" si="1"/>
        <v>174SW</v>
      </c>
      <c r="B79">
        <v>174</v>
      </c>
      <c r="C79" t="s">
        <v>41</v>
      </c>
      <c r="D79">
        <v>1</v>
      </c>
      <c r="E79" t="s">
        <v>478</v>
      </c>
      <c r="F79">
        <v>65</v>
      </c>
      <c r="G79">
        <v>39</v>
      </c>
      <c r="H79">
        <v>36</v>
      </c>
      <c r="I79">
        <v>54</v>
      </c>
      <c r="J79">
        <v>121</v>
      </c>
      <c r="K79">
        <v>341</v>
      </c>
      <c r="L79">
        <v>853</v>
      </c>
      <c r="M79">
        <v>1453</v>
      </c>
      <c r="N79">
        <v>1302</v>
      </c>
      <c r="O79">
        <v>997</v>
      </c>
      <c r="P79">
        <v>927</v>
      </c>
      <c r="Q79">
        <v>1008</v>
      </c>
      <c r="R79">
        <v>1150</v>
      </c>
      <c r="S79">
        <v>1170</v>
      </c>
      <c r="T79">
        <v>1251</v>
      </c>
      <c r="U79">
        <v>1459</v>
      </c>
      <c r="V79">
        <v>1636</v>
      </c>
      <c r="W79">
        <v>1444</v>
      </c>
      <c r="X79">
        <v>1197</v>
      </c>
      <c r="Y79">
        <v>766</v>
      </c>
      <c r="Z79">
        <v>554</v>
      </c>
      <c r="AA79">
        <v>425</v>
      </c>
      <c r="AB79">
        <v>236</v>
      </c>
      <c r="AC79">
        <v>168</v>
      </c>
      <c r="AE79" s="39"/>
    </row>
    <row r="80" spans="1:31" ht="15.75">
      <c r="A80" t="str">
        <f t="shared" si="1"/>
        <v>175NE</v>
      </c>
      <c r="B80">
        <v>175</v>
      </c>
      <c r="C80" t="s">
        <v>41</v>
      </c>
      <c r="D80">
        <v>1</v>
      </c>
      <c r="E80" t="s">
        <v>477</v>
      </c>
      <c r="F80">
        <v>357</v>
      </c>
      <c r="G80">
        <v>261</v>
      </c>
      <c r="H80">
        <v>303</v>
      </c>
      <c r="I80">
        <v>473</v>
      </c>
      <c r="J80">
        <v>1044</v>
      </c>
      <c r="K80">
        <v>2759</v>
      </c>
      <c r="L80">
        <v>5063</v>
      </c>
      <c r="M80">
        <v>6003</v>
      </c>
      <c r="N80">
        <v>5145</v>
      </c>
      <c r="O80">
        <v>4461</v>
      </c>
      <c r="P80">
        <v>4237</v>
      </c>
      <c r="Q80">
        <v>4250</v>
      </c>
      <c r="R80">
        <v>4452</v>
      </c>
      <c r="S80">
        <v>4442</v>
      </c>
      <c r="T80">
        <v>4996</v>
      </c>
      <c r="U80">
        <v>5281</v>
      </c>
      <c r="V80">
        <v>5247</v>
      </c>
      <c r="W80">
        <v>5221</v>
      </c>
      <c r="X80">
        <v>4467</v>
      </c>
      <c r="Y80">
        <v>2520</v>
      </c>
      <c r="Z80">
        <v>1926</v>
      </c>
      <c r="AA80">
        <v>1546</v>
      </c>
      <c r="AB80">
        <v>1015</v>
      </c>
      <c r="AC80">
        <v>630</v>
      </c>
      <c r="AE80" s="39"/>
    </row>
    <row r="81" spans="1:31" ht="15.75">
      <c r="A81" t="str">
        <f t="shared" si="1"/>
        <v>175SW</v>
      </c>
      <c r="B81">
        <v>175</v>
      </c>
      <c r="C81" t="s">
        <v>41</v>
      </c>
      <c r="D81">
        <v>1</v>
      </c>
      <c r="E81" t="s">
        <v>478</v>
      </c>
      <c r="F81">
        <v>466</v>
      </c>
      <c r="G81">
        <v>355</v>
      </c>
      <c r="H81">
        <v>304</v>
      </c>
      <c r="I81">
        <v>416</v>
      </c>
      <c r="J81">
        <v>851</v>
      </c>
      <c r="K81">
        <v>1956</v>
      </c>
      <c r="L81">
        <v>3747</v>
      </c>
      <c r="M81">
        <v>3664</v>
      </c>
      <c r="N81">
        <v>3932</v>
      </c>
      <c r="O81">
        <v>4189</v>
      </c>
      <c r="P81">
        <v>4031</v>
      </c>
      <c r="Q81">
        <v>4160</v>
      </c>
      <c r="R81">
        <v>4250</v>
      </c>
      <c r="S81">
        <v>4393</v>
      </c>
      <c r="T81">
        <v>4904</v>
      </c>
      <c r="U81">
        <v>5724</v>
      </c>
      <c r="V81">
        <v>5839</v>
      </c>
      <c r="W81">
        <v>5551</v>
      </c>
      <c r="X81">
        <v>4572</v>
      </c>
      <c r="Y81">
        <v>3047</v>
      </c>
      <c r="Z81">
        <v>2298</v>
      </c>
      <c r="AA81">
        <v>1890</v>
      </c>
      <c r="AB81">
        <v>1193</v>
      </c>
      <c r="AC81">
        <v>783</v>
      </c>
      <c r="AE81" s="39"/>
    </row>
    <row r="82" spans="1:31" ht="15.75">
      <c r="A82" t="str">
        <f t="shared" si="1"/>
        <v>189NE</v>
      </c>
      <c r="B82">
        <v>189</v>
      </c>
      <c r="C82" t="s">
        <v>479</v>
      </c>
      <c r="D82">
        <v>3</v>
      </c>
      <c r="E82" t="s">
        <v>477</v>
      </c>
      <c r="F82">
        <v>31</v>
      </c>
      <c r="G82">
        <v>30</v>
      </c>
      <c r="H82">
        <v>18</v>
      </c>
      <c r="I82">
        <v>14</v>
      </c>
      <c r="J82">
        <v>26</v>
      </c>
      <c r="K82">
        <v>68</v>
      </c>
      <c r="L82">
        <v>154</v>
      </c>
      <c r="M82">
        <v>352</v>
      </c>
      <c r="N82">
        <v>356</v>
      </c>
      <c r="O82">
        <v>310</v>
      </c>
      <c r="P82">
        <v>337</v>
      </c>
      <c r="Q82">
        <v>349</v>
      </c>
      <c r="R82">
        <v>342</v>
      </c>
      <c r="S82">
        <v>345</v>
      </c>
      <c r="T82">
        <v>405</v>
      </c>
      <c r="U82">
        <v>475</v>
      </c>
      <c r="V82">
        <v>573</v>
      </c>
      <c r="W82">
        <v>552</v>
      </c>
      <c r="X82">
        <v>435</v>
      </c>
      <c r="Y82">
        <v>286</v>
      </c>
      <c r="Z82">
        <v>159</v>
      </c>
      <c r="AA82">
        <v>171</v>
      </c>
      <c r="AB82">
        <v>101</v>
      </c>
      <c r="AC82">
        <v>55</v>
      </c>
      <c r="AE82" s="39"/>
    </row>
    <row r="83" spans="1:31" ht="15.75">
      <c r="A83" t="str">
        <f t="shared" si="1"/>
        <v>189SW</v>
      </c>
      <c r="B83">
        <v>189</v>
      </c>
      <c r="C83" t="s">
        <v>479</v>
      </c>
      <c r="D83">
        <v>3</v>
      </c>
      <c r="E83" t="s">
        <v>478</v>
      </c>
      <c r="F83">
        <v>12</v>
      </c>
      <c r="G83">
        <v>8</v>
      </c>
      <c r="H83">
        <v>15</v>
      </c>
      <c r="I83">
        <v>24</v>
      </c>
      <c r="J83">
        <v>85</v>
      </c>
      <c r="K83">
        <v>243</v>
      </c>
      <c r="L83">
        <v>433</v>
      </c>
      <c r="M83">
        <v>592</v>
      </c>
      <c r="N83">
        <v>394</v>
      </c>
      <c r="O83">
        <v>343</v>
      </c>
      <c r="P83">
        <v>356</v>
      </c>
      <c r="Q83">
        <v>317</v>
      </c>
      <c r="R83">
        <v>362</v>
      </c>
      <c r="S83">
        <v>378</v>
      </c>
      <c r="T83">
        <v>372</v>
      </c>
      <c r="U83">
        <v>414</v>
      </c>
      <c r="V83">
        <v>498</v>
      </c>
      <c r="W83">
        <v>358</v>
      </c>
      <c r="X83">
        <v>248</v>
      </c>
      <c r="Y83">
        <v>160</v>
      </c>
      <c r="Z83">
        <v>110</v>
      </c>
      <c r="AA83">
        <v>84</v>
      </c>
      <c r="AB83">
        <v>51</v>
      </c>
      <c r="AC83">
        <v>27</v>
      </c>
      <c r="AE83" s="39"/>
    </row>
    <row r="84" spans="1:31" ht="15.75">
      <c r="A84" t="str">
        <f t="shared" si="1"/>
        <v>190NE</v>
      </c>
      <c r="B84">
        <v>190</v>
      </c>
      <c r="C84" t="s">
        <v>106</v>
      </c>
      <c r="D84">
        <v>3</v>
      </c>
      <c r="E84" t="s">
        <v>477</v>
      </c>
      <c r="F84">
        <v>110</v>
      </c>
      <c r="G84">
        <v>74</v>
      </c>
      <c r="H84">
        <v>67</v>
      </c>
      <c r="I84">
        <v>104</v>
      </c>
      <c r="J84">
        <v>174</v>
      </c>
      <c r="K84">
        <v>351</v>
      </c>
      <c r="L84">
        <v>504</v>
      </c>
      <c r="M84">
        <v>663</v>
      </c>
      <c r="N84">
        <v>665</v>
      </c>
      <c r="O84">
        <v>827</v>
      </c>
      <c r="P84">
        <v>874</v>
      </c>
      <c r="Q84">
        <v>918</v>
      </c>
      <c r="R84">
        <v>875</v>
      </c>
      <c r="S84">
        <v>815</v>
      </c>
      <c r="T84">
        <v>810</v>
      </c>
      <c r="U84">
        <v>970</v>
      </c>
      <c r="V84">
        <v>898</v>
      </c>
      <c r="W84">
        <v>722</v>
      </c>
      <c r="X84">
        <v>587</v>
      </c>
      <c r="Y84">
        <v>556</v>
      </c>
      <c r="Z84">
        <v>387</v>
      </c>
      <c r="AA84">
        <v>320</v>
      </c>
      <c r="AB84">
        <v>239</v>
      </c>
      <c r="AC84">
        <v>148</v>
      </c>
      <c r="AE84" s="39"/>
    </row>
    <row r="85" spans="1:31" ht="15.75">
      <c r="A85" t="str">
        <f t="shared" si="1"/>
        <v>190SW</v>
      </c>
      <c r="B85">
        <v>190</v>
      </c>
      <c r="C85" t="s">
        <v>106</v>
      </c>
      <c r="D85">
        <v>3</v>
      </c>
      <c r="E85" t="s">
        <v>478</v>
      </c>
      <c r="F85">
        <v>89</v>
      </c>
      <c r="G85">
        <v>75</v>
      </c>
      <c r="H85">
        <v>76</v>
      </c>
      <c r="I85">
        <v>81</v>
      </c>
      <c r="J85">
        <v>160</v>
      </c>
      <c r="K85">
        <v>355</v>
      </c>
      <c r="L85">
        <v>565</v>
      </c>
      <c r="M85">
        <v>655</v>
      </c>
      <c r="N85">
        <v>642</v>
      </c>
      <c r="O85">
        <v>730</v>
      </c>
      <c r="P85">
        <v>802</v>
      </c>
      <c r="Q85">
        <v>732</v>
      </c>
      <c r="R85">
        <v>899</v>
      </c>
      <c r="S85">
        <v>920</v>
      </c>
      <c r="T85">
        <v>1000</v>
      </c>
      <c r="U85">
        <v>1028</v>
      </c>
      <c r="V85">
        <v>951</v>
      </c>
      <c r="W85">
        <v>896</v>
      </c>
      <c r="X85">
        <v>740</v>
      </c>
      <c r="Y85">
        <v>539</v>
      </c>
      <c r="Z85">
        <v>423</v>
      </c>
      <c r="AA85">
        <v>265</v>
      </c>
      <c r="AB85">
        <v>200</v>
      </c>
      <c r="AC85">
        <v>145</v>
      </c>
      <c r="AE85" s="39"/>
    </row>
    <row r="86" spans="1:31" ht="15.75">
      <c r="A86" t="str">
        <f t="shared" si="1"/>
        <v>193NE</v>
      </c>
      <c r="B86">
        <v>193</v>
      </c>
      <c r="C86" t="s">
        <v>107</v>
      </c>
      <c r="D86">
        <v>3</v>
      </c>
      <c r="E86" t="s">
        <v>477</v>
      </c>
      <c r="F86">
        <v>43</v>
      </c>
      <c r="G86">
        <v>29</v>
      </c>
      <c r="H86">
        <v>49</v>
      </c>
      <c r="I86">
        <v>106</v>
      </c>
      <c r="J86">
        <v>241</v>
      </c>
      <c r="K86">
        <v>685</v>
      </c>
      <c r="L86">
        <v>1044</v>
      </c>
      <c r="M86">
        <v>1188</v>
      </c>
      <c r="N86">
        <v>958</v>
      </c>
      <c r="O86">
        <v>883</v>
      </c>
      <c r="P86">
        <v>820</v>
      </c>
      <c r="Q86">
        <v>815</v>
      </c>
      <c r="R86">
        <v>830</v>
      </c>
      <c r="S86">
        <v>819</v>
      </c>
      <c r="T86">
        <v>845</v>
      </c>
      <c r="U86">
        <v>818</v>
      </c>
      <c r="V86">
        <v>1002</v>
      </c>
      <c r="W86">
        <v>836</v>
      </c>
      <c r="X86">
        <v>607</v>
      </c>
      <c r="Y86">
        <v>377</v>
      </c>
      <c r="Z86">
        <v>321</v>
      </c>
      <c r="AA86">
        <v>229</v>
      </c>
      <c r="AB86">
        <v>140</v>
      </c>
      <c r="AC86">
        <v>80</v>
      </c>
      <c r="AE86" s="39"/>
    </row>
    <row r="87" spans="1:31" ht="15.75">
      <c r="A87" t="str">
        <f t="shared" si="1"/>
        <v>193SW</v>
      </c>
      <c r="B87">
        <v>193</v>
      </c>
      <c r="C87" t="s">
        <v>107</v>
      </c>
      <c r="D87">
        <v>3</v>
      </c>
      <c r="E87" t="s">
        <v>478</v>
      </c>
      <c r="F87">
        <v>99</v>
      </c>
      <c r="G87">
        <v>80</v>
      </c>
      <c r="H87">
        <v>61</v>
      </c>
      <c r="I87">
        <v>62</v>
      </c>
      <c r="J87">
        <v>115</v>
      </c>
      <c r="K87">
        <v>182</v>
      </c>
      <c r="L87">
        <v>375</v>
      </c>
      <c r="M87">
        <v>678</v>
      </c>
      <c r="N87">
        <v>539</v>
      </c>
      <c r="O87">
        <v>561</v>
      </c>
      <c r="P87">
        <v>668</v>
      </c>
      <c r="Q87">
        <v>710</v>
      </c>
      <c r="R87">
        <v>787</v>
      </c>
      <c r="S87">
        <v>823</v>
      </c>
      <c r="T87">
        <v>919</v>
      </c>
      <c r="U87">
        <v>1217</v>
      </c>
      <c r="V87">
        <v>1280</v>
      </c>
      <c r="W87">
        <v>1312</v>
      </c>
      <c r="X87">
        <v>965</v>
      </c>
      <c r="Y87">
        <v>685</v>
      </c>
      <c r="Z87">
        <v>529</v>
      </c>
      <c r="AA87">
        <v>376</v>
      </c>
      <c r="AB87">
        <v>251</v>
      </c>
      <c r="AC87">
        <v>195</v>
      </c>
      <c r="AE87" s="39"/>
    </row>
    <row r="88" spans="1:31" ht="15.75">
      <c r="A88" t="str">
        <f t="shared" si="1"/>
        <v>201NE</v>
      </c>
      <c r="B88">
        <v>201</v>
      </c>
      <c r="C88" t="s">
        <v>134</v>
      </c>
      <c r="D88">
        <v>4</v>
      </c>
      <c r="E88" t="s">
        <v>477</v>
      </c>
      <c r="F88">
        <v>224</v>
      </c>
      <c r="G88">
        <v>152</v>
      </c>
      <c r="H88">
        <v>118</v>
      </c>
      <c r="I88">
        <v>125</v>
      </c>
      <c r="J88">
        <v>172</v>
      </c>
      <c r="K88">
        <v>365</v>
      </c>
      <c r="L88">
        <v>795</v>
      </c>
      <c r="M88">
        <v>1040</v>
      </c>
      <c r="N88">
        <v>974</v>
      </c>
      <c r="O88">
        <v>1116</v>
      </c>
      <c r="P88">
        <v>1184</v>
      </c>
      <c r="Q88">
        <v>1273</v>
      </c>
      <c r="R88">
        <v>1295</v>
      </c>
      <c r="S88">
        <v>1439</v>
      </c>
      <c r="T88">
        <v>1506</v>
      </c>
      <c r="U88">
        <v>1691</v>
      </c>
      <c r="V88">
        <v>1857</v>
      </c>
      <c r="W88">
        <v>1806</v>
      </c>
      <c r="X88">
        <v>1305</v>
      </c>
      <c r="Y88">
        <v>839</v>
      </c>
      <c r="Z88">
        <v>596</v>
      </c>
      <c r="AA88">
        <v>565</v>
      </c>
      <c r="AB88">
        <v>430</v>
      </c>
      <c r="AC88">
        <v>252</v>
      </c>
      <c r="AE88" s="39"/>
    </row>
    <row r="89" spans="1:31" ht="15.75">
      <c r="A89" t="str">
        <f t="shared" si="1"/>
        <v>201SW</v>
      </c>
      <c r="B89">
        <v>201</v>
      </c>
      <c r="C89" t="s">
        <v>134</v>
      </c>
      <c r="D89">
        <v>4</v>
      </c>
      <c r="E89" t="s">
        <v>478</v>
      </c>
      <c r="F89">
        <v>109</v>
      </c>
      <c r="G89">
        <v>63</v>
      </c>
      <c r="H89">
        <v>77</v>
      </c>
      <c r="I89">
        <v>139</v>
      </c>
      <c r="J89">
        <v>383</v>
      </c>
      <c r="K89">
        <v>846</v>
      </c>
      <c r="L89">
        <v>1490</v>
      </c>
      <c r="M89">
        <v>1689</v>
      </c>
      <c r="N89">
        <v>1536</v>
      </c>
      <c r="O89">
        <v>1278</v>
      </c>
      <c r="P89">
        <v>1221</v>
      </c>
      <c r="Q89">
        <v>1277</v>
      </c>
      <c r="R89">
        <v>1344</v>
      </c>
      <c r="S89">
        <v>1339</v>
      </c>
      <c r="T89">
        <v>1369</v>
      </c>
      <c r="U89">
        <v>1426</v>
      </c>
      <c r="V89">
        <v>1444</v>
      </c>
      <c r="W89">
        <v>1357</v>
      </c>
      <c r="X89">
        <v>1020</v>
      </c>
      <c r="Y89">
        <v>690</v>
      </c>
      <c r="Z89">
        <v>522</v>
      </c>
      <c r="AA89">
        <v>344</v>
      </c>
      <c r="AB89">
        <v>275</v>
      </c>
      <c r="AC89">
        <v>207</v>
      </c>
      <c r="AE89" s="39"/>
    </row>
    <row r="90" spans="1:31" ht="15.75">
      <c r="A90" t="str">
        <f t="shared" si="1"/>
        <v>206NE</v>
      </c>
      <c r="B90">
        <v>206</v>
      </c>
      <c r="C90" t="s">
        <v>42</v>
      </c>
      <c r="D90">
        <v>1</v>
      </c>
      <c r="E90" t="s">
        <v>477</v>
      </c>
      <c r="F90">
        <v>59</v>
      </c>
      <c r="G90">
        <v>42</v>
      </c>
      <c r="H90">
        <v>42</v>
      </c>
      <c r="I90">
        <v>62</v>
      </c>
      <c r="J90">
        <v>178</v>
      </c>
      <c r="K90">
        <v>466</v>
      </c>
      <c r="L90">
        <v>712</v>
      </c>
      <c r="M90">
        <v>1046</v>
      </c>
      <c r="N90">
        <v>895</v>
      </c>
      <c r="O90">
        <v>719</v>
      </c>
      <c r="P90">
        <v>577</v>
      </c>
      <c r="Q90">
        <v>662</v>
      </c>
      <c r="R90">
        <v>714</v>
      </c>
      <c r="S90">
        <v>690</v>
      </c>
      <c r="T90">
        <v>972</v>
      </c>
      <c r="U90">
        <v>1273</v>
      </c>
      <c r="V90">
        <v>1455</v>
      </c>
      <c r="W90">
        <v>1465</v>
      </c>
      <c r="X90">
        <v>1143</v>
      </c>
      <c r="Y90">
        <v>474</v>
      </c>
      <c r="Z90">
        <v>306</v>
      </c>
      <c r="AA90">
        <v>243</v>
      </c>
      <c r="AB90">
        <v>156</v>
      </c>
      <c r="AC90">
        <v>107</v>
      </c>
      <c r="AE90" s="39"/>
    </row>
    <row r="91" spans="1:31" ht="15.75">
      <c r="A91" t="str">
        <f t="shared" si="1"/>
        <v>206SW</v>
      </c>
      <c r="B91">
        <v>206</v>
      </c>
      <c r="C91" t="s">
        <v>42</v>
      </c>
      <c r="D91">
        <v>1</v>
      </c>
      <c r="E91" t="s">
        <v>478</v>
      </c>
      <c r="F91">
        <v>68</v>
      </c>
      <c r="G91">
        <v>50</v>
      </c>
      <c r="H91">
        <v>39</v>
      </c>
      <c r="I91">
        <v>63</v>
      </c>
      <c r="J91">
        <v>140</v>
      </c>
      <c r="K91">
        <v>374</v>
      </c>
      <c r="L91">
        <v>857</v>
      </c>
      <c r="M91">
        <v>1335</v>
      </c>
      <c r="N91">
        <v>1295</v>
      </c>
      <c r="O91">
        <v>895</v>
      </c>
      <c r="P91">
        <v>671</v>
      </c>
      <c r="Q91">
        <v>613</v>
      </c>
      <c r="R91">
        <v>693</v>
      </c>
      <c r="S91">
        <v>782</v>
      </c>
      <c r="T91">
        <v>850</v>
      </c>
      <c r="U91">
        <v>1015</v>
      </c>
      <c r="V91">
        <v>1156</v>
      </c>
      <c r="W91">
        <v>1006</v>
      </c>
      <c r="X91">
        <v>569</v>
      </c>
      <c r="Y91">
        <v>284</v>
      </c>
      <c r="Z91">
        <v>223</v>
      </c>
      <c r="AA91">
        <v>203</v>
      </c>
      <c r="AB91">
        <v>130</v>
      </c>
      <c r="AC91">
        <v>107</v>
      </c>
      <c r="AE91" s="39"/>
    </row>
    <row r="92" spans="1:31" ht="15.75">
      <c r="A92" t="str">
        <f t="shared" si="1"/>
        <v>209NE</v>
      </c>
      <c r="B92">
        <v>209</v>
      </c>
      <c r="C92" t="s">
        <v>532</v>
      </c>
      <c r="D92">
        <v>1</v>
      </c>
      <c r="E92" t="s">
        <v>477</v>
      </c>
      <c r="F92">
        <v>45</v>
      </c>
      <c r="G92">
        <v>45</v>
      </c>
      <c r="H92">
        <v>24</v>
      </c>
      <c r="I92">
        <v>35</v>
      </c>
      <c r="J92">
        <v>57</v>
      </c>
      <c r="K92">
        <v>145</v>
      </c>
      <c r="L92">
        <v>358</v>
      </c>
      <c r="M92">
        <v>459</v>
      </c>
      <c r="N92">
        <v>342</v>
      </c>
      <c r="O92">
        <v>345</v>
      </c>
      <c r="P92">
        <v>409</v>
      </c>
      <c r="Q92">
        <v>265</v>
      </c>
      <c r="R92">
        <v>455</v>
      </c>
      <c r="S92">
        <v>554</v>
      </c>
      <c r="T92">
        <v>712</v>
      </c>
      <c r="U92">
        <v>866</v>
      </c>
      <c r="V92">
        <v>977</v>
      </c>
      <c r="W92">
        <v>657</v>
      </c>
      <c r="X92">
        <v>285</v>
      </c>
      <c r="Y92">
        <v>189</v>
      </c>
      <c r="Z92">
        <v>188</v>
      </c>
      <c r="AA92">
        <v>143</v>
      </c>
      <c r="AB92">
        <v>95</v>
      </c>
      <c r="AC92">
        <v>74</v>
      </c>
      <c r="AE92" s="39"/>
    </row>
    <row r="93" spans="1:31" ht="15.75">
      <c r="A93" t="str">
        <f t="shared" si="1"/>
        <v>209SW</v>
      </c>
      <c r="B93">
        <v>209</v>
      </c>
      <c r="C93" t="s">
        <v>532</v>
      </c>
      <c r="D93">
        <v>1</v>
      </c>
      <c r="E93" t="s">
        <v>478</v>
      </c>
      <c r="F93">
        <v>48</v>
      </c>
      <c r="G93">
        <v>32</v>
      </c>
      <c r="H93">
        <v>39</v>
      </c>
      <c r="I93">
        <v>24</v>
      </c>
      <c r="J93">
        <v>48</v>
      </c>
      <c r="K93">
        <v>141</v>
      </c>
      <c r="L93">
        <v>311</v>
      </c>
      <c r="M93">
        <v>699</v>
      </c>
      <c r="N93">
        <v>989</v>
      </c>
      <c r="O93">
        <v>650</v>
      </c>
      <c r="P93">
        <v>451</v>
      </c>
      <c r="Q93">
        <v>520</v>
      </c>
      <c r="R93">
        <v>491</v>
      </c>
      <c r="S93">
        <v>556</v>
      </c>
      <c r="T93">
        <v>515</v>
      </c>
      <c r="U93">
        <v>702</v>
      </c>
      <c r="V93">
        <v>915</v>
      </c>
      <c r="W93">
        <v>1045</v>
      </c>
      <c r="X93">
        <v>686</v>
      </c>
      <c r="Y93">
        <v>219</v>
      </c>
      <c r="Z93">
        <v>182</v>
      </c>
      <c r="AA93">
        <v>136</v>
      </c>
      <c r="AB93">
        <v>87</v>
      </c>
      <c r="AC93">
        <v>74</v>
      </c>
      <c r="AE93" s="39"/>
    </row>
    <row r="94" spans="1:31" ht="15.75">
      <c r="A94" t="str">
        <f t="shared" si="1"/>
        <v>210NE</v>
      </c>
      <c r="B94">
        <v>210</v>
      </c>
      <c r="C94" t="s">
        <v>532</v>
      </c>
      <c r="D94">
        <v>1</v>
      </c>
      <c r="E94" t="s">
        <v>477</v>
      </c>
      <c r="F94">
        <v>241</v>
      </c>
      <c r="G94">
        <v>161</v>
      </c>
      <c r="H94">
        <v>151</v>
      </c>
      <c r="I94">
        <v>86</v>
      </c>
      <c r="J94">
        <v>79</v>
      </c>
      <c r="K94">
        <v>133</v>
      </c>
      <c r="L94">
        <v>333</v>
      </c>
      <c r="M94">
        <v>736</v>
      </c>
      <c r="N94">
        <v>889</v>
      </c>
      <c r="O94">
        <v>853</v>
      </c>
      <c r="P94">
        <v>809</v>
      </c>
      <c r="Q94">
        <v>933</v>
      </c>
      <c r="R94">
        <v>1007</v>
      </c>
      <c r="S94">
        <v>1072</v>
      </c>
      <c r="T94">
        <v>1277</v>
      </c>
      <c r="U94">
        <v>1673</v>
      </c>
      <c r="V94">
        <v>1902</v>
      </c>
      <c r="W94">
        <v>1878</v>
      </c>
      <c r="X94">
        <v>1505</v>
      </c>
      <c r="Y94">
        <v>946</v>
      </c>
      <c r="Z94">
        <v>727</v>
      </c>
      <c r="AA94">
        <v>654</v>
      </c>
      <c r="AB94">
        <v>483</v>
      </c>
      <c r="AC94">
        <v>396</v>
      </c>
      <c r="AE94" s="39"/>
    </row>
    <row r="95" spans="1:31">
      <c r="A95" t="str">
        <f t="shared" si="1"/>
        <v>210SW</v>
      </c>
      <c r="B95">
        <v>210</v>
      </c>
      <c r="C95" t="s">
        <v>532</v>
      </c>
      <c r="D95">
        <v>1</v>
      </c>
      <c r="E95" t="s">
        <v>478</v>
      </c>
      <c r="F95">
        <v>134</v>
      </c>
      <c r="G95">
        <v>99</v>
      </c>
      <c r="H95">
        <v>100</v>
      </c>
      <c r="I95">
        <v>62</v>
      </c>
      <c r="J95">
        <v>77</v>
      </c>
      <c r="K95">
        <v>247</v>
      </c>
      <c r="L95">
        <v>703</v>
      </c>
      <c r="M95">
        <v>1346</v>
      </c>
      <c r="N95">
        <v>1448</v>
      </c>
      <c r="O95">
        <v>1106</v>
      </c>
      <c r="P95">
        <v>886</v>
      </c>
      <c r="Q95">
        <v>860</v>
      </c>
      <c r="R95">
        <v>795</v>
      </c>
      <c r="S95">
        <v>871</v>
      </c>
      <c r="T95">
        <v>884</v>
      </c>
      <c r="U95">
        <v>948</v>
      </c>
      <c r="V95">
        <v>1090</v>
      </c>
      <c r="W95">
        <v>1047</v>
      </c>
      <c r="X95">
        <v>875</v>
      </c>
      <c r="Y95">
        <v>573</v>
      </c>
      <c r="Z95">
        <v>469</v>
      </c>
      <c r="AA95">
        <v>418</v>
      </c>
      <c r="AB95">
        <v>303</v>
      </c>
      <c r="AC95">
        <v>216</v>
      </c>
    </row>
    <row r="96" spans="1:31">
      <c r="A96" t="str">
        <f t="shared" si="1"/>
        <v>211NE</v>
      </c>
      <c r="B96">
        <v>211</v>
      </c>
      <c r="C96" t="s">
        <v>532</v>
      </c>
      <c r="D96">
        <v>1</v>
      </c>
      <c r="E96" t="s">
        <v>477</v>
      </c>
      <c r="F96">
        <v>264</v>
      </c>
      <c r="G96">
        <v>179</v>
      </c>
      <c r="H96">
        <v>201</v>
      </c>
      <c r="I96">
        <v>98</v>
      </c>
      <c r="J96">
        <v>148</v>
      </c>
      <c r="K96">
        <v>200</v>
      </c>
      <c r="L96">
        <v>325</v>
      </c>
      <c r="M96">
        <v>653</v>
      </c>
      <c r="N96">
        <v>873</v>
      </c>
      <c r="O96">
        <v>918</v>
      </c>
      <c r="P96">
        <v>1024</v>
      </c>
      <c r="Q96">
        <v>1199</v>
      </c>
      <c r="R96">
        <v>1245</v>
      </c>
      <c r="S96">
        <v>1339</v>
      </c>
      <c r="T96">
        <v>1644</v>
      </c>
      <c r="U96">
        <v>2123</v>
      </c>
      <c r="V96">
        <v>2653</v>
      </c>
      <c r="W96">
        <v>2626</v>
      </c>
      <c r="X96">
        <v>1992</v>
      </c>
      <c r="Y96">
        <v>1209</v>
      </c>
      <c r="Z96">
        <v>917</v>
      </c>
      <c r="AA96">
        <v>836</v>
      </c>
      <c r="AB96">
        <v>547</v>
      </c>
      <c r="AC96">
        <v>448</v>
      </c>
    </row>
    <row r="97" spans="1:29">
      <c r="A97" t="str">
        <f t="shared" si="1"/>
        <v>211SW</v>
      </c>
      <c r="B97">
        <v>211</v>
      </c>
      <c r="C97" t="s">
        <v>532</v>
      </c>
      <c r="D97">
        <v>1</v>
      </c>
      <c r="E97" t="s">
        <v>478</v>
      </c>
      <c r="F97">
        <v>245</v>
      </c>
      <c r="G97">
        <v>157</v>
      </c>
      <c r="H97">
        <v>135</v>
      </c>
      <c r="I97">
        <v>119</v>
      </c>
      <c r="J97">
        <v>226</v>
      </c>
      <c r="K97">
        <v>665</v>
      </c>
      <c r="L97">
        <v>1540</v>
      </c>
      <c r="M97">
        <v>2585</v>
      </c>
      <c r="N97">
        <v>3018</v>
      </c>
      <c r="O97">
        <v>2110</v>
      </c>
      <c r="P97">
        <v>1749</v>
      </c>
      <c r="Q97">
        <v>1792</v>
      </c>
      <c r="R97">
        <v>1561</v>
      </c>
      <c r="S97">
        <v>1509</v>
      </c>
      <c r="T97">
        <v>1471</v>
      </c>
      <c r="U97">
        <v>1524</v>
      </c>
      <c r="V97">
        <v>1585</v>
      </c>
      <c r="W97">
        <v>1730</v>
      </c>
      <c r="X97">
        <v>1480</v>
      </c>
      <c r="Y97">
        <v>1005</v>
      </c>
      <c r="Z97">
        <v>761</v>
      </c>
      <c r="AA97">
        <v>789</v>
      </c>
      <c r="AB97">
        <v>670</v>
      </c>
      <c r="AC97">
        <v>501</v>
      </c>
    </row>
    <row r="98" spans="1:29">
      <c r="A98" t="str">
        <f t="shared" si="1"/>
        <v>212NE</v>
      </c>
      <c r="B98">
        <v>212</v>
      </c>
      <c r="C98" t="s">
        <v>532</v>
      </c>
      <c r="D98">
        <v>1</v>
      </c>
      <c r="E98" t="s">
        <v>477</v>
      </c>
      <c r="F98">
        <v>106</v>
      </c>
      <c r="G98">
        <v>58</v>
      </c>
      <c r="H98">
        <v>45</v>
      </c>
      <c r="I98">
        <v>30</v>
      </c>
      <c r="J98">
        <v>35</v>
      </c>
      <c r="K98">
        <v>116</v>
      </c>
      <c r="L98">
        <v>391</v>
      </c>
      <c r="M98">
        <v>821</v>
      </c>
      <c r="N98">
        <v>957</v>
      </c>
      <c r="O98">
        <v>843</v>
      </c>
      <c r="P98">
        <v>799</v>
      </c>
      <c r="Q98">
        <v>923</v>
      </c>
      <c r="R98">
        <v>925</v>
      </c>
      <c r="S98">
        <v>922</v>
      </c>
      <c r="T98">
        <v>1177</v>
      </c>
      <c r="U98">
        <v>1486</v>
      </c>
      <c r="V98">
        <v>1996</v>
      </c>
      <c r="W98">
        <v>2154</v>
      </c>
      <c r="X98">
        <v>1676</v>
      </c>
      <c r="Y98">
        <v>889</v>
      </c>
      <c r="Z98">
        <v>571</v>
      </c>
      <c r="AA98">
        <v>524</v>
      </c>
      <c r="AB98">
        <v>370</v>
      </c>
      <c r="AC98">
        <v>172</v>
      </c>
    </row>
    <row r="99" spans="1:29">
      <c r="A99" t="str">
        <f t="shared" si="1"/>
        <v>212SW</v>
      </c>
      <c r="B99">
        <v>212</v>
      </c>
      <c r="C99" t="s">
        <v>532</v>
      </c>
      <c r="D99">
        <v>1</v>
      </c>
      <c r="E99" t="s">
        <v>478</v>
      </c>
      <c r="F99">
        <v>87</v>
      </c>
      <c r="G99">
        <v>46</v>
      </c>
      <c r="H99">
        <v>31</v>
      </c>
      <c r="I99">
        <v>27</v>
      </c>
      <c r="J99">
        <v>55</v>
      </c>
      <c r="K99">
        <v>192</v>
      </c>
      <c r="L99">
        <v>718</v>
      </c>
      <c r="M99">
        <v>1480</v>
      </c>
      <c r="N99">
        <v>1606</v>
      </c>
      <c r="O99">
        <v>1148</v>
      </c>
      <c r="P99">
        <v>755</v>
      </c>
      <c r="Q99">
        <v>781</v>
      </c>
      <c r="R99">
        <v>778</v>
      </c>
      <c r="S99">
        <v>832</v>
      </c>
      <c r="T99">
        <v>833</v>
      </c>
      <c r="U99">
        <v>941</v>
      </c>
      <c r="V99">
        <v>1085</v>
      </c>
      <c r="W99">
        <v>1103</v>
      </c>
      <c r="X99">
        <v>868</v>
      </c>
      <c r="Y99">
        <v>469</v>
      </c>
      <c r="Z99">
        <v>386</v>
      </c>
      <c r="AA99">
        <v>421</v>
      </c>
      <c r="AB99">
        <v>258</v>
      </c>
      <c r="AC99">
        <v>132</v>
      </c>
    </row>
    <row r="100" spans="1:29">
      <c r="A100" t="str">
        <f t="shared" si="1"/>
        <v>214NE</v>
      </c>
      <c r="B100">
        <v>214</v>
      </c>
      <c r="C100" t="s">
        <v>532</v>
      </c>
      <c r="D100">
        <v>1</v>
      </c>
      <c r="E100" t="s">
        <v>477</v>
      </c>
      <c r="F100">
        <v>259</v>
      </c>
      <c r="G100">
        <v>148</v>
      </c>
      <c r="H100">
        <v>154</v>
      </c>
      <c r="I100">
        <v>110</v>
      </c>
      <c r="J100">
        <v>168</v>
      </c>
      <c r="K100">
        <v>468</v>
      </c>
      <c r="L100">
        <v>913</v>
      </c>
      <c r="M100">
        <v>1539</v>
      </c>
      <c r="N100">
        <v>1651</v>
      </c>
      <c r="O100">
        <v>1535</v>
      </c>
      <c r="P100">
        <v>1518</v>
      </c>
      <c r="Q100">
        <v>1649</v>
      </c>
      <c r="R100">
        <v>1752</v>
      </c>
      <c r="S100">
        <v>1854</v>
      </c>
      <c r="T100">
        <v>2341</v>
      </c>
      <c r="U100">
        <v>2934</v>
      </c>
      <c r="V100">
        <v>3048</v>
      </c>
      <c r="W100">
        <v>2941</v>
      </c>
      <c r="X100">
        <v>2544</v>
      </c>
      <c r="Y100">
        <v>1692</v>
      </c>
      <c r="Z100">
        <v>1195</v>
      </c>
      <c r="AA100">
        <v>1087</v>
      </c>
      <c r="AB100">
        <v>709</v>
      </c>
      <c r="AC100">
        <v>471</v>
      </c>
    </row>
    <row r="101" spans="1:29">
      <c r="A101" t="str">
        <f t="shared" si="1"/>
        <v>214SW</v>
      </c>
      <c r="B101">
        <v>214</v>
      </c>
      <c r="C101" t="s">
        <v>532</v>
      </c>
      <c r="D101">
        <v>1</v>
      </c>
      <c r="E101" t="s">
        <v>478</v>
      </c>
      <c r="F101">
        <v>181</v>
      </c>
      <c r="G101">
        <v>124</v>
      </c>
      <c r="H101">
        <v>117</v>
      </c>
      <c r="I101">
        <v>134</v>
      </c>
      <c r="J101">
        <v>372</v>
      </c>
      <c r="K101">
        <v>1212</v>
      </c>
      <c r="L101">
        <v>2734</v>
      </c>
      <c r="M101">
        <v>3198</v>
      </c>
      <c r="N101">
        <v>2941</v>
      </c>
      <c r="O101">
        <v>2587</v>
      </c>
      <c r="P101">
        <v>2056</v>
      </c>
      <c r="Q101">
        <v>1959</v>
      </c>
      <c r="R101">
        <v>1792</v>
      </c>
      <c r="S101">
        <v>1975</v>
      </c>
      <c r="T101">
        <v>2086</v>
      </c>
      <c r="U101">
        <v>2258</v>
      </c>
      <c r="V101">
        <v>2285</v>
      </c>
      <c r="W101">
        <v>2102</v>
      </c>
      <c r="X101">
        <v>1732</v>
      </c>
      <c r="Y101">
        <v>1132</v>
      </c>
      <c r="Z101">
        <v>943</v>
      </c>
      <c r="AA101">
        <v>864</v>
      </c>
      <c r="AB101">
        <v>655</v>
      </c>
      <c r="AC101">
        <v>338</v>
      </c>
    </row>
    <row r="102" spans="1:29">
      <c r="A102" t="str">
        <f t="shared" si="1"/>
        <v>216NE</v>
      </c>
      <c r="B102">
        <v>216</v>
      </c>
      <c r="C102" t="s">
        <v>44</v>
      </c>
      <c r="D102">
        <v>1</v>
      </c>
      <c r="E102" t="s">
        <v>477</v>
      </c>
      <c r="F102">
        <v>316</v>
      </c>
      <c r="G102">
        <v>222</v>
      </c>
      <c r="H102">
        <v>198</v>
      </c>
      <c r="I102">
        <v>287</v>
      </c>
      <c r="J102">
        <v>530</v>
      </c>
      <c r="K102">
        <v>1188</v>
      </c>
      <c r="L102">
        <v>2636</v>
      </c>
      <c r="M102">
        <v>3807</v>
      </c>
      <c r="N102">
        <v>3648</v>
      </c>
      <c r="O102">
        <v>3023</v>
      </c>
      <c r="P102">
        <v>2906</v>
      </c>
      <c r="Q102">
        <v>2973</v>
      </c>
      <c r="R102">
        <v>3153</v>
      </c>
      <c r="S102">
        <v>3717</v>
      </c>
      <c r="T102">
        <v>3720</v>
      </c>
      <c r="U102">
        <v>3853</v>
      </c>
      <c r="V102">
        <v>3900</v>
      </c>
      <c r="W102">
        <v>3771</v>
      </c>
      <c r="X102">
        <v>3727</v>
      </c>
      <c r="Y102">
        <v>2353</v>
      </c>
      <c r="Z102">
        <v>1565</v>
      </c>
      <c r="AA102">
        <v>1410</v>
      </c>
      <c r="AB102">
        <v>898</v>
      </c>
      <c r="AC102">
        <v>520</v>
      </c>
    </row>
    <row r="103" spans="1:29">
      <c r="A103" t="str">
        <f t="shared" si="1"/>
        <v>216SW</v>
      </c>
      <c r="B103">
        <v>216</v>
      </c>
      <c r="C103" t="s">
        <v>44</v>
      </c>
      <c r="D103">
        <v>1</v>
      </c>
      <c r="E103" t="s">
        <v>478</v>
      </c>
      <c r="F103">
        <v>286</v>
      </c>
      <c r="G103">
        <v>209</v>
      </c>
      <c r="H103">
        <v>193</v>
      </c>
      <c r="I103">
        <v>344</v>
      </c>
      <c r="J103">
        <v>799</v>
      </c>
      <c r="K103">
        <v>2011</v>
      </c>
      <c r="L103">
        <v>3810</v>
      </c>
      <c r="M103">
        <v>3854</v>
      </c>
      <c r="N103">
        <v>3404</v>
      </c>
      <c r="O103">
        <v>3395</v>
      </c>
      <c r="P103">
        <v>3108</v>
      </c>
      <c r="Q103">
        <v>3179</v>
      </c>
      <c r="R103">
        <v>3064</v>
      </c>
      <c r="S103">
        <v>3177</v>
      </c>
      <c r="T103">
        <v>3599</v>
      </c>
      <c r="U103">
        <v>3612</v>
      </c>
      <c r="V103">
        <v>3787</v>
      </c>
      <c r="W103">
        <v>3518</v>
      </c>
      <c r="X103">
        <v>2966</v>
      </c>
      <c r="Y103">
        <v>1919</v>
      </c>
      <c r="Z103">
        <v>1574</v>
      </c>
      <c r="AA103">
        <v>1327</v>
      </c>
      <c r="AB103">
        <v>906</v>
      </c>
      <c r="AC103">
        <v>671</v>
      </c>
    </row>
    <row r="104" spans="1:29">
      <c r="A104" t="str">
        <f t="shared" si="1"/>
        <v>217NE</v>
      </c>
      <c r="B104">
        <v>217</v>
      </c>
      <c r="C104" t="s">
        <v>44</v>
      </c>
      <c r="D104">
        <v>1</v>
      </c>
      <c r="E104" t="s">
        <v>477</v>
      </c>
      <c r="F104">
        <v>26</v>
      </c>
      <c r="G104">
        <v>14</v>
      </c>
      <c r="H104">
        <v>15</v>
      </c>
      <c r="I104">
        <v>14</v>
      </c>
      <c r="J104">
        <v>28</v>
      </c>
      <c r="K104">
        <v>33</v>
      </c>
      <c r="L104">
        <v>186</v>
      </c>
      <c r="M104">
        <v>458</v>
      </c>
      <c r="N104">
        <v>452</v>
      </c>
      <c r="O104">
        <v>364</v>
      </c>
      <c r="P104">
        <v>317</v>
      </c>
      <c r="Q104">
        <v>388</v>
      </c>
      <c r="R104">
        <v>395</v>
      </c>
      <c r="S104">
        <v>433</v>
      </c>
      <c r="T104">
        <v>555</v>
      </c>
      <c r="U104">
        <v>697</v>
      </c>
      <c r="V104">
        <v>684</v>
      </c>
      <c r="W104">
        <v>495</v>
      </c>
      <c r="X104">
        <v>549</v>
      </c>
      <c r="Y104">
        <v>360</v>
      </c>
      <c r="Z104">
        <v>198</v>
      </c>
      <c r="AA104">
        <v>171</v>
      </c>
      <c r="AB104">
        <v>105</v>
      </c>
      <c r="AC104">
        <v>62</v>
      </c>
    </row>
    <row r="105" spans="1:29">
      <c r="A105" t="str">
        <f t="shared" si="1"/>
        <v>217SW</v>
      </c>
      <c r="B105">
        <v>217</v>
      </c>
      <c r="C105" t="s">
        <v>44</v>
      </c>
      <c r="D105">
        <v>1</v>
      </c>
      <c r="E105" t="s">
        <v>478</v>
      </c>
      <c r="F105">
        <v>19</v>
      </c>
      <c r="G105">
        <v>14</v>
      </c>
      <c r="H105">
        <v>10</v>
      </c>
      <c r="I105">
        <v>20</v>
      </c>
      <c r="J105">
        <v>64</v>
      </c>
      <c r="K105">
        <v>273</v>
      </c>
      <c r="L105">
        <v>773</v>
      </c>
      <c r="M105">
        <v>967</v>
      </c>
      <c r="N105">
        <v>692</v>
      </c>
      <c r="O105">
        <v>426</v>
      </c>
      <c r="P105">
        <v>408</v>
      </c>
      <c r="Q105">
        <v>398</v>
      </c>
      <c r="R105">
        <v>381</v>
      </c>
      <c r="S105">
        <v>396</v>
      </c>
      <c r="T105">
        <v>450</v>
      </c>
      <c r="U105">
        <v>486</v>
      </c>
      <c r="V105">
        <v>513</v>
      </c>
      <c r="W105">
        <v>451</v>
      </c>
      <c r="X105">
        <v>356</v>
      </c>
      <c r="Y105">
        <v>190</v>
      </c>
      <c r="Z105">
        <v>165</v>
      </c>
      <c r="AA105">
        <v>142</v>
      </c>
      <c r="AB105">
        <v>72</v>
      </c>
      <c r="AC105">
        <v>35</v>
      </c>
    </row>
    <row r="106" spans="1:29">
      <c r="A106" t="str">
        <f t="shared" si="1"/>
        <v>218NE</v>
      </c>
      <c r="B106">
        <v>218</v>
      </c>
      <c r="C106" t="s">
        <v>480</v>
      </c>
      <c r="D106">
        <v>1</v>
      </c>
      <c r="E106" t="s">
        <v>477</v>
      </c>
      <c r="F106">
        <v>702</v>
      </c>
      <c r="G106">
        <v>567</v>
      </c>
      <c r="H106">
        <v>533</v>
      </c>
      <c r="I106">
        <v>478</v>
      </c>
      <c r="J106">
        <v>529</v>
      </c>
      <c r="K106">
        <v>1095</v>
      </c>
      <c r="L106">
        <v>2407</v>
      </c>
      <c r="M106">
        <v>3204</v>
      </c>
      <c r="N106">
        <v>2973</v>
      </c>
      <c r="O106">
        <v>2954</v>
      </c>
      <c r="P106">
        <v>3275</v>
      </c>
      <c r="Q106">
        <v>3741</v>
      </c>
      <c r="R106">
        <v>4299</v>
      </c>
      <c r="S106">
        <v>4411</v>
      </c>
      <c r="T106">
        <v>5076</v>
      </c>
      <c r="U106">
        <v>5139</v>
      </c>
      <c r="V106">
        <v>5136</v>
      </c>
      <c r="W106">
        <v>5011</v>
      </c>
      <c r="X106">
        <v>4770</v>
      </c>
      <c r="Y106">
        <v>3662</v>
      </c>
      <c r="Z106">
        <v>2842</v>
      </c>
      <c r="AA106">
        <v>2316</v>
      </c>
      <c r="AB106">
        <v>1807</v>
      </c>
      <c r="AC106">
        <v>1261</v>
      </c>
    </row>
    <row r="107" spans="1:29">
      <c r="A107" t="str">
        <f t="shared" si="1"/>
        <v>218SW</v>
      </c>
      <c r="B107">
        <v>218</v>
      </c>
      <c r="C107" t="s">
        <v>480</v>
      </c>
      <c r="D107">
        <v>1</v>
      </c>
      <c r="E107" t="s">
        <v>478</v>
      </c>
      <c r="F107">
        <v>395</v>
      </c>
      <c r="G107">
        <v>336</v>
      </c>
      <c r="H107">
        <v>444</v>
      </c>
      <c r="I107">
        <v>635</v>
      </c>
      <c r="J107">
        <v>1571</v>
      </c>
      <c r="K107">
        <v>4703</v>
      </c>
      <c r="L107">
        <v>5582</v>
      </c>
      <c r="M107">
        <v>5175</v>
      </c>
      <c r="N107">
        <v>4284</v>
      </c>
      <c r="O107">
        <v>4064</v>
      </c>
      <c r="P107">
        <v>4051</v>
      </c>
      <c r="Q107">
        <v>4104</v>
      </c>
      <c r="R107">
        <v>4034</v>
      </c>
      <c r="S107">
        <v>3806</v>
      </c>
      <c r="T107">
        <v>3648</v>
      </c>
      <c r="U107">
        <v>4027</v>
      </c>
      <c r="V107">
        <v>4193</v>
      </c>
      <c r="W107">
        <v>3881</v>
      </c>
      <c r="X107">
        <v>2980</v>
      </c>
      <c r="Y107">
        <v>2236</v>
      </c>
      <c r="Z107">
        <v>1796</v>
      </c>
      <c r="AA107">
        <v>1518</v>
      </c>
      <c r="AB107">
        <v>1120</v>
      </c>
      <c r="AC107">
        <v>692</v>
      </c>
    </row>
    <row r="108" spans="1:29">
      <c r="A108" t="str">
        <f t="shared" si="1"/>
        <v>220NE</v>
      </c>
      <c r="B108">
        <v>220</v>
      </c>
      <c r="C108" t="s">
        <v>45</v>
      </c>
      <c r="D108">
        <v>1</v>
      </c>
      <c r="E108" t="s">
        <v>477</v>
      </c>
      <c r="F108">
        <v>753</v>
      </c>
      <c r="G108">
        <v>480</v>
      </c>
      <c r="H108">
        <v>402</v>
      </c>
      <c r="I108">
        <v>355</v>
      </c>
      <c r="J108">
        <v>551</v>
      </c>
      <c r="K108">
        <v>1350</v>
      </c>
      <c r="L108">
        <v>2776</v>
      </c>
      <c r="M108">
        <v>3721</v>
      </c>
      <c r="N108">
        <v>3608</v>
      </c>
      <c r="O108">
        <v>2987</v>
      </c>
      <c r="P108">
        <v>3166</v>
      </c>
      <c r="Q108">
        <v>3625</v>
      </c>
      <c r="R108">
        <v>4091</v>
      </c>
      <c r="S108">
        <v>4560</v>
      </c>
      <c r="T108">
        <v>6031</v>
      </c>
      <c r="U108">
        <v>7387</v>
      </c>
      <c r="V108">
        <v>7219</v>
      </c>
      <c r="W108">
        <v>6889</v>
      </c>
      <c r="X108">
        <v>5800</v>
      </c>
      <c r="Y108">
        <v>3834</v>
      </c>
      <c r="Z108">
        <v>3052</v>
      </c>
      <c r="AA108">
        <v>2847</v>
      </c>
      <c r="AB108">
        <v>1874</v>
      </c>
      <c r="AC108">
        <v>1439</v>
      </c>
    </row>
    <row r="109" spans="1:29">
      <c r="A109" t="str">
        <f t="shared" si="1"/>
        <v>220SW</v>
      </c>
      <c r="B109">
        <v>220</v>
      </c>
      <c r="C109" t="s">
        <v>45</v>
      </c>
      <c r="D109">
        <v>1</v>
      </c>
      <c r="E109" t="s">
        <v>478</v>
      </c>
      <c r="F109">
        <v>402</v>
      </c>
      <c r="G109">
        <v>315</v>
      </c>
      <c r="H109">
        <v>360</v>
      </c>
      <c r="I109">
        <v>759</v>
      </c>
      <c r="J109">
        <v>1528</v>
      </c>
      <c r="K109">
        <v>4055</v>
      </c>
      <c r="L109">
        <v>7180</v>
      </c>
      <c r="M109">
        <v>7201</v>
      </c>
      <c r="N109">
        <v>5975</v>
      </c>
      <c r="O109">
        <v>4884</v>
      </c>
      <c r="P109">
        <v>4324</v>
      </c>
      <c r="Q109">
        <v>4280</v>
      </c>
      <c r="R109">
        <v>4004</v>
      </c>
      <c r="S109">
        <v>4099</v>
      </c>
      <c r="T109">
        <v>4093</v>
      </c>
      <c r="U109">
        <v>4571</v>
      </c>
      <c r="V109">
        <v>4521</v>
      </c>
      <c r="W109">
        <v>4539</v>
      </c>
      <c r="X109">
        <v>3606</v>
      </c>
      <c r="Y109">
        <v>2319</v>
      </c>
      <c r="Z109">
        <v>1739</v>
      </c>
      <c r="AA109">
        <v>1637</v>
      </c>
      <c r="AB109">
        <v>1193</v>
      </c>
      <c r="AC109">
        <v>775</v>
      </c>
    </row>
    <row r="110" spans="1:29">
      <c r="A110" t="str">
        <f t="shared" si="1"/>
        <v>232NE</v>
      </c>
      <c r="B110">
        <v>232</v>
      </c>
      <c r="C110" t="s">
        <v>529</v>
      </c>
      <c r="D110">
        <v>1</v>
      </c>
      <c r="E110" t="s">
        <v>477</v>
      </c>
      <c r="F110">
        <v>16</v>
      </c>
      <c r="G110">
        <v>14</v>
      </c>
      <c r="H110">
        <v>12</v>
      </c>
      <c r="I110">
        <v>13</v>
      </c>
      <c r="J110">
        <v>39</v>
      </c>
      <c r="K110">
        <v>159</v>
      </c>
      <c r="L110">
        <v>491</v>
      </c>
      <c r="M110">
        <v>622</v>
      </c>
      <c r="N110">
        <v>642</v>
      </c>
      <c r="O110">
        <v>509</v>
      </c>
      <c r="P110">
        <v>469</v>
      </c>
      <c r="Q110">
        <v>497</v>
      </c>
      <c r="R110">
        <v>562</v>
      </c>
      <c r="S110">
        <v>486</v>
      </c>
      <c r="T110">
        <v>562</v>
      </c>
      <c r="U110">
        <v>591</v>
      </c>
      <c r="V110">
        <v>592</v>
      </c>
      <c r="W110">
        <v>556</v>
      </c>
      <c r="X110">
        <v>580</v>
      </c>
      <c r="Y110">
        <v>425</v>
      </c>
      <c r="Z110">
        <v>394</v>
      </c>
      <c r="AA110">
        <v>220</v>
      </c>
      <c r="AB110">
        <v>82</v>
      </c>
      <c r="AC110">
        <v>47</v>
      </c>
    </row>
    <row r="111" spans="1:29">
      <c r="A111" t="str">
        <f t="shared" si="1"/>
        <v>232SW</v>
      </c>
      <c r="B111">
        <v>232</v>
      </c>
      <c r="C111" t="s">
        <v>529</v>
      </c>
      <c r="D111">
        <v>1</v>
      </c>
      <c r="E111" t="s">
        <v>478</v>
      </c>
      <c r="F111">
        <v>36</v>
      </c>
      <c r="G111">
        <v>26</v>
      </c>
      <c r="H111">
        <v>11</v>
      </c>
      <c r="I111">
        <v>10</v>
      </c>
      <c r="J111">
        <v>35</v>
      </c>
      <c r="K111">
        <v>95</v>
      </c>
      <c r="L111">
        <v>228</v>
      </c>
      <c r="M111">
        <v>684</v>
      </c>
      <c r="N111">
        <v>635</v>
      </c>
      <c r="O111">
        <v>515</v>
      </c>
      <c r="P111">
        <v>519</v>
      </c>
      <c r="Q111">
        <v>644</v>
      </c>
      <c r="R111">
        <v>631</v>
      </c>
      <c r="S111">
        <v>567</v>
      </c>
      <c r="T111">
        <v>662</v>
      </c>
      <c r="U111">
        <v>799</v>
      </c>
      <c r="V111">
        <v>949</v>
      </c>
      <c r="W111">
        <v>1000</v>
      </c>
      <c r="X111">
        <v>902</v>
      </c>
      <c r="Y111">
        <v>537</v>
      </c>
      <c r="Z111">
        <v>353</v>
      </c>
      <c r="AA111">
        <v>279</v>
      </c>
      <c r="AB111">
        <v>124</v>
      </c>
      <c r="AC111">
        <v>63</v>
      </c>
    </row>
    <row r="112" spans="1:29">
      <c r="A112" t="str">
        <f t="shared" si="1"/>
        <v>233NE</v>
      </c>
      <c r="B112">
        <v>233</v>
      </c>
      <c r="C112" t="s">
        <v>529</v>
      </c>
      <c r="D112">
        <v>1</v>
      </c>
      <c r="E112" t="s">
        <v>477</v>
      </c>
      <c r="F112">
        <v>267</v>
      </c>
      <c r="G112">
        <v>250</v>
      </c>
      <c r="H112">
        <v>206</v>
      </c>
      <c r="I112">
        <v>312</v>
      </c>
      <c r="J112">
        <v>786</v>
      </c>
      <c r="K112">
        <v>2553</v>
      </c>
      <c r="L112">
        <v>4530</v>
      </c>
      <c r="M112">
        <v>4035</v>
      </c>
      <c r="N112">
        <v>3546</v>
      </c>
      <c r="O112">
        <v>3847</v>
      </c>
      <c r="P112">
        <v>3606</v>
      </c>
      <c r="Q112">
        <v>3778</v>
      </c>
      <c r="R112">
        <v>3983</v>
      </c>
      <c r="S112">
        <v>3867</v>
      </c>
      <c r="T112">
        <v>4266</v>
      </c>
      <c r="U112">
        <v>4452</v>
      </c>
      <c r="V112">
        <v>5009</v>
      </c>
      <c r="W112">
        <v>4739</v>
      </c>
      <c r="X112">
        <v>4309</v>
      </c>
      <c r="Y112">
        <v>3077</v>
      </c>
      <c r="Z112">
        <v>2194</v>
      </c>
      <c r="AA112">
        <v>1607</v>
      </c>
      <c r="AB112">
        <v>806</v>
      </c>
      <c r="AC112">
        <v>450</v>
      </c>
    </row>
    <row r="113" spans="1:29">
      <c r="A113" t="str">
        <f t="shared" si="1"/>
        <v>233SW</v>
      </c>
      <c r="B113">
        <v>233</v>
      </c>
      <c r="C113" t="s">
        <v>529</v>
      </c>
      <c r="D113">
        <v>1</v>
      </c>
      <c r="E113" t="s">
        <v>478</v>
      </c>
      <c r="F113">
        <v>433</v>
      </c>
      <c r="G113">
        <v>276</v>
      </c>
      <c r="H113">
        <v>202</v>
      </c>
      <c r="I113">
        <v>236</v>
      </c>
      <c r="J113">
        <v>613</v>
      </c>
      <c r="K113">
        <v>2380</v>
      </c>
      <c r="L113">
        <v>4366</v>
      </c>
      <c r="M113">
        <v>5675</v>
      </c>
      <c r="N113">
        <v>5668</v>
      </c>
      <c r="O113">
        <v>4261</v>
      </c>
      <c r="P113">
        <v>3655</v>
      </c>
      <c r="Q113">
        <v>3602</v>
      </c>
      <c r="R113">
        <v>3991</v>
      </c>
      <c r="S113">
        <v>4045</v>
      </c>
      <c r="T113">
        <v>4621</v>
      </c>
      <c r="U113">
        <v>5286</v>
      </c>
      <c r="V113">
        <v>5422</v>
      </c>
      <c r="W113">
        <v>5357</v>
      </c>
      <c r="X113">
        <v>4978</v>
      </c>
      <c r="Y113">
        <v>3221</v>
      </c>
      <c r="Z113">
        <v>2528</v>
      </c>
      <c r="AA113">
        <v>2148</v>
      </c>
      <c r="AB113">
        <v>1230</v>
      </c>
      <c r="AC113">
        <v>790</v>
      </c>
    </row>
    <row r="114" spans="1:29">
      <c r="A114" t="str">
        <f t="shared" si="1"/>
        <v>234NE</v>
      </c>
      <c r="B114">
        <v>234</v>
      </c>
      <c r="C114" t="s">
        <v>529</v>
      </c>
      <c r="D114">
        <v>1</v>
      </c>
      <c r="E114" t="s">
        <v>477</v>
      </c>
      <c r="F114">
        <v>61</v>
      </c>
      <c r="G114">
        <v>36</v>
      </c>
      <c r="H114">
        <v>13</v>
      </c>
      <c r="I114">
        <v>21</v>
      </c>
      <c r="J114">
        <v>68</v>
      </c>
      <c r="K114">
        <v>226</v>
      </c>
      <c r="L114">
        <v>732</v>
      </c>
      <c r="M114">
        <v>1056</v>
      </c>
      <c r="N114">
        <v>930</v>
      </c>
      <c r="O114">
        <v>729</v>
      </c>
      <c r="P114">
        <v>647</v>
      </c>
      <c r="Q114">
        <v>779</v>
      </c>
      <c r="R114">
        <v>861</v>
      </c>
      <c r="S114">
        <v>752</v>
      </c>
      <c r="T114">
        <v>861</v>
      </c>
      <c r="U114">
        <v>1129</v>
      </c>
      <c r="V114">
        <v>1568</v>
      </c>
      <c r="W114">
        <v>1434</v>
      </c>
      <c r="X114">
        <v>1082</v>
      </c>
      <c r="Y114">
        <v>618</v>
      </c>
      <c r="Z114">
        <v>443</v>
      </c>
      <c r="AA114">
        <v>287</v>
      </c>
      <c r="AB114">
        <v>150</v>
      </c>
      <c r="AC114">
        <v>82</v>
      </c>
    </row>
    <row r="115" spans="1:29">
      <c r="A115" t="str">
        <f t="shared" si="1"/>
        <v>234SW</v>
      </c>
      <c r="B115">
        <v>234</v>
      </c>
      <c r="C115" t="s">
        <v>529</v>
      </c>
      <c r="D115">
        <v>1</v>
      </c>
      <c r="E115" t="s">
        <v>478</v>
      </c>
      <c r="F115">
        <v>35</v>
      </c>
      <c r="G115">
        <v>21</v>
      </c>
      <c r="H115">
        <v>11</v>
      </c>
      <c r="I115">
        <v>27</v>
      </c>
      <c r="J115">
        <v>45</v>
      </c>
      <c r="K115">
        <v>137</v>
      </c>
      <c r="L115">
        <v>321</v>
      </c>
      <c r="M115">
        <v>724</v>
      </c>
      <c r="N115">
        <v>965</v>
      </c>
      <c r="O115">
        <v>486</v>
      </c>
      <c r="P115">
        <v>455</v>
      </c>
      <c r="Q115">
        <v>549</v>
      </c>
      <c r="R115">
        <v>587</v>
      </c>
      <c r="S115">
        <v>589</v>
      </c>
      <c r="T115">
        <v>497</v>
      </c>
      <c r="U115">
        <v>623</v>
      </c>
      <c r="V115">
        <v>633</v>
      </c>
      <c r="W115">
        <v>579</v>
      </c>
      <c r="X115">
        <v>538</v>
      </c>
      <c r="Y115">
        <v>322</v>
      </c>
      <c r="Z115">
        <v>262</v>
      </c>
      <c r="AA115">
        <v>171</v>
      </c>
      <c r="AB115">
        <v>92</v>
      </c>
      <c r="AC115">
        <v>63</v>
      </c>
    </row>
    <row r="116" spans="1:29">
      <c r="A116" t="str">
        <f t="shared" si="1"/>
        <v>235NE</v>
      </c>
      <c r="B116">
        <v>235</v>
      </c>
      <c r="C116" t="s">
        <v>54</v>
      </c>
      <c r="D116">
        <v>1</v>
      </c>
      <c r="E116" t="s">
        <v>477</v>
      </c>
      <c r="F116">
        <v>43</v>
      </c>
      <c r="G116">
        <v>34</v>
      </c>
      <c r="H116">
        <v>33</v>
      </c>
      <c r="I116">
        <v>46</v>
      </c>
      <c r="J116">
        <v>174</v>
      </c>
      <c r="K116">
        <v>423</v>
      </c>
      <c r="L116">
        <v>735</v>
      </c>
      <c r="M116">
        <v>985</v>
      </c>
      <c r="N116">
        <v>872</v>
      </c>
      <c r="O116">
        <v>690</v>
      </c>
      <c r="P116">
        <v>731</v>
      </c>
      <c r="Q116">
        <v>881</v>
      </c>
      <c r="R116">
        <v>935</v>
      </c>
      <c r="S116">
        <v>825</v>
      </c>
      <c r="T116">
        <v>846</v>
      </c>
      <c r="U116">
        <v>932</v>
      </c>
      <c r="V116">
        <v>1044</v>
      </c>
      <c r="W116">
        <v>1093</v>
      </c>
      <c r="X116">
        <v>929</v>
      </c>
      <c r="Y116">
        <v>539</v>
      </c>
      <c r="Z116">
        <v>334</v>
      </c>
      <c r="AA116">
        <v>193</v>
      </c>
      <c r="AB116">
        <v>173</v>
      </c>
      <c r="AC116">
        <v>101</v>
      </c>
    </row>
    <row r="117" spans="1:29">
      <c r="A117" t="str">
        <f t="shared" si="1"/>
        <v>235SW</v>
      </c>
      <c r="B117">
        <v>235</v>
      </c>
      <c r="C117" t="s">
        <v>54</v>
      </c>
      <c r="D117">
        <v>1</v>
      </c>
      <c r="E117" t="s">
        <v>478</v>
      </c>
      <c r="F117">
        <v>68</v>
      </c>
      <c r="G117">
        <v>60</v>
      </c>
      <c r="H117">
        <v>24</v>
      </c>
      <c r="I117">
        <v>49</v>
      </c>
      <c r="J117">
        <v>76</v>
      </c>
      <c r="K117">
        <v>234</v>
      </c>
      <c r="L117">
        <v>525</v>
      </c>
      <c r="M117">
        <v>1057</v>
      </c>
      <c r="N117">
        <v>1064</v>
      </c>
      <c r="O117">
        <v>671</v>
      </c>
      <c r="P117">
        <v>634</v>
      </c>
      <c r="Q117">
        <v>781</v>
      </c>
      <c r="R117">
        <v>904</v>
      </c>
      <c r="S117">
        <v>837</v>
      </c>
      <c r="T117">
        <v>804</v>
      </c>
      <c r="U117">
        <v>908</v>
      </c>
      <c r="V117">
        <v>970</v>
      </c>
      <c r="W117">
        <v>994</v>
      </c>
      <c r="X117">
        <v>900</v>
      </c>
      <c r="Y117">
        <v>653</v>
      </c>
      <c r="Z117">
        <v>465</v>
      </c>
      <c r="AA117">
        <v>451</v>
      </c>
      <c r="AB117">
        <v>218</v>
      </c>
      <c r="AC117">
        <v>153</v>
      </c>
    </row>
    <row r="118" spans="1:29">
      <c r="A118" t="str">
        <f t="shared" si="1"/>
        <v>236NE</v>
      </c>
      <c r="B118">
        <v>236</v>
      </c>
      <c r="C118" t="s">
        <v>529</v>
      </c>
      <c r="D118">
        <v>1</v>
      </c>
      <c r="E118" t="s">
        <v>477</v>
      </c>
      <c r="F118">
        <v>17</v>
      </c>
      <c r="G118">
        <v>13</v>
      </c>
      <c r="H118">
        <v>10</v>
      </c>
      <c r="I118">
        <v>13</v>
      </c>
      <c r="J118">
        <v>35</v>
      </c>
      <c r="K118">
        <v>193</v>
      </c>
      <c r="L118">
        <v>467</v>
      </c>
      <c r="M118">
        <v>787</v>
      </c>
      <c r="N118">
        <v>630</v>
      </c>
      <c r="O118">
        <v>349</v>
      </c>
      <c r="P118">
        <v>323</v>
      </c>
      <c r="Q118">
        <v>401</v>
      </c>
      <c r="R118">
        <v>493</v>
      </c>
      <c r="S118">
        <v>390</v>
      </c>
      <c r="T118">
        <v>402</v>
      </c>
      <c r="U118">
        <v>459</v>
      </c>
      <c r="V118">
        <v>573</v>
      </c>
      <c r="W118">
        <v>598</v>
      </c>
      <c r="X118">
        <v>417</v>
      </c>
      <c r="Y118">
        <v>201</v>
      </c>
      <c r="Z118">
        <v>127</v>
      </c>
      <c r="AA118">
        <v>78</v>
      </c>
      <c r="AB118">
        <v>51</v>
      </c>
      <c r="AC118">
        <v>37</v>
      </c>
    </row>
    <row r="119" spans="1:29">
      <c r="A119" t="str">
        <f t="shared" si="1"/>
        <v>236SW</v>
      </c>
      <c r="B119">
        <v>236</v>
      </c>
      <c r="C119" t="s">
        <v>529</v>
      </c>
      <c r="D119">
        <v>1</v>
      </c>
      <c r="E119" t="s">
        <v>478</v>
      </c>
      <c r="F119">
        <v>36</v>
      </c>
      <c r="G119">
        <v>22</v>
      </c>
      <c r="H119">
        <v>9</v>
      </c>
      <c r="I119">
        <v>11</v>
      </c>
      <c r="J119">
        <v>26</v>
      </c>
      <c r="K119">
        <v>75</v>
      </c>
      <c r="L119">
        <v>247</v>
      </c>
      <c r="M119">
        <v>401</v>
      </c>
      <c r="N119">
        <v>376</v>
      </c>
      <c r="O119">
        <v>275</v>
      </c>
      <c r="P119">
        <v>267</v>
      </c>
      <c r="Q119">
        <v>349</v>
      </c>
      <c r="R119">
        <v>447</v>
      </c>
      <c r="S119">
        <v>451</v>
      </c>
      <c r="T119">
        <v>489</v>
      </c>
      <c r="U119">
        <v>648</v>
      </c>
      <c r="V119">
        <v>824</v>
      </c>
      <c r="W119">
        <v>897</v>
      </c>
      <c r="X119">
        <v>664</v>
      </c>
      <c r="Y119">
        <v>339</v>
      </c>
      <c r="Z119">
        <v>246</v>
      </c>
      <c r="AA119">
        <v>175</v>
      </c>
      <c r="AB119">
        <v>68</v>
      </c>
      <c r="AC119">
        <v>55</v>
      </c>
    </row>
    <row r="120" spans="1:29">
      <c r="A120" t="str">
        <f t="shared" si="1"/>
        <v>237NE</v>
      </c>
      <c r="B120">
        <v>237</v>
      </c>
      <c r="C120" t="s">
        <v>529</v>
      </c>
      <c r="D120">
        <v>1</v>
      </c>
      <c r="E120" t="s">
        <v>477</v>
      </c>
      <c r="F120">
        <v>71</v>
      </c>
      <c r="G120">
        <v>49</v>
      </c>
      <c r="H120">
        <v>54</v>
      </c>
      <c r="I120">
        <v>94</v>
      </c>
      <c r="J120">
        <v>242</v>
      </c>
      <c r="K120">
        <v>757</v>
      </c>
      <c r="L120">
        <v>1363</v>
      </c>
      <c r="M120">
        <v>1450</v>
      </c>
      <c r="N120">
        <v>1413</v>
      </c>
      <c r="O120">
        <v>1132</v>
      </c>
      <c r="P120">
        <v>1076</v>
      </c>
      <c r="Q120">
        <v>1075</v>
      </c>
      <c r="R120">
        <v>1066</v>
      </c>
      <c r="S120">
        <v>1030</v>
      </c>
      <c r="T120">
        <v>1066</v>
      </c>
      <c r="U120">
        <v>1158</v>
      </c>
      <c r="V120">
        <v>1123</v>
      </c>
      <c r="W120">
        <v>1210</v>
      </c>
      <c r="X120">
        <v>1051</v>
      </c>
      <c r="Y120">
        <v>759</v>
      </c>
      <c r="Z120">
        <v>505</v>
      </c>
      <c r="AA120">
        <v>371</v>
      </c>
      <c r="AB120">
        <v>261</v>
      </c>
      <c r="AC120">
        <v>163</v>
      </c>
    </row>
    <row r="121" spans="1:29">
      <c r="A121" t="str">
        <f t="shared" si="1"/>
        <v>237SW</v>
      </c>
      <c r="B121">
        <v>237</v>
      </c>
      <c r="C121" t="s">
        <v>529</v>
      </c>
      <c r="D121">
        <v>1</v>
      </c>
      <c r="E121" t="s">
        <v>478</v>
      </c>
      <c r="F121">
        <v>174</v>
      </c>
      <c r="G121">
        <v>104</v>
      </c>
      <c r="H121">
        <v>77</v>
      </c>
      <c r="I121">
        <v>62</v>
      </c>
      <c r="J121">
        <v>109</v>
      </c>
      <c r="K121">
        <v>287</v>
      </c>
      <c r="L121">
        <v>635</v>
      </c>
      <c r="M121">
        <v>882</v>
      </c>
      <c r="N121">
        <v>880</v>
      </c>
      <c r="O121">
        <v>778</v>
      </c>
      <c r="P121">
        <v>835</v>
      </c>
      <c r="Q121">
        <v>936</v>
      </c>
      <c r="R121">
        <v>1026</v>
      </c>
      <c r="S121">
        <v>1077</v>
      </c>
      <c r="T121">
        <v>1180</v>
      </c>
      <c r="U121">
        <v>1269</v>
      </c>
      <c r="V121">
        <v>1339</v>
      </c>
      <c r="W121">
        <v>1455</v>
      </c>
      <c r="X121">
        <v>1305</v>
      </c>
      <c r="Y121">
        <v>932</v>
      </c>
      <c r="Z121">
        <v>736</v>
      </c>
      <c r="AA121">
        <v>615</v>
      </c>
      <c r="AB121">
        <v>401</v>
      </c>
      <c r="AC121">
        <v>258</v>
      </c>
    </row>
    <row r="122" spans="1:29">
      <c r="A122" t="str">
        <f t="shared" si="1"/>
        <v>238NE</v>
      </c>
      <c r="B122">
        <v>238</v>
      </c>
      <c r="C122" t="s">
        <v>529</v>
      </c>
      <c r="D122">
        <v>1</v>
      </c>
      <c r="E122" t="s">
        <v>477</v>
      </c>
      <c r="F122">
        <v>49</v>
      </c>
      <c r="G122">
        <v>36</v>
      </c>
      <c r="H122">
        <v>35</v>
      </c>
      <c r="I122">
        <v>87</v>
      </c>
      <c r="J122">
        <v>207</v>
      </c>
      <c r="K122">
        <v>553</v>
      </c>
      <c r="L122">
        <v>928</v>
      </c>
      <c r="M122">
        <v>754</v>
      </c>
      <c r="N122">
        <v>851</v>
      </c>
      <c r="O122">
        <v>773</v>
      </c>
      <c r="P122">
        <v>615</v>
      </c>
      <c r="Q122">
        <v>631</v>
      </c>
      <c r="R122">
        <v>674</v>
      </c>
      <c r="S122">
        <v>629</v>
      </c>
      <c r="T122">
        <v>697</v>
      </c>
      <c r="U122">
        <v>703</v>
      </c>
      <c r="V122">
        <v>740</v>
      </c>
      <c r="W122">
        <v>748</v>
      </c>
      <c r="X122">
        <v>641</v>
      </c>
      <c r="Y122">
        <v>504</v>
      </c>
      <c r="Z122">
        <v>347</v>
      </c>
      <c r="AA122">
        <v>250</v>
      </c>
      <c r="AB122">
        <v>178</v>
      </c>
      <c r="AC122">
        <v>91</v>
      </c>
    </row>
    <row r="123" spans="1:29">
      <c r="A123" t="str">
        <f t="shared" si="1"/>
        <v>238SW</v>
      </c>
      <c r="B123">
        <v>238</v>
      </c>
      <c r="C123" t="s">
        <v>529</v>
      </c>
      <c r="D123">
        <v>1</v>
      </c>
      <c r="E123" t="s">
        <v>478</v>
      </c>
      <c r="F123">
        <v>121</v>
      </c>
      <c r="G123">
        <v>50</v>
      </c>
      <c r="H123">
        <v>50</v>
      </c>
      <c r="I123">
        <v>33</v>
      </c>
      <c r="J123">
        <v>40</v>
      </c>
      <c r="K123">
        <v>110</v>
      </c>
      <c r="L123">
        <v>300</v>
      </c>
      <c r="M123">
        <v>463</v>
      </c>
      <c r="N123">
        <v>427</v>
      </c>
      <c r="O123">
        <v>400</v>
      </c>
      <c r="P123">
        <v>489</v>
      </c>
      <c r="Q123">
        <v>521</v>
      </c>
      <c r="R123">
        <v>597</v>
      </c>
      <c r="S123">
        <v>662</v>
      </c>
      <c r="T123">
        <v>745</v>
      </c>
      <c r="U123">
        <v>858</v>
      </c>
      <c r="V123">
        <v>932</v>
      </c>
      <c r="W123">
        <v>954</v>
      </c>
      <c r="X123">
        <v>933</v>
      </c>
      <c r="Y123">
        <v>738</v>
      </c>
      <c r="Z123">
        <v>592</v>
      </c>
      <c r="AA123">
        <v>511</v>
      </c>
      <c r="AB123">
        <v>338</v>
      </c>
      <c r="AC123">
        <v>194</v>
      </c>
    </row>
    <row r="124" spans="1:29">
      <c r="A124" t="str">
        <f t="shared" si="1"/>
        <v>240NE</v>
      </c>
      <c r="B124">
        <v>240</v>
      </c>
      <c r="C124" t="s">
        <v>529</v>
      </c>
      <c r="D124">
        <v>1</v>
      </c>
      <c r="E124" t="s">
        <v>477</v>
      </c>
      <c r="F124">
        <v>20</v>
      </c>
      <c r="G124">
        <v>10</v>
      </c>
      <c r="H124">
        <v>10</v>
      </c>
      <c r="I124">
        <v>26</v>
      </c>
      <c r="J124">
        <v>64</v>
      </c>
      <c r="K124">
        <v>229</v>
      </c>
      <c r="L124">
        <v>570</v>
      </c>
      <c r="M124">
        <v>869</v>
      </c>
      <c r="N124">
        <v>793</v>
      </c>
      <c r="O124">
        <v>450</v>
      </c>
      <c r="P124">
        <v>398</v>
      </c>
      <c r="Q124">
        <v>330</v>
      </c>
      <c r="R124">
        <v>362</v>
      </c>
      <c r="S124">
        <v>302</v>
      </c>
      <c r="T124">
        <v>400</v>
      </c>
      <c r="U124">
        <v>468</v>
      </c>
      <c r="V124">
        <v>515</v>
      </c>
      <c r="W124">
        <v>494</v>
      </c>
      <c r="X124">
        <v>437</v>
      </c>
      <c r="Y124">
        <v>276</v>
      </c>
      <c r="Z124">
        <v>168</v>
      </c>
      <c r="AA124">
        <v>114</v>
      </c>
      <c r="AB124">
        <v>80</v>
      </c>
      <c r="AC124">
        <v>31</v>
      </c>
    </row>
    <row r="125" spans="1:29">
      <c r="A125" t="str">
        <f t="shared" si="1"/>
        <v>240SW</v>
      </c>
      <c r="B125">
        <v>240</v>
      </c>
      <c r="C125" t="s">
        <v>529</v>
      </c>
      <c r="D125">
        <v>1</v>
      </c>
      <c r="E125" t="s">
        <v>478</v>
      </c>
      <c r="F125">
        <v>27</v>
      </c>
      <c r="G125">
        <v>19</v>
      </c>
      <c r="H125">
        <v>9</v>
      </c>
      <c r="I125">
        <v>7</v>
      </c>
      <c r="J125">
        <v>20</v>
      </c>
      <c r="K125">
        <v>29</v>
      </c>
      <c r="L125">
        <v>149</v>
      </c>
      <c r="M125">
        <v>300</v>
      </c>
      <c r="N125">
        <v>285</v>
      </c>
      <c r="O125">
        <v>210</v>
      </c>
      <c r="P125">
        <v>210</v>
      </c>
      <c r="Q125">
        <v>253</v>
      </c>
      <c r="R125">
        <v>321</v>
      </c>
      <c r="S125">
        <v>334</v>
      </c>
      <c r="T125">
        <v>478</v>
      </c>
      <c r="U125">
        <v>609</v>
      </c>
      <c r="V125">
        <v>730</v>
      </c>
      <c r="W125">
        <v>761</v>
      </c>
      <c r="X125">
        <v>621</v>
      </c>
      <c r="Y125">
        <v>413</v>
      </c>
      <c r="Z125">
        <v>325</v>
      </c>
      <c r="AA125">
        <v>251</v>
      </c>
      <c r="AB125">
        <v>124</v>
      </c>
      <c r="AC125">
        <v>75</v>
      </c>
    </row>
    <row r="126" spans="1:29">
      <c r="A126" t="str">
        <f t="shared" si="1"/>
        <v>241NE</v>
      </c>
      <c r="B126">
        <v>241</v>
      </c>
      <c r="C126" t="s">
        <v>529</v>
      </c>
      <c r="D126">
        <v>1</v>
      </c>
      <c r="E126" t="s">
        <v>477</v>
      </c>
      <c r="F126">
        <v>7</v>
      </c>
      <c r="G126">
        <v>5</v>
      </c>
      <c r="H126">
        <v>1</v>
      </c>
      <c r="I126">
        <v>4</v>
      </c>
      <c r="J126">
        <v>17</v>
      </c>
      <c r="K126">
        <v>55</v>
      </c>
      <c r="L126">
        <v>144</v>
      </c>
      <c r="M126">
        <v>323</v>
      </c>
      <c r="N126">
        <v>292</v>
      </c>
      <c r="O126">
        <v>152</v>
      </c>
      <c r="P126">
        <v>147</v>
      </c>
      <c r="Q126">
        <v>200</v>
      </c>
      <c r="R126">
        <v>148</v>
      </c>
      <c r="S126">
        <v>128</v>
      </c>
      <c r="T126">
        <v>170</v>
      </c>
      <c r="U126">
        <v>220</v>
      </c>
      <c r="V126">
        <v>226</v>
      </c>
      <c r="W126">
        <v>208</v>
      </c>
      <c r="X126">
        <v>175</v>
      </c>
      <c r="Y126">
        <v>103</v>
      </c>
      <c r="Z126">
        <v>94</v>
      </c>
      <c r="AA126">
        <v>82</v>
      </c>
      <c r="AB126">
        <v>25</v>
      </c>
      <c r="AC126">
        <v>13</v>
      </c>
    </row>
    <row r="127" spans="1:29">
      <c r="A127" t="str">
        <f t="shared" si="1"/>
        <v>241SW</v>
      </c>
      <c r="B127">
        <v>241</v>
      </c>
      <c r="C127" t="s">
        <v>529</v>
      </c>
      <c r="D127">
        <v>1</v>
      </c>
      <c r="E127" t="s">
        <v>478</v>
      </c>
      <c r="F127">
        <v>11</v>
      </c>
      <c r="G127">
        <v>7</v>
      </c>
      <c r="H127">
        <v>3</v>
      </c>
      <c r="I127">
        <v>6</v>
      </c>
      <c r="J127">
        <v>3</v>
      </c>
      <c r="K127">
        <v>13</v>
      </c>
      <c r="L127">
        <v>53</v>
      </c>
      <c r="M127">
        <v>147</v>
      </c>
      <c r="N127">
        <v>199</v>
      </c>
      <c r="O127">
        <v>92</v>
      </c>
      <c r="P127">
        <v>98</v>
      </c>
      <c r="Q127">
        <v>119</v>
      </c>
      <c r="R127">
        <v>141</v>
      </c>
      <c r="S127">
        <v>131</v>
      </c>
      <c r="T127">
        <v>203</v>
      </c>
      <c r="U127">
        <v>212</v>
      </c>
      <c r="V127">
        <v>180</v>
      </c>
      <c r="W127">
        <v>277</v>
      </c>
      <c r="X127">
        <v>259</v>
      </c>
      <c r="Y127">
        <v>177</v>
      </c>
      <c r="Z127">
        <v>104</v>
      </c>
      <c r="AA127">
        <v>91</v>
      </c>
      <c r="AB127">
        <v>35</v>
      </c>
      <c r="AC127">
        <v>16</v>
      </c>
    </row>
    <row r="128" spans="1:29">
      <c r="A128" t="str">
        <f t="shared" si="1"/>
        <v>242NE</v>
      </c>
      <c r="B128">
        <v>242</v>
      </c>
      <c r="C128" t="s">
        <v>529</v>
      </c>
      <c r="D128">
        <v>1</v>
      </c>
      <c r="E128" t="s">
        <v>477</v>
      </c>
      <c r="F128">
        <v>34</v>
      </c>
      <c r="G128">
        <v>26</v>
      </c>
      <c r="H128">
        <v>38</v>
      </c>
      <c r="I128">
        <v>124</v>
      </c>
      <c r="J128">
        <v>359</v>
      </c>
      <c r="K128">
        <v>860</v>
      </c>
      <c r="L128">
        <v>1091</v>
      </c>
      <c r="M128">
        <v>896</v>
      </c>
      <c r="N128">
        <v>740</v>
      </c>
      <c r="O128">
        <v>713</v>
      </c>
      <c r="P128">
        <v>664</v>
      </c>
      <c r="Q128">
        <v>694</v>
      </c>
      <c r="R128">
        <v>677</v>
      </c>
      <c r="S128">
        <v>751</v>
      </c>
      <c r="T128">
        <v>754</v>
      </c>
      <c r="U128">
        <v>777</v>
      </c>
      <c r="V128">
        <v>908</v>
      </c>
      <c r="W128">
        <v>791</v>
      </c>
      <c r="X128">
        <v>537</v>
      </c>
      <c r="Y128">
        <v>402</v>
      </c>
      <c r="Z128">
        <v>351</v>
      </c>
      <c r="AA128">
        <v>199</v>
      </c>
      <c r="AB128">
        <v>85</v>
      </c>
      <c r="AC128">
        <v>78</v>
      </c>
    </row>
    <row r="129" spans="1:29">
      <c r="A129" t="str">
        <f t="shared" si="1"/>
        <v>242SW</v>
      </c>
      <c r="B129">
        <v>242</v>
      </c>
      <c r="C129" t="s">
        <v>529</v>
      </c>
      <c r="D129">
        <v>1</v>
      </c>
      <c r="E129" t="s">
        <v>478</v>
      </c>
      <c r="F129">
        <v>44</v>
      </c>
      <c r="G129">
        <v>30</v>
      </c>
      <c r="H129">
        <v>31</v>
      </c>
      <c r="I129">
        <v>76</v>
      </c>
      <c r="J129">
        <v>185</v>
      </c>
      <c r="K129">
        <v>301</v>
      </c>
      <c r="L129">
        <v>599</v>
      </c>
      <c r="M129">
        <v>567</v>
      </c>
      <c r="N129">
        <v>569</v>
      </c>
      <c r="O129">
        <v>508</v>
      </c>
      <c r="P129">
        <v>627</v>
      </c>
      <c r="Q129">
        <v>697</v>
      </c>
      <c r="R129">
        <v>767</v>
      </c>
      <c r="S129">
        <v>870</v>
      </c>
      <c r="T129">
        <v>960</v>
      </c>
      <c r="U129">
        <v>1169</v>
      </c>
      <c r="V129">
        <v>1254</v>
      </c>
      <c r="W129">
        <v>1091</v>
      </c>
      <c r="X129">
        <v>785</v>
      </c>
      <c r="Y129">
        <v>646</v>
      </c>
      <c r="Z129">
        <v>523</v>
      </c>
      <c r="AA129">
        <v>258</v>
      </c>
      <c r="AB129">
        <v>144</v>
      </c>
      <c r="AC129">
        <v>67</v>
      </c>
    </row>
    <row r="130" spans="1:29">
      <c r="A130" t="str">
        <f t="shared" ref="A130:A193" si="2">CONCATENATE(B130,E130)</f>
        <v>243NE</v>
      </c>
      <c r="B130">
        <v>243</v>
      </c>
      <c r="C130" t="s">
        <v>529</v>
      </c>
      <c r="D130">
        <v>1</v>
      </c>
      <c r="E130" t="s">
        <v>477</v>
      </c>
      <c r="F130">
        <v>26</v>
      </c>
      <c r="G130">
        <v>14</v>
      </c>
      <c r="H130">
        <v>12</v>
      </c>
      <c r="I130">
        <v>17</v>
      </c>
      <c r="J130">
        <v>46</v>
      </c>
      <c r="K130">
        <v>170</v>
      </c>
      <c r="L130">
        <v>462</v>
      </c>
      <c r="M130">
        <v>751</v>
      </c>
      <c r="N130">
        <v>565</v>
      </c>
      <c r="O130">
        <v>357</v>
      </c>
      <c r="P130">
        <v>355</v>
      </c>
      <c r="Q130">
        <v>347</v>
      </c>
      <c r="R130">
        <v>398</v>
      </c>
      <c r="S130">
        <v>368</v>
      </c>
      <c r="T130">
        <v>408</v>
      </c>
      <c r="U130">
        <v>445</v>
      </c>
      <c r="V130">
        <v>478</v>
      </c>
      <c r="W130">
        <v>519</v>
      </c>
      <c r="X130">
        <v>417</v>
      </c>
      <c r="Y130">
        <v>302</v>
      </c>
      <c r="Z130">
        <v>212</v>
      </c>
      <c r="AA130">
        <v>242</v>
      </c>
      <c r="AB130">
        <v>122</v>
      </c>
      <c r="AC130">
        <v>57</v>
      </c>
    </row>
    <row r="131" spans="1:29">
      <c r="A131" t="str">
        <f t="shared" si="2"/>
        <v>243SW</v>
      </c>
      <c r="B131">
        <v>243</v>
      </c>
      <c r="C131" t="s">
        <v>529</v>
      </c>
      <c r="D131">
        <v>1</v>
      </c>
      <c r="E131" t="s">
        <v>478</v>
      </c>
      <c r="F131">
        <v>20</v>
      </c>
      <c r="G131">
        <v>13</v>
      </c>
      <c r="H131">
        <v>10</v>
      </c>
      <c r="I131">
        <v>9</v>
      </c>
      <c r="J131">
        <v>14</v>
      </c>
      <c r="K131">
        <v>45</v>
      </c>
      <c r="L131">
        <v>112</v>
      </c>
      <c r="M131">
        <v>206</v>
      </c>
      <c r="N131">
        <v>258</v>
      </c>
      <c r="O131">
        <v>211</v>
      </c>
      <c r="P131">
        <v>259</v>
      </c>
      <c r="Q131">
        <v>332</v>
      </c>
      <c r="R131">
        <v>293</v>
      </c>
      <c r="S131">
        <v>352</v>
      </c>
      <c r="T131">
        <v>383</v>
      </c>
      <c r="U131">
        <v>463</v>
      </c>
      <c r="V131">
        <v>559</v>
      </c>
      <c r="W131">
        <v>657</v>
      </c>
      <c r="X131">
        <v>576</v>
      </c>
      <c r="Y131">
        <v>362</v>
      </c>
      <c r="Z131">
        <v>249</v>
      </c>
      <c r="AA131">
        <v>197</v>
      </c>
      <c r="AB131">
        <v>106</v>
      </c>
      <c r="AC131">
        <v>54</v>
      </c>
    </row>
    <row r="132" spans="1:29">
      <c r="A132" t="str">
        <f t="shared" si="2"/>
        <v>245NE</v>
      </c>
      <c r="B132">
        <v>245</v>
      </c>
      <c r="C132" t="s">
        <v>529</v>
      </c>
      <c r="D132">
        <v>1</v>
      </c>
      <c r="E132" t="s">
        <v>477</v>
      </c>
      <c r="F132">
        <v>4</v>
      </c>
      <c r="G132">
        <v>0</v>
      </c>
      <c r="H132">
        <v>2</v>
      </c>
      <c r="I132">
        <v>3</v>
      </c>
      <c r="J132">
        <v>7</v>
      </c>
      <c r="K132">
        <v>19</v>
      </c>
      <c r="L132">
        <v>66</v>
      </c>
      <c r="M132">
        <v>82</v>
      </c>
      <c r="N132">
        <v>67</v>
      </c>
      <c r="O132">
        <v>36</v>
      </c>
      <c r="P132">
        <v>22</v>
      </c>
      <c r="Q132">
        <v>17</v>
      </c>
      <c r="R132">
        <v>20</v>
      </c>
      <c r="S132">
        <v>38</v>
      </c>
      <c r="T132">
        <v>30</v>
      </c>
      <c r="U132">
        <v>43</v>
      </c>
      <c r="V132">
        <v>55</v>
      </c>
      <c r="W132">
        <v>99</v>
      </c>
      <c r="X132">
        <v>81</v>
      </c>
      <c r="Y132">
        <v>45</v>
      </c>
      <c r="Z132">
        <v>43</v>
      </c>
      <c r="AA132">
        <v>31</v>
      </c>
      <c r="AB132">
        <v>17</v>
      </c>
      <c r="AC132">
        <v>6</v>
      </c>
    </row>
    <row r="133" spans="1:29">
      <c r="A133" t="str">
        <f t="shared" si="2"/>
        <v>245SW</v>
      </c>
      <c r="B133">
        <v>245</v>
      </c>
      <c r="C133" t="s">
        <v>529</v>
      </c>
      <c r="D133">
        <v>1</v>
      </c>
      <c r="E133" t="s">
        <v>478</v>
      </c>
      <c r="F133">
        <v>9</v>
      </c>
      <c r="G133">
        <v>8</v>
      </c>
      <c r="H133">
        <v>7</v>
      </c>
      <c r="I133">
        <v>7</v>
      </c>
      <c r="J133">
        <v>23</v>
      </c>
      <c r="K133">
        <v>64</v>
      </c>
      <c r="L133">
        <v>222</v>
      </c>
      <c r="M133">
        <v>461</v>
      </c>
      <c r="N133">
        <v>345</v>
      </c>
      <c r="O133">
        <v>248</v>
      </c>
      <c r="P133">
        <v>233</v>
      </c>
      <c r="Q133">
        <v>224</v>
      </c>
      <c r="R133">
        <v>263</v>
      </c>
      <c r="S133">
        <v>254</v>
      </c>
      <c r="T133">
        <v>327</v>
      </c>
      <c r="U133">
        <v>435</v>
      </c>
      <c r="V133">
        <v>518</v>
      </c>
      <c r="W133">
        <v>471</v>
      </c>
      <c r="X133">
        <v>303</v>
      </c>
      <c r="Y133">
        <v>94</v>
      </c>
      <c r="Z133">
        <v>98</v>
      </c>
      <c r="AA133">
        <v>81</v>
      </c>
      <c r="AB133">
        <v>29</v>
      </c>
      <c r="AC133">
        <v>20</v>
      </c>
    </row>
    <row r="134" spans="1:29">
      <c r="A134" t="str">
        <f t="shared" si="2"/>
        <v>285NE</v>
      </c>
      <c r="B134">
        <v>285</v>
      </c>
      <c r="C134" t="s">
        <v>481</v>
      </c>
      <c r="D134">
        <v>1</v>
      </c>
      <c r="E134" t="s">
        <v>477</v>
      </c>
      <c r="F134">
        <v>1</v>
      </c>
      <c r="G134">
        <v>2</v>
      </c>
      <c r="H134">
        <v>0</v>
      </c>
      <c r="I134">
        <v>4</v>
      </c>
      <c r="J134">
        <v>21</v>
      </c>
      <c r="K134">
        <v>58</v>
      </c>
      <c r="L134">
        <v>412</v>
      </c>
      <c r="M134">
        <v>856</v>
      </c>
      <c r="N134">
        <v>642</v>
      </c>
      <c r="O134">
        <v>261</v>
      </c>
      <c r="P134">
        <v>189</v>
      </c>
      <c r="Q134">
        <v>139</v>
      </c>
      <c r="R134">
        <v>156</v>
      </c>
      <c r="S134">
        <v>134</v>
      </c>
      <c r="T134">
        <v>130</v>
      </c>
      <c r="U134">
        <v>243</v>
      </c>
      <c r="V134">
        <v>354</v>
      </c>
      <c r="W134">
        <v>463</v>
      </c>
      <c r="X134">
        <v>321</v>
      </c>
      <c r="Y134">
        <v>72</v>
      </c>
      <c r="Z134">
        <v>56</v>
      </c>
      <c r="AA134">
        <v>26</v>
      </c>
      <c r="AB134">
        <v>18</v>
      </c>
      <c r="AC134">
        <v>9</v>
      </c>
    </row>
    <row r="135" spans="1:29">
      <c r="A135" t="str">
        <f t="shared" si="2"/>
        <v>285SW</v>
      </c>
      <c r="B135">
        <v>285</v>
      </c>
      <c r="C135" t="s">
        <v>481</v>
      </c>
      <c r="D135">
        <v>1</v>
      </c>
      <c r="E135" t="s">
        <v>478</v>
      </c>
      <c r="F135">
        <v>8</v>
      </c>
      <c r="G135">
        <v>3</v>
      </c>
      <c r="H135">
        <v>1</v>
      </c>
      <c r="I135">
        <v>3</v>
      </c>
      <c r="J135">
        <v>3</v>
      </c>
      <c r="K135">
        <v>6</v>
      </c>
      <c r="L135">
        <v>25</v>
      </c>
      <c r="M135">
        <v>115</v>
      </c>
      <c r="N135">
        <v>157</v>
      </c>
      <c r="O135">
        <v>83</v>
      </c>
      <c r="P135">
        <v>105</v>
      </c>
      <c r="Q135">
        <v>107</v>
      </c>
      <c r="R135">
        <v>143</v>
      </c>
      <c r="S135">
        <v>136</v>
      </c>
      <c r="T135">
        <v>181</v>
      </c>
      <c r="U135">
        <v>277</v>
      </c>
      <c r="V135">
        <v>438</v>
      </c>
      <c r="W135">
        <v>517</v>
      </c>
      <c r="X135">
        <v>366</v>
      </c>
      <c r="Y135">
        <v>137</v>
      </c>
      <c r="Z135">
        <v>128</v>
      </c>
      <c r="AA135">
        <v>114</v>
      </c>
      <c r="AB135">
        <v>41</v>
      </c>
      <c r="AC135">
        <v>26</v>
      </c>
    </row>
    <row r="136" spans="1:29">
      <c r="A136" t="str">
        <f t="shared" si="2"/>
        <v>286NE</v>
      </c>
      <c r="B136">
        <v>286</v>
      </c>
      <c r="C136" t="s">
        <v>481</v>
      </c>
      <c r="D136">
        <v>1</v>
      </c>
      <c r="E136" t="s">
        <v>477</v>
      </c>
      <c r="F136">
        <v>19</v>
      </c>
      <c r="G136">
        <v>9</v>
      </c>
      <c r="H136">
        <v>13</v>
      </c>
      <c r="I136">
        <v>15</v>
      </c>
      <c r="J136">
        <v>30</v>
      </c>
      <c r="K136">
        <v>135</v>
      </c>
      <c r="L136">
        <v>700</v>
      </c>
      <c r="M136">
        <v>1132</v>
      </c>
      <c r="N136">
        <v>835</v>
      </c>
      <c r="O136">
        <v>721</v>
      </c>
      <c r="P136">
        <v>437</v>
      </c>
      <c r="Q136">
        <v>440</v>
      </c>
      <c r="R136">
        <v>472</v>
      </c>
      <c r="S136">
        <v>431</v>
      </c>
      <c r="T136">
        <v>501</v>
      </c>
      <c r="U136">
        <v>699</v>
      </c>
      <c r="V136">
        <v>798</v>
      </c>
      <c r="W136">
        <v>884</v>
      </c>
      <c r="X136">
        <v>626</v>
      </c>
      <c r="Y136">
        <v>286</v>
      </c>
      <c r="Z136">
        <v>165</v>
      </c>
      <c r="AA136">
        <v>97</v>
      </c>
      <c r="AB136">
        <v>75</v>
      </c>
      <c r="AC136">
        <v>40</v>
      </c>
    </row>
    <row r="137" spans="1:29">
      <c r="A137" t="str">
        <f t="shared" si="2"/>
        <v>286SW</v>
      </c>
      <c r="B137">
        <v>286</v>
      </c>
      <c r="C137" t="s">
        <v>481</v>
      </c>
      <c r="D137">
        <v>1</v>
      </c>
      <c r="E137" t="s">
        <v>478</v>
      </c>
      <c r="F137">
        <v>61</v>
      </c>
      <c r="G137">
        <v>27</v>
      </c>
      <c r="H137">
        <v>23</v>
      </c>
      <c r="I137">
        <v>15</v>
      </c>
      <c r="J137">
        <v>10</v>
      </c>
      <c r="K137">
        <v>41</v>
      </c>
      <c r="L137">
        <v>227</v>
      </c>
      <c r="M137">
        <v>582</v>
      </c>
      <c r="N137">
        <v>592</v>
      </c>
      <c r="O137">
        <v>428</v>
      </c>
      <c r="P137">
        <v>377</v>
      </c>
      <c r="Q137">
        <v>441</v>
      </c>
      <c r="R137">
        <v>473</v>
      </c>
      <c r="S137">
        <v>533</v>
      </c>
      <c r="T137">
        <v>608</v>
      </c>
      <c r="U137">
        <v>775</v>
      </c>
      <c r="V137">
        <v>1059</v>
      </c>
      <c r="W137">
        <v>1219</v>
      </c>
      <c r="X137">
        <v>784</v>
      </c>
      <c r="Y137">
        <v>436</v>
      </c>
      <c r="Z137">
        <v>358</v>
      </c>
      <c r="AA137">
        <v>323</v>
      </c>
      <c r="AB137">
        <v>194</v>
      </c>
      <c r="AC137">
        <v>112</v>
      </c>
    </row>
    <row r="138" spans="1:29">
      <c r="A138" t="str">
        <f t="shared" si="2"/>
        <v>288NE</v>
      </c>
      <c r="B138">
        <v>288</v>
      </c>
      <c r="C138" t="s">
        <v>481</v>
      </c>
      <c r="D138">
        <v>1</v>
      </c>
      <c r="E138" t="s">
        <v>477</v>
      </c>
      <c r="F138">
        <v>384</v>
      </c>
      <c r="G138">
        <v>286</v>
      </c>
      <c r="H138">
        <v>301</v>
      </c>
      <c r="I138">
        <v>416</v>
      </c>
      <c r="J138">
        <v>1079</v>
      </c>
      <c r="K138">
        <v>3116</v>
      </c>
      <c r="L138">
        <v>5409</v>
      </c>
      <c r="M138">
        <v>5761</v>
      </c>
      <c r="N138">
        <v>5717</v>
      </c>
      <c r="O138">
        <v>5236</v>
      </c>
      <c r="P138">
        <v>4560</v>
      </c>
      <c r="Q138">
        <v>4937</v>
      </c>
      <c r="R138">
        <v>4569</v>
      </c>
      <c r="S138">
        <v>4742</v>
      </c>
      <c r="T138">
        <v>4922</v>
      </c>
      <c r="U138">
        <v>5072</v>
      </c>
      <c r="V138">
        <v>4890</v>
      </c>
      <c r="W138">
        <v>5118</v>
      </c>
      <c r="X138">
        <v>4965</v>
      </c>
      <c r="Y138">
        <v>3742</v>
      </c>
      <c r="Z138">
        <v>2872</v>
      </c>
      <c r="AA138">
        <v>2093</v>
      </c>
      <c r="AB138">
        <v>1364</v>
      </c>
      <c r="AC138">
        <v>799</v>
      </c>
    </row>
    <row r="139" spans="1:29">
      <c r="A139" t="str">
        <f t="shared" si="2"/>
        <v>288SW</v>
      </c>
      <c r="B139">
        <v>288</v>
      </c>
      <c r="C139" t="s">
        <v>481</v>
      </c>
      <c r="D139">
        <v>1</v>
      </c>
      <c r="E139" t="s">
        <v>478</v>
      </c>
      <c r="F139">
        <v>609</v>
      </c>
      <c r="G139">
        <v>366</v>
      </c>
      <c r="H139">
        <v>319</v>
      </c>
      <c r="I139">
        <v>322</v>
      </c>
      <c r="J139">
        <v>709</v>
      </c>
      <c r="K139">
        <v>2521</v>
      </c>
      <c r="L139">
        <v>4666</v>
      </c>
      <c r="M139">
        <v>6086</v>
      </c>
      <c r="N139">
        <v>5422</v>
      </c>
      <c r="O139">
        <v>5220</v>
      </c>
      <c r="P139">
        <v>4398</v>
      </c>
      <c r="Q139">
        <v>4417</v>
      </c>
      <c r="R139">
        <v>4512</v>
      </c>
      <c r="S139">
        <v>4666</v>
      </c>
      <c r="T139">
        <v>5472</v>
      </c>
      <c r="U139">
        <v>5946</v>
      </c>
      <c r="V139">
        <v>6194</v>
      </c>
      <c r="W139">
        <v>6286</v>
      </c>
      <c r="X139">
        <v>5724</v>
      </c>
      <c r="Y139">
        <v>3625</v>
      </c>
      <c r="Z139">
        <v>3191</v>
      </c>
      <c r="AA139">
        <v>2935</v>
      </c>
      <c r="AB139">
        <v>1912</v>
      </c>
      <c r="AC139">
        <v>1218</v>
      </c>
    </row>
    <row r="140" spans="1:29">
      <c r="A140" t="str">
        <f t="shared" si="2"/>
        <v>289NE</v>
      </c>
      <c r="B140">
        <v>289</v>
      </c>
      <c r="C140" t="s">
        <v>481</v>
      </c>
      <c r="D140">
        <v>1</v>
      </c>
      <c r="E140" t="s">
        <v>477</v>
      </c>
      <c r="F140">
        <v>5</v>
      </c>
      <c r="G140">
        <v>4</v>
      </c>
      <c r="H140">
        <v>1</v>
      </c>
      <c r="I140">
        <v>1</v>
      </c>
      <c r="J140">
        <v>13</v>
      </c>
      <c r="K140">
        <v>43</v>
      </c>
      <c r="L140">
        <v>143</v>
      </c>
      <c r="M140">
        <v>495</v>
      </c>
      <c r="N140">
        <v>552</v>
      </c>
      <c r="O140">
        <v>342</v>
      </c>
      <c r="P140">
        <v>229</v>
      </c>
      <c r="Q140">
        <v>234</v>
      </c>
      <c r="R140">
        <v>244</v>
      </c>
      <c r="S140">
        <v>227</v>
      </c>
      <c r="T140">
        <v>291</v>
      </c>
      <c r="U140">
        <v>312</v>
      </c>
      <c r="V140">
        <v>376</v>
      </c>
      <c r="W140">
        <v>457</v>
      </c>
      <c r="X140">
        <v>354</v>
      </c>
      <c r="Y140">
        <v>127</v>
      </c>
      <c r="Z140">
        <v>88</v>
      </c>
      <c r="AA140">
        <v>59</v>
      </c>
      <c r="AB140">
        <v>34</v>
      </c>
      <c r="AC140">
        <v>15</v>
      </c>
    </row>
    <row r="141" spans="1:29">
      <c r="A141" t="str">
        <f t="shared" si="2"/>
        <v>289SW</v>
      </c>
      <c r="B141">
        <v>289</v>
      </c>
      <c r="C141" t="s">
        <v>481</v>
      </c>
      <c r="D141">
        <v>1</v>
      </c>
      <c r="E141" t="s">
        <v>478</v>
      </c>
      <c r="F141">
        <v>9</v>
      </c>
      <c r="G141">
        <v>4</v>
      </c>
      <c r="H141">
        <v>2</v>
      </c>
      <c r="I141">
        <v>5</v>
      </c>
      <c r="J141">
        <v>6</v>
      </c>
      <c r="K141">
        <v>5</v>
      </c>
      <c r="L141">
        <v>46</v>
      </c>
      <c r="M141">
        <v>189</v>
      </c>
      <c r="N141">
        <v>237</v>
      </c>
      <c r="O141">
        <v>172</v>
      </c>
      <c r="P141">
        <v>180</v>
      </c>
      <c r="Q141">
        <v>176</v>
      </c>
      <c r="R141">
        <v>238</v>
      </c>
      <c r="S141">
        <v>221</v>
      </c>
      <c r="T141">
        <v>297</v>
      </c>
      <c r="U141">
        <v>304</v>
      </c>
      <c r="V141">
        <v>406</v>
      </c>
      <c r="W141">
        <v>353</v>
      </c>
      <c r="X141">
        <v>327</v>
      </c>
      <c r="Y141">
        <v>202</v>
      </c>
      <c r="Z141">
        <v>135</v>
      </c>
      <c r="AA141">
        <v>131</v>
      </c>
      <c r="AB141">
        <v>50</v>
      </c>
      <c r="AC141">
        <v>28</v>
      </c>
    </row>
    <row r="142" spans="1:29">
      <c r="A142" t="str">
        <f t="shared" si="2"/>
        <v>290NE</v>
      </c>
      <c r="B142">
        <v>290</v>
      </c>
      <c r="C142" t="s">
        <v>481</v>
      </c>
      <c r="D142">
        <v>1</v>
      </c>
      <c r="E142" t="s">
        <v>477</v>
      </c>
      <c r="F142">
        <v>0</v>
      </c>
      <c r="G142">
        <v>2</v>
      </c>
      <c r="H142">
        <v>2</v>
      </c>
      <c r="I142">
        <v>0</v>
      </c>
      <c r="J142">
        <v>4</v>
      </c>
      <c r="K142">
        <v>17</v>
      </c>
      <c r="L142">
        <v>136</v>
      </c>
      <c r="M142">
        <v>249</v>
      </c>
      <c r="N142">
        <v>255</v>
      </c>
      <c r="O142">
        <v>137</v>
      </c>
      <c r="P142">
        <v>77</v>
      </c>
      <c r="Q142">
        <v>88</v>
      </c>
      <c r="R142">
        <v>69</v>
      </c>
      <c r="S142">
        <v>76</v>
      </c>
      <c r="T142">
        <v>93</v>
      </c>
      <c r="U142">
        <v>100</v>
      </c>
      <c r="V142">
        <v>150</v>
      </c>
      <c r="W142">
        <v>125</v>
      </c>
      <c r="X142">
        <v>116</v>
      </c>
      <c r="Y142">
        <v>59</v>
      </c>
      <c r="Z142">
        <v>45</v>
      </c>
      <c r="AA142">
        <v>35</v>
      </c>
      <c r="AB142">
        <v>10</v>
      </c>
      <c r="AC142">
        <v>5</v>
      </c>
    </row>
    <row r="143" spans="1:29">
      <c r="A143" t="str">
        <f t="shared" si="2"/>
        <v>290SW</v>
      </c>
      <c r="B143">
        <v>290</v>
      </c>
      <c r="C143" t="s">
        <v>481</v>
      </c>
      <c r="D143">
        <v>1</v>
      </c>
      <c r="E143" t="s">
        <v>478</v>
      </c>
      <c r="F143">
        <v>6</v>
      </c>
      <c r="G143">
        <v>0</v>
      </c>
      <c r="H143">
        <v>3</v>
      </c>
      <c r="I143">
        <v>0</v>
      </c>
      <c r="J143">
        <v>1</v>
      </c>
      <c r="K143">
        <v>13</v>
      </c>
      <c r="L143">
        <v>38</v>
      </c>
      <c r="M143">
        <v>171</v>
      </c>
      <c r="N143">
        <v>138</v>
      </c>
      <c r="O143">
        <v>98</v>
      </c>
      <c r="P143">
        <v>101</v>
      </c>
      <c r="Q143">
        <v>89</v>
      </c>
      <c r="R143">
        <v>82</v>
      </c>
      <c r="S143">
        <v>101</v>
      </c>
      <c r="T143">
        <v>102</v>
      </c>
      <c r="U143">
        <v>196</v>
      </c>
      <c r="V143">
        <v>346</v>
      </c>
      <c r="W143">
        <v>404</v>
      </c>
      <c r="X143">
        <v>195</v>
      </c>
      <c r="Y143">
        <v>68</v>
      </c>
      <c r="Z143">
        <v>43</v>
      </c>
      <c r="AA143">
        <v>26</v>
      </c>
      <c r="AB143">
        <v>10</v>
      </c>
      <c r="AC143">
        <v>11</v>
      </c>
    </row>
    <row r="144" spans="1:29">
      <c r="A144" t="str">
        <f t="shared" si="2"/>
        <v>300NE</v>
      </c>
      <c r="B144">
        <v>300</v>
      </c>
      <c r="C144" t="s">
        <v>46</v>
      </c>
      <c r="D144">
        <v>1</v>
      </c>
      <c r="E144" t="s">
        <v>477</v>
      </c>
      <c r="F144">
        <v>348</v>
      </c>
      <c r="G144">
        <v>298</v>
      </c>
      <c r="H144">
        <v>287</v>
      </c>
      <c r="I144">
        <v>414</v>
      </c>
      <c r="J144">
        <v>792</v>
      </c>
      <c r="K144">
        <v>2033</v>
      </c>
      <c r="L144">
        <v>4236</v>
      </c>
      <c r="M144">
        <v>4125</v>
      </c>
      <c r="N144">
        <v>3541</v>
      </c>
      <c r="O144">
        <v>3402</v>
      </c>
      <c r="P144">
        <v>3433</v>
      </c>
      <c r="Q144">
        <v>3723</v>
      </c>
      <c r="R144">
        <v>3620</v>
      </c>
      <c r="S144">
        <v>3597</v>
      </c>
      <c r="T144">
        <v>3609</v>
      </c>
      <c r="U144">
        <v>3819</v>
      </c>
      <c r="V144">
        <v>4034</v>
      </c>
      <c r="W144">
        <v>3175</v>
      </c>
      <c r="X144">
        <v>3101</v>
      </c>
      <c r="Y144">
        <v>2357</v>
      </c>
      <c r="Z144">
        <v>1797</v>
      </c>
      <c r="AA144">
        <v>1501</v>
      </c>
      <c r="AB144">
        <v>930</v>
      </c>
      <c r="AC144">
        <v>574</v>
      </c>
    </row>
    <row r="145" spans="1:29">
      <c r="A145" t="str">
        <f t="shared" si="2"/>
        <v>300SW</v>
      </c>
      <c r="B145">
        <v>300</v>
      </c>
      <c r="C145" t="s">
        <v>46</v>
      </c>
      <c r="D145">
        <v>1</v>
      </c>
      <c r="E145" t="s">
        <v>478</v>
      </c>
      <c r="F145">
        <v>556</v>
      </c>
      <c r="G145">
        <v>383</v>
      </c>
      <c r="H145">
        <v>362</v>
      </c>
      <c r="I145">
        <v>413</v>
      </c>
      <c r="J145">
        <v>804</v>
      </c>
      <c r="K145">
        <v>1952</v>
      </c>
      <c r="L145">
        <v>3811</v>
      </c>
      <c r="M145">
        <v>4078</v>
      </c>
      <c r="N145">
        <v>3193</v>
      </c>
      <c r="O145">
        <v>4099</v>
      </c>
      <c r="P145">
        <v>4220</v>
      </c>
      <c r="Q145">
        <v>4198</v>
      </c>
      <c r="R145">
        <v>4466</v>
      </c>
      <c r="S145">
        <v>4457</v>
      </c>
      <c r="T145">
        <v>4873</v>
      </c>
      <c r="U145">
        <v>5222</v>
      </c>
      <c r="V145">
        <v>4941</v>
      </c>
      <c r="W145">
        <v>4264</v>
      </c>
      <c r="X145">
        <v>2753</v>
      </c>
      <c r="Y145">
        <v>3032</v>
      </c>
      <c r="Z145">
        <v>2614</v>
      </c>
      <c r="AA145">
        <v>2411</v>
      </c>
      <c r="AB145">
        <v>2418</v>
      </c>
      <c r="AC145">
        <v>1191</v>
      </c>
    </row>
    <row r="146" spans="1:29">
      <c r="A146" t="str">
        <f t="shared" si="2"/>
        <v>301NE</v>
      </c>
      <c r="B146">
        <v>301</v>
      </c>
      <c r="C146" t="s">
        <v>46</v>
      </c>
      <c r="D146">
        <v>1</v>
      </c>
      <c r="E146" t="s">
        <v>477</v>
      </c>
      <c r="F146">
        <v>59</v>
      </c>
      <c r="G146">
        <v>44</v>
      </c>
      <c r="H146">
        <v>21</v>
      </c>
      <c r="I146">
        <v>24</v>
      </c>
      <c r="J146">
        <v>42</v>
      </c>
      <c r="K146">
        <v>147</v>
      </c>
      <c r="L146">
        <v>549</v>
      </c>
      <c r="M146">
        <v>1463</v>
      </c>
      <c r="N146">
        <v>1410</v>
      </c>
      <c r="O146">
        <v>776</v>
      </c>
      <c r="P146">
        <v>729</v>
      </c>
      <c r="Q146">
        <v>710</v>
      </c>
      <c r="R146">
        <v>817</v>
      </c>
      <c r="S146">
        <v>802</v>
      </c>
      <c r="T146">
        <v>813</v>
      </c>
      <c r="U146">
        <v>907</v>
      </c>
      <c r="V146">
        <v>1141</v>
      </c>
      <c r="W146">
        <v>1579</v>
      </c>
      <c r="X146">
        <v>1296</v>
      </c>
      <c r="Y146">
        <v>666</v>
      </c>
      <c r="Z146">
        <v>468</v>
      </c>
      <c r="AA146">
        <v>326</v>
      </c>
      <c r="AB146">
        <v>219</v>
      </c>
      <c r="AC146">
        <v>121</v>
      </c>
    </row>
    <row r="147" spans="1:29">
      <c r="A147" t="str">
        <f t="shared" si="2"/>
        <v>301SW</v>
      </c>
      <c r="B147">
        <v>301</v>
      </c>
      <c r="C147" t="s">
        <v>46</v>
      </c>
      <c r="D147">
        <v>1</v>
      </c>
      <c r="E147" t="s">
        <v>478</v>
      </c>
      <c r="F147">
        <v>49</v>
      </c>
      <c r="G147">
        <v>31</v>
      </c>
      <c r="H147">
        <v>35</v>
      </c>
      <c r="I147">
        <v>17</v>
      </c>
      <c r="J147">
        <v>29</v>
      </c>
      <c r="K147">
        <v>66</v>
      </c>
      <c r="L147">
        <v>204</v>
      </c>
      <c r="M147">
        <v>411</v>
      </c>
      <c r="N147">
        <v>431</v>
      </c>
      <c r="O147">
        <v>398</v>
      </c>
      <c r="P147">
        <v>471</v>
      </c>
      <c r="Q147">
        <v>537</v>
      </c>
      <c r="R147">
        <v>579</v>
      </c>
      <c r="S147">
        <v>588</v>
      </c>
      <c r="T147">
        <v>600</v>
      </c>
      <c r="U147">
        <v>681</v>
      </c>
      <c r="V147">
        <v>694</v>
      </c>
      <c r="W147">
        <v>708</v>
      </c>
      <c r="X147">
        <v>573</v>
      </c>
      <c r="Y147">
        <v>354</v>
      </c>
      <c r="Z147">
        <v>325</v>
      </c>
      <c r="AA147">
        <v>254</v>
      </c>
      <c r="AB147">
        <v>165</v>
      </c>
      <c r="AC147">
        <v>72</v>
      </c>
    </row>
    <row r="148" spans="1:29">
      <c r="A148" t="str">
        <f t="shared" si="2"/>
        <v>313NE</v>
      </c>
      <c r="B148">
        <v>313</v>
      </c>
      <c r="C148" t="s">
        <v>47</v>
      </c>
      <c r="D148">
        <v>1</v>
      </c>
      <c r="E148" t="s">
        <v>477</v>
      </c>
      <c r="F148">
        <v>15</v>
      </c>
      <c r="G148">
        <v>8</v>
      </c>
      <c r="H148">
        <v>8</v>
      </c>
      <c r="I148">
        <v>7</v>
      </c>
      <c r="J148">
        <v>15</v>
      </c>
      <c r="K148">
        <v>43</v>
      </c>
      <c r="L148">
        <v>125</v>
      </c>
      <c r="M148">
        <v>313</v>
      </c>
      <c r="N148">
        <v>343</v>
      </c>
      <c r="O148">
        <v>228</v>
      </c>
      <c r="P148">
        <v>233</v>
      </c>
      <c r="Q148">
        <v>250</v>
      </c>
      <c r="R148">
        <v>264</v>
      </c>
      <c r="S148">
        <v>288</v>
      </c>
      <c r="T148">
        <v>434</v>
      </c>
      <c r="U148">
        <v>623</v>
      </c>
      <c r="V148">
        <v>661</v>
      </c>
      <c r="W148">
        <v>645</v>
      </c>
      <c r="X148">
        <v>388</v>
      </c>
      <c r="Y148">
        <v>171</v>
      </c>
      <c r="Z148">
        <v>115</v>
      </c>
      <c r="AA148">
        <v>84</v>
      </c>
      <c r="AB148">
        <v>57</v>
      </c>
      <c r="AC148">
        <v>26</v>
      </c>
    </row>
    <row r="149" spans="1:29">
      <c r="A149" t="str">
        <f t="shared" si="2"/>
        <v>313SW</v>
      </c>
      <c r="B149">
        <v>313</v>
      </c>
      <c r="C149" t="s">
        <v>47</v>
      </c>
      <c r="D149">
        <v>1</v>
      </c>
      <c r="E149" t="s">
        <v>478</v>
      </c>
      <c r="F149">
        <v>12</v>
      </c>
      <c r="G149">
        <v>11</v>
      </c>
      <c r="H149">
        <v>5</v>
      </c>
      <c r="I149">
        <v>12</v>
      </c>
      <c r="J149">
        <v>25</v>
      </c>
      <c r="K149">
        <v>96</v>
      </c>
      <c r="L149">
        <v>306</v>
      </c>
      <c r="M149">
        <v>736</v>
      </c>
      <c r="N149">
        <v>568</v>
      </c>
      <c r="O149">
        <v>380</v>
      </c>
      <c r="P149">
        <v>249</v>
      </c>
      <c r="Q149">
        <v>287</v>
      </c>
      <c r="R149">
        <v>295</v>
      </c>
      <c r="S149">
        <v>241</v>
      </c>
      <c r="T149">
        <v>351</v>
      </c>
      <c r="U149">
        <v>394</v>
      </c>
      <c r="V149">
        <v>398</v>
      </c>
      <c r="W149">
        <v>356</v>
      </c>
      <c r="X149">
        <v>285</v>
      </c>
      <c r="Y149">
        <v>154</v>
      </c>
      <c r="Z149">
        <v>131</v>
      </c>
      <c r="AA149">
        <v>92</v>
      </c>
      <c r="AB149">
        <v>64</v>
      </c>
      <c r="AC149">
        <v>47</v>
      </c>
    </row>
    <row r="150" spans="1:29">
      <c r="A150" t="str">
        <f t="shared" si="2"/>
        <v>318NE</v>
      </c>
      <c r="B150">
        <v>318</v>
      </c>
      <c r="C150" t="s">
        <v>48</v>
      </c>
      <c r="D150">
        <v>1</v>
      </c>
      <c r="E150" t="s">
        <v>477</v>
      </c>
      <c r="F150">
        <v>62</v>
      </c>
      <c r="G150">
        <v>26</v>
      </c>
      <c r="H150">
        <v>38</v>
      </c>
      <c r="I150">
        <v>41</v>
      </c>
      <c r="J150">
        <v>65</v>
      </c>
      <c r="K150">
        <v>250</v>
      </c>
      <c r="L150">
        <v>692</v>
      </c>
      <c r="M150">
        <v>1101</v>
      </c>
      <c r="N150">
        <v>968</v>
      </c>
      <c r="O150">
        <v>568</v>
      </c>
      <c r="P150">
        <v>497</v>
      </c>
      <c r="Q150">
        <v>532</v>
      </c>
      <c r="R150">
        <v>531</v>
      </c>
      <c r="S150">
        <v>526</v>
      </c>
      <c r="T150">
        <v>679</v>
      </c>
      <c r="U150">
        <v>948</v>
      </c>
      <c r="V150">
        <v>1000</v>
      </c>
      <c r="W150">
        <v>1130</v>
      </c>
      <c r="X150">
        <v>800</v>
      </c>
      <c r="Y150">
        <v>364</v>
      </c>
      <c r="Z150">
        <v>276</v>
      </c>
      <c r="AA150">
        <v>227</v>
      </c>
      <c r="AB150">
        <v>164</v>
      </c>
      <c r="AC150">
        <v>91</v>
      </c>
    </row>
    <row r="151" spans="1:29">
      <c r="A151" t="str">
        <f t="shared" si="2"/>
        <v>318SW</v>
      </c>
      <c r="B151">
        <v>318</v>
      </c>
      <c r="C151" t="s">
        <v>48</v>
      </c>
      <c r="D151">
        <v>1</v>
      </c>
      <c r="E151" t="s">
        <v>478</v>
      </c>
      <c r="F151">
        <v>32</v>
      </c>
      <c r="G151">
        <v>17</v>
      </c>
      <c r="H151">
        <v>16</v>
      </c>
      <c r="I151">
        <v>56</v>
      </c>
      <c r="J151">
        <v>135</v>
      </c>
      <c r="K151">
        <v>321</v>
      </c>
      <c r="L151">
        <v>672</v>
      </c>
      <c r="M151">
        <v>929</v>
      </c>
      <c r="N151">
        <v>664</v>
      </c>
      <c r="O151">
        <v>539</v>
      </c>
      <c r="P151">
        <v>483</v>
      </c>
      <c r="Q151">
        <v>497</v>
      </c>
      <c r="R151">
        <v>606</v>
      </c>
      <c r="S151">
        <v>594</v>
      </c>
      <c r="T151">
        <v>703</v>
      </c>
      <c r="U151">
        <v>961</v>
      </c>
      <c r="V151">
        <v>1174</v>
      </c>
      <c r="W151">
        <v>1124</v>
      </c>
      <c r="X151">
        <v>771</v>
      </c>
      <c r="Y151">
        <v>471</v>
      </c>
      <c r="Z151">
        <v>344</v>
      </c>
      <c r="AA151">
        <v>237</v>
      </c>
      <c r="AB151">
        <v>170</v>
      </c>
      <c r="AC151">
        <v>90</v>
      </c>
    </row>
    <row r="152" spans="1:29">
      <c r="A152" t="str">
        <f t="shared" si="2"/>
        <v>319NE</v>
      </c>
      <c r="B152">
        <v>319</v>
      </c>
      <c r="C152" t="s">
        <v>48</v>
      </c>
      <c r="D152">
        <v>1</v>
      </c>
      <c r="E152" t="s">
        <v>477</v>
      </c>
      <c r="F152">
        <v>8</v>
      </c>
      <c r="G152">
        <v>3</v>
      </c>
      <c r="H152">
        <v>6</v>
      </c>
      <c r="I152">
        <v>16</v>
      </c>
      <c r="J152">
        <v>19</v>
      </c>
      <c r="K152">
        <v>46</v>
      </c>
      <c r="L152">
        <v>112</v>
      </c>
      <c r="M152">
        <v>280</v>
      </c>
      <c r="N152">
        <v>291</v>
      </c>
      <c r="O152">
        <v>151</v>
      </c>
      <c r="P152">
        <v>128</v>
      </c>
      <c r="Q152">
        <v>146</v>
      </c>
      <c r="R152">
        <v>157</v>
      </c>
      <c r="S152">
        <v>178</v>
      </c>
      <c r="T152">
        <v>169</v>
      </c>
      <c r="U152">
        <v>203</v>
      </c>
      <c r="V152">
        <v>234</v>
      </c>
      <c r="W152">
        <v>270</v>
      </c>
      <c r="X152">
        <v>200</v>
      </c>
      <c r="Y152">
        <v>145</v>
      </c>
      <c r="Z152">
        <v>86</v>
      </c>
      <c r="AA152">
        <v>55</v>
      </c>
      <c r="AB152">
        <v>28</v>
      </c>
      <c r="AC152">
        <v>23</v>
      </c>
    </row>
    <row r="153" spans="1:29">
      <c r="A153" t="str">
        <f t="shared" si="2"/>
        <v>319SW</v>
      </c>
      <c r="B153">
        <v>319</v>
      </c>
      <c r="C153" t="s">
        <v>48</v>
      </c>
      <c r="D153">
        <v>1</v>
      </c>
      <c r="E153" t="s">
        <v>478</v>
      </c>
      <c r="F153">
        <v>10</v>
      </c>
      <c r="G153">
        <v>4</v>
      </c>
      <c r="H153">
        <v>9</v>
      </c>
      <c r="I153">
        <v>8</v>
      </c>
      <c r="J153">
        <v>17</v>
      </c>
      <c r="K153">
        <v>34</v>
      </c>
      <c r="L153">
        <v>71</v>
      </c>
      <c r="M153">
        <v>158</v>
      </c>
      <c r="N153">
        <v>179</v>
      </c>
      <c r="O153">
        <v>115</v>
      </c>
      <c r="P153">
        <v>106</v>
      </c>
      <c r="Q153">
        <v>140</v>
      </c>
      <c r="R153">
        <v>154</v>
      </c>
      <c r="S153">
        <v>165</v>
      </c>
      <c r="T153">
        <v>205</v>
      </c>
      <c r="U153">
        <v>248</v>
      </c>
      <c r="V153">
        <v>284</v>
      </c>
      <c r="W153">
        <v>369</v>
      </c>
      <c r="X153">
        <v>246</v>
      </c>
      <c r="Y153">
        <v>157</v>
      </c>
      <c r="Z153">
        <v>168</v>
      </c>
      <c r="AA153">
        <v>94</v>
      </c>
      <c r="AB153">
        <v>58</v>
      </c>
      <c r="AC153">
        <v>32</v>
      </c>
    </row>
    <row r="154" spans="1:29">
      <c r="A154" t="str">
        <f t="shared" si="2"/>
        <v>320NE</v>
      </c>
      <c r="B154">
        <v>320</v>
      </c>
      <c r="C154" t="s">
        <v>48</v>
      </c>
      <c r="D154">
        <v>1</v>
      </c>
      <c r="E154" t="s">
        <v>477</v>
      </c>
      <c r="F154">
        <v>25</v>
      </c>
      <c r="G154">
        <v>5</v>
      </c>
      <c r="H154">
        <v>8</v>
      </c>
      <c r="I154">
        <v>14</v>
      </c>
      <c r="J154">
        <v>25</v>
      </c>
      <c r="K154">
        <v>86</v>
      </c>
      <c r="L154">
        <v>284</v>
      </c>
      <c r="M154">
        <v>596</v>
      </c>
      <c r="N154">
        <v>504</v>
      </c>
      <c r="O154">
        <v>289</v>
      </c>
      <c r="P154">
        <v>281</v>
      </c>
      <c r="Q154">
        <v>264</v>
      </c>
      <c r="R154">
        <v>285</v>
      </c>
      <c r="S154">
        <v>238</v>
      </c>
      <c r="T154">
        <v>327</v>
      </c>
      <c r="U154">
        <v>317</v>
      </c>
      <c r="V154">
        <v>341</v>
      </c>
      <c r="W154">
        <v>350</v>
      </c>
      <c r="X154">
        <v>335</v>
      </c>
      <c r="Y154">
        <v>199</v>
      </c>
      <c r="Z154">
        <v>169</v>
      </c>
      <c r="AA154">
        <v>111</v>
      </c>
      <c r="AB154">
        <v>62</v>
      </c>
      <c r="AC154">
        <v>41</v>
      </c>
    </row>
    <row r="155" spans="1:29">
      <c r="A155" t="str">
        <f t="shared" si="2"/>
        <v>320SW</v>
      </c>
      <c r="B155">
        <v>320</v>
      </c>
      <c r="C155" t="s">
        <v>48</v>
      </c>
      <c r="D155">
        <v>1</v>
      </c>
      <c r="E155" t="s">
        <v>478</v>
      </c>
      <c r="F155">
        <v>31</v>
      </c>
      <c r="G155">
        <v>14</v>
      </c>
      <c r="H155">
        <v>14</v>
      </c>
      <c r="I155">
        <v>11</v>
      </c>
      <c r="J155">
        <v>12</v>
      </c>
      <c r="K155">
        <v>32</v>
      </c>
      <c r="L155">
        <v>89</v>
      </c>
      <c r="M155">
        <v>184</v>
      </c>
      <c r="N155">
        <v>262</v>
      </c>
      <c r="O155">
        <v>175</v>
      </c>
      <c r="P155">
        <v>177</v>
      </c>
      <c r="Q155">
        <v>252</v>
      </c>
      <c r="R155">
        <v>280</v>
      </c>
      <c r="S155">
        <v>274</v>
      </c>
      <c r="T155">
        <v>351</v>
      </c>
      <c r="U155">
        <v>439</v>
      </c>
      <c r="V155">
        <v>550</v>
      </c>
      <c r="W155">
        <v>558</v>
      </c>
      <c r="X155">
        <v>451</v>
      </c>
      <c r="Y155">
        <v>340</v>
      </c>
      <c r="Z155">
        <v>234</v>
      </c>
      <c r="AA155">
        <v>160</v>
      </c>
      <c r="AB155">
        <v>106</v>
      </c>
      <c r="AC155">
        <v>52</v>
      </c>
    </row>
    <row r="156" spans="1:29">
      <c r="A156" t="str">
        <f t="shared" si="2"/>
        <v>321NE</v>
      </c>
      <c r="B156">
        <v>321</v>
      </c>
      <c r="C156" t="s">
        <v>48</v>
      </c>
      <c r="D156">
        <v>1</v>
      </c>
      <c r="E156" t="s">
        <v>477</v>
      </c>
      <c r="F156">
        <v>9</v>
      </c>
      <c r="G156">
        <v>1</v>
      </c>
      <c r="H156">
        <v>4</v>
      </c>
      <c r="I156">
        <v>4</v>
      </c>
      <c r="J156">
        <v>8</v>
      </c>
      <c r="K156">
        <v>21</v>
      </c>
      <c r="L156">
        <v>42</v>
      </c>
      <c r="M156">
        <v>139</v>
      </c>
      <c r="N156">
        <v>144</v>
      </c>
      <c r="O156">
        <v>106</v>
      </c>
      <c r="P156">
        <v>84</v>
      </c>
      <c r="Q156">
        <v>129</v>
      </c>
      <c r="R156">
        <v>126</v>
      </c>
      <c r="S156">
        <v>161</v>
      </c>
      <c r="T156">
        <v>153</v>
      </c>
      <c r="U156">
        <v>222</v>
      </c>
      <c r="V156">
        <v>318</v>
      </c>
      <c r="W156">
        <v>421</v>
      </c>
      <c r="X156">
        <v>185</v>
      </c>
      <c r="Y156">
        <v>118</v>
      </c>
      <c r="Z156">
        <v>77</v>
      </c>
      <c r="AA156">
        <v>54</v>
      </c>
      <c r="AB156">
        <v>23</v>
      </c>
      <c r="AC156">
        <v>17</v>
      </c>
    </row>
    <row r="157" spans="1:29">
      <c r="A157" t="str">
        <f t="shared" si="2"/>
        <v>321SW</v>
      </c>
      <c r="B157">
        <v>321</v>
      </c>
      <c r="C157" t="s">
        <v>48</v>
      </c>
      <c r="D157">
        <v>1</v>
      </c>
      <c r="E157" t="s">
        <v>478</v>
      </c>
      <c r="F157">
        <v>9</v>
      </c>
      <c r="G157">
        <v>6</v>
      </c>
      <c r="H157">
        <v>5</v>
      </c>
      <c r="I157">
        <v>1</v>
      </c>
      <c r="J157">
        <v>11</v>
      </c>
      <c r="K157">
        <v>27</v>
      </c>
      <c r="L157">
        <v>131</v>
      </c>
      <c r="M157">
        <v>260</v>
      </c>
      <c r="N157">
        <v>169</v>
      </c>
      <c r="O157">
        <v>112</v>
      </c>
      <c r="P157">
        <v>94</v>
      </c>
      <c r="Q157">
        <v>94</v>
      </c>
      <c r="R157">
        <v>121</v>
      </c>
      <c r="S157">
        <v>123</v>
      </c>
      <c r="T157">
        <v>146</v>
      </c>
      <c r="U157">
        <v>166</v>
      </c>
      <c r="V157">
        <v>165</v>
      </c>
      <c r="W157">
        <v>130</v>
      </c>
      <c r="X157">
        <v>125</v>
      </c>
      <c r="Y157">
        <v>57</v>
      </c>
      <c r="Z157">
        <v>52</v>
      </c>
      <c r="AA157">
        <v>29</v>
      </c>
      <c r="AB157">
        <v>8</v>
      </c>
      <c r="AC157">
        <v>13</v>
      </c>
    </row>
    <row r="158" spans="1:29">
      <c r="A158" t="str">
        <f t="shared" si="2"/>
        <v>322NE</v>
      </c>
      <c r="B158">
        <v>322</v>
      </c>
      <c r="C158" t="s">
        <v>48</v>
      </c>
      <c r="D158">
        <v>1</v>
      </c>
      <c r="E158" t="s">
        <v>477</v>
      </c>
      <c r="F158">
        <v>37</v>
      </c>
      <c r="G158">
        <v>22</v>
      </c>
      <c r="H158">
        <v>8</v>
      </c>
      <c r="I158">
        <v>15</v>
      </c>
      <c r="J158">
        <v>25</v>
      </c>
      <c r="K158">
        <v>70</v>
      </c>
      <c r="L158">
        <v>161</v>
      </c>
      <c r="M158">
        <v>265</v>
      </c>
      <c r="N158">
        <v>293</v>
      </c>
      <c r="O158">
        <v>259</v>
      </c>
      <c r="P158">
        <v>298</v>
      </c>
      <c r="Q158">
        <v>295</v>
      </c>
      <c r="R158">
        <v>368</v>
      </c>
      <c r="S158">
        <v>347</v>
      </c>
      <c r="T158">
        <v>380</v>
      </c>
      <c r="U158">
        <v>404</v>
      </c>
      <c r="V158">
        <v>456</v>
      </c>
      <c r="W158">
        <v>476</v>
      </c>
      <c r="X158">
        <v>360</v>
      </c>
      <c r="Y158">
        <v>272</v>
      </c>
      <c r="Z158">
        <v>235</v>
      </c>
      <c r="AA158">
        <v>173</v>
      </c>
      <c r="AB158">
        <v>100</v>
      </c>
      <c r="AC158">
        <v>63</v>
      </c>
    </row>
    <row r="159" spans="1:29">
      <c r="A159" t="str">
        <f t="shared" si="2"/>
        <v>322SW</v>
      </c>
      <c r="B159">
        <v>322</v>
      </c>
      <c r="C159" t="s">
        <v>48</v>
      </c>
      <c r="D159">
        <v>1</v>
      </c>
      <c r="E159" t="s">
        <v>478</v>
      </c>
      <c r="F159">
        <v>27</v>
      </c>
      <c r="G159">
        <v>8</v>
      </c>
      <c r="H159">
        <v>21</v>
      </c>
      <c r="I159">
        <v>11</v>
      </c>
      <c r="J159">
        <v>18</v>
      </c>
      <c r="K159">
        <v>45</v>
      </c>
      <c r="L159">
        <v>121</v>
      </c>
      <c r="M159">
        <v>271</v>
      </c>
      <c r="N159">
        <v>353</v>
      </c>
      <c r="O159">
        <v>245</v>
      </c>
      <c r="P159">
        <v>279</v>
      </c>
      <c r="Q159">
        <v>324</v>
      </c>
      <c r="R159">
        <v>369</v>
      </c>
      <c r="S159">
        <v>328</v>
      </c>
      <c r="T159">
        <v>361</v>
      </c>
      <c r="U159">
        <v>418</v>
      </c>
      <c r="V159">
        <v>518</v>
      </c>
      <c r="W159">
        <v>660</v>
      </c>
      <c r="X159">
        <v>416</v>
      </c>
      <c r="Y159">
        <v>257</v>
      </c>
      <c r="Z159">
        <v>172</v>
      </c>
      <c r="AA159">
        <v>114</v>
      </c>
      <c r="AB159">
        <v>86</v>
      </c>
      <c r="AC159">
        <v>58</v>
      </c>
    </row>
    <row r="160" spans="1:29">
      <c r="A160" t="str">
        <f t="shared" si="2"/>
        <v>323NE</v>
      </c>
      <c r="B160">
        <v>323</v>
      </c>
      <c r="C160" t="s">
        <v>48</v>
      </c>
      <c r="D160">
        <v>1</v>
      </c>
      <c r="E160" t="s">
        <v>477</v>
      </c>
      <c r="F160">
        <v>291</v>
      </c>
      <c r="G160">
        <v>216</v>
      </c>
      <c r="H160">
        <v>176</v>
      </c>
      <c r="I160">
        <v>206</v>
      </c>
      <c r="J160">
        <v>389</v>
      </c>
      <c r="K160">
        <v>1488</v>
      </c>
      <c r="L160">
        <v>3168</v>
      </c>
      <c r="M160">
        <v>3305</v>
      </c>
      <c r="N160">
        <v>3596</v>
      </c>
      <c r="O160">
        <v>3468</v>
      </c>
      <c r="P160">
        <v>3422</v>
      </c>
      <c r="Q160">
        <v>3854</v>
      </c>
      <c r="R160">
        <v>3979</v>
      </c>
      <c r="S160">
        <v>3975</v>
      </c>
      <c r="T160">
        <v>4082</v>
      </c>
      <c r="U160">
        <v>4429</v>
      </c>
      <c r="V160">
        <v>4461</v>
      </c>
      <c r="W160">
        <v>4077</v>
      </c>
      <c r="X160">
        <v>3940</v>
      </c>
      <c r="Y160">
        <v>3488</v>
      </c>
      <c r="Z160">
        <v>2036</v>
      </c>
      <c r="AA160">
        <v>1550</v>
      </c>
      <c r="AB160">
        <v>1009</v>
      </c>
      <c r="AC160">
        <v>657</v>
      </c>
    </row>
    <row r="161" spans="1:29">
      <c r="A161" t="str">
        <f t="shared" si="2"/>
        <v>323SW</v>
      </c>
      <c r="B161">
        <v>323</v>
      </c>
      <c r="C161" t="s">
        <v>48</v>
      </c>
      <c r="D161">
        <v>1</v>
      </c>
      <c r="E161" t="s">
        <v>478</v>
      </c>
      <c r="F161">
        <v>254</v>
      </c>
      <c r="G161">
        <v>157</v>
      </c>
      <c r="H161">
        <v>148</v>
      </c>
      <c r="I161">
        <v>242</v>
      </c>
      <c r="J161">
        <v>576</v>
      </c>
      <c r="K161">
        <v>1678</v>
      </c>
      <c r="L161">
        <v>3382</v>
      </c>
      <c r="M161">
        <v>4101</v>
      </c>
      <c r="N161">
        <v>4003</v>
      </c>
      <c r="O161">
        <v>3528</v>
      </c>
      <c r="P161">
        <v>3374</v>
      </c>
      <c r="Q161">
        <v>3576</v>
      </c>
      <c r="R161">
        <v>3960</v>
      </c>
      <c r="S161">
        <v>3933</v>
      </c>
      <c r="T161">
        <v>4016</v>
      </c>
      <c r="U161">
        <v>4086</v>
      </c>
      <c r="V161">
        <v>4041</v>
      </c>
      <c r="W161">
        <v>3968</v>
      </c>
      <c r="X161">
        <v>3505</v>
      </c>
      <c r="Y161">
        <v>2850</v>
      </c>
      <c r="Z161">
        <v>1966</v>
      </c>
      <c r="AA161">
        <v>1551</v>
      </c>
      <c r="AB161">
        <v>1021</v>
      </c>
      <c r="AC161">
        <v>646</v>
      </c>
    </row>
    <row r="162" spans="1:29">
      <c r="A162" t="str">
        <f t="shared" si="2"/>
        <v>324NE</v>
      </c>
      <c r="B162">
        <v>324</v>
      </c>
      <c r="C162" t="s">
        <v>48</v>
      </c>
      <c r="D162">
        <v>1</v>
      </c>
      <c r="E162" t="s">
        <v>477</v>
      </c>
      <c r="F162">
        <v>34</v>
      </c>
      <c r="G162">
        <v>21</v>
      </c>
      <c r="H162">
        <v>16</v>
      </c>
      <c r="I162">
        <v>18</v>
      </c>
      <c r="J162">
        <v>17</v>
      </c>
      <c r="K162">
        <v>47</v>
      </c>
      <c r="L162">
        <v>143</v>
      </c>
      <c r="M162">
        <v>500</v>
      </c>
      <c r="N162">
        <v>533</v>
      </c>
      <c r="O162">
        <v>310</v>
      </c>
      <c r="P162">
        <v>353</v>
      </c>
      <c r="Q162">
        <v>439</v>
      </c>
      <c r="R162">
        <v>420</v>
      </c>
      <c r="S162">
        <v>447</v>
      </c>
      <c r="T162">
        <v>522</v>
      </c>
      <c r="U162">
        <v>631</v>
      </c>
      <c r="V162">
        <v>720</v>
      </c>
      <c r="W162">
        <v>858</v>
      </c>
      <c r="X162">
        <v>535</v>
      </c>
      <c r="Y162">
        <v>347</v>
      </c>
      <c r="Z162">
        <v>265</v>
      </c>
      <c r="AA162">
        <v>195</v>
      </c>
      <c r="AB162">
        <v>118</v>
      </c>
      <c r="AC162">
        <v>68</v>
      </c>
    </row>
    <row r="163" spans="1:29">
      <c r="A163" t="str">
        <f t="shared" si="2"/>
        <v>324SW</v>
      </c>
      <c r="B163">
        <v>324</v>
      </c>
      <c r="C163" t="s">
        <v>48</v>
      </c>
      <c r="D163">
        <v>1</v>
      </c>
      <c r="E163" t="s">
        <v>478</v>
      </c>
      <c r="F163">
        <v>13</v>
      </c>
      <c r="G163">
        <v>14</v>
      </c>
      <c r="H163">
        <v>13</v>
      </c>
      <c r="I163">
        <v>12</v>
      </c>
      <c r="J163">
        <v>22</v>
      </c>
      <c r="K163">
        <v>93</v>
      </c>
      <c r="L163">
        <v>218</v>
      </c>
      <c r="M163">
        <v>553</v>
      </c>
      <c r="N163">
        <v>571</v>
      </c>
      <c r="O163">
        <v>318</v>
      </c>
      <c r="P163">
        <v>325</v>
      </c>
      <c r="Q163">
        <v>425</v>
      </c>
      <c r="R163">
        <v>464</v>
      </c>
      <c r="S163">
        <v>499</v>
      </c>
      <c r="T163">
        <v>515</v>
      </c>
      <c r="U163">
        <v>529</v>
      </c>
      <c r="V163">
        <v>611</v>
      </c>
      <c r="W163">
        <v>571</v>
      </c>
      <c r="X163">
        <v>441</v>
      </c>
      <c r="Y163">
        <v>308</v>
      </c>
      <c r="Z163">
        <v>221</v>
      </c>
      <c r="AA163">
        <v>162</v>
      </c>
      <c r="AB163">
        <v>74</v>
      </c>
      <c r="AC163">
        <v>65</v>
      </c>
    </row>
    <row r="164" spans="1:29">
      <c r="A164" t="str">
        <f t="shared" si="2"/>
        <v>325NE</v>
      </c>
      <c r="B164">
        <v>325</v>
      </c>
      <c r="C164" t="s">
        <v>101</v>
      </c>
      <c r="D164">
        <v>2</v>
      </c>
      <c r="E164" t="s">
        <v>477</v>
      </c>
      <c r="F164">
        <v>11</v>
      </c>
      <c r="G164">
        <v>5</v>
      </c>
      <c r="H164">
        <v>2</v>
      </c>
      <c r="I164">
        <v>8</v>
      </c>
      <c r="J164">
        <v>28</v>
      </c>
      <c r="K164">
        <v>95</v>
      </c>
      <c r="L164">
        <v>342</v>
      </c>
      <c r="M164">
        <v>698</v>
      </c>
      <c r="N164">
        <v>722</v>
      </c>
      <c r="O164">
        <v>583</v>
      </c>
      <c r="P164">
        <v>462</v>
      </c>
      <c r="Q164">
        <v>514</v>
      </c>
      <c r="R164">
        <v>473</v>
      </c>
      <c r="S164">
        <v>456</v>
      </c>
      <c r="T164">
        <v>523</v>
      </c>
      <c r="U164">
        <v>544</v>
      </c>
      <c r="V164">
        <v>571</v>
      </c>
      <c r="W164">
        <v>567</v>
      </c>
      <c r="X164">
        <v>451</v>
      </c>
      <c r="Y164">
        <v>252</v>
      </c>
      <c r="Z164">
        <v>122</v>
      </c>
      <c r="AA164">
        <v>150</v>
      </c>
      <c r="AB164">
        <v>102</v>
      </c>
      <c r="AC164">
        <v>26</v>
      </c>
    </row>
    <row r="165" spans="1:29">
      <c r="A165" t="str">
        <f t="shared" si="2"/>
        <v>325SW</v>
      </c>
      <c r="B165">
        <v>325</v>
      </c>
      <c r="C165" t="s">
        <v>101</v>
      </c>
      <c r="D165">
        <v>2</v>
      </c>
      <c r="E165" t="s">
        <v>478</v>
      </c>
      <c r="F165">
        <v>20</v>
      </c>
      <c r="G165">
        <v>9</v>
      </c>
      <c r="H165">
        <v>6</v>
      </c>
      <c r="I165">
        <v>2</v>
      </c>
      <c r="J165">
        <v>9</v>
      </c>
      <c r="K165">
        <v>47</v>
      </c>
      <c r="L165">
        <v>146</v>
      </c>
      <c r="M165">
        <v>388</v>
      </c>
      <c r="N165">
        <v>384</v>
      </c>
      <c r="O165">
        <v>452</v>
      </c>
      <c r="P165">
        <v>421</v>
      </c>
      <c r="Q165">
        <v>437</v>
      </c>
      <c r="R165">
        <v>491</v>
      </c>
      <c r="S165">
        <v>539</v>
      </c>
      <c r="T165">
        <v>597</v>
      </c>
      <c r="U165">
        <v>731</v>
      </c>
      <c r="V165">
        <v>775</v>
      </c>
      <c r="W165">
        <v>808</v>
      </c>
      <c r="X165">
        <v>651</v>
      </c>
      <c r="Y165">
        <v>378</v>
      </c>
      <c r="Z165">
        <v>259</v>
      </c>
      <c r="AA165">
        <v>192</v>
      </c>
      <c r="AB165">
        <v>120</v>
      </c>
      <c r="AC165">
        <v>55</v>
      </c>
    </row>
    <row r="166" spans="1:29">
      <c r="A166" t="str">
        <f t="shared" si="2"/>
        <v>329NE</v>
      </c>
      <c r="B166">
        <v>329</v>
      </c>
      <c r="C166" t="s">
        <v>482</v>
      </c>
      <c r="D166">
        <v>1</v>
      </c>
      <c r="E166" t="s">
        <v>477</v>
      </c>
      <c r="F166">
        <v>5</v>
      </c>
      <c r="G166">
        <v>4</v>
      </c>
      <c r="H166">
        <v>3</v>
      </c>
      <c r="I166">
        <v>7</v>
      </c>
      <c r="J166">
        <v>21</v>
      </c>
      <c r="K166">
        <v>113</v>
      </c>
      <c r="L166">
        <v>319</v>
      </c>
      <c r="M166">
        <v>464</v>
      </c>
      <c r="N166">
        <v>475</v>
      </c>
      <c r="O166">
        <v>316</v>
      </c>
      <c r="P166">
        <v>205</v>
      </c>
      <c r="Q166">
        <v>164</v>
      </c>
      <c r="R166">
        <v>207</v>
      </c>
      <c r="S166">
        <v>197</v>
      </c>
      <c r="T166">
        <v>196</v>
      </c>
      <c r="U166">
        <v>142</v>
      </c>
      <c r="V166">
        <v>144</v>
      </c>
      <c r="W166">
        <v>161</v>
      </c>
      <c r="X166">
        <v>144</v>
      </c>
      <c r="Y166">
        <v>79</v>
      </c>
      <c r="Z166">
        <v>46</v>
      </c>
      <c r="AA166">
        <v>33</v>
      </c>
      <c r="AB166">
        <v>16</v>
      </c>
      <c r="AC166">
        <v>10</v>
      </c>
    </row>
    <row r="167" spans="1:29">
      <c r="A167" t="str">
        <f t="shared" si="2"/>
        <v>329SW</v>
      </c>
      <c r="B167">
        <v>329</v>
      </c>
      <c r="C167" t="s">
        <v>482</v>
      </c>
      <c r="D167">
        <v>1</v>
      </c>
      <c r="E167" t="s">
        <v>478</v>
      </c>
      <c r="F167">
        <v>15</v>
      </c>
      <c r="G167">
        <v>8</v>
      </c>
      <c r="H167">
        <v>7</v>
      </c>
      <c r="I167">
        <v>6</v>
      </c>
      <c r="J167">
        <v>6</v>
      </c>
      <c r="K167">
        <v>18</v>
      </c>
      <c r="L167">
        <v>39</v>
      </c>
      <c r="M167">
        <v>112</v>
      </c>
      <c r="N167">
        <v>111</v>
      </c>
      <c r="O167">
        <v>119</v>
      </c>
      <c r="P167">
        <v>190</v>
      </c>
      <c r="Q167">
        <v>205</v>
      </c>
      <c r="R167">
        <v>210</v>
      </c>
      <c r="S167">
        <v>196</v>
      </c>
      <c r="T167">
        <v>301</v>
      </c>
      <c r="U167">
        <v>365</v>
      </c>
      <c r="V167">
        <v>597</v>
      </c>
      <c r="W167">
        <v>525</v>
      </c>
      <c r="X167">
        <v>255</v>
      </c>
      <c r="Y167">
        <v>170</v>
      </c>
      <c r="Z167">
        <v>76</v>
      </c>
      <c r="AA167">
        <v>64</v>
      </c>
      <c r="AB167">
        <v>40</v>
      </c>
      <c r="AC167">
        <v>43</v>
      </c>
    </row>
    <row r="168" spans="1:29">
      <c r="A168" t="str">
        <f t="shared" si="2"/>
        <v>330NE</v>
      </c>
      <c r="B168">
        <v>330</v>
      </c>
      <c r="C168" t="s">
        <v>482</v>
      </c>
      <c r="D168">
        <v>1</v>
      </c>
      <c r="E168" t="s">
        <v>477</v>
      </c>
      <c r="F168">
        <v>41</v>
      </c>
      <c r="G168">
        <v>25</v>
      </c>
      <c r="H168">
        <v>15</v>
      </c>
      <c r="I168">
        <v>18</v>
      </c>
      <c r="J168">
        <v>48</v>
      </c>
      <c r="K168">
        <v>236</v>
      </c>
      <c r="L168">
        <v>838</v>
      </c>
      <c r="M168">
        <v>2347</v>
      </c>
      <c r="N168">
        <v>2747</v>
      </c>
      <c r="O168">
        <v>1393</v>
      </c>
      <c r="P168">
        <v>695</v>
      </c>
      <c r="Q168">
        <v>748</v>
      </c>
      <c r="R168">
        <v>780</v>
      </c>
      <c r="S168">
        <v>836</v>
      </c>
      <c r="T168">
        <v>811</v>
      </c>
      <c r="U168">
        <v>1122</v>
      </c>
      <c r="V168">
        <v>1329</v>
      </c>
      <c r="W168">
        <v>1754</v>
      </c>
      <c r="X168">
        <v>1571</v>
      </c>
      <c r="Y168">
        <v>474</v>
      </c>
      <c r="Z168">
        <v>374</v>
      </c>
      <c r="AA168">
        <v>309</v>
      </c>
      <c r="AB168">
        <v>188</v>
      </c>
      <c r="AC168">
        <v>91</v>
      </c>
    </row>
    <row r="169" spans="1:29">
      <c r="A169" t="str">
        <f t="shared" si="2"/>
        <v>330SW</v>
      </c>
      <c r="B169">
        <v>330</v>
      </c>
      <c r="C169" t="s">
        <v>482</v>
      </c>
      <c r="D169">
        <v>1</v>
      </c>
      <c r="E169" t="s">
        <v>478</v>
      </c>
      <c r="F169">
        <v>108</v>
      </c>
      <c r="G169">
        <v>55</v>
      </c>
      <c r="H169">
        <v>42</v>
      </c>
      <c r="I169">
        <v>34</v>
      </c>
      <c r="J169">
        <v>51</v>
      </c>
      <c r="K169">
        <v>123</v>
      </c>
      <c r="L169">
        <v>381</v>
      </c>
      <c r="M169">
        <v>964</v>
      </c>
      <c r="N169">
        <v>1541</v>
      </c>
      <c r="O169">
        <v>868</v>
      </c>
      <c r="P169">
        <v>691</v>
      </c>
      <c r="Q169">
        <v>777</v>
      </c>
      <c r="R169">
        <v>870</v>
      </c>
      <c r="S169">
        <v>871</v>
      </c>
      <c r="T169">
        <v>1006</v>
      </c>
      <c r="U169">
        <v>1638</v>
      </c>
      <c r="V169">
        <v>2248</v>
      </c>
      <c r="W169">
        <v>2451</v>
      </c>
      <c r="X169">
        <v>1610</v>
      </c>
      <c r="Y169">
        <v>695</v>
      </c>
      <c r="Z169">
        <v>492</v>
      </c>
      <c r="AA169">
        <v>678</v>
      </c>
      <c r="AB169">
        <v>559</v>
      </c>
      <c r="AC169">
        <v>338</v>
      </c>
    </row>
    <row r="170" spans="1:29">
      <c r="A170" t="str">
        <f t="shared" si="2"/>
        <v>331NE</v>
      </c>
      <c r="B170">
        <v>331</v>
      </c>
      <c r="C170" t="s">
        <v>482</v>
      </c>
      <c r="D170">
        <v>1</v>
      </c>
      <c r="E170" t="s">
        <v>477</v>
      </c>
      <c r="F170">
        <v>398</v>
      </c>
      <c r="G170">
        <v>271</v>
      </c>
      <c r="H170">
        <v>317</v>
      </c>
      <c r="I170">
        <v>412</v>
      </c>
      <c r="J170">
        <v>952</v>
      </c>
      <c r="K170">
        <v>2457</v>
      </c>
      <c r="L170">
        <v>5592</v>
      </c>
      <c r="M170">
        <v>5572</v>
      </c>
      <c r="N170">
        <v>5369</v>
      </c>
      <c r="O170">
        <v>5243</v>
      </c>
      <c r="P170">
        <v>4359</v>
      </c>
      <c r="Q170">
        <v>4651</v>
      </c>
      <c r="R170">
        <v>4436</v>
      </c>
      <c r="S170">
        <v>4622</v>
      </c>
      <c r="T170">
        <v>4531</v>
      </c>
      <c r="U170">
        <v>4337</v>
      </c>
      <c r="V170">
        <v>4277</v>
      </c>
      <c r="W170">
        <v>2815</v>
      </c>
      <c r="X170">
        <v>3127</v>
      </c>
      <c r="Y170">
        <v>2911</v>
      </c>
      <c r="Z170">
        <v>2443</v>
      </c>
      <c r="AA170">
        <v>2016</v>
      </c>
      <c r="AB170">
        <v>1264</v>
      </c>
      <c r="AC170">
        <v>681</v>
      </c>
    </row>
    <row r="171" spans="1:29">
      <c r="A171" t="str">
        <f t="shared" si="2"/>
        <v>331SW</v>
      </c>
      <c r="B171">
        <v>331</v>
      </c>
      <c r="C171" t="s">
        <v>482</v>
      </c>
      <c r="D171">
        <v>1</v>
      </c>
      <c r="E171" t="s">
        <v>478</v>
      </c>
      <c r="F171">
        <v>460</v>
      </c>
      <c r="G171">
        <v>327</v>
      </c>
      <c r="H171">
        <v>280</v>
      </c>
      <c r="I171">
        <v>350</v>
      </c>
      <c r="J171">
        <v>638</v>
      </c>
      <c r="K171">
        <v>1696</v>
      </c>
      <c r="L171">
        <v>3074</v>
      </c>
      <c r="M171">
        <v>4011</v>
      </c>
      <c r="N171">
        <v>4419</v>
      </c>
      <c r="O171">
        <v>4558</v>
      </c>
      <c r="P171">
        <v>4142</v>
      </c>
      <c r="Q171">
        <v>4206</v>
      </c>
      <c r="R171">
        <v>4529</v>
      </c>
      <c r="S171">
        <v>4663</v>
      </c>
      <c r="T171">
        <v>5023</v>
      </c>
      <c r="U171">
        <v>5174</v>
      </c>
      <c r="V171">
        <v>5214</v>
      </c>
      <c r="W171">
        <v>5208</v>
      </c>
      <c r="X171">
        <v>4814</v>
      </c>
      <c r="Y171">
        <v>3040</v>
      </c>
      <c r="Z171">
        <v>2736</v>
      </c>
      <c r="AA171">
        <v>2006</v>
      </c>
      <c r="AB171">
        <v>1079</v>
      </c>
      <c r="AC171">
        <v>757</v>
      </c>
    </row>
    <row r="172" spans="1:29">
      <c r="A172" t="str">
        <f t="shared" si="2"/>
        <v>332NE</v>
      </c>
      <c r="B172">
        <v>332</v>
      </c>
      <c r="C172" t="s">
        <v>482</v>
      </c>
      <c r="D172">
        <v>1</v>
      </c>
      <c r="E172" t="s">
        <v>477</v>
      </c>
      <c r="F172">
        <v>4</v>
      </c>
      <c r="G172">
        <v>2</v>
      </c>
      <c r="H172">
        <v>3</v>
      </c>
      <c r="I172">
        <v>1</v>
      </c>
      <c r="J172">
        <v>5</v>
      </c>
      <c r="K172">
        <v>25</v>
      </c>
      <c r="L172">
        <v>120</v>
      </c>
      <c r="M172">
        <v>239</v>
      </c>
      <c r="N172">
        <v>326</v>
      </c>
      <c r="O172">
        <v>133</v>
      </c>
      <c r="P172">
        <v>112</v>
      </c>
      <c r="Q172">
        <v>144</v>
      </c>
      <c r="R172">
        <v>175</v>
      </c>
      <c r="S172">
        <v>162</v>
      </c>
      <c r="T172">
        <v>159</v>
      </c>
      <c r="U172">
        <v>192</v>
      </c>
      <c r="V172">
        <v>213</v>
      </c>
      <c r="W172">
        <v>210</v>
      </c>
      <c r="X172">
        <v>152</v>
      </c>
      <c r="Y172">
        <v>91</v>
      </c>
      <c r="Z172">
        <v>49</v>
      </c>
      <c r="AA172">
        <v>38</v>
      </c>
      <c r="AB172">
        <v>14</v>
      </c>
      <c r="AC172">
        <v>11</v>
      </c>
    </row>
    <row r="173" spans="1:29">
      <c r="A173" t="str">
        <f t="shared" si="2"/>
        <v>332SW</v>
      </c>
      <c r="B173">
        <v>332</v>
      </c>
      <c r="C173" t="s">
        <v>482</v>
      </c>
      <c r="D173">
        <v>1</v>
      </c>
      <c r="E173" t="s">
        <v>478</v>
      </c>
      <c r="F173">
        <v>10</v>
      </c>
      <c r="G173">
        <v>0</v>
      </c>
      <c r="H173">
        <v>5</v>
      </c>
      <c r="I173">
        <v>6</v>
      </c>
      <c r="J173">
        <v>3</v>
      </c>
      <c r="K173">
        <v>18</v>
      </c>
      <c r="L173">
        <v>57</v>
      </c>
      <c r="M173">
        <v>87</v>
      </c>
      <c r="N173">
        <v>173</v>
      </c>
      <c r="O173">
        <v>153</v>
      </c>
      <c r="P173">
        <v>127</v>
      </c>
      <c r="Q173">
        <v>169</v>
      </c>
      <c r="R173">
        <v>184</v>
      </c>
      <c r="S173">
        <v>175</v>
      </c>
      <c r="T173">
        <v>165</v>
      </c>
      <c r="U173">
        <v>188</v>
      </c>
      <c r="V173">
        <v>332</v>
      </c>
      <c r="W173">
        <v>402</v>
      </c>
      <c r="X173">
        <v>193</v>
      </c>
      <c r="Y173">
        <v>109</v>
      </c>
      <c r="Z173">
        <v>70</v>
      </c>
      <c r="AA173">
        <v>45</v>
      </c>
      <c r="AB173">
        <v>27</v>
      </c>
      <c r="AC173">
        <v>10</v>
      </c>
    </row>
    <row r="174" spans="1:29">
      <c r="A174" t="str">
        <f t="shared" si="2"/>
        <v>333NE</v>
      </c>
      <c r="B174">
        <v>333</v>
      </c>
      <c r="C174" t="s">
        <v>482</v>
      </c>
      <c r="D174">
        <v>1</v>
      </c>
      <c r="E174" t="s">
        <v>477</v>
      </c>
      <c r="F174">
        <v>38</v>
      </c>
      <c r="G174">
        <v>21</v>
      </c>
      <c r="H174">
        <v>18</v>
      </c>
      <c r="I174">
        <v>20</v>
      </c>
      <c r="J174">
        <v>58</v>
      </c>
      <c r="K174">
        <v>228</v>
      </c>
      <c r="L174">
        <v>778</v>
      </c>
      <c r="M174">
        <v>1487</v>
      </c>
      <c r="N174">
        <v>1484</v>
      </c>
      <c r="O174">
        <v>1004</v>
      </c>
      <c r="P174">
        <v>644</v>
      </c>
      <c r="Q174">
        <v>716</v>
      </c>
      <c r="R174">
        <v>701</v>
      </c>
      <c r="S174">
        <v>723</v>
      </c>
      <c r="T174">
        <v>548</v>
      </c>
      <c r="U174">
        <v>637</v>
      </c>
      <c r="V174">
        <v>663</v>
      </c>
      <c r="W174">
        <v>817</v>
      </c>
      <c r="X174">
        <v>677</v>
      </c>
      <c r="Y174">
        <v>336</v>
      </c>
      <c r="Z174">
        <v>254</v>
      </c>
      <c r="AA174">
        <v>253</v>
      </c>
      <c r="AB174">
        <v>148</v>
      </c>
      <c r="AC174">
        <v>77</v>
      </c>
    </row>
    <row r="175" spans="1:29">
      <c r="A175" t="str">
        <f t="shared" si="2"/>
        <v>333SW</v>
      </c>
      <c r="B175">
        <v>333</v>
      </c>
      <c r="C175" t="s">
        <v>482</v>
      </c>
      <c r="D175">
        <v>1</v>
      </c>
      <c r="E175" t="s">
        <v>478</v>
      </c>
      <c r="F175">
        <v>41</v>
      </c>
      <c r="G175">
        <v>15</v>
      </c>
      <c r="H175">
        <v>22</v>
      </c>
      <c r="I175">
        <v>24</v>
      </c>
      <c r="J175">
        <v>39</v>
      </c>
      <c r="K175">
        <v>109</v>
      </c>
      <c r="L175">
        <v>265</v>
      </c>
      <c r="M175">
        <v>519</v>
      </c>
      <c r="N175">
        <v>756</v>
      </c>
      <c r="O175">
        <v>641</v>
      </c>
      <c r="P175">
        <v>624</v>
      </c>
      <c r="Q175">
        <v>686</v>
      </c>
      <c r="R175">
        <v>685</v>
      </c>
      <c r="S175">
        <v>710</v>
      </c>
      <c r="T175">
        <v>570</v>
      </c>
      <c r="U175">
        <v>1036</v>
      </c>
      <c r="V175">
        <v>1288</v>
      </c>
      <c r="W175">
        <v>1194</v>
      </c>
      <c r="X175">
        <v>856</v>
      </c>
      <c r="Y175">
        <v>514</v>
      </c>
      <c r="Z175">
        <v>383</v>
      </c>
      <c r="AA175">
        <v>341</v>
      </c>
      <c r="AB175">
        <v>198</v>
      </c>
      <c r="AC175">
        <v>116</v>
      </c>
    </row>
    <row r="176" spans="1:29">
      <c r="A176" t="str">
        <f t="shared" si="2"/>
        <v>369NE</v>
      </c>
      <c r="B176">
        <v>369</v>
      </c>
      <c r="C176" t="s">
        <v>153</v>
      </c>
      <c r="D176">
        <v>4</v>
      </c>
      <c r="E176" t="s">
        <v>477</v>
      </c>
      <c r="F176">
        <v>24</v>
      </c>
      <c r="G176">
        <v>27</v>
      </c>
      <c r="H176">
        <v>27</v>
      </c>
      <c r="I176">
        <v>19</v>
      </c>
      <c r="J176">
        <v>36</v>
      </c>
      <c r="K176">
        <v>73</v>
      </c>
      <c r="L176">
        <v>216</v>
      </c>
      <c r="M176">
        <v>323</v>
      </c>
      <c r="N176">
        <v>303</v>
      </c>
      <c r="O176">
        <v>215</v>
      </c>
      <c r="P176">
        <v>225</v>
      </c>
      <c r="Q176">
        <v>282</v>
      </c>
      <c r="R176">
        <v>288</v>
      </c>
      <c r="S176">
        <v>320</v>
      </c>
      <c r="T176">
        <v>443</v>
      </c>
      <c r="U176">
        <v>585</v>
      </c>
      <c r="V176">
        <v>787</v>
      </c>
      <c r="W176">
        <v>741</v>
      </c>
      <c r="X176">
        <v>491</v>
      </c>
      <c r="Y176">
        <v>244</v>
      </c>
      <c r="Z176">
        <v>186</v>
      </c>
      <c r="AA176">
        <v>117</v>
      </c>
      <c r="AB176">
        <v>72</v>
      </c>
      <c r="AC176">
        <v>51</v>
      </c>
    </row>
    <row r="177" spans="1:29">
      <c r="A177" t="str">
        <f t="shared" si="2"/>
        <v>369SW</v>
      </c>
      <c r="B177">
        <v>369</v>
      </c>
      <c r="C177" t="s">
        <v>153</v>
      </c>
      <c r="D177">
        <v>4</v>
      </c>
      <c r="E177" t="s">
        <v>478</v>
      </c>
      <c r="F177">
        <v>5</v>
      </c>
      <c r="G177">
        <v>11</v>
      </c>
      <c r="H177">
        <v>11</v>
      </c>
      <c r="I177">
        <v>35</v>
      </c>
      <c r="J177">
        <v>81</v>
      </c>
      <c r="K177">
        <v>344</v>
      </c>
      <c r="L177">
        <v>528</v>
      </c>
      <c r="M177">
        <v>661</v>
      </c>
      <c r="N177">
        <v>507</v>
      </c>
      <c r="O177">
        <v>427</v>
      </c>
      <c r="P177">
        <v>331</v>
      </c>
      <c r="Q177">
        <v>301</v>
      </c>
      <c r="R177">
        <v>323</v>
      </c>
      <c r="S177">
        <v>292</v>
      </c>
      <c r="T177">
        <v>286</v>
      </c>
      <c r="U177">
        <v>337</v>
      </c>
      <c r="V177">
        <v>421</v>
      </c>
      <c r="W177">
        <v>388</v>
      </c>
      <c r="X177">
        <v>263</v>
      </c>
      <c r="Y177">
        <v>105</v>
      </c>
      <c r="Z177">
        <v>72</v>
      </c>
      <c r="AA177">
        <v>49</v>
      </c>
      <c r="AB177">
        <v>25</v>
      </c>
      <c r="AC177">
        <v>22</v>
      </c>
    </row>
    <row r="178" spans="1:29">
      <c r="A178" t="str">
        <f t="shared" si="2"/>
        <v>400NE</v>
      </c>
      <c r="B178">
        <v>400</v>
      </c>
      <c r="C178" t="s">
        <v>48</v>
      </c>
      <c r="D178">
        <v>1</v>
      </c>
      <c r="E178" t="s">
        <v>477</v>
      </c>
      <c r="F178">
        <v>27</v>
      </c>
      <c r="G178">
        <v>13</v>
      </c>
      <c r="H178">
        <v>13</v>
      </c>
      <c r="I178">
        <v>10</v>
      </c>
      <c r="J178">
        <v>34</v>
      </c>
      <c r="K178">
        <v>54</v>
      </c>
      <c r="L178">
        <v>186</v>
      </c>
      <c r="M178">
        <v>347</v>
      </c>
      <c r="N178">
        <v>402</v>
      </c>
      <c r="O178">
        <v>240</v>
      </c>
      <c r="P178">
        <v>209</v>
      </c>
      <c r="Q178">
        <v>216</v>
      </c>
      <c r="R178">
        <v>260</v>
      </c>
      <c r="S178">
        <v>239</v>
      </c>
      <c r="T178">
        <v>257</v>
      </c>
      <c r="U178">
        <v>338</v>
      </c>
      <c r="V178">
        <v>418</v>
      </c>
      <c r="W178">
        <v>507</v>
      </c>
      <c r="X178">
        <v>381</v>
      </c>
      <c r="Y178">
        <v>222</v>
      </c>
      <c r="Z178">
        <v>144</v>
      </c>
      <c r="AA178">
        <v>124</v>
      </c>
      <c r="AB178">
        <v>62</v>
      </c>
      <c r="AC178">
        <v>51</v>
      </c>
    </row>
    <row r="179" spans="1:29">
      <c r="A179" t="str">
        <f t="shared" si="2"/>
        <v>400SW</v>
      </c>
      <c r="B179">
        <v>400</v>
      </c>
      <c r="C179" t="s">
        <v>48</v>
      </c>
      <c r="D179">
        <v>1</v>
      </c>
      <c r="E179" t="s">
        <v>478</v>
      </c>
      <c r="F179">
        <v>22</v>
      </c>
      <c r="G179">
        <v>11</v>
      </c>
      <c r="H179">
        <v>3</v>
      </c>
      <c r="I179">
        <v>9</v>
      </c>
      <c r="J179">
        <v>31</v>
      </c>
      <c r="K179">
        <v>85</v>
      </c>
      <c r="L179">
        <v>182</v>
      </c>
      <c r="M179">
        <v>387</v>
      </c>
      <c r="N179">
        <v>361</v>
      </c>
      <c r="O179">
        <v>207</v>
      </c>
      <c r="P179">
        <v>199</v>
      </c>
      <c r="Q179">
        <v>215</v>
      </c>
      <c r="R179">
        <v>229</v>
      </c>
      <c r="S179">
        <v>238</v>
      </c>
      <c r="T179">
        <v>301</v>
      </c>
      <c r="U179">
        <v>358</v>
      </c>
      <c r="V179">
        <v>398</v>
      </c>
      <c r="W179">
        <v>479</v>
      </c>
      <c r="X179">
        <v>385</v>
      </c>
      <c r="Y179">
        <v>252</v>
      </c>
      <c r="Z179">
        <v>195</v>
      </c>
      <c r="AA179">
        <v>156</v>
      </c>
      <c r="AB179">
        <v>76</v>
      </c>
      <c r="AC179">
        <v>57</v>
      </c>
    </row>
    <row r="180" spans="1:29">
      <c r="A180" t="str">
        <f t="shared" si="2"/>
        <v>401NE</v>
      </c>
      <c r="B180">
        <v>401</v>
      </c>
      <c r="C180" t="s">
        <v>38</v>
      </c>
      <c r="D180">
        <v>1</v>
      </c>
      <c r="E180" t="s">
        <v>477</v>
      </c>
      <c r="F180">
        <v>8</v>
      </c>
      <c r="G180">
        <v>7</v>
      </c>
      <c r="H180">
        <v>2</v>
      </c>
      <c r="I180">
        <v>8</v>
      </c>
      <c r="J180">
        <v>10</v>
      </c>
      <c r="K180">
        <v>11</v>
      </c>
      <c r="L180">
        <v>41</v>
      </c>
      <c r="M180">
        <v>103</v>
      </c>
      <c r="N180">
        <v>104</v>
      </c>
      <c r="O180">
        <v>124</v>
      </c>
      <c r="P180">
        <v>159</v>
      </c>
      <c r="Q180">
        <v>192</v>
      </c>
      <c r="R180">
        <v>186</v>
      </c>
      <c r="S180">
        <v>175</v>
      </c>
      <c r="T180">
        <v>195</v>
      </c>
      <c r="U180">
        <v>205</v>
      </c>
      <c r="V180">
        <v>223</v>
      </c>
      <c r="W180">
        <v>167</v>
      </c>
      <c r="X180">
        <v>70</v>
      </c>
      <c r="Y180">
        <v>29</v>
      </c>
      <c r="Z180">
        <v>30</v>
      </c>
      <c r="AA180">
        <v>28</v>
      </c>
      <c r="AB180">
        <v>17</v>
      </c>
      <c r="AC180">
        <v>11</v>
      </c>
    </row>
    <row r="181" spans="1:29">
      <c r="A181" t="str">
        <f t="shared" si="2"/>
        <v>401SW</v>
      </c>
      <c r="B181">
        <v>401</v>
      </c>
      <c r="C181" t="s">
        <v>38</v>
      </c>
      <c r="D181">
        <v>1</v>
      </c>
      <c r="E181" t="s">
        <v>478</v>
      </c>
      <c r="F181">
        <v>10</v>
      </c>
      <c r="G181">
        <v>19</v>
      </c>
      <c r="H181">
        <v>11</v>
      </c>
      <c r="I181">
        <v>10</v>
      </c>
      <c r="J181">
        <v>21</v>
      </c>
      <c r="K181">
        <v>70</v>
      </c>
      <c r="L181">
        <v>143</v>
      </c>
      <c r="M181">
        <v>186</v>
      </c>
      <c r="N181">
        <v>196</v>
      </c>
      <c r="O181">
        <v>192</v>
      </c>
      <c r="P181">
        <v>187</v>
      </c>
      <c r="Q181">
        <v>206</v>
      </c>
      <c r="R181">
        <v>247</v>
      </c>
      <c r="S181">
        <v>268</v>
      </c>
      <c r="T181">
        <v>237</v>
      </c>
      <c r="U181">
        <v>218</v>
      </c>
      <c r="V181">
        <v>226</v>
      </c>
      <c r="W181">
        <v>157</v>
      </c>
      <c r="X181">
        <v>98</v>
      </c>
      <c r="Y181">
        <v>33</v>
      </c>
      <c r="Z181">
        <v>35</v>
      </c>
      <c r="AA181">
        <v>20</v>
      </c>
      <c r="AB181">
        <v>12</v>
      </c>
      <c r="AC181">
        <v>11</v>
      </c>
    </row>
    <row r="182" spans="1:29">
      <c r="A182" t="str">
        <f t="shared" si="2"/>
        <v>402NE</v>
      </c>
      <c r="B182">
        <v>402</v>
      </c>
      <c r="C182" t="s">
        <v>38</v>
      </c>
      <c r="D182">
        <v>1</v>
      </c>
      <c r="E182" t="s">
        <v>477</v>
      </c>
      <c r="F182">
        <v>3</v>
      </c>
      <c r="G182">
        <v>6</v>
      </c>
      <c r="H182">
        <v>4</v>
      </c>
      <c r="I182">
        <v>1</v>
      </c>
      <c r="J182">
        <v>3</v>
      </c>
      <c r="K182">
        <v>11</v>
      </c>
      <c r="L182">
        <v>35</v>
      </c>
      <c r="M182">
        <v>215</v>
      </c>
      <c r="N182">
        <v>48</v>
      </c>
      <c r="O182">
        <v>59</v>
      </c>
      <c r="P182">
        <v>57</v>
      </c>
      <c r="Q182">
        <v>75</v>
      </c>
      <c r="R182">
        <v>65</v>
      </c>
      <c r="S182">
        <v>71</v>
      </c>
      <c r="T182">
        <v>173</v>
      </c>
      <c r="U182">
        <v>157</v>
      </c>
      <c r="V182">
        <v>130</v>
      </c>
      <c r="W182">
        <v>117</v>
      </c>
      <c r="X182">
        <v>71</v>
      </c>
      <c r="Y182">
        <v>73</v>
      </c>
      <c r="Z182">
        <v>52</v>
      </c>
      <c r="AA182">
        <v>47</v>
      </c>
      <c r="AB182">
        <v>26</v>
      </c>
      <c r="AC182">
        <v>7</v>
      </c>
    </row>
    <row r="183" spans="1:29">
      <c r="A183" t="str">
        <f t="shared" si="2"/>
        <v>402SW</v>
      </c>
      <c r="B183">
        <v>402</v>
      </c>
      <c r="C183" t="s">
        <v>38</v>
      </c>
      <c r="D183">
        <v>1</v>
      </c>
      <c r="E183" t="s">
        <v>478</v>
      </c>
      <c r="F183">
        <v>6</v>
      </c>
      <c r="G183">
        <v>5</v>
      </c>
      <c r="H183">
        <v>2</v>
      </c>
      <c r="I183">
        <v>0</v>
      </c>
      <c r="J183">
        <v>5</v>
      </c>
      <c r="K183">
        <v>11</v>
      </c>
      <c r="L183">
        <v>55</v>
      </c>
      <c r="M183">
        <v>316</v>
      </c>
      <c r="N183">
        <v>79</v>
      </c>
      <c r="O183">
        <v>73</v>
      </c>
      <c r="P183">
        <v>50</v>
      </c>
      <c r="Q183">
        <v>68</v>
      </c>
      <c r="R183">
        <v>59</v>
      </c>
      <c r="S183">
        <v>94</v>
      </c>
      <c r="T183">
        <v>161</v>
      </c>
      <c r="U183">
        <v>121</v>
      </c>
      <c r="V183">
        <v>139</v>
      </c>
      <c r="W183">
        <v>154</v>
      </c>
      <c r="X183">
        <v>112</v>
      </c>
      <c r="Y183">
        <v>59</v>
      </c>
      <c r="Z183">
        <v>38</v>
      </c>
      <c r="AA183">
        <v>37</v>
      </c>
      <c r="AB183">
        <v>19</v>
      </c>
      <c r="AC183">
        <v>7</v>
      </c>
    </row>
    <row r="184" spans="1:29">
      <c r="A184" t="str">
        <f t="shared" si="2"/>
        <v>403NE</v>
      </c>
      <c r="B184">
        <v>403</v>
      </c>
      <c r="C184" t="s">
        <v>529</v>
      </c>
      <c r="D184">
        <v>1</v>
      </c>
      <c r="E184" t="s">
        <v>477</v>
      </c>
      <c r="F184">
        <v>9</v>
      </c>
      <c r="G184">
        <v>7</v>
      </c>
      <c r="H184">
        <v>7</v>
      </c>
      <c r="I184">
        <v>7</v>
      </c>
      <c r="J184">
        <v>13</v>
      </c>
      <c r="K184">
        <v>27</v>
      </c>
      <c r="L184">
        <v>140</v>
      </c>
      <c r="M184">
        <v>333</v>
      </c>
      <c r="N184">
        <v>306</v>
      </c>
      <c r="O184">
        <v>207</v>
      </c>
      <c r="P184">
        <v>190</v>
      </c>
      <c r="Q184">
        <v>270</v>
      </c>
      <c r="R184">
        <v>328</v>
      </c>
      <c r="S184">
        <v>270</v>
      </c>
      <c r="T184">
        <v>424</v>
      </c>
      <c r="U184">
        <v>323</v>
      </c>
      <c r="V184">
        <v>445</v>
      </c>
      <c r="W184">
        <v>525</v>
      </c>
      <c r="X184">
        <v>355</v>
      </c>
      <c r="Y184">
        <v>206</v>
      </c>
      <c r="Z184">
        <v>89</v>
      </c>
      <c r="AA184">
        <v>43</v>
      </c>
      <c r="AB184">
        <v>24</v>
      </c>
      <c r="AC184">
        <v>17</v>
      </c>
    </row>
    <row r="185" spans="1:29">
      <c r="A185" t="str">
        <f t="shared" si="2"/>
        <v>403SW</v>
      </c>
      <c r="B185">
        <v>403</v>
      </c>
      <c r="C185" t="s">
        <v>529</v>
      </c>
      <c r="D185">
        <v>1</v>
      </c>
      <c r="E185" t="s">
        <v>478</v>
      </c>
      <c r="F185">
        <v>6</v>
      </c>
      <c r="G185">
        <v>3</v>
      </c>
      <c r="H185">
        <v>3</v>
      </c>
      <c r="I185">
        <v>8</v>
      </c>
      <c r="J185">
        <v>19</v>
      </c>
      <c r="K185">
        <v>54</v>
      </c>
      <c r="L185">
        <v>129</v>
      </c>
      <c r="M185">
        <v>405</v>
      </c>
      <c r="N185">
        <v>367</v>
      </c>
      <c r="O185">
        <v>192</v>
      </c>
      <c r="P185">
        <v>221</v>
      </c>
      <c r="Q185">
        <v>189</v>
      </c>
      <c r="R185">
        <v>229</v>
      </c>
      <c r="S185">
        <v>241</v>
      </c>
      <c r="T185">
        <v>195</v>
      </c>
      <c r="U185">
        <v>198</v>
      </c>
      <c r="V185">
        <v>288</v>
      </c>
      <c r="W185">
        <v>304</v>
      </c>
      <c r="X185">
        <v>250</v>
      </c>
      <c r="Y185">
        <v>131</v>
      </c>
      <c r="Z185">
        <v>99</v>
      </c>
      <c r="AA185">
        <v>69</v>
      </c>
      <c r="AB185">
        <v>28</v>
      </c>
      <c r="AC185">
        <v>16</v>
      </c>
    </row>
    <row r="186" spans="1:29">
      <c r="A186" t="str">
        <f t="shared" si="2"/>
        <v>404NE</v>
      </c>
      <c r="B186">
        <v>404</v>
      </c>
      <c r="C186" t="s">
        <v>529</v>
      </c>
      <c r="D186">
        <v>1</v>
      </c>
      <c r="E186" t="s">
        <v>477</v>
      </c>
      <c r="F186">
        <v>3</v>
      </c>
      <c r="G186">
        <v>1</v>
      </c>
      <c r="H186">
        <v>1</v>
      </c>
      <c r="I186">
        <v>1</v>
      </c>
      <c r="J186">
        <v>6</v>
      </c>
      <c r="K186">
        <v>29</v>
      </c>
      <c r="L186">
        <v>66</v>
      </c>
      <c r="M186">
        <v>148</v>
      </c>
      <c r="N186">
        <v>131</v>
      </c>
      <c r="O186">
        <v>39</v>
      </c>
      <c r="P186">
        <v>69</v>
      </c>
      <c r="Q186">
        <v>48</v>
      </c>
      <c r="R186">
        <v>53</v>
      </c>
      <c r="S186">
        <v>42</v>
      </c>
      <c r="T186">
        <v>49</v>
      </c>
      <c r="U186">
        <v>72</v>
      </c>
      <c r="V186">
        <v>65</v>
      </c>
      <c r="W186">
        <v>42</v>
      </c>
      <c r="X186">
        <v>47</v>
      </c>
      <c r="Y186">
        <v>43</v>
      </c>
      <c r="Z186">
        <v>22</v>
      </c>
      <c r="AA186">
        <v>18</v>
      </c>
      <c r="AB186">
        <v>9</v>
      </c>
      <c r="AC186">
        <v>6</v>
      </c>
    </row>
    <row r="187" spans="1:29">
      <c r="A187" t="str">
        <f t="shared" si="2"/>
        <v>404SW</v>
      </c>
      <c r="B187">
        <v>404</v>
      </c>
      <c r="C187" t="s">
        <v>529</v>
      </c>
      <c r="D187">
        <v>1</v>
      </c>
      <c r="E187" t="s">
        <v>478</v>
      </c>
      <c r="F187">
        <v>9</v>
      </c>
      <c r="G187">
        <v>1</v>
      </c>
      <c r="H187">
        <v>2</v>
      </c>
      <c r="I187">
        <v>2</v>
      </c>
      <c r="J187">
        <v>0</v>
      </c>
      <c r="K187">
        <v>10</v>
      </c>
      <c r="L187">
        <v>19</v>
      </c>
      <c r="M187">
        <v>51</v>
      </c>
      <c r="N187">
        <v>50</v>
      </c>
      <c r="O187">
        <v>41</v>
      </c>
      <c r="P187">
        <v>39</v>
      </c>
      <c r="Q187">
        <v>56</v>
      </c>
      <c r="R187">
        <v>55</v>
      </c>
      <c r="S187">
        <v>71</v>
      </c>
      <c r="T187">
        <v>82</v>
      </c>
      <c r="U187">
        <v>75</v>
      </c>
      <c r="V187">
        <v>98</v>
      </c>
      <c r="W187">
        <v>97</v>
      </c>
      <c r="X187">
        <v>98</v>
      </c>
      <c r="Y187">
        <v>75</v>
      </c>
      <c r="Z187">
        <v>66</v>
      </c>
      <c r="AA187">
        <v>39</v>
      </c>
      <c r="AB187">
        <v>22</v>
      </c>
      <c r="AC187">
        <v>10</v>
      </c>
    </row>
    <row r="188" spans="1:29">
      <c r="A188" t="str">
        <f t="shared" si="2"/>
        <v>405NE</v>
      </c>
      <c r="B188">
        <v>405</v>
      </c>
      <c r="C188" t="s">
        <v>529</v>
      </c>
      <c r="D188">
        <v>1</v>
      </c>
      <c r="E188" t="s">
        <v>477</v>
      </c>
      <c r="F188">
        <v>7</v>
      </c>
      <c r="G188">
        <v>7</v>
      </c>
      <c r="H188">
        <v>4</v>
      </c>
      <c r="I188">
        <v>10</v>
      </c>
      <c r="J188">
        <v>41</v>
      </c>
      <c r="K188">
        <v>116</v>
      </c>
      <c r="L188">
        <v>308</v>
      </c>
      <c r="M188">
        <v>490</v>
      </c>
      <c r="N188">
        <v>431</v>
      </c>
      <c r="O188">
        <v>237</v>
      </c>
      <c r="P188">
        <v>220</v>
      </c>
      <c r="Q188">
        <v>199</v>
      </c>
      <c r="R188">
        <v>219</v>
      </c>
      <c r="S188">
        <v>178</v>
      </c>
      <c r="T188">
        <v>188</v>
      </c>
      <c r="U188">
        <v>235</v>
      </c>
      <c r="V188">
        <v>245</v>
      </c>
      <c r="W188">
        <v>251</v>
      </c>
      <c r="X188">
        <v>242</v>
      </c>
      <c r="Y188">
        <v>131</v>
      </c>
      <c r="Z188">
        <v>70</v>
      </c>
      <c r="AA188">
        <v>59</v>
      </c>
      <c r="AB188">
        <v>31</v>
      </c>
      <c r="AC188">
        <v>16</v>
      </c>
    </row>
    <row r="189" spans="1:29">
      <c r="A189" t="str">
        <f t="shared" si="2"/>
        <v>405SW</v>
      </c>
      <c r="B189">
        <v>405</v>
      </c>
      <c r="C189" t="s">
        <v>529</v>
      </c>
      <c r="D189">
        <v>1</v>
      </c>
      <c r="E189" t="s">
        <v>478</v>
      </c>
      <c r="F189">
        <v>25</v>
      </c>
      <c r="G189">
        <v>10</v>
      </c>
      <c r="H189">
        <v>5</v>
      </c>
      <c r="I189">
        <v>3</v>
      </c>
      <c r="J189">
        <v>9</v>
      </c>
      <c r="K189">
        <v>18</v>
      </c>
      <c r="L189">
        <v>54</v>
      </c>
      <c r="M189">
        <v>135</v>
      </c>
      <c r="N189">
        <v>125</v>
      </c>
      <c r="O189">
        <v>108</v>
      </c>
      <c r="P189">
        <v>141</v>
      </c>
      <c r="Q189">
        <v>151</v>
      </c>
      <c r="R189">
        <v>183</v>
      </c>
      <c r="S189">
        <v>230</v>
      </c>
      <c r="T189">
        <v>245</v>
      </c>
      <c r="U189">
        <v>280</v>
      </c>
      <c r="V189">
        <v>373</v>
      </c>
      <c r="W189">
        <v>451</v>
      </c>
      <c r="X189">
        <v>418</v>
      </c>
      <c r="Y189">
        <v>298</v>
      </c>
      <c r="Z189">
        <v>205</v>
      </c>
      <c r="AA189">
        <v>164</v>
      </c>
      <c r="AB189">
        <v>86</v>
      </c>
      <c r="AC189">
        <v>32</v>
      </c>
    </row>
    <row r="190" spans="1:29">
      <c r="A190" t="str">
        <f t="shared" si="2"/>
        <v>406NE</v>
      </c>
      <c r="B190">
        <v>406</v>
      </c>
      <c r="C190" t="s">
        <v>529</v>
      </c>
      <c r="D190">
        <v>1</v>
      </c>
      <c r="E190" t="s">
        <v>477</v>
      </c>
      <c r="F190">
        <v>26</v>
      </c>
      <c r="G190">
        <v>12</v>
      </c>
      <c r="H190">
        <v>7</v>
      </c>
      <c r="I190">
        <v>11</v>
      </c>
      <c r="J190">
        <v>27</v>
      </c>
      <c r="K190">
        <v>85</v>
      </c>
      <c r="L190">
        <v>167</v>
      </c>
      <c r="M190">
        <v>260</v>
      </c>
      <c r="N190">
        <v>260</v>
      </c>
      <c r="O190">
        <v>290</v>
      </c>
      <c r="P190">
        <v>345</v>
      </c>
      <c r="Q190">
        <v>397</v>
      </c>
      <c r="R190">
        <v>418</v>
      </c>
      <c r="S190">
        <v>390</v>
      </c>
      <c r="T190">
        <v>380</v>
      </c>
      <c r="U190">
        <v>425</v>
      </c>
      <c r="V190">
        <v>453</v>
      </c>
      <c r="W190">
        <v>505</v>
      </c>
      <c r="X190">
        <v>457</v>
      </c>
      <c r="Y190">
        <v>429</v>
      </c>
      <c r="Z190">
        <v>263</v>
      </c>
      <c r="AA190">
        <v>148</v>
      </c>
      <c r="AB190">
        <v>103</v>
      </c>
      <c r="AC190">
        <v>63</v>
      </c>
    </row>
    <row r="191" spans="1:29">
      <c r="A191" t="str">
        <f t="shared" si="2"/>
        <v>406SW</v>
      </c>
      <c r="B191">
        <v>406</v>
      </c>
      <c r="C191" t="s">
        <v>529</v>
      </c>
      <c r="D191">
        <v>1</v>
      </c>
      <c r="E191" t="s">
        <v>478</v>
      </c>
      <c r="F191">
        <v>22</v>
      </c>
      <c r="G191">
        <v>7</v>
      </c>
      <c r="H191">
        <v>5</v>
      </c>
      <c r="I191">
        <v>9</v>
      </c>
      <c r="J191">
        <v>25</v>
      </c>
      <c r="K191">
        <v>50</v>
      </c>
      <c r="L191">
        <v>122</v>
      </c>
      <c r="M191">
        <v>134</v>
      </c>
      <c r="N191">
        <v>169</v>
      </c>
      <c r="O191">
        <v>244</v>
      </c>
      <c r="P191">
        <v>244</v>
      </c>
      <c r="Q191">
        <v>268</v>
      </c>
      <c r="R191">
        <v>349</v>
      </c>
      <c r="S191">
        <v>314</v>
      </c>
      <c r="T191">
        <v>354</v>
      </c>
      <c r="U191">
        <v>379</v>
      </c>
      <c r="V191">
        <v>439</v>
      </c>
      <c r="W191">
        <v>454</v>
      </c>
      <c r="X191">
        <v>387</v>
      </c>
      <c r="Y191">
        <v>281</v>
      </c>
      <c r="Z191">
        <v>192</v>
      </c>
      <c r="AA191">
        <v>130</v>
      </c>
      <c r="AB191">
        <v>81</v>
      </c>
      <c r="AC191">
        <v>30</v>
      </c>
    </row>
    <row r="192" spans="1:29">
      <c r="A192" t="str">
        <f t="shared" si="2"/>
        <v>407SW</v>
      </c>
      <c r="B192">
        <v>407</v>
      </c>
      <c r="C192" t="s">
        <v>39</v>
      </c>
      <c r="D192">
        <v>1</v>
      </c>
      <c r="E192" t="s">
        <v>478</v>
      </c>
      <c r="F192">
        <v>120</v>
      </c>
      <c r="G192">
        <v>154</v>
      </c>
      <c r="H192">
        <v>180</v>
      </c>
      <c r="I192">
        <v>143</v>
      </c>
      <c r="J192">
        <v>251</v>
      </c>
      <c r="K192">
        <v>706</v>
      </c>
      <c r="L192">
        <v>991</v>
      </c>
      <c r="M192">
        <v>1349</v>
      </c>
      <c r="N192">
        <v>1364</v>
      </c>
      <c r="O192">
        <v>969</v>
      </c>
      <c r="P192">
        <v>789</v>
      </c>
      <c r="Q192">
        <v>931</v>
      </c>
      <c r="R192">
        <v>833</v>
      </c>
      <c r="S192">
        <v>926</v>
      </c>
      <c r="T192">
        <v>804</v>
      </c>
      <c r="U192">
        <v>804</v>
      </c>
      <c r="V192">
        <v>670</v>
      </c>
      <c r="W192">
        <v>640</v>
      </c>
      <c r="X192">
        <v>675</v>
      </c>
      <c r="Y192">
        <v>604</v>
      </c>
      <c r="Z192">
        <v>547</v>
      </c>
      <c r="AA192">
        <v>486</v>
      </c>
      <c r="AB192">
        <v>421</v>
      </c>
      <c r="AC192">
        <v>293</v>
      </c>
    </row>
    <row r="193" spans="1:29">
      <c r="A193" t="str">
        <f t="shared" si="2"/>
        <v>408NE</v>
      </c>
      <c r="B193">
        <v>408</v>
      </c>
      <c r="C193" t="s">
        <v>39</v>
      </c>
      <c r="D193">
        <v>1</v>
      </c>
      <c r="E193" t="s">
        <v>477</v>
      </c>
      <c r="F193">
        <v>89</v>
      </c>
      <c r="G193">
        <v>48</v>
      </c>
      <c r="H193">
        <v>38</v>
      </c>
      <c r="I193">
        <v>28</v>
      </c>
      <c r="J193">
        <v>27</v>
      </c>
      <c r="K193">
        <v>83</v>
      </c>
      <c r="L193">
        <v>147</v>
      </c>
      <c r="M193">
        <v>323</v>
      </c>
      <c r="N193">
        <v>530</v>
      </c>
      <c r="O193">
        <v>465</v>
      </c>
      <c r="P193">
        <v>504</v>
      </c>
      <c r="Q193">
        <v>526</v>
      </c>
      <c r="R193">
        <v>522</v>
      </c>
      <c r="S193">
        <v>472</v>
      </c>
      <c r="T193">
        <v>583</v>
      </c>
      <c r="U193">
        <v>830</v>
      </c>
      <c r="V193">
        <v>827</v>
      </c>
      <c r="W193">
        <v>861</v>
      </c>
      <c r="X193">
        <v>828</v>
      </c>
      <c r="Y193">
        <v>553</v>
      </c>
      <c r="Z193">
        <v>453</v>
      </c>
      <c r="AA193">
        <v>398</v>
      </c>
      <c r="AB193">
        <v>321</v>
      </c>
      <c r="AC193">
        <v>136</v>
      </c>
    </row>
    <row r="194" spans="1:29">
      <c r="A194" t="str">
        <f t="shared" ref="A194:A257" si="3">CONCATENATE(B194,E194)</f>
        <v>409NE</v>
      </c>
      <c r="B194">
        <v>409</v>
      </c>
      <c r="C194" t="s">
        <v>533</v>
      </c>
      <c r="D194">
        <v>2</v>
      </c>
      <c r="E194" t="s">
        <v>477</v>
      </c>
      <c r="F194">
        <v>93</v>
      </c>
      <c r="G194">
        <v>226</v>
      </c>
      <c r="H194">
        <v>144</v>
      </c>
      <c r="I194">
        <v>112</v>
      </c>
      <c r="J194">
        <v>166</v>
      </c>
      <c r="K194">
        <v>338</v>
      </c>
      <c r="L194">
        <v>600</v>
      </c>
      <c r="M194">
        <v>582</v>
      </c>
      <c r="N194">
        <v>575</v>
      </c>
      <c r="O194">
        <v>545</v>
      </c>
      <c r="P194">
        <v>564</v>
      </c>
      <c r="Q194">
        <v>650</v>
      </c>
      <c r="R194">
        <v>663</v>
      </c>
      <c r="S194">
        <v>708</v>
      </c>
      <c r="T194">
        <v>1126</v>
      </c>
      <c r="U194">
        <v>1086</v>
      </c>
      <c r="V194">
        <v>1043</v>
      </c>
      <c r="W194">
        <v>1000</v>
      </c>
      <c r="X194">
        <v>714</v>
      </c>
      <c r="Y194">
        <v>370</v>
      </c>
      <c r="Z194">
        <v>251</v>
      </c>
      <c r="AA194">
        <v>249</v>
      </c>
      <c r="AB194">
        <v>262</v>
      </c>
      <c r="AC194">
        <v>177</v>
      </c>
    </row>
    <row r="195" spans="1:29">
      <c r="A195" t="str">
        <f t="shared" si="3"/>
        <v>409SW</v>
      </c>
      <c r="B195">
        <v>409</v>
      </c>
      <c r="C195" t="s">
        <v>533</v>
      </c>
      <c r="D195">
        <v>2</v>
      </c>
      <c r="E195" t="s">
        <v>478</v>
      </c>
      <c r="F195">
        <v>66</v>
      </c>
      <c r="G195">
        <v>85</v>
      </c>
      <c r="H195">
        <v>126</v>
      </c>
      <c r="I195">
        <v>174</v>
      </c>
      <c r="J195">
        <v>497</v>
      </c>
      <c r="K195">
        <v>1118</v>
      </c>
      <c r="L195">
        <v>1178</v>
      </c>
      <c r="M195">
        <v>1176</v>
      </c>
      <c r="N195">
        <v>917</v>
      </c>
      <c r="O195">
        <v>669</v>
      </c>
      <c r="P195">
        <v>588</v>
      </c>
      <c r="Q195">
        <v>582</v>
      </c>
      <c r="R195">
        <v>636</v>
      </c>
      <c r="S195">
        <v>760</v>
      </c>
      <c r="T195">
        <v>695</v>
      </c>
      <c r="U195">
        <v>538</v>
      </c>
      <c r="V195">
        <v>578</v>
      </c>
      <c r="W195">
        <v>522</v>
      </c>
      <c r="X195">
        <v>336</v>
      </c>
      <c r="Y195">
        <v>211</v>
      </c>
      <c r="Z195">
        <v>279</v>
      </c>
      <c r="AA195">
        <v>227</v>
      </c>
      <c r="AB195">
        <v>161</v>
      </c>
      <c r="AC195">
        <v>116</v>
      </c>
    </row>
    <row r="196" spans="1:29">
      <c r="A196" t="str">
        <f t="shared" si="3"/>
        <v>410NE</v>
      </c>
      <c r="B196">
        <v>410</v>
      </c>
      <c r="C196" t="s">
        <v>533</v>
      </c>
      <c r="D196">
        <v>2</v>
      </c>
      <c r="E196" t="s">
        <v>477</v>
      </c>
      <c r="F196">
        <v>25</v>
      </c>
      <c r="G196">
        <v>18</v>
      </c>
      <c r="H196">
        <v>13</v>
      </c>
      <c r="I196">
        <v>18</v>
      </c>
      <c r="J196">
        <v>16</v>
      </c>
      <c r="K196">
        <v>46</v>
      </c>
      <c r="L196">
        <v>153</v>
      </c>
      <c r="M196">
        <v>376</v>
      </c>
      <c r="N196">
        <v>343</v>
      </c>
      <c r="O196">
        <v>307</v>
      </c>
      <c r="P196">
        <v>251</v>
      </c>
      <c r="Q196">
        <v>247</v>
      </c>
      <c r="R196">
        <v>270</v>
      </c>
      <c r="S196">
        <v>334</v>
      </c>
      <c r="T196">
        <v>360</v>
      </c>
      <c r="U196">
        <v>389</v>
      </c>
      <c r="V196">
        <v>481</v>
      </c>
      <c r="W196">
        <v>453</v>
      </c>
      <c r="X196">
        <v>258</v>
      </c>
      <c r="Y196">
        <v>115</v>
      </c>
      <c r="Z196">
        <v>95</v>
      </c>
      <c r="AA196">
        <v>70</v>
      </c>
      <c r="AB196">
        <v>47</v>
      </c>
      <c r="AC196">
        <v>36</v>
      </c>
    </row>
    <row r="197" spans="1:29">
      <c r="A197" t="str">
        <f t="shared" si="3"/>
        <v>410SW</v>
      </c>
      <c r="B197">
        <v>410</v>
      </c>
      <c r="C197" t="s">
        <v>533</v>
      </c>
      <c r="D197">
        <v>2</v>
      </c>
      <c r="E197" t="s">
        <v>478</v>
      </c>
      <c r="F197">
        <v>18</v>
      </c>
      <c r="G197">
        <v>16</v>
      </c>
      <c r="H197">
        <v>16</v>
      </c>
      <c r="I197">
        <v>10</v>
      </c>
      <c r="J197">
        <v>18</v>
      </c>
      <c r="K197">
        <v>53</v>
      </c>
      <c r="L197">
        <v>113</v>
      </c>
      <c r="M197">
        <v>247</v>
      </c>
      <c r="N197">
        <v>361</v>
      </c>
      <c r="O197">
        <v>337</v>
      </c>
      <c r="P197">
        <v>262</v>
      </c>
      <c r="Q197">
        <v>270</v>
      </c>
      <c r="R197">
        <v>227</v>
      </c>
      <c r="S197">
        <v>201</v>
      </c>
      <c r="T197">
        <v>258</v>
      </c>
      <c r="U197">
        <v>284</v>
      </c>
      <c r="V197">
        <v>418</v>
      </c>
      <c r="W197">
        <v>502</v>
      </c>
      <c r="X197">
        <v>228</v>
      </c>
      <c r="Y197">
        <v>85</v>
      </c>
      <c r="Z197">
        <v>66</v>
      </c>
      <c r="AA197">
        <v>46</v>
      </c>
      <c r="AB197">
        <v>55</v>
      </c>
      <c r="AC197">
        <v>38</v>
      </c>
    </row>
    <row r="198" spans="1:29">
      <c r="A198" t="str">
        <f t="shared" si="3"/>
        <v>411NE</v>
      </c>
      <c r="B198">
        <v>411</v>
      </c>
      <c r="C198" t="s">
        <v>441</v>
      </c>
      <c r="E198" t="s">
        <v>477</v>
      </c>
      <c r="F198">
        <v>201</v>
      </c>
      <c r="G198">
        <v>151</v>
      </c>
      <c r="H198">
        <v>254</v>
      </c>
      <c r="I198">
        <v>298</v>
      </c>
      <c r="J198">
        <v>264</v>
      </c>
      <c r="K198">
        <v>217</v>
      </c>
      <c r="L198">
        <v>320</v>
      </c>
      <c r="M198">
        <v>498</v>
      </c>
      <c r="N198">
        <v>907</v>
      </c>
      <c r="O198">
        <v>785</v>
      </c>
      <c r="P198">
        <v>699</v>
      </c>
      <c r="Q198">
        <v>923</v>
      </c>
      <c r="R198">
        <v>807</v>
      </c>
      <c r="S198">
        <v>845</v>
      </c>
      <c r="T198">
        <v>1316</v>
      </c>
      <c r="U198">
        <v>1623</v>
      </c>
      <c r="V198">
        <v>1704</v>
      </c>
      <c r="W198">
        <v>1146</v>
      </c>
      <c r="X198">
        <v>629</v>
      </c>
      <c r="Y198">
        <v>381</v>
      </c>
      <c r="Z198">
        <v>359</v>
      </c>
      <c r="AA198">
        <v>187</v>
      </c>
      <c r="AB198">
        <v>394</v>
      </c>
      <c r="AC198">
        <v>272</v>
      </c>
    </row>
    <row r="199" spans="1:29">
      <c r="A199" t="str">
        <f t="shared" si="3"/>
        <v>411SW</v>
      </c>
      <c r="B199">
        <v>411</v>
      </c>
      <c r="C199" t="s">
        <v>441</v>
      </c>
      <c r="E199" t="s">
        <v>478</v>
      </c>
      <c r="F199">
        <v>88</v>
      </c>
      <c r="G199">
        <v>124</v>
      </c>
      <c r="H199">
        <v>273</v>
      </c>
      <c r="I199">
        <v>263</v>
      </c>
      <c r="J199">
        <v>586</v>
      </c>
      <c r="K199">
        <v>1340</v>
      </c>
      <c r="L199">
        <v>1646</v>
      </c>
      <c r="M199">
        <v>1769</v>
      </c>
      <c r="N199">
        <v>1276</v>
      </c>
      <c r="O199">
        <v>899</v>
      </c>
      <c r="P199">
        <v>776</v>
      </c>
      <c r="Q199">
        <v>851</v>
      </c>
      <c r="R199">
        <v>847</v>
      </c>
      <c r="S199">
        <v>776</v>
      </c>
      <c r="T199">
        <v>697</v>
      </c>
      <c r="U199">
        <v>614</v>
      </c>
      <c r="V199">
        <v>618</v>
      </c>
      <c r="W199">
        <v>599</v>
      </c>
      <c r="X199">
        <v>372</v>
      </c>
      <c r="Y199">
        <v>232</v>
      </c>
      <c r="Z199">
        <v>146</v>
      </c>
      <c r="AA199">
        <v>188</v>
      </c>
      <c r="AB199">
        <v>314</v>
      </c>
      <c r="AC199">
        <v>130</v>
      </c>
    </row>
    <row r="200" spans="1:29">
      <c r="A200" t="str">
        <f t="shared" si="3"/>
        <v>412NE</v>
      </c>
      <c r="B200">
        <v>412</v>
      </c>
      <c r="C200" t="s">
        <v>443</v>
      </c>
      <c r="E200" t="s">
        <v>477</v>
      </c>
      <c r="F200">
        <v>101</v>
      </c>
      <c r="G200">
        <v>42</v>
      </c>
      <c r="H200">
        <v>130</v>
      </c>
      <c r="I200">
        <v>118</v>
      </c>
      <c r="J200">
        <v>250</v>
      </c>
      <c r="K200">
        <v>537</v>
      </c>
      <c r="L200">
        <v>1040</v>
      </c>
      <c r="M200">
        <v>1125</v>
      </c>
      <c r="N200">
        <v>957</v>
      </c>
      <c r="O200">
        <v>949</v>
      </c>
      <c r="P200">
        <v>848</v>
      </c>
      <c r="Q200">
        <v>880</v>
      </c>
      <c r="R200">
        <v>940</v>
      </c>
      <c r="S200">
        <v>875</v>
      </c>
      <c r="T200">
        <v>835</v>
      </c>
      <c r="U200">
        <v>942</v>
      </c>
      <c r="V200">
        <v>978</v>
      </c>
      <c r="W200">
        <v>919</v>
      </c>
      <c r="X200">
        <v>805</v>
      </c>
      <c r="Y200">
        <v>476</v>
      </c>
      <c r="Z200">
        <v>378</v>
      </c>
      <c r="AA200">
        <v>294</v>
      </c>
      <c r="AB200">
        <v>188</v>
      </c>
      <c r="AC200">
        <v>103</v>
      </c>
    </row>
    <row r="201" spans="1:29">
      <c r="A201" t="str">
        <f t="shared" si="3"/>
        <v>412SW</v>
      </c>
      <c r="B201">
        <v>412</v>
      </c>
      <c r="C201" t="s">
        <v>443</v>
      </c>
      <c r="E201" t="s">
        <v>478</v>
      </c>
      <c r="F201">
        <v>93</v>
      </c>
      <c r="G201">
        <v>49</v>
      </c>
      <c r="H201">
        <v>59</v>
      </c>
      <c r="I201">
        <v>80</v>
      </c>
      <c r="J201">
        <v>258</v>
      </c>
      <c r="K201">
        <v>325</v>
      </c>
      <c r="L201">
        <v>585</v>
      </c>
      <c r="M201">
        <v>764</v>
      </c>
      <c r="N201">
        <v>862</v>
      </c>
      <c r="O201">
        <v>682</v>
      </c>
      <c r="P201">
        <v>788</v>
      </c>
      <c r="Q201">
        <v>945</v>
      </c>
      <c r="R201">
        <v>814</v>
      </c>
      <c r="S201">
        <v>716</v>
      </c>
      <c r="T201">
        <v>799</v>
      </c>
      <c r="U201">
        <v>881</v>
      </c>
      <c r="V201">
        <v>932</v>
      </c>
      <c r="W201">
        <v>986</v>
      </c>
      <c r="X201">
        <v>877</v>
      </c>
      <c r="Y201">
        <v>608</v>
      </c>
      <c r="Z201">
        <v>550</v>
      </c>
      <c r="AA201">
        <v>534</v>
      </c>
      <c r="AB201">
        <v>305</v>
      </c>
      <c r="AC201">
        <v>228</v>
      </c>
    </row>
    <row r="202" spans="1:29">
      <c r="A202" t="str">
        <f t="shared" si="3"/>
        <v>413NE</v>
      </c>
      <c r="B202">
        <v>413</v>
      </c>
      <c r="C202" t="s">
        <v>445</v>
      </c>
      <c r="E202" t="s">
        <v>477</v>
      </c>
      <c r="F202">
        <v>183</v>
      </c>
      <c r="G202">
        <v>105</v>
      </c>
      <c r="H202">
        <v>86</v>
      </c>
      <c r="I202">
        <v>76</v>
      </c>
      <c r="J202">
        <v>81</v>
      </c>
      <c r="K202">
        <v>157</v>
      </c>
      <c r="L202">
        <v>524</v>
      </c>
      <c r="M202">
        <v>903</v>
      </c>
      <c r="N202">
        <v>1014</v>
      </c>
      <c r="O202">
        <v>963</v>
      </c>
      <c r="P202">
        <v>1097</v>
      </c>
      <c r="Q202">
        <v>1360</v>
      </c>
      <c r="R202">
        <v>1517</v>
      </c>
      <c r="S202">
        <v>1672</v>
      </c>
      <c r="T202">
        <v>1777</v>
      </c>
      <c r="U202">
        <v>2207</v>
      </c>
      <c r="V202">
        <v>2402</v>
      </c>
      <c r="W202">
        <v>2510</v>
      </c>
      <c r="X202">
        <v>2058</v>
      </c>
      <c r="Y202">
        <v>1513</v>
      </c>
      <c r="Z202">
        <v>1256</v>
      </c>
      <c r="AA202">
        <v>908</v>
      </c>
      <c r="AB202">
        <v>573</v>
      </c>
      <c r="AC202">
        <v>326</v>
      </c>
    </row>
    <row r="203" spans="1:29">
      <c r="A203" t="str">
        <f t="shared" si="3"/>
        <v>413SW</v>
      </c>
      <c r="B203">
        <v>413</v>
      </c>
      <c r="C203" t="s">
        <v>445</v>
      </c>
      <c r="E203" t="s">
        <v>478</v>
      </c>
      <c r="F203">
        <v>66</v>
      </c>
      <c r="G203">
        <v>44</v>
      </c>
      <c r="H203">
        <v>47</v>
      </c>
      <c r="I203">
        <v>113</v>
      </c>
      <c r="J203">
        <v>280</v>
      </c>
      <c r="K203">
        <v>832</v>
      </c>
      <c r="L203">
        <v>1773</v>
      </c>
      <c r="M203">
        <v>2353</v>
      </c>
      <c r="N203">
        <v>2117</v>
      </c>
      <c r="O203">
        <v>1774</v>
      </c>
      <c r="P203">
        <v>1574</v>
      </c>
      <c r="Q203">
        <v>1626</v>
      </c>
      <c r="R203">
        <v>1658</v>
      </c>
      <c r="S203">
        <v>1626</v>
      </c>
      <c r="T203">
        <v>1571</v>
      </c>
      <c r="U203">
        <v>1606</v>
      </c>
      <c r="V203">
        <v>1582</v>
      </c>
      <c r="W203">
        <v>1501</v>
      </c>
      <c r="X203">
        <v>1187</v>
      </c>
      <c r="Y203">
        <v>805</v>
      </c>
      <c r="Z203">
        <v>695</v>
      </c>
      <c r="AA203">
        <v>474</v>
      </c>
      <c r="AB203">
        <v>307</v>
      </c>
      <c r="AC203">
        <v>161</v>
      </c>
    </row>
    <row r="204" spans="1:29">
      <c r="A204" t="str">
        <f t="shared" si="3"/>
        <v>414NE</v>
      </c>
      <c r="B204">
        <v>414</v>
      </c>
      <c r="C204" t="s">
        <v>447</v>
      </c>
      <c r="E204" t="s">
        <v>477</v>
      </c>
      <c r="F204">
        <v>38</v>
      </c>
      <c r="G204">
        <v>23</v>
      </c>
      <c r="H204">
        <v>24</v>
      </c>
      <c r="I204">
        <v>47</v>
      </c>
      <c r="J204">
        <v>131</v>
      </c>
      <c r="K204">
        <v>297</v>
      </c>
      <c r="L204">
        <v>675</v>
      </c>
      <c r="M204">
        <v>954</v>
      </c>
      <c r="N204">
        <v>726</v>
      </c>
      <c r="O204">
        <v>583</v>
      </c>
      <c r="P204">
        <v>513</v>
      </c>
      <c r="Q204">
        <v>539</v>
      </c>
      <c r="R204">
        <v>520</v>
      </c>
      <c r="S204">
        <v>585</v>
      </c>
      <c r="T204">
        <v>614</v>
      </c>
      <c r="U204">
        <v>776</v>
      </c>
      <c r="V204">
        <v>925</v>
      </c>
      <c r="W204">
        <v>911</v>
      </c>
      <c r="X204">
        <v>546</v>
      </c>
      <c r="Y204">
        <v>281</v>
      </c>
      <c r="Z204">
        <v>207</v>
      </c>
      <c r="AA204">
        <v>186</v>
      </c>
      <c r="AB204">
        <v>101</v>
      </c>
      <c r="AC204">
        <v>59</v>
      </c>
    </row>
    <row r="205" spans="1:29">
      <c r="A205" t="str">
        <f t="shared" si="3"/>
        <v>414SW</v>
      </c>
      <c r="B205">
        <v>414</v>
      </c>
      <c r="C205" t="s">
        <v>447</v>
      </c>
      <c r="E205" t="s">
        <v>478</v>
      </c>
      <c r="F205">
        <v>69</v>
      </c>
      <c r="G205">
        <v>32</v>
      </c>
      <c r="H205">
        <v>17</v>
      </c>
      <c r="I205">
        <v>29</v>
      </c>
      <c r="J205">
        <v>92</v>
      </c>
      <c r="K205">
        <v>190</v>
      </c>
      <c r="L205">
        <v>428</v>
      </c>
      <c r="M205">
        <v>675</v>
      </c>
      <c r="N205">
        <v>586</v>
      </c>
      <c r="O205">
        <v>504</v>
      </c>
      <c r="P205">
        <v>479</v>
      </c>
      <c r="Q205">
        <v>470</v>
      </c>
      <c r="R205">
        <v>532</v>
      </c>
      <c r="S205">
        <v>544</v>
      </c>
      <c r="T205">
        <v>669</v>
      </c>
      <c r="U205">
        <v>833</v>
      </c>
      <c r="V205">
        <v>1048</v>
      </c>
      <c r="W205">
        <v>1028</v>
      </c>
      <c r="X205">
        <v>753</v>
      </c>
      <c r="Y205">
        <v>349</v>
      </c>
      <c r="Z205">
        <v>257</v>
      </c>
      <c r="AA205">
        <v>225</v>
      </c>
      <c r="AB205">
        <v>135</v>
      </c>
      <c r="AC205">
        <v>103</v>
      </c>
    </row>
    <row r="206" spans="1:29">
      <c r="A206" t="str">
        <f t="shared" si="3"/>
        <v>415NE</v>
      </c>
      <c r="B206">
        <v>415</v>
      </c>
      <c r="C206" t="s">
        <v>447</v>
      </c>
      <c r="E206" t="s">
        <v>477</v>
      </c>
      <c r="F206">
        <v>28</v>
      </c>
      <c r="G206">
        <v>20</v>
      </c>
      <c r="H206">
        <v>31</v>
      </c>
      <c r="I206">
        <v>77</v>
      </c>
      <c r="J206">
        <v>218</v>
      </c>
      <c r="K206">
        <v>522</v>
      </c>
      <c r="L206">
        <v>866</v>
      </c>
      <c r="M206">
        <v>774</v>
      </c>
      <c r="N206">
        <v>631</v>
      </c>
      <c r="O206">
        <v>652</v>
      </c>
      <c r="P206">
        <v>555</v>
      </c>
      <c r="Q206">
        <v>469</v>
      </c>
      <c r="R206">
        <v>505</v>
      </c>
      <c r="S206">
        <v>467</v>
      </c>
      <c r="T206">
        <v>492</v>
      </c>
      <c r="U206">
        <v>562</v>
      </c>
      <c r="V206">
        <v>532</v>
      </c>
      <c r="W206">
        <v>462</v>
      </c>
      <c r="X206">
        <v>320</v>
      </c>
      <c r="Y206">
        <v>199</v>
      </c>
      <c r="Z206">
        <v>154</v>
      </c>
      <c r="AA206">
        <v>136</v>
      </c>
      <c r="AB206">
        <v>81</v>
      </c>
      <c r="AC206">
        <v>52</v>
      </c>
    </row>
    <row r="207" spans="1:29">
      <c r="A207" t="str">
        <f t="shared" si="3"/>
        <v>415SW</v>
      </c>
      <c r="B207">
        <v>415</v>
      </c>
      <c r="C207" t="s">
        <v>447</v>
      </c>
      <c r="E207" t="s">
        <v>478</v>
      </c>
      <c r="F207">
        <v>65</v>
      </c>
      <c r="G207">
        <v>44</v>
      </c>
      <c r="H207">
        <v>28</v>
      </c>
      <c r="I207">
        <v>46</v>
      </c>
      <c r="J207">
        <v>54</v>
      </c>
      <c r="K207">
        <v>98</v>
      </c>
      <c r="L207">
        <v>245</v>
      </c>
      <c r="M207">
        <v>368</v>
      </c>
      <c r="N207">
        <v>391</v>
      </c>
      <c r="O207">
        <v>348</v>
      </c>
      <c r="P207">
        <v>394</v>
      </c>
      <c r="Q207">
        <v>439</v>
      </c>
      <c r="R207">
        <v>444</v>
      </c>
      <c r="S207">
        <v>510</v>
      </c>
      <c r="T207">
        <v>621</v>
      </c>
      <c r="U207">
        <v>744</v>
      </c>
      <c r="V207">
        <v>919</v>
      </c>
      <c r="W207">
        <v>870</v>
      </c>
      <c r="X207">
        <v>801</v>
      </c>
      <c r="Y207">
        <v>449</v>
      </c>
      <c r="Z207">
        <v>360</v>
      </c>
      <c r="AA207">
        <v>297</v>
      </c>
      <c r="AB207">
        <v>184</v>
      </c>
      <c r="AC207">
        <v>129</v>
      </c>
    </row>
    <row r="208" spans="1:29">
      <c r="A208" t="str">
        <f t="shared" si="3"/>
        <v>416NE</v>
      </c>
      <c r="B208">
        <v>416</v>
      </c>
      <c r="C208" t="s">
        <v>533</v>
      </c>
      <c r="D208">
        <v>2</v>
      </c>
      <c r="E208" t="s">
        <v>477</v>
      </c>
      <c r="F208">
        <v>5</v>
      </c>
      <c r="G208">
        <v>14</v>
      </c>
      <c r="H208">
        <v>4</v>
      </c>
      <c r="I208">
        <v>6</v>
      </c>
      <c r="J208">
        <v>12</v>
      </c>
      <c r="K208">
        <v>26</v>
      </c>
      <c r="L208">
        <v>54</v>
      </c>
      <c r="M208">
        <v>216</v>
      </c>
      <c r="N208">
        <v>271</v>
      </c>
      <c r="O208">
        <v>186</v>
      </c>
      <c r="P208">
        <v>121</v>
      </c>
      <c r="Q208">
        <v>129</v>
      </c>
      <c r="R208">
        <v>132</v>
      </c>
      <c r="S208">
        <v>129</v>
      </c>
      <c r="T208">
        <v>120</v>
      </c>
      <c r="U208">
        <v>160</v>
      </c>
      <c r="V208">
        <v>158</v>
      </c>
      <c r="W208">
        <v>167</v>
      </c>
      <c r="X208">
        <v>145</v>
      </c>
      <c r="Y208">
        <v>78</v>
      </c>
      <c r="Z208">
        <v>69</v>
      </c>
      <c r="AA208">
        <v>40</v>
      </c>
      <c r="AB208">
        <v>44</v>
      </c>
      <c r="AC208">
        <v>25</v>
      </c>
    </row>
    <row r="209" spans="1:29">
      <c r="A209" t="str">
        <f t="shared" si="3"/>
        <v>416SW</v>
      </c>
      <c r="B209">
        <v>416</v>
      </c>
      <c r="C209" t="s">
        <v>533</v>
      </c>
      <c r="D209">
        <v>2</v>
      </c>
      <c r="E209" t="s">
        <v>478</v>
      </c>
      <c r="F209">
        <v>15</v>
      </c>
      <c r="G209">
        <v>15</v>
      </c>
      <c r="H209">
        <v>6</v>
      </c>
      <c r="I209">
        <v>10</v>
      </c>
      <c r="J209">
        <v>5</v>
      </c>
      <c r="K209">
        <v>26</v>
      </c>
      <c r="L209">
        <v>44</v>
      </c>
      <c r="M209">
        <v>78</v>
      </c>
      <c r="N209">
        <v>115</v>
      </c>
      <c r="O209">
        <v>90</v>
      </c>
      <c r="P209">
        <v>113</v>
      </c>
      <c r="Q209">
        <v>133</v>
      </c>
      <c r="R209">
        <v>151</v>
      </c>
      <c r="S209">
        <v>118</v>
      </c>
      <c r="T209">
        <v>132</v>
      </c>
      <c r="U209">
        <v>154</v>
      </c>
      <c r="V209">
        <v>181</v>
      </c>
      <c r="W209">
        <v>209</v>
      </c>
      <c r="X209">
        <v>149</v>
      </c>
      <c r="Y209">
        <v>125</v>
      </c>
      <c r="Z209">
        <v>83</v>
      </c>
      <c r="AA209">
        <v>77</v>
      </c>
      <c r="AB209">
        <v>44</v>
      </c>
      <c r="AC209">
        <v>35</v>
      </c>
    </row>
    <row r="210" spans="1:29">
      <c r="A210" t="str">
        <f t="shared" si="3"/>
        <v>417NE</v>
      </c>
      <c r="B210">
        <v>417</v>
      </c>
      <c r="C210" t="s">
        <v>533</v>
      </c>
      <c r="D210">
        <v>2</v>
      </c>
      <c r="E210" t="s">
        <v>477</v>
      </c>
      <c r="F210">
        <v>99</v>
      </c>
      <c r="G210">
        <v>42</v>
      </c>
      <c r="H210">
        <v>57</v>
      </c>
      <c r="I210">
        <v>78</v>
      </c>
      <c r="J210">
        <v>149</v>
      </c>
      <c r="K210">
        <v>357</v>
      </c>
      <c r="L210">
        <v>572</v>
      </c>
      <c r="M210">
        <v>768</v>
      </c>
      <c r="N210">
        <v>744</v>
      </c>
      <c r="O210">
        <v>534</v>
      </c>
      <c r="P210">
        <v>512</v>
      </c>
      <c r="Q210">
        <v>561</v>
      </c>
      <c r="R210">
        <v>591</v>
      </c>
      <c r="S210">
        <v>623</v>
      </c>
      <c r="T210">
        <v>792</v>
      </c>
      <c r="U210">
        <v>805</v>
      </c>
      <c r="V210">
        <v>834</v>
      </c>
      <c r="W210">
        <v>717</v>
      </c>
      <c r="X210">
        <v>526</v>
      </c>
      <c r="Y210">
        <v>313</v>
      </c>
      <c r="Z210">
        <v>248</v>
      </c>
      <c r="AA210">
        <v>214</v>
      </c>
      <c r="AB210">
        <v>191</v>
      </c>
      <c r="AC210">
        <v>117</v>
      </c>
    </row>
    <row r="211" spans="1:29">
      <c r="A211" t="str">
        <f t="shared" si="3"/>
        <v>417SW</v>
      </c>
      <c r="B211">
        <v>417</v>
      </c>
      <c r="C211" t="s">
        <v>533</v>
      </c>
      <c r="D211">
        <v>2</v>
      </c>
      <c r="E211" t="s">
        <v>478</v>
      </c>
      <c r="F211">
        <v>112</v>
      </c>
      <c r="G211">
        <v>84</v>
      </c>
      <c r="H211">
        <v>61</v>
      </c>
      <c r="I211">
        <v>92</v>
      </c>
      <c r="J211">
        <v>204</v>
      </c>
      <c r="K211">
        <v>493</v>
      </c>
      <c r="L211">
        <v>553</v>
      </c>
      <c r="M211">
        <v>729</v>
      </c>
      <c r="N211">
        <v>655</v>
      </c>
      <c r="O211">
        <v>596</v>
      </c>
      <c r="P211">
        <v>533</v>
      </c>
      <c r="Q211">
        <v>591</v>
      </c>
      <c r="R211">
        <v>596</v>
      </c>
      <c r="S211">
        <v>651</v>
      </c>
      <c r="T211">
        <v>614</v>
      </c>
      <c r="U211">
        <v>638</v>
      </c>
      <c r="V211">
        <v>747</v>
      </c>
      <c r="W211">
        <v>732</v>
      </c>
      <c r="X211">
        <v>570</v>
      </c>
      <c r="Y211">
        <v>466</v>
      </c>
      <c r="Z211">
        <v>390</v>
      </c>
      <c r="AA211">
        <v>341</v>
      </c>
      <c r="AB211">
        <v>270</v>
      </c>
      <c r="AC211">
        <v>191</v>
      </c>
    </row>
    <row r="212" spans="1:29">
      <c r="A212" t="str">
        <f t="shared" si="3"/>
        <v>418NE</v>
      </c>
      <c r="B212">
        <v>418</v>
      </c>
      <c r="C212" t="s">
        <v>533</v>
      </c>
      <c r="D212">
        <v>2</v>
      </c>
      <c r="E212" t="s">
        <v>477</v>
      </c>
      <c r="F212">
        <v>95</v>
      </c>
      <c r="G212">
        <v>61</v>
      </c>
      <c r="H212">
        <v>84</v>
      </c>
      <c r="I212">
        <v>68</v>
      </c>
      <c r="J212">
        <v>83</v>
      </c>
      <c r="K212">
        <v>241</v>
      </c>
      <c r="L212">
        <v>484</v>
      </c>
      <c r="M212">
        <v>869</v>
      </c>
      <c r="N212">
        <v>995</v>
      </c>
      <c r="O212">
        <v>778</v>
      </c>
      <c r="P212">
        <v>690</v>
      </c>
      <c r="Q212">
        <v>806</v>
      </c>
      <c r="R212">
        <v>819</v>
      </c>
      <c r="S212">
        <v>808</v>
      </c>
      <c r="T212">
        <v>868</v>
      </c>
      <c r="U212">
        <v>992</v>
      </c>
      <c r="V212">
        <v>910</v>
      </c>
      <c r="W212">
        <v>940</v>
      </c>
      <c r="X212">
        <v>813</v>
      </c>
      <c r="Y212">
        <v>637</v>
      </c>
      <c r="Z212">
        <v>479</v>
      </c>
      <c r="AA212">
        <v>442</v>
      </c>
      <c r="AB212">
        <v>275</v>
      </c>
      <c r="AC212">
        <v>181</v>
      </c>
    </row>
    <row r="213" spans="1:29">
      <c r="A213" t="str">
        <f t="shared" si="3"/>
        <v>418SW</v>
      </c>
      <c r="B213">
        <v>418</v>
      </c>
      <c r="C213" t="s">
        <v>533</v>
      </c>
      <c r="D213">
        <v>2</v>
      </c>
      <c r="E213" t="s">
        <v>478</v>
      </c>
      <c r="F213">
        <v>135</v>
      </c>
      <c r="G213">
        <v>74</v>
      </c>
      <c r="H213">
        <v>60</v>
      </c>
      <c r="I213">
        <v>56</v>
      </c>
      <c r="J213">
        <v>68</v>
      </c>
      <c r="K213">
        <v>158</v>
      </c>
      <c r="L213">
        <v>368</v>
      </c>
      <c r="M213">
        <v>705</v>
      </c>
      <c r="N213">
        <v>771</v>
      </c>
      <c r="O213">
        <v>664</v>
      </c>
      <c r="P213">
        <v>569</v>
      </c>
      <c r="Q213">
        <v>574</v>
      </c>
      <c r="R213">
        <v>637</v>
      </c>
      <c r="S213">
        <v>592</v>
      </c>
      <c r="T213">
        <v>666</v>
      </c>
      <c r="U213">
        <v>650</v>
      </c>
      <c r="V213">
        <v>644</v>
      </c>
      <c r="W213">
        <v>715</v>
      </c>
      <c r="X213">
        <v>642</v>
      </c>
      <c r="Y213">
        <v>531</v>
      </c>
      <c r="Z213">
        <v>411</v>
      </c>
      <c r="AA213">
        <v>402</v>
      </c>
      <c r="AB213">
        <v>250</v>
      </c>
      <c r="AC213">
        <v>172</v>
      </c>
    </row>
    <row r="214" spans="1:29">
      <c r="A214" t="str">
        <f t="shared" si="3"/>
        <v>419NE</v>
      </c>
      <c r="B214">
        <v>419</v>
      </c>
      <c r="C214" t="s">
        <v>533</v>
      </c>
      <c r="D214">
        <v>2</v>
      </c>
      <c r="E214" t="s">
        <v>477</v>
      </c>
      <c r="F214">
        <v>39</v>
      </c>
      <c r="G214">
        <v>31</v>
      </c>
      <c r="H214">
        <v>22</v>
      </c>
      <c r="I214">
        <v>31</v>
      </c>
      <c r="J214">
        <v>42</v>
      </c>
      <c r="K214">
        <v>113</v>
      </c>
      <c r="L214">
        <v>251</v>
      </c>
      <c r="M214">
        <v>582</v>
      </c>
      <c r="N214">
        <v>665</v>
      </c>
      <c r="O214">
        <v>478</v>
      </c>
      <c r="P214">
        <v>397</v>
      </c>
      <c r="Q214">
        <v>449</v>
      </c>
      <c r="R214">
        <v>486</v>
      </c>
      <c r="S214">
        <v>502</v>
      </c>
      <c r="T214">
        <v>517</v>
      </c>
      <c r="U214">
        <v>539</v>
      </c>
      <c r="V214">
        <v>592</v>
      </c>
      <c r="W214">
        <v>581</v>
      </c>
      <c r="X214">
        <v>510</v>
      </c>
      <c r="Y214">
        <v>410</v>
      </c>
      <c r="Z214">
        <v>316</v>
      </c>
      <c r="AA214">
        <v>249</v>
      </c>
      <c r="AB214">
        <v>169</v>
      </c>
      <c r="AC214">
        <v>96</v>
      </c>
    </row>
    <row r="215" spans="1:29">
      <c r="A215" t="str">
        <f t="shared" si="3"/>
        <v>419SW</v>
      </c>
      <c r="B215">
        <v>419</v>
      </c>
      <c r="C215" t="s">
        <v>533</v>
      </c>
      <c r="D215">
        <v>2</v>
      </c>
      <c r="E215" t="s">
        <v>478</v>
      </c>
      <c r="F215">
        <v>71</v>
      </c>
      <c r="G215">
        <v>33</v>
      </c>
      <c r="H215">
        <v>29</v>
      </c>
      <c r="I215">
        <v>20</v>
      </c>
      <c r="J215">
        <v>22</v>
      </c>
      <c r="K215">
        <v>57</v>
      </c>
      <c r="L215">
        <v>150</v>
      </c>
      <c r="M215">
        <v>359</v>
      </c>
      <c r="N215">
        <v>487</v>
      </c>
      <c r="O215">
        <v>416</v>
      </c>
      <c r="P215">
        <v>385</v>
      </c>
      <c r="Q215">
        <v>427</v>
      </c>
      <c r="R215">
        <v>462</v>
      </c>
      <c r="S215">
        <v>509</v>
      </c>
      <c r="T215">
        <v>505</v>
      </c>
      <c r="U215">
        <v>522</v>
      </c>
      <c r="V215">
        <v>540</v>
      </c>
      <c r="W215">
        <v>763</v>
      </c>
      <c r="X215">
        <v>696</v>
      </c>
      <c r="Y215">
        <v>482</v>
      </c>
      <c r="Z215">
        <v>388</v>
      </c>
      <c r="AA215">
        <v>312</v>
      </c>
      <c r="AB215">
        <v>195</v>
      </c>
      <c r="AC215">
        <v>91</v>
      </c>
    </row>
    <row r="216" spans="1:29">
      <c r="A216" t="str">
        <f t="shared" si="3"/>
        <v>420NE</v>
      </c>
      <c r="B216">
        <v>420</v>
      </c>
      <c r="C216" t="s">
        <v>533</v>
      </c>
      <c r="D216">
        <v>2</v>
      </c>
      <c r="E216" t="s">
        <v>477</v>
      </c>
      <c r="F216">
        <v>4</v>
      </c>
      <c r="G216">
        <v>4</v>
      </c>
      <c r="H216">
        <v>0</v>
      </c>
      <c r="I216">
        <v>1</v>
      </c>
      <c r="J216">
        <v>4</v>
      </c>
      <c r="K216">
        <v>5</v>
      </c>
      <c r="L216">
        <v>28</v>
      </c>
      <c r="M216">
        <v>92</v>
      </c>
      <c r="N216">
        <v>158</v>
      </c>
      <c r="O216">
        <v>88</v>
      </c>
      <c r="P216">
        <v>60</v>
      </c>
      <c r="Q216">
        <v>86</v>
      </c>
      <c r="R216">
        <v>87</v>
      </c>
      <c r="S216">
        <v>79</v>
      </c>
      <c r="T216">
        <v>109</v>
      </c>
      <c r="U216">
        <v>134</v>
      </c>
      <c r="V216">
        <v>158</v>
      </c>
      <c r="W216">
        <v>181</v>
      </c>
      <c r="X216">
        <v>108</v>
      </c>
      <c r="Y216">
        <v>56</v>
      </c>
      <c r="Z216">
        <v>50</v>
      </c>
      <c r="AA216">
        <v>42</v>
      </c>
      <c r="AB216">
        <v>30</v>
      </c>
      <c r="AC216">
        <v>12</v>
      </c>
    </row>
    <row r="217" spans="1:29">
      <c r="A217" t="str">
        <f t="shared" si="3"/>
        <v>420SW</v>
      </c>
      <c r="B217">
        <v>420</v>
      </c>
      <c r="C217" t="s">
        <v>533</v>
      </c>
      <c r="D217">
        <v>2</v>
      </c>
      <c r="E217" t="s">
        <v>478</v>
      </c>
      <c r="F217">
        <v>6</v>
      </c>
      <c r="G217">
        <v>1</v>
      </c>
      <c r="H217">
        <v>4</v>
      </c>
      <c r="I217">
        <v>1</v>
      </c>
      <c r="J217">
        <v>2</v>
      </c>
      <c r="K217">
        <v>8</v>
      </c>
      <c r="L217">
        <v>31</v>
      </c>
      <c r="M217">
        <v>91</v>
      </c>
      <c r="N217">
        <v>163</v>
      </c>
      <c r="O217">
        <v>96</v>
      </c>
      <c r="P217">
        <v>83</v>
      </c>
      <c r="Q217">
        <v>104</v>
      </c>
      <c r="R217">
        <v>116</v>
      </c>
      <c r="S217">
        <v>117</v>
      </c>
      <c r="T217">
        <v>140</v>
      </c>
      <c r="U217">
        <v>190</v>
      </c>
      <c r="V217">
        <v>233</v>
      </c>
      <c r="W217">
        <v>285</v>
      </c>
      <c r="X217">
        <v>150</v>
      </c>
      <c r="Y217">
        <v>112</v>
      </c>
      <c r="Z217">
        <v>62</v>
      </c>
      <c r="AA217">
        <v>49</v>
      </c>
      <c r="AB217">
        <v>28</v>
      </c>
      <c r="AC217">
        <v>21</v>
      </c>
    </row>
    <row r="218" spans="1:29">
      <c r="A218" t="str">
        <f t="shared" si="3"/>
        <v>421NE</v>
      </c>
      <c r="B218">
        <v>421</v>
      </c>
      <c r="C218" t="s">
        <v>533</v>
      </c>
      <c r="D218">
        <v>2</v>
      </c>
      <c r="E218" t="s">
        <v>477</v>
      </c>
      <c r="F218">
        <v>22</v>
      </c>
      <c r="G218">
        <v>20</v>
      </c>
      <c r="H218">
        <v>17</v>
      </c>
      <c r="I218">
        <v>12</v>
      </c>
      <c r="J218">
        <v>15</v>
      </c>
      <c r="K218">
        <v>29</v>
      </c>
      <c r="L218">
        <v>92</v>
      </c>
      <c r="M218">
        <v>148</v>
      </c>
      <c r="N218">
        <v>391</v>
      </c>
      <c r="O218">
        <v>290</v>
      </c>
      <c r="P218">
        <v>164</v>
      </c>
      <c r="Q218">
        <v>217</v>
      </c>
      <c r="R218">
        <v>198</v>
      </c>
      <c r="S218">
        <v>212</v>
      </c>
      <c r="T218">
        <v>242</v>
      </c>
      <c r="U218">
        <v>263</v>
      </c>
      <c r="V218">
        <v>265</v>
      </c>
      <c r="W218">
        <v>284</v>
      </c>
      <c r="X218">
        <v>210</v>
      </c>
      <c r="Y218">
        <v>158</v>
      </c>
      <c r="Z218">
        <v>135</v>
      </c>
      <c r="AA218">
        <v>108</v>
      </c>
      <c r="AB218">
        <v>68</v>
      </c>
      <c r="AC218">
        <v>48</v>
      </c>
    </row>
    <row r="219" spans="1:29">
      <c r="A219" t="str">
        <f t="shared" si="3"/>
        <v>421SW</v>
      </c>
      <c r="B219">
        <v>421</v>
      </c>
      <c r="C219" t="s">
        <v>533</v>
      </c>
      <c r="D219">
        <v>2</v>
      </c>
      <c r="E219" t="s">
        <v>478</v>
      </c>
      <c r="F219">
        <v>24</v>
      </c>
      <c r="G219">
        <v>16</v>
      </c>
      <c r="H219">
        <v>12</v>
      </c>
      <c r="I219">
        <v>1</v>
      </c>
      <c r="J219">
        <v>6</v>
      </c>
      <c r="K219">
        <v>27</v>
      </c>
      <c r="L219">
        <v>59</v>
      </c>
      <c r="M219">
        <v>93</v>
      </c>
      <c r="N219">
        <v>166</v>
      </c>
      <c r="O219">
        <v>153</v>
      </c>
      <c r="P219">
        <v>137</v>
      </c>
      <c r="Q219">
        <v>186</v>
      </c>
      <c r="R219">
        <v>189</v>
      </c>
      <c r="S219">
        <v>192</v>
      </c>
      <c r="T219">
        <v>228</v>
      </c>
      <c r="U219">
        <v>222</v>
      </c>
      <c r="V219">
        <v>262</v>
      </c>
      <c r="W219">
        <v>280</v>
      </c>
      <c r="X219">
        <v>199</v>
      </c>
      <c r="Y219">
        <v>183</v>
      </c>
      <c r="Z219">
        <v>155</v>
      </c>
      <c r="AA219">
        <v>131</v>
      </c>
      <c r="AB219">
        <v>70</v>
      </c>
      <c r="AC219">
        <v>49</v>
      </c>
    </row>
    <row r="220" spans="1:29">
      <c r="A220" t="str">
        <f t="shared" si="3"/>
        <v>422NE</v>
      </c>
      <c r="B220">
        <v>422</v>
      </c>
      <c r="C220" t="s">
        <v>533</v>
      </c>
      <c r="D220">
        <v>2</v>
      </c>
      <c r="E220" t="s">
        <v>477</v>
      </c>
      <c r="F220">
        <v>179</v>
      </c>
      <c r="G220">
        <v>102</v>
      </c>
      <c r="H220">
        <v>146</v>
      </c>
      <c r="I220">
        <v>187</v>
      </c>
      <c r="J220">
        <v>210</v>
      </c>
      <c r="K220">
        <v>219</v>
      </c>
      <c r="L220">
        <v>401</v>
      </c>
      <c r="M220">
        <v>775</v>
      </c>
      <c r="N220">
        <v>908</v>
      </c>
      <c r="O220">
        <v>831</v>
      </c>
      <c r="P220">
        <v>806</v>
      </c>
      <c r="Q220">
        <v>826</v>
      </c>
      <c r="R220">
        <v>798</v>
      </c>
      <c r="S220">
        <v>782</v>
      </c>
      <c r="T220">
        <v>956</v>
      </c>
      <c r="U220">
        <v>975</v>
      </c>
      <c r="V220">
        <v>999</v>
      </c>
      <c r="W220">
        <v>735</v>
      </c>
      <c r="X220">
        <v>589</v>
      </c>
      <c r="Y220">
        <v>417</v>
      </c>
      <c r="Z220">
        <v>398</v>
      </c>
      <c r="AA220">
        <v>436</v>
      </c>
      <c r="AB220">
        <v>527</v>
      </c>
      <c r="AC220">
        <v>263</v>
      </c>
    </row>
    <row r="221" spans="1:29">
      <c r="A221" t="str">
        <f t="shared" si="3"/>
        <v>422SW</v>
      </c>
      <c r="B221">
        <v>422</v>
      </c>
      <c r="C221" t="s">
        <v>533</v>
      </c>
      <c r="D221">
        <v>2</v>
      </c>
      <c r="E221" t="s">
        <v>478</v>
      </c>
      <c r="F221">
        <v>157</v>
      </c>
      <c r="G221">
        <v>135</v>
      </c>
      <c r="H221">
        <v>175</v>
      </c>
      <c r="I221">
        <v>186</v>
      </c>
      <c r="J221">
        <v>401</v>
      </c>
      <c r="K221">
        <v>896</v>
      </c>
      <c r="L221">
        <v>1069</v>
      </c>
      <c r="M221">
        <v>899</v>
      </c>
      <c r="N221">
        <v>820</v>
      </c>
      <c r="O221">
        <v>761</v>
      </c>
      <c r="P221">
        <v>714</v>
      </c>
      <c r="Q221">
        <v>694</v>
      </c>
      <c r="R221">
        <v>685</v>
      </c>
      <c r="S221">
        <v>690</v>
      </c>
      <c r="T221">
        <v>744</v>
      </c>
      <c r="U221">
        <v>668</v>
      </c>
      <c r="V221">
        <v>524</v>
      </c>
      <c r="W221">
        <v>515</v>
      </c>
      <c r="X221">
        <v>536</v>
      </c>
      <c r="Y221">
        <v>434</v>
      </c>
      <c r="Z221">
        <v>339</v>
      </c>
      <c r="AA221">
        <v>363</v>
      </c>
      <c r="AB221">
        <v>323</v>
      </c>
      <c r="AC221">
        <v>269</v>
      </c>
    </row>
    <row r="222" spans="1:29">
      <c r="A222" t="str">
        <f t="shared" si="3"/>
        <v>423NE</v>
      </c>
      <c r="B222">
        <v>423</v>
      </c>
      <c r="C222" t="s">
        <v>38</v>
      </c>
      <c r="D222">
        <v>1</v>
      </c>
      <c r="E222" t="s">
        <v>477</v>
      </c>
      <c r="F222">
        <v>60</v>
      </c>
      <c r="G222">
        <v>66</v>
      </c>
      <c r="H222">
        <v>37</v>
      </c>
      <c r="I222">
        <v>47</v>
      </c>
      <c r="J222">
        <v>77</v>
      </c>
      <c r="K222">
        <v>169</v>
      </c>
      <c r="L222">
        <v>276</v>
      </c>
      <c r="M222">
        <v>414</v>
      </c>
      <c r="N222">
        <v>495</v>
      </c>
      <c r="O222">
        <v>519</v>
      </c>
      <c r="P222">
        <v>593</v>
      </c>
      <c r="Q222">
        <v>668</v>
      </c>
      <c r="R222">
        <v>696</v>
      </c>
      <c r="S222">
        <v>787</v>
      </c>
      <c r="T222">
        <v>795</v>
      </c>
      <c r="U222">
        <v>907</v>
      </c>
      <c r="V222">
        <v>882</v>
      </c>
      <c r="W222">
        <v>833</v>
      </c>
      <c r="X222">
        <v>642</v>
      </c>
      <c r="Y222">
        <v>468</v>
      </c>
      <c r="Z222">
        <v>337</v>
      </c>
      <c r="AA222">
        <v>236</v>
      </c>
      <c r="AB222">
        <v>203</v>
      </c>
      <c r="AC222">
        <v>148</v>
      </c>
    </row>
    <row r="223" spans="1:29">
      <c r="A223" t="str">
        <f t="shared" si="3"/>
        <v>423SW</v>
      </c>
      <c r="B223">
        <v>423</v>
      </c>
      <c r="C223" t="s">
        <v>38</v>
      </c>
      <c r="D223">
        <v>1</v>
      </c>
      <c r="E223" t="s">
        <v>478</v>
      </c>
      <c r="F223">
        <v>76</v>
      </c>
      <c r="G223">
        <v>38</v>
      </c>
      <c r="H223">
        <v>47</v>
      </c>
      <c r="I223">
        <v>55</v>
      </c>
      <c r="J223">
        <v>144</v>
      </c>
      <c r="K223">
        <v>372</v>
      </c>
      <c r="L223">
        <v>565</v>
      </c>
      <c r="M223">
        <v>712</v>
      </c>
      <c r="N223">
        <v>685</v>
      </c>
      <c r="O223">
        <v>532</v>
      </c>
      <c r="P223">
        <v>591</v>
      </c>
      <c r="Q223">
        <v>686</v>
      </c>
      <c r="R223">
        <v>752</v>
      </c>
      <c r="S223">
        <v>759</v>
      </c>
      <c r="T223">
        <v>807</v>
      </c>
      <c r="U223">
        <v>819</v>
      </c>
      <c r="V223">
        <v>772</v>
      </c>
      <c r="W223">
        <v>720</v>
      </c>
      <c r="X223">
        <v>562</v>
      </c>
      <c r="Y223">
        <v>403</v>
      </c>
      <c r="Z223">
        <v>289</v>
      </c>
      <c r="AA223">
        <v>205</v>
      </c>
      <c r="AB223">
        <v>139</v>
      </c>
      <c r="AC223">
        <v>100</v>
      </c>
    </row>
    <row r="224" spans="1:29">
      <c r="A224" t="str">
        <f t="shared" si="3"/>
        <v>424NE</v>
      </c>
      <c r="B224">
        <v>424</v>
      </c>
      <c r="C224" t="s">
        <v>529</v>
      </c>
      <c r="D224">
        <v>1</v>
      </c>
      <c r="E224" t="s">
        <v>477</v>
      </c>
      <c r="F224">
        <v>1</v>
      </c>
      <c r="G224">
        <v>0</v>
      </c>
      <c r="H224">
        <v>0</v>
      </c>
      <c r="I224">
        <v>1</v>
      </c>
      <c r="J224">
        <v>2</v>
      </c>
      <c r="K224">
        <v>5</v>
      </c>
      <c r="L224">
        <v>26</v>
      </c>
      <c r="M224">
        <v>98</v>
      </c>
      <c r="N224">
        <v>91</v>
      </c>
      <c r="O224">
        <v>48</v>
      </c>
      <c r="P224">
        <v>25</v>
      </c>
      <c r="Q224">
        <v>35</v>
      </c>
      <c r="R224">
        <v>35</v>
      </c>
      <c r="S224">
        <v>31</v>
      </c>
      <c r="T224">
        <v>55</v>
      </c>
      <c r="U224">
        <v>73</v>
      </c>
      <c r="V224">
        <v>73</v>
      </c>
      <c r="W224">
        <v>125</v>
      </c>
      <c r="X224">
        <v>53</v>
      </c>
      <c r="Y224">
        <v>26</v>
      </c>
      <c r="Z224">
        <v>23</v>
      </c>
      <c r="AA224">
        <v>12</v>
      </c>
      <c r="AB224">
        <v>10</v>
      </c>
      <c r="AC224">
        <v>3</v>
      </c>
    </row>
    <row r="225" spans="1:29">
      <c r="A225" t="str">
        <f t="shared" si="3"/>
        <v>424SW</v>
      </c>
      <c r="B225">
        <v>424</v>
      </c>
      <c r="C225" t="s">
        <v>529</v>
      </c>
      <c r="D225">
        <v>1</v>
      </c>
      <c r="E225" t="s">
        <v>478</v>
      </c>
      <c r="F225">
        <v>2</v>
      </c>
      <c r="G225">
        <v>2</v>
      </c>
      <c r="H225">
        <v>1</v>
      </c>
      <c r="I225">
        <v>1</v>
      </c>
      <c r="J225">
        <v>2</v>
      </c>
      <c r="K225">
        <v>2</v>
      </c>
      <c r="L225">
        <v>14</v>
      </c>
      <c r="M225">
        <v>77</v>
      </c>
      <c r="N225">
        <v>75</v>
      </c>
      <c r="O225">
        <v>36</v>
      </c>
      <c r="P225">
        <v>29</v>
      </c>
      <c r="Q225">
        <v>30</v>
      </c>
      <c r="R225">
        <v>25</v>
      </c>
      <c r="S225">
        <v>37</v>
      </c>
      <c r="T225">
        <v>53</v>
      </c>
      <c r="U225">
        <v>49</v>
      </c>
      <c r="V225">
        <v>73</v>
      </c>
      <c r="W225">
        <v>85</v>
      </c>
      <c r="X225">
        <v>50</v>
      </c>
      <c r="Y225">
        <v>23</v>
      </c>
      <c r="Z225">
        <v>28</v>
      </c>
      <c r="AA225">
        <v>16</v>
      </c>
      <c r="AB225">
        <v>10</v>
      </c>
      <c r="AC225">
        <v>6</v>
      </c>
    </row>
    <row r="226" spans="1:29">
      <c r="A226" t="str">
        <f t="shared" si="3"/>
        <v>425NE</v>
      </c>
      <c r="B226">
        <v>425</v>
      </c>
      <c r="C226" t="s">
        <v>529</v>
      </c>
      <c r="D226">
        <v>1</v>
      </c>
      <c r="E226" t="s">
        <v>477</v>
      </c>
      <c r="F226">
        <v>0</v>
      </c>
      <c r="G226">
        <v>3</v>
      </c>
      <c r="H226">
        <v>3</v>
      </c>
      <c r="I226">
        <v>3</v>
      </c>
      <c r="J226">
        <v>14</v>
      </c>
      <c r="K226">
        <v>49</v>
      </c>
      <c r="L226">
        <v>147</v>
      </c>
      <c r="M226">
        <v>384</v>
      </c>
      <c r="N226">
        <v>293</v>
      </c>
      <c r="O226">
        <v>158</v>
      </c>
      <c r="P226">
        <v>135</v>
      </c>
      <c r="Q226">
        <v>115</v>
      </c>
      <c r="R226">
        <v>128</v>
      </c>
      <c r="S226">
        <v>124</v>
      </c>
      <c r="T226">
        <v>187</v>
      </c>
      <c r="U226">
        <v>170</v>
      </c>
      <c r="V226">
        <v>220</v>
      </c>
      <c r="W226">
        <v>290</v>
      </c>
      <c r="X226">
        <v>238</v>
      </c>
      <c r="Y226">
        <v>93</v>
      </c>
      <c r="Z226">
        <v>56</v>
      </c>
      <c r="AA226">
        <v>51</v>
      </c>
      <c r="AB226">
        <v>20</v>
      </c>
      <c r="AC226">
        <v>14</v>
      </c>
    </row>
    <row r="227" spans="1:29">
      <c r="A227" t="str">
        <f t="shared" si="3"/>
        <v>425SW</v>
      </c>
      <c r="B227">
        <v>425</v>
      </c>
      <c r="C227" t="s">
        <v>529</v>
      </c>
      <c r="D227">
        <v>1</v>
      </c>
      <c r="E227" t="s">
        <v>478</v>
      </c>
      <c r="F227">
        <v>6</v>
      </c>
      <c r="G227">
        <v>3</v>
      </c>
      <c r="H227">
        <v>4</v>
      </c>
      <c r="I227">
        <v>2</v>
      </c>
      <c r="J227">
        <v>10</v>
      </c>
      <c r="K227">
        <v>30</v>
      </c>
      <c r="L227">
        <v>87</v>
      </c>
      <c r="M227">
        <v>213</v>
      </c>
      <c r="N227">
        <v>204</v>
      </c>
      <c r="O227">
        <v>98</v>
      </c>
      <c r="P227">
        <v>114</v>
      </c>
      <c r="Q227">
        <v>129</v>
      </c>
      <c r="R227">
        <v>114</v>
      </c>
      <c r="S227">
        <v>173</v>
      </c>
      <c r="T227">
        <v>184</v>
      </c>
      <c r="U227">
        <v>208</v>
      </c>
      <c r="V227">
        <v>297</v>
      </c>
      <c r="W227">
        <v>337</v>
      </c>
      <c r="X227">
        <v>255</v>
      </c>
      <c r="Y227">
        <v>127</v>
      </c>
      <c r="Z227">
        <v>104</v>
      </c>
      <c r="AA227">
        <v>64</v>
      </c>
      <c r="AB227">
        <v>34</v>
      </c>
      <c r="AC227">
        <v>14</v>
      </c>
    </row>
    <row r="228" spans="1:29">
      <c r="A228" t="str">
        <f t="shared" si="3"/>
        <v>426NE</v>
      </c>
      <c r="B228">
        <v>426</v>
      </c>
      <c r="C228" t="s">
        <v>46</v>
      </c>
      <c r="D228">
        <v>1</v>
      </c>
      <c r="E228" t="s">
        <v>477</v>
      </c>
      <c r="F228">
        <v>26</v>
      </c>
      <c r="G228">
        <v>11</v>
      </c>
      <c r="H228">
        <v>13</v>
      </c>
      <c r="I228">
        <v>10</v>
      </c>
      <c r="J228">
        <v>41</v>
      </c>
      <c r="K228">
        <v>95</v>
      </c>
      <c r="L228">
        <v>278</v>
      </c>
      <c r="M228">
        <v>645</v>
      </c>
      <c r="N228">
        <v>557</v>
      </c>
      <c r="O228">
        <v>426</v>
      </c>
      <c r="P228">
        <v>360</v>
      </c>
      <c r="Q228">
        <v>454</v>
      </c>
      <c r="R228">
        <v>511</v>
      </c>
      <c r="S228">
        <v>532</v>
      </c>
      <c r="T228">
        <v>553</v>
      </c>
      <c r="U228">
        <v>584</v>
      </c>
      <c r="V228">
        <v>607</v>
      </c>
      <c r="W228">
        <v>574</v>
      </c>
      <c r="X228">
        <v>495</v>
      </c>
      <c r="Y228">
        <v>365</v>
      </c>
      <c r="Z228">
        <v>410</v>
      </c>
      <c r="AA228">
        <v>295</v>
      </c>
      <c r="AB228">
        <v>126</v>
      </c>
      <c r="AC228">
        <v>49</v>
      </c>
    </row>
    <row r="229" spans="1:29">
      <c r="A229" t="str">
        <f t="shared" si="3"/>
        <v>426SW</v>
      </c>
      <c r="B229">
        <v>426</v>
      </c>
      <c r="C229" t="s">
        <v>46</v>
      </c>
      <c r="D229">
        <v>1</v>
      </c>
      <c r="E229" t="s">
        <v>478</v>
      </c>
      <c r="F229">
        <v>43</v>
      </c>
      <c r="G229">
        <v>19</v>
      </c>
      <c r="H229">
        <v>23</v>
      </c>
      <c r="I229">
        <v>20</v>
      </c>
      <c r="J229">
        <v>21</v>
      </c>
      <c r="K229">
        <v>57</v>
      </c>
      <c r="L229">
        <v>164</v>
      </c>
      <c r="M229">
        <v>468</v>
      </c>
      <c r="N229">
        <v>676</v>
      </c>
      <c r="O229">
        <v>387</v>
      </c>
      <c r="P229">
        <v>484</v>
      </c>
      <c r="Q229">
        <v>413</v>
      </c>
      <c r="R229">
        <v>515</v>
      </c>
      <c r="S229">
        <v>382</v>
      </c>
      <c r="T229">
        <v>438</v>
      </c>
      <c r="U229">
        <v>513</v>
      </c>
      <c r="V229">
        <v>619</v>
      </c>
      <c r="W229">
        <v>765</v>
      </c>
      <c r="X229">
        <v>647</v>
      </c>
      <c r="Y229">
        <v>343</v>
      </c>
      <c r="Z229">
        <v>271</v>
      </c>
      <c r="AA229">
        <v>245</v>
      </c>
      <c r="AB229">
        <v>174</v>
      </c>
      <c r="AC229">
        <v>76</v>
      </c>
    </row>
    <row r="230" spans="1:29">
      <c r="A230" t="str">
        <f t="shared" si="3"/>
        <v>427NE</v>
      </c>
      <c r="B230">
        <v>427</v>
      </c>
      <c r="C230" t="s">
        <v>530</v>
      </c>
      <c r="D230">
        <v>1</v>
      </c>
      <c r="E230" t="s">
        <v>477</v>
      </c>
      <c r="F230">
        <v>88</v>
      </c>
      <c r="G230">
        <v>48</v>
      </c>
      <c r="H230">
        <v>66</v>
      </c>
      <c r="I230">
        <v>89</v>
      </c>
      <c r="J230">
        <v>189</v>
      </c>
      <c r="K230">
        <v>542</v>
      </c>
      <c r="L230">
        <v>1202</v>
      </c>
      <c r="M230">
        <v>1384</v>
      </c>
      <c r="N230">
        <v>1214</v>
      </c>
      <c r="O230">
        <v>1017</v>
      </c>
      <c r="P230">
        <v>991</v>
      </c>
      <c r="Q230">
        <v>1166</v>
      </c>
      <c r="R230">
        <v>1033</v>
      </c>
      <c r="S230">
        <v>1066</v>
      </c>
      <c r="T230">
        <v>1183</v>
      </c>
      <c r="U230">
        <v>1420</v>
      </c>
      <c r="V230">
        <v>1685</v>
      </c>
      <c r="W230">
        <v>1688</v>
      </c>
      <c r="X230">
        <v>1076</v>
      </c>
      <c r="Y230">
        <v>685</v>
      </c>
      <c r="Z230">
        <v>471</v>
      </c>
      <c r="AA230">
        <v>342</v>
      </c>
      <c r="AB230">
        <v>249</v>
      </c>
      <c r="AC230">
        <v>128</v>
      </c>
    </row>
    <row r="231" spans="1:29">
      <c r="A231" t="str">
        <f t="shared" si="3"/>
        <v>427SW</v>
      </c>
      <c r="B231">
        <v>427</v>
      </c>
      <c r="C231" t="s">
        <v>530</v>
      </c>
      <c r="D231">
        <v>1</v>
      </c>
      <c r="E231" t="s">
        <v>478</v>
      </c>
      <c r="F231">
        <v>47</v>
      </c>
      <c r="G231">
        <v>47</v>
      </c>
      <c r="H231">
        <v>71</v>
      </c>
      <c r="I231">
        <v>198</v>
      </c>
      <c r="J231">
        <v>506</v>
      </c>
      <c r="K231">
        <v>831</v>
      </c>
      <c r="L231">
        <v>1382</v>
      </c>
      <c r="M231">
        <v>1060</v>
      </c>
      <c r="N231">
        <v>877</v>
      </c>
      <c r="O231">
        <v>818</v>
      </c>
      <c r="P231">
        <v>995</v>
      </c>
      <c r="Q231">
        <v>1068</v>
      </c>
      <c r="R231">
        <v>1182</v>
      </c>
      <c r="S231">
        <v>1253</v>
      </c>
      <c r="T231">
        <v>1358</v>
      </c>
      <c r="U231">
        <v>1443</v>
      </c>
      <c r="V231">
        <v>1456</v>
      </c>
      <c r="W231">
        <v>1074</v>
      </c>
      <c r="X231">
        <v>683</v>
      </c>
      <c r="Y231">
        <v>504</v>
      </c>
      <c r="Z231">
        <v>408</v>
      </c>
      <c r="AA231">
        <v>351</v>
      </c>
      <c r="AB231">
        <v>188</v>
      </c>
      <c r="AC231">
        <v>92</v>
      </c>
    </row>
    <row r="232" spans="1:29">
      <c r="A232" t="str">
        <f t="shared" si="3"/>
        <v>428NE</v>
      </c>
      <c r="B232">
        <v>428</v>
      </c>
      <c r="C232" t="s">
        <v>530</v>
      </c>
      <c r="D232">
        <v>1</v>
      </c>
      <c r="E232" t="s">
        <v>477</v>
      </c>
      <c r="F232">
        <v>32</v>
      </c>
      <c r="G232">
        <v>14</v>
      </c>
      <c r="H232">
        <v>18</v>
      </c>
      <c r="I232">
        <v>12</v>
      </c>
      <c r="J232">
        <v>53</v>
      </c>
      <c r="K232">
        <v>239</v>
      </c>
      <c r="L232">
        <v>567</v>
      </c>
      <c r="M232">
        <v>976</v>
      </c>
      <c r="N232">
        <v>982</v>
      </c>
      <c r="O232">
        <v>654</v>
      </c>
      <c r="P232">
        <v>710</v>
      </c>
      <c r="Q232">
        <v>773</v>
      </c>
      <c r="R232">
        <v>872</v>
      </c>
      <c r="S232">
        <v>778</v>
      </c>
      <c r="T232">
        <v>693</v>
      </c>
      <c r="U232">
        <v>770</v>
      </c>
      <c r="V232">
        <v>634</v>
      </c>
      <c r="W232">
        <v>632</v>
      </c>
      <c r="X232">
        <v>588</v>
      </c>
      <c r="Y232">
        <v>427</v>
      </c>
      <c r="Z232">
        <v>273</v>
      </c>
      <c r="AA232">
        <v>208</v>
      </c>
      <c r="AB232">
        <v>121</v>
      </c>
      <c r="AC232">
        <v>86</v>
      </c>
    </row>
    <row r="233" spans="1:29">
      <c r="A233" t="str">
        <f t="shared" si="3"/>
        <v>428SW</v>
      </c>
      <c r="B233">
        <v>428</v>
      </c>
      <c r="C233" t="s">
        <v>530</v>
      </c>
      <c r="D233">
        <v>1</v>
      </c>
      <c r="E233" t="s">
        <v>478</v>
      </c>
      <c r="F233">
        <v>36</v>
      </c>
      <c r="G233">
        <v>20</v>
      </c>
      <c r="H233">
        <v>15</v>
      </c>
      <c r="I233">
        <v>15</v>
      </c>
      <c r="J233">
        <v>52</v>
      </c>
      <c r="K233">
        <v>148</v>
      </c>
      <c r="L233">
        <v>315</v>
      </c>
      <c r="M233">
        <v>563</v>
      </c>
      <c r="N233">
        <v>515</v>
      </c>
      <c r="O233">
        <v>515</v>
      </c>
      <c r="P233">
        <v>631</v>
      </c>
      <c r="Q233">
        <v>738</v>
      </c>
      <c r="R233">
        <v>833</v>
      </c>
      <c r="S233">
        <v>810</v>
      </c>
      <c r="T233">
        <v>836</v>
      </c>
      <c r="U233">
        <v>947</v>
      </c>
      <c r="V233">
        <v>999</v>
      </c>
      <c r="W233">
        <v>823</v>
      </c>
      <c r="X233">
        <v>797</v>
      </c>
      <c r="Y233">
        <v>553</v>
      </c>
      <c r="Z233">
        <v>355</v>
      </c>
      <c r="AA233">
        <v>267</v>
      </c>
      <c r="AB233">
        <v>147</v>
      </c>
      <c r="AC233">
        <v>73</v>
      </c>
    </row>
    <row r="234" spans="1:29">
      <c r="A234" t="str">
        <f t="shared" si="3"/>
        <v>429NE</v>
      </c>
      <c r="B234">
        <v>429</v>
      </c>
      <c r="C234" t="s">
        <v>40</v>
      </c>
      <c r="D234">
        <v>1</v>
      </c>
      <c r="E234" t="s">
        <v>477</v>
      </c>
      <c r="F234">
        <v>5</v>
      </c>
      <c r="G234">
        <v>6</v>
      </c>
      <c r="H234">
        <v>3</v>
      </c>
      <c r="I234">
        <v>4</v>
      </c>
      <c r="J234">
        <v>5</v>
      </c>
      <c r="K234">
        <v>22</v>
      </c>
      <c r="L234">
        <v>73</v>
      </c>
      <c r="M234">
        <v>362</v>
      </c>
      <c r="N234">
        <v>308</v>
      </c>
      <c r="O234">
        <v>258</v>
      </c>
      <c r="P234">
        <v>277</v>
      </c>
      <c r="Q234">
        <v>329</v>
      </c>
      <c r="R234">
        <v>289</v>
      </c>
      <c r="S234">
        <v>295</v>
      </c>
      <c r="T234">
        <v>309</v>
      </c>
      <c r="U234">
        <v>365</v>
      </c>
      <c r="V234">
        <v>387</v>
      </c>
      <c r="W234">
        <v>426</v>
      </c>
      <c r="X234">
        <v>352</v>
      </c>
      <c r="Y234">
        <v>211</v>
      </c>
      <c r="Z234">
        <v>114</v>
      </c>
      <c r="AA234">
        <v>83</v>
      </c>
      <c r="AB234">
        <v>60</v>
      </c>
      <c r="AC234">
        <v>15</v>
      </c>
    </row>
    <row r="235" spans="1:29">
      <c r="A235" t="str">
        <f t="shared" si="3"/>
        <v>429SW</v>
      </c>
      <c r="B235">
        <v>429</v>
      </c>
      <c r="C235" t="s">
        <v>40</v>
      </c>
      <c r="D235">
        <v>1</v>
      </c>
      <c r="E235" t="s">
        <v>478</v>
      </c>
      <c r="F235">
        <v>10</v>
      </c>
      <c r="G235">
        <v>3</v>
      </c>
      <c r="H235">
        <v>8</v>
      </c>
      <c r="I235">
        <v>3</v>
      </c>
      <c r="J235">
        <v>11</v>
      </c>
      <c r="K235">
        <v>35</v>
      </c>
      <c r="L235">
        <v>118</v>
      </c>
      <c r="M235">
        <v>177</v>
      </c>
      <c r="N235">
        <v>231</v>
      </c>
      <c r="O235">
        <v>264</v>
      </c>
      <c r="P235">
        <v>287</v>
      </c>
      <c r="Q235">
        <v>326</v>
      </c>
      <c r="R235">
        <v>366</v>
      </c>
      <c r="S235">
        <v>397</v>
      </c>
      <c r="T235">
        <v>358</v>
      </c>
      <c r="U235">
        <v>452</v>
      </c>
      <c r="V235">
        <v>391</v>
      </c>
      <c r="W235">
        <v>439</v>
      </c>
      <c r="X235">
        <v>340</v>
      </c>
      <c r="Y235">
        <v>199</v>
      </c>
      <c r="Z235">
        <v>179</v>
      </c>
      <c r="AA235">
        <v>109</v>
      </c>
      <c r="AB235">
        <v>86</v>
      </c>
      <c r="AC235">
        <v>33</v>
      </c>
    </row>
    <row r="236" spans="1:29">
      <c r="A236" t="str">
        <f t="shared" si="3"/>
        <v>430NE</v>
      </c>
      <c r="B236">
        <v>430</v>
      </c>
      <c r="C236" t="s">
        <v>40</v>
      </c>
      <c r="D236">
        <v>1</v>
      </c>
      <c r="E236" t="s">
        <v>477</v>
      </c>
      <c r="F236">
        <v>22</v>
      </c>
      <c r="G236">
        <v>15</v>
      </c>
      <c r="H236">
        <v>11</v>
      </c>
      <c r="I236">
        <v>8</v>
      </c>
      <c r="J236">
        <v>15</v>
      </c>
      <c r="K236">
        <v>30</v>
      </c>
      <c r="L236">
        <v>138</v>
      </c>
      <c r="M236">
        <v>465</v>
      </c>
      <c r="N236">
        <v>370</v>
      </c>
      <c r="O236">
        <v>263</v>
      </c>
      <c r="P236">
        <v>227</v>
      </c>
      <c r="Q236">
        <v>283</v>
      </c>
      <c r="R236">
        <v>305</v>
      </c>
      <c r="S236">
        <v>287</v>
      </c>
      <c r="T236">
        <v>291</v>
      </c>
      <c r="U236">
        <v>325</v>
      </c>
      <c r="V236">
        <v>329</v>
      </c>
      <c r="W236">
        <v>305</v>
      </c>
      <c r="X236">
        <v>264</v>
      </c>
      <c r="Y236">
        <v>211</v>
      </c>
      <c r="Z236">
        <v>163</v>
      </c>
      <c r="AA236">
        <v>88</v>
      </c>
      <c r="AB236">
        <v>66</v>
      </c>
      <c r="AC236">
        <v>37</v>
      </c>
    </row>
    <row r="237" spans="1:29">
      <c r="A237" t="str">
        <f t="shared" si="3"/>
        <v>430SW</v>
      </c>
      <c r="B237">
        <v>430</v>
      </c>
      <c r="C237" t="s">
        <v>40</v>
      </c>
      <c r="D237">
        <v>1</v>
      </c>
      <c r="E237" t="s">
        <v>478</v>
      </c>
      <c r="F237">
        <v>38</v>
      </c>
      <c r="G237">
        <v>23</v>
      </c>
      <c r="H237">
        <v>14</v>
      </c>
      <c r="I237">
        <v>23</v>
      </c>
      <c r="J237">
        <v>20</v>
      </c>
      <c r="K237">
        <v>57</v>
      </c>
      <c r="L237">
        <v>130</v>
      </c>
      <c r="M237">
        <v>298</v>
      </c>
      <c r="N237">
        <v>362</v>
      </c>
      <c r="O237">
        <v>343</v>
      </c>
      <c r="P237">
        <v>382</v>
      </c>
      <c r="Q237">
        <v>373</v>
      </c>
      <c r="R237">
        <v>426</v>
      </c>
      <c r="S237">
        <v>383</v>
      </c>
      <c r="T237">
        <v>426</v>
      </c>
      <c r="U237">
        <v>555</v>
      </c>
      <c r="V237">
        <v>526</v>
      </c>
      <c r="W237">
        <v>540</v>
      </c>
      <c r="X237">
        <v>464</v>
      </c>
      <c r="Y237">
        <v>368</v>
      </c>
      <c r="Z237">
        <v>336</v>
      </c>
      <c r="AA237">
        <v>256</v>
      </c>
      <c r="AB237">
        <v>160</v>
      </c>
      <c r="AC237">
        <v>58</v>
      </c>
    </row>
    <row r="238" spans="1:29">
      <c r="A238" t="str">
        <f t="shared" si="3"/>
        <v>431NE</v>
      </c>
      <c r="B238">
        <v>431</v>
      </c>
      <c r="C238" t="s">
        <v>39</v>
      </c>
      <c r="D238">
        <v>1</v>
      </c>
      <c r="E238" t="s">
        <v>477</v>
      </c>
      <c r="F238">
        <v>37</v>
      </c>
      <c r="G238">
        <v>15</v>
      </c>
      <c r="H238">
        <v>8</v>
      </c>
      <c r="I238">
        <v>7</v>
      </c>
      <c r="J238">
        <v>7</v>
      </c>
      <c r="K238">
        <v>13</v>
      </c>
      <c r="L238">
        <v>42</v>
      </c>
      <c r="M238">
        <v>87</v>
      </c>
      <c r="N238">
        <v>137</v>
      </c>
      <c r="O238">
        <v>105</v>
      </c>
      <c r="P238">
        <v>148</v>
      </c>
      <c r="Q238">
        <v>188</v>
      </c>
      <c r="R238">
        <v>165</v>
      </c>
      <c r="S238">
        <v>170</v>
      </c>
      <c r="T238">
        <v>182</v>
      </c>
      <c r="U238">
        <v>365</v>
      </c>
      <c r="V238">
        <v>471</v>
      </c>
      <c r="W238">
        <v>472</v>
      </c>
      <c r="X238">
        <v>234</v>
      </c>
      <c r="Y238">
        <v>127</v>
      </c>
      <c r="Z238">
        <v>99</v>
      </c>
      <c r="AA238">
        <v>84</v>
      </c>
      <c r="AB238">
        <v>77</v>
      </c>
      <c r="AC238">
        <v>59</v>
      </c>
    </row>
    <row r="239" spans="1:29">
      <c r="A239" t="str">
        <f t="shared" si="3"/>
        <v>431SW</v>
      </c>
      <c r="B239">
        <v>431</v>
      </c>
      <c r="C239" t="s">
        <v>39</v>
      </c>
      <c r="D239">
        <v>1</v>
      </c>
      <c r="E239" t="s">
        <v>478</v>
      </c>
      <c r="F239">
        <v>28</v>
      </c>
      <c r="G239">
        <v>15</v>
      </c>
      <c r="H239">
        <v>9</v>
      </c>
      <c r="I239">
        <v>7</v>
      </c>
      <c r="J239">
        <v>5</v>
      </c>
      <c r="K239">
        <v>20</v>
      </c>
      <c r="L239">
        <v>64</v>
      </c>
      <c r="M239">
        <v>177</v>
      </c>
      <c r="N239">
        <v>287</v>
      </c>
      <c r="O239">
        <v>157</v>
      </c>
      <c r="P239">
        <v>178</v>
      </c>
      <c r="Q239">
        <v>173</v>
      </c>
      <c r="R239">
        <v>224</v>
      </c>
      <c r="S239">
        <v>204</v>
      </c>
      <c r="T239">
        <v>211</v>
      </c>
      <c r="U239">
        <v>195</v>
      </c>
      <c r="V239">
        <v>209</v>
      </c>
      <c r="W239">
        <v>234</v>
      </c>
      <c r="X239">
        <v>188</v>
      </c>
      <c r="Y239">
        <v>130</v>
      </c>
      <c r="Z239">
        <v>134</v>
      </c>
      <c r="AA239">
        <v>78</v>
      </c>
      <c r="AB239">
        <v>54</v>
      </c>
      <c r="AC239">
        <v>29</v>
      </c>
    </row>
    <row r="240" spans="1:29">
      <c r="A240" t="str">
        <f t="shared" si="3"/>
        <v>432NE</v>
      </c>
      <c r="B240">
        <v>432</v>
      </c>
      <c r="C240" t="s">
        <v>101</v>
      </c>
      <c r="D240">
        <v>2</v>
      </c>
      <c r="E240" t="s">
        <v>477</v>
      </c>
      <c r="F240">
        <v>25</v>
      </c>
      <c r="G240">
        <v>8</v>
      </c>
      <c r="H240">
        <v>6</v>
      </c>
      <c r="I240">
        <v>20</v>
      </c>
      <c r="J240">
        <v>46</v>
      </c>
      <c r="K240">
        <v>233</v>
      </c>
      <c r="L240">
        <v>726</v>
      </c>
      <c r="M240">
        <v>1220</v>
      </c>
      <c r="N240">
        <v>1007</v>
      </c>
      <c r="O240">
        <v>822</v>
      </c>
      <c r="P240">
        <v>637</v>
      </c>
      <c r="Q240">
        <v>627</v>
      </c>
      <c r="R240">
        <v>609</v>
      </c>
      <c r="S240">
        <v>573</v>
      </c>
      <c r="T240">
        <v>600</v>
      </c>
      <c r="U240">
        <v>676</v>
      </c>
      <c r="V240">
        <v>586</v>
      </c>
      <c r="W240">
        <v>636</v>
      </c>
      <c r="X240">
        <v>480</v>
      </c>
      <c r="Y240">
        <v>262</v>
      </c>
      <c r="Z240">
        <v>188</v>
      </c>
      <c r="AA240">
        <v>214</v>
      </c>
      <c r="AB240">
        <v>77</v>
      </c>
      <c r="AC240">
        <v>37</v>
      </c>
    </row>
    <row r="241" spans="1:29">
      <c r="A241" t="str">
        <f t="shared" si="3"/>
        <v>432SW</v>
      </c>
      <c r="B241">
        <v>432</v>
      </c>
      <c r="C241" t="s">
        <v>101</v>
      </c>
      <c r="D241">
        <v>2</v>
      </c>
      <c r="E241" t="s">
        <v>478</v>
      </c>
      <c r="F241">
        <v>26</v>
      </c>
      <c r="G241">
        <v>10</v>
      </c>
      <c r="H241">
        <v>8</v>
      </c>
      <c r="I241">
        <v>10</v>
      </c>
      <c r="J241">
        <v>26</v>
      </c>
      <c r="K241">
        <v>41</v>
      </c>
      <c r="L241">
        <v>157</v>
      </c>
      <c r="M241">
        <v>394</v>
      </c>
      <c r="N241">
        <v>486</v>
      </c>
      <c r="O241">
        <v>538</v>
      </c>
      <c r="P241">
        <v>420</v>
      </c>
      <c r="Q241">
        <v>532</v>
      </c>
      <c r="R241">
        <v>586</v>
      </c>
      <c r="S241">
        <v>672</v>
      </c>
      <c r="T241">
        <v>759</v>
      </c>
      <c r="U241">
        <v>951</v>
      </c>
      <c r="V241">
        <v>1152</v>
      </c>
      <c r="W241">
        <v>1138</v>
      </c>
      <c r="X241">
        <v>902</v>
      </c>
      <c r="Y241">
        <v>460</v>
      </c>
      <c r="Z241">
        <v>284</v>
      </c>
      <c r="AA241">
        <v>302</v>
      </c>
      <c r="AB241">
        <v>188</v>
      </c>
      <c r="AC241">
        <v>76</v>
      </c>
    </row>
    <row r="242" spans="1:29">
      <c r="A242" t="str">
        <f t="shared" si="3"/>
        <v>433NE</v>
      </c>
      <c r="B242">
        <v>433</v>
      </c>
      <c r="C242" t="s">
        <v>100</v>
      </c>
      <c r="D242">
        <v>2</v>
      </c>
      <c r="E242" t="s">
        <v>477</v>
      </c>
      <c r="F242">
        <v>109</v>
      </c>
      <c r="G242">
        <v>67</v>
      </c>
      <c r="H242">
        <v>50</v>
      </c>
      <c r="I242">
        <v>56</v>
      </c>
      <c r="J242">
        <v>133</v>
      </c>
      <c r="K242">
        <v>233</v>
      </c>
      <c r="L242">
        <v>443</v>
      </c>
      <c r="M242">
        <v>596</v>
      </c>
      <c r="N242">
        <v>458</v>
      </c>
      <c r="O242">
        <v>561</v>
      </c>
      <c r="P242">
        <v>591</v>
      </c>
      <c r="Q242">
        <v>630</v>
      </c>
      <c r="R242">
        <v>705</v>
      </c>
      <c r="S242">
        <v>720</v>
      </c>
      <c r="T242">
        <v>1069</v>
      </c>
      <c r="U242">
        <v>1438</v>
      </c>
      <c r="V242">
        <v>1725</v>
      </c>
      <c r="W242">
        <v>1655</v>
      </c>
      <c r="X242">
        <v>1106</v>
      </c>
      <c r="Y242">
        <v>656</v>
      </c>
      <c r="Z242">
        <v>519</v>
      </c>
      <c r="AA242">
        <v>397</v>
      </c>
      <c r="AB242">
        <v>314</v>
      </c>
      <c r="AC242">
        <v>161</v>
      </c>
    </row>
    <row r="243" spans="1:29">
      <c r="A243" t="str">
        <f t="shared" si="3"/>
        <v>433SW</v>
      </c>
      <c r="B243">
        <v>433</v>
      </c>
      <c r="C243" t="s">
        <v>100</v>
      </c>
      <c r="D243">
        <v>2</v>
      </c>
      <c r="E243" t="s">
        <v>478</v>
      </c>
      <c r="F243">
        <v>47</v>
      </c>
      <c r="G243">
        <v>38</v>
      </c>
      <c r="H243">
        <v>48</v>
      </c>
      <c r="I243">
        <v>83</v>
      </c>
      <c r="J243">
        <v>275</v>
      </c>
      <c r="K243">
        <v>692</v>
      </c>
      <c r="L243">
        <v>1429</v>
      </c>
      <c r="M243">
        <v>1868</v>
      </c>
      <c r="N243">
        <v>1694</v>
      </c>
      <c r="O243">
        <v>1049</v>
      </c>
      <c r="P243">
        <v>750</v>
      </c>
      <c r="Q243">
        <v>764</v>
      </c>
      <c r="R243">
        <v>759</v>
      </c>
      <c r="S243">
        <v>848</v>
      </c>
      <c r="T243">
        <v>784</v>
      </c>
      <c r="U243">
        <v>714</v>
      </c>
      <c r="V243">
        <v>755</v>
      </c>
      <c r="W243">
        <v>750</v>
      </c>
      <c r="X243">
        <v>647</v>
      </c>
      <c r="Y243">
        <v>306</v>
      </c>
      <c r="Z243">
        <v>217</v>
      </c>
      <c r="AA243">
        <v>194</v>
      </c>
      <c r="AB243">
        <v>121</v>
      </c>
      <c r="AC243">
        <v>88</v>
      </c>
    </row>
    <row r="244" spans="1:29">
      <c r="A244" t="str">
        <f t="shared" si="3"/>
        <v>434NE</v>
      </c>
      <c r="B244">
        <v>434</v>
      </c>
      <c r="C244" t="s">
        <v>98</v>
      </c>
      <c r="D244">
        <v>2</v>
      </c>
      <c r="E244" t="s">
        <v>477</v>
      </c>
      <c r="F244">
        <v>963</v>
      </c>
      <c r="G244">
        <v>609</v>
      </c>
      <c r="H244">
        <v>662</v>
      </c>
      <c r="I244">
        <v>639</v>
      </c>
      <c r="J244">
        <v>1240</v>
      </c>
      <c r="K244">
        <v>2159</v>
      </c>
      <c r="L244">
        <v>3789</v>
      </c>
      <c r="M244">
        <v>5136</v>
      </c>
      <c r="N244">
        <v>5126</v>
      </c>
      <c r="O244">
        <v>4919</v>
      </c>
      <c r="P244">
        <v>5189</v>
      </c>
      <c r="Q244">
        <v>5693</v>
      </c>
      <c r="R244">
        <v>5645</v>
      </c>
      <c r="S244">
        <v>5173</v>
      </c>
      <c r="T244">
        <v>5097</v>
      </c>
      <c r="U244">
        <v>4965</v>
      </c>
      <c r="V244">
        <v>4575</v>
      </c>
      <c r="W244">
        <v>4571</v>
      </c>
      <c r="X244">
        <v>4727</v>
      </c>
      <c r="Y244">
        <v>5090</v>
      </c>
      <c r="Z244">
        <v>4191</v>
      </c>
      <c r="AA244">
        <v>3943</v>
      </c>
      <c r="AB244">
        <v>2960</v>
      </c>
      <c r="AC244">
        <v>2149</v>
      </c>
    </row>
    <row r="245" spans="1:29">
      <c r="A245" t="str">
        <f t="shared" si="3"/>
        <v>434SW</v>
      </c>
      <c r="B245">
        <v>434</v>
      </c>
      <c r="C245" t="s">
        <v>98</v>
      </c>
      <c r="D245">
        <v>2</v>
      </c>
      <c r="E245" t="s">
        <v>478</v>
      </c>
      <c r="F245">
        <v>693</v>
      </c>
      <c r="G245">
        <v>439</v>
      </c>
      <c r="H245">
        <v>438</v>
      </c>
      <c r="I245">
        <v>640</v>
      </c>
      <c r="J245">
        <v>1363</v>
      </c>
      <c r="K245">
        <v>4234</v>
      </c>
      <c r="L245">
        <v>6159</v>
      </c>
      <c r="M245">
        <v>6180</v>
      </c>
      <c r="N245">
        <v>6300</v>
      </c>
      <c r="O245">
        <v>5991</v>
      </c>
      <c r="P245">
        <v>5640</v>
      </c>
      <c r="Q245">
        <v>5797</v>
      </c>
      <c r="R245">
        <v>5489</v>
      </c>
      <c r="S245">
        <v>5223</v>
      </c>
      <c r="T245">
        <v>4964</v>
      </c>
      <c r="U245">
        <v>5079</v>
      </c>
      <c r="V245">
        <v>4816</v>
      </c>
      <c r="W245">
        <v>4348</v>
      </c>
      <c r="X245">
        <v>4151</v>
      </c>
      <c r="Y245">
        <v>3555</v>
      </c>
      <c r="Z245">
        <v>3292</v>
      </c>
      <c r="AA245">
        <v>3015</v>
      </c>
      <c r="AB245">
        <v>2228</v>
      </c>
      <c r="AC245">
        <v>1396</v>
      </c>
    </row>
    <row r="246" spans="1:29">
      <c r="A246" t="str">
        <f t="shared" si="3"/>
        <v>435NE</v>
      </c>
      <c r="B246">
        <v>435</v>
      </c>
      <c r="C246" t="s">
        <v>114</v>
      </c>
      <c r="D246">
        <v>4</v>
      </c>
      <c r="E246" t="s">
        <v>477</v>
      </c>
      <c r="F246">
        <v>16</v>
      </c>
      <c r="G246">
        <v>18</v>
      </c>
      <c r="H246">
        <v>25</v>
      </c>
      <c r="I246">
        <v>51</v>
      </c>
      <c r="J246">
        <v>110</v>
      </c>
      <c r="K246">
        <v>232</v>
      </c>
      <c r="L246">
        <v>499</v>
      </c>
      <c r="M246">
        <v>701</v>
      </c>
      <c r="N246">
        <v>495</v>
      </c>
      <c r="O246">
        <v>322</v>
      </c>
      <c r="P246">
        <v>329</v>
      </c>
      <c r="Q246">
        <v>370</v>
      </c>
      <c r="R246">
        <v>433</v>
      </c>
      <c r="S246">
        <v>446</v>
      </c>
      <c r="T246">
        <v>477</v>
      </c>
      <c r="U246">
        <v>613</v>
      </c>
      <c r="V246">
        <v>824</v>
      </c>
      <c r="W246">
        <v>601</v>
      </c>
      <c r="X246">
        <v>354</v>
      </c>
      <c r="Y246">
        <v>197</v>
      </c>
      <c r="Z246">
        <v>130</v>
      </c>
      <c r="AA246">
        <v>108</v>
      </c>
      <c r="AB246">
        <v>61</v>
      </c>
      <c r="AC246">
        <v>37</v>
      </c>
    </row>
    <row r="247" spans="1:29">
      <c r="A247" t="str">
        <f t="shared" si="3"/>
        <v>435SW</v>
      </c>
      <c r="B247">
        <v>435</v>
      </c>
      <c r="C247" t="s">
        <v>114</v>
      </c>
      <c r="D247">
        <v>4</v>
      </c>
      <c r="E247" t="s">
        <v>478</v>
      </c>
      <c r="F247">
        <v>27</v>
      </c>
      <c r="G247">
        <v>27</v>
      </c>
      <c r="H247">
        <v>35</v>
      </c>
      <c r="I247">
        <v>27</v>
      </c>
      <c r="J247">
        <v>46</v>
      </c>
      <c r="K247">
        <v>90</v>
      </c>
      <c r="L247">
        <v>393</v>
      </c>
      <c r="M247">
        <v>821</v>
      </c>
      <c r="N247">
        <v>850</v>
      </c>
      <c r="O247">
        <v>487</v>
      </c>
      <c r="P247">
        <v>364</v>
      </c>
      <c r="Q247">
        <v>418</v>
      </c>
      <c r="R247">
        <v>475</v>
      </c>
      <c r="S247">
        <v>375</v>
      </c>
      <c r="T247">
        <v>493</v>
      </c>
      <c r="U247">
        <v>690</v>
      </c>
      <c r="V247">
        <v>733</v>
      </c>
      <c r="W247">
        <v>580</v>
      </c>
      <c r="X247">
        <v>272</v>
      </c>
      <c r="Y247">
        <v>142</v>
      </c>
      <c r="Z247">
        <v>102</v>
      </c>
      <c r="AA247">
        <v>88</v>
      </c>
      <c r="AB247">
        <v>86</v>
      </c>
      <c r="AC247">
        <v>52</v>
      </c>
    </row>
    <row r="248" spans="1:29">
      <c r="A248" t="str">
        <f t="shared" si="3"/>
        <v>03-011NE</v>
      </c>
      <c r="B248" t="s">
        <v>555</v>
      </c>
      <c r="C248" t="s">
        <v>137</v>
      </c>
      <c r="D248">
        <v>4</v>
      </c>
      <c r="E248" t="s">
        <v>477</v>
      </c>
      <c r="F248" s="52">
        <v>280.692307692307</v>
      </c>
      <c r="G248" s="52">
        <v>220.07692307692301</v>
      </c>
      <c r="H248" s="52">
        <v>254.30769230769201</v>
      </c>
      <c r="I248" s="52">
        <v>428.61538461538402</v>
      </c>
      <c r="J248" s="52">
        <v>1019.92307692307</v>
      </c>
      <c r="K248" s="52">
        <v>2327.3846153846098</v>
      </c>
      <c r="L248" s="52">
        <v>3755.3846153846098</v>
      </c>
      <c r="M248" s="52">
        <v>2917.4615384615299</v>
      </c>
      <c r="N248" s="52">
        <v>2513.1538461538398</v>
      </c>
      <c r="O248" s="52">
        <v>2491.9230769230699</v>
      </c>
      <c r="P248" s="52">
        <v>2415.5384615384601</v>
      </c>
      <c r="Q248" s="52">
        <v>2445.5384615384601</v>
      </c>
      <c r="R248" s="52">
        <v>2554.6153846153802</v>
      </c>
      <c r="S248" s="52">
        <v>2682.5384615384601</v>
      </c>
      <c r="T248" s="52">
        <v>2757.3076923076901</v>
      </c>
      <c r="U248" s="52">
        <v>2854.6923076922999</v>
      </c>
      <c r="V248" s="52">
        <v>2980.23076923076</v>
      </c>
      <c r="W248" s="52">
        <v>3024</v>
      </c>
      <c r="X248" s="52">
        <v>2449.1538461538398</v>
      </c>
      <c r="Y248" s="52">
        <v>1772.61538461538</v>
      </c>
      <c r="Z248" s="52">
        <v>1413.15384615384</v>
      </c>
      <c r="AA248" s="52">
        <v>1102.0769230769199</v>
      </c>
      <c r="AB248" s="52">
        <v>735.923076923076</v>
      </c>
      <c r="AC248" s="52">
        <v>453.923076923076</v>
      </c>
    </row>
    <row r="249" spans="1:29">
      <c r="A249" t="str">
        <f t="shared" si="3"/>
        <v>03-011SW</v>
      </c>
      <c r="B249" t="s">
        <v>555</v>
      </c>
      <c r="C249" t="s">
        <v>137</v>
      </c>
      <c r="D249">
        <v>4</v>
      </c>
      <c r="E249" t="s">
        <v>478</v>
      </c>
      <c r="F249" s="52">
        <v>430.76923076922998</v>
      </c>
      <c r="G249" s="52">
        <v>283.38461538461502</v>
      </c>
      <c r="H249" s="52">
        <v>263.38461538461502</v>
      </c>
      <c r="I249" s="52">
        <v>302.38461538461502</v>
      </c>
      <c r="J249" s="52">
        <v>474.15384615384602</v>
      </c>
      <c r="K249" s="52">
        <v>1019.92307692307</v>
      </c>
      <c r="L249" s="52">
        <v>2089.4615384615299</v>
      </c>
      <c r="M249" s="52">
        <v>2688.9230769230699</v>
      </c>
      <c r="N249" s="52">
        <v>2344.23076923076</v>
      </c>
      <c r="O249" s="52">
        <v>2429.3846153846098</v>
      </c>
      <c r="P249" s="52">
        <v>2536.5384615384601</v>
      </c>
      <c r="Q249" s="52">
        <v>2570.0769230769201</v>
      </c>
      <c r="R249" s="52">
        <v>2620.76923076923</v>
      </c>
      <c r="S249" s="52">
        <v>2773.1538461538398</v>
      </c>
      <c r="T249" s="52">
        <v>3303</v>
      </c>
      <c r="U249" s="52">
        <v>3651</v>
      </c>
      <c r="V249" s="52">
        <v>3622.9230769230699</v>
      </c>
      <c r="W249" s="52">
        <v>3288.1538461538398</v>
      </c>
      <c r="X249" s="52">
        <v>2515.8461538461502</v>
      </c>
      <c r="Y249" s="52">
        <v>1780.4615384615299</v>
      </c>
      <c r="Z249" s="52">
        <v>1445</v>
      </c>
      <c r="AA249" s="52">
        <v>1292.5384615384601</v>
      </c>
      <c r="AB249" s="52">
        <v>930.23076923076906</v>
      </c>
      <c r="AC249" s="52">
        <v>702.84615384615302</v>
      </c>
    </row>
    <row r="250" spans="1:29">
      <c r="A250" t="str">
        <f t="shared" si="3"/>
        <v>03-016NE</v>
      </c>
      <c r="B250" t="s">
        <v>556</v>
      </c>
      <c r="C250" t="s">
        <v>47</v>
      </c>
      <c r="D250">
        <v>1</v>
      </c>
      <c r="E250" t="s">
        <v>477</v>
      </c>
      <c r="F250" s="52">
        <v>287.692307692307</v>
      </c>
      <c r="G250" s="52">
        <v>198.230769230769</v>
      </c>
      <c r="H250" s="52">
        <v>223.230769230769</v>
      </c>
      <c r="I250" s="52">
        <v>267.76923076922998</v>
      </c>
      <c r="J250" s="52">
        <v>484.07692307692298</v>
      </c>
      <c r="K250" s="52">
        <v>998.15384615384596</v>
      </c>
      <c r="L250" s="52">
        <v>2168.23076923076</v>
      </c>
      <c r="M250" s="52">
        <v>2786.0769230769201</v>
      </c>
      <c r="N250" s="52">
        <v>2713.8461538461502</v>
      </c>
      <c r="O250" s="52">
        <v>2540.8461538461502</v>
      </c>
      <c r="P250" s="52">
        <v>2403.76923076923</v>
      </c>
      <c r="Q250" s="52">
        <v>2604.9230769230699</v>
      </c>
      <c r="R250" s="52">
        <v>2760.1538461538398</v>
      </c>
      <c r="S250" s="52">
        <v>3047.8461538461502</v>
      </c>
      <c r="T250" s="52">
        <v>3507.1538461538398</v>
      </c>
      <c r="U250" s="52">
        <v>3406.5384615384601</v>
      </c>
      <c r="V250" s="52">
        <v>3023.5384615384601</v>
      </c>
      <c r="W250" s="52">
        <v>2960.1538461538398</v>
      </c>
      <c r="X250" s="52">
        <v>2938.76923076923</v>
      </c>
      <c r="Y250" s="52">
        <v>2242.6153846153802</v>
      </c>
      <c r="Z250" s="52">
        <v>1730</v>
      </c>
      <c r="AA250" s="52">
        <v>1446.0769230769199</v>
      </c>
      <c r="AB250" s="52">
        <v>854.84615384615302</v>
      </c>
      <c r="AC250" s="52">
        <v>501.461538461538</v>
      </c>
    </row>
    <row r="251" spans="1:29">
      <c r="A251" t="str">
        <f t="shared" si="3"/>
        <v>03-016SW</v>
      </c>
      <c r="B251" t="s">
        <v>556</v>
      </c>
      <c r="C251" t="s">
        <v>47</v>
      </c>
      <c r="D251">
        <v>1</v>
      </c>
      <c r="E251" t="s">
        <v>478</v>
      </c>
      <c r="F251" s="52">
        <v>298.461538461538</v>
      </c>
      <c r="G251" s="52">
        <v>199.923076923076</v>
      </c>
      <c r="H251" s="52">
        <v>204.76923076923001</v>
      </c>
      <c r="I251" s="52">
        <v>337.07692307692298</v>
      </c>
      <c r="J251" s="52">
        <v>770.461538461538</v>
      </c>
      <c r="K251" s="52">
        <v>2172.3076923076901</v>
      </c>
      <c r="L251" s="52">
        <v>3478.6153846153802</v>
      </c>
      <c r="M251" s="52">
        <v>3265.23076923076</v>
      </c>
      <c r="N251" s="52">
        <v>3166.23076923076</v>
      </c>
      <c r="O251" s="52">
        <v>3180.3846153846098</v>
      </c>
      <c r="P251" s="52">
        <v>2904.9230769230699</v>
      </c>
      <c r="Q251" s="52">
        <v>2875.4615384615299</v>
      </c>
      <c r="R251" s="52">
        <v>2739.4615384615299</v>
      </c>
      <c r="S251" s="52">
        <v>2787.8461538461502</v>
      </c>
      <c r="T251" s="52">
        <v>2941.6923076922999</v>
      </c>
      <c r="U251" s="52">
        <v>3097.3076923076901</v>
      </c>
      <c r="V251" s="52">
        <v>3068.5384615384601</v>
      </c>
      <c r="W251" s="52">
        <v>2865.5384615384601</v>
      </c>
      <c r="X251" s="52">
        <v>2383.0769230769201</v>
      </c>
      <c r="Y251" s="52">
        <v>1666.0769230769199</v>
      </c>
      <c r="Z251" s="52">
        <v>1322.3076923076901</v>
      </c>
      <c r="AA251" s="52">
        <v>1123.9230769230701</v>
      </c>
      <c r="AB251" s="52">
        <v>745.61538461538396</v>
      </c>
      <c r="AC251" s="52">
        <v>527.461538461538</v>
      </c>
    </row>
    <row r="252" spans="1:29">
      <c r="A252" t="str">
        <f t="shared" si="3"/>
        <v>03-017NE</v>
      </c>
      <c r="B252" t="s">
        <v>557</v>
      </c>
      <c r="E252" t="s">
        <v>477</v>
      </c>
      <c r="F252" s="52">
        <v>153.692307692307</v>
      </c>
      <c r="G252" s="52">
        <v>101.461538461538</v>
      </c>
      <c r="H252" s="52">
        <v>91.384615384615302</v>
      </c>
      <c r="I252" s="52">
        <v>70.153846153846104</v>
      </c>
      <c r="J252" s="52">
        <v>136.30769230769201</v>
      </c>
      <c r="K252" s="52">
        <v>307</v>
      </c>
      <c r="L252" s="52">
        <v>610.07692307692298</v>
      </c>
      <c r="M252" s="52">
        <v>844.15384615384596</v>
      </c>
      <c r="N252" s="52">
        <v>838.07692307692298</v>
      </c>
      <c r="O252" s="52">
        <v>773.23076923076906</v>
      </c>
      <c r="P252" s="52">
        <v>779.53846153846098</v>
      </c>
      <c r="Q252" s="52">
        <v>895.53846153846098</v>
      </c>
      <c r="R252" s="52">
        <v>963.38461538461502</v>
      </c>
      <c r="S252" s="52">
        <v>1015</v>
      </c>
      <c r="T252" s="52">
        <v>1194.23076923076</v>
      </c>
      <c r="U252" s="52">
        <v>1532.61538461538</v>
      </c>
      <c r="V252" s="52">
        <v>1664.4615384615299</v>
      </c>
      <c r="W252" s="52">
        <v>1664.9230769230701</v>
      </c>
      <c r="X252" s="52">
        <v>1291.6923076922999</v>
      </c>
      <c r="Y252" s="52">
        <v>881.61538461538396</v>
      </c>
      <c r="Z252" s="52">
        <v>684.76923076923003</v>
      </c>
      <c r="AA252" s="52">
        <v>565.38461538461502</v>
      </c>
      <c r="AB252" s="52">
        <v>359.07692307692298</v>
      </c>
      <c r="AC252" s="52">
        <v>240</v>
      </c>
    </row>
    <row r="253" spans="1:29">
      <c r="A253" t="str">
        <f t="shared" si="3"/>
        <v>03-017SW</v>
      </c>
      <c r="B253" t="s">
        <v>557</v>
      </c>
      <c r="E253" t="s">
        <v>478</v>
      </c>
      <c r="F253" s="52">
        <v>97.846153846153797</v>
      </c>
      <c r="G253" s="52">
        <v>83.230769230769198</v>
      </c>
      <c r="H253" s="52">
        <v>109.153846153846</v>
      </c>
      <c r="I253" s="52">
        <v>161.923076923076</v>
      </c>
      <c r="J253" s="52">
        <v>412.230769230769</v>
      </c>
      <c r="K253" s="52">
        <v>1037.3076923076901</v>
      </c>
      <c r="L253" s="52">
        <v>1622.0769230769199</v>
      </c>
      <c r="M253" s="52">
        <v>1620.5384615384601</v>
      </c>
      <c r="N253" s="52">
        <v>1338.3076923076901</v>
      </c>
      <c r="O253" s="52">
        <v>1121.3076923076901</v>
      </c>
      <c r="P253" s="52">
        <v>987.38461538461502</v>
      </c>
      <c r="Q253" s="52">
        <v>968.23076923076906</v>
      </c>
      <c r="R253" s="52">
        <v>980</v>
      </c>
      <c r="S253" s="52">
        <v>974.15384615384596</v>
      </c>
      <c r="T253" s="52">
        <v>1002.61538461538</v>
      </c>
      <c r="U253" s="52">
        <v>1050.15384615384</v>
      </c>
      <c r="V253" s="52">
        <v>1063.4615384615299</v>
      </c>
      <c r="W253" s="52">
        <v>1027.23076923076</v>
      </c>
      <c r="X253" s="52">
        <v>877</v>
      </c>
      <c r="Y253" s="52">
        <v>666.61538461538396</v>
      </c>
      <c r="Z253" s="52">
        <v>464.84615384615302</v>
      </c>
      <c r="AA253" s="52">
        <v>337.53846153846098</v>
      </c>
      <c r="AB253" s="52">
        <v>207.30769230769201</v>
      </c>
      <c r="AC253" s="52">
        <v>130.76923076923001</v>
      </c>
    </row>
    <row r="254" spans="1:29">
      <c r="A254" t="str">
        <f t="shared" si="3"/>
        <v>03-018NE</v>
      </c>
      <c r="B254" t="s">
        <v>558</v>
      </c>
      <c r="E254" t="s">
        <v>477</v>
      </c>
      <c r="F254" s="52">
        <v>188.84615384615299</v>
      </c>
      <c r="G254" s="52">
        <v>136.15384615384599</v>
      </c>
      <c r="H254" s="52">
        <v>103.923076923076</v>
      </c>
      <c r="I254" s="52">
        <v>101.230769230769</v>
      </c>
      <c r="J254" s="52">
        <v>156.38461538461499</v>
      </c>
      <c r="K254" s="52">
        <v>334.230769230769</v>
      </c>
      <c r="L254" s="52">
        <v>653.07692307692298</v>
      </c>
      <c r="M254" s="52">
        <v>854.15384615384596</v>
      </c>
      <c r="N254" s="52">
        <v>898.923076923076</v>
      </c>
      <c r="O254" s="52">
        <v>913.38461538461502</v>
      </c>
      <c r="P254" s="52">
        <v>1036</v>
      </c>
      <c r="Q254" s="52">
        <v>1150.38461538461</v>
      </c>
      <c r="R254" s="52">
        <v>1204.5384615384601</v>
      </c>
      <c r="S254" s="52">
        <v>1254.38461538461</v>
      </c>
      <c r="T254" s="52">
        <v>1435.23076923076</v>
      </c>
      <c r="U254" s="52">
        <v>1683.61538461538</v>
      </c>
      <c r="V254" s="52">
        <v>1653.0769230769199</v>
      </c>
      <c r="W254" s="52">
        <v>1709.61538461538</v>
      </c>
      <c r="X254" s="52">
        <v>1282.76923076923</v>
      </c>
      <c r="Y254" s="52">
        <v>801.61538461538396</v>
      </c>
      <c r="Z254" s="52">
        <v>618.76923076923003</v>
      </c>
      <c r="AA254" s="52">
        <v>504</v>
      </c>
      <c r="AB254" s="52">
        <v>317.76923076922998</v>
      </c>
      <c r="AC254" s="52">
        <v>210.38461538461499</v>
      </c>
    </row>
    <row r="255" spans="1:29">
      <c r="A255" t="str">
        <f t="shared" si="3"/>
        <v>03-018SW</v>
      </c>
      <c r="B255" t="s">
        <v>558</v>
      </c>
      <c r="E255" t="s">
        <v>478</v>
      </c>
      <c r="F255" s="52">
        <v>96.076923076922995</v>
      </c>
      <c r="G255" s="52">
        <v>76.923076923076906</v>
      </c>
      <c r="H255" s="52">
        <v>73.538461538461505</v>
      </c>
      <c r="I255" s="52">
        <v>121.461538461538</v>
      </c>
      <c r="J255" s="52">
        <v>343.461538461538</v>
      </c>
      <c r="K255" s="52">
        <v>793.69230769230705</v>
      </c>
      <c r="L255" s="52">
        <v>1772.6923076922999</v>
      </c>
      <c r="M255" s="52">
        <v>2034.38461538461</v>
      </c>
      <c r="N255" s="52">
        <v>1712.4615384615299</v>
      </c>
      <c r="O255" s="52">
        <v>1320.0769230769199</v>
      </c>
      <c r="P255" s="52">
        <v>1125.61538461538</v>
      </c>
      <c r="Q255" s="52">
        <v>1170.0769230769199</v>
      </c>
      <c r="R255" s="52">
        <v>1218.61538461538</v>
      </c>
      <c r="S255" s="52">
        <v>1233.3076923076901</v>
      </c>
      <c r="T255" s="52">
        <v>1237.8461538461499</v>
      </c>
      <c r="U255" s="52">
        <v>1349.3076923076901</v>
      </c>
      <c r="V255" s="52">
        <v>1425.38461538461</v>
      </c>
      <c r="W255" s="52">
        <v>1343.0769230769199</v>
      </c>
      <c r="X255" s="52">
        <v>971.69230769230705</v>
      </c>
      <c r="Y255" s="52">
        <v>628</v>
      </c>
      <c r="Z255" s="52">
        <v>475</v>
      </c>
      <c r="AA255" s="52">
        <v>348.61538461538402</v>
      </c>
      <c r="AB255" s="52">
        <v>235.30769230769201</v>
      </c>
      <c r="AC255" s="52">
        <v>198.07692307692301</v>
      </c>
    </row>
    <row r="256" spans="1:29">
      <c r="A256" t="str">
        <f t="shared" si="3"/>
        <v>24-016NE</v>
      </c>
      <c r="B256" t="s">
        <v>559</v>
      </c>
      <c r="C256" t="s">
        <v>137</v>
      </c>
      <c r="D256">
        <v>4</v>
      </c>
      <c r="E256" t="s">
        <v>477</v>
      </c>
      <c r="F256" s="52">
        <v>19.923076923076898</v>
      </c>
      <c r="G256" s="52">
        <v>16.4615384615384</v>
      </c>
      <c r="H256" s="52">
        <v>30.307692307692299</v>
      </c>
      <c r="I256" s="52">
        <v>55.307692307692299</v>
      </c>
      <c r="J256" s="52">
        <v>156.07692307692301</v>
      </c>
      <c r="K256" s="52">
        <v>355.230769230769</v>
      </c>
      <c r="L256" s="52">
        <v>615.923076923076</v>
      </c>
      <c r="M256" s="52">
        <v>461.30769230769198</v>
      </c>
      <c r="N256" s="52">
        <v>354.76923076922998</v>
      </c>
      <c r="O256" s="52">
        <v>271.15384615384602</v>
      </c>
      <c r="P256" s="52">
        <v>248.923076923076</v>
      </c>
      <c r="Q256" s="52">
        <v>242.30769230769201</v>
      </c>
      <c r="R256" s="52">
        <v>241.30769230769201</v>
      </c>
      <c r="S256" s="52">
        <v>235.461538461538</v>
      </c>
      <c r="T256" s="52">
        <v>259.923076923076</v>
      </c>
      <c r="U256" s="52">
        <v>267.76923076922998</v>
      </c>
      <c r="V256" s="52">
        <v>302.84615384615302</v>
      </c>
      <c r="W256" s="52">
        <v>285.53846153846098</v>
      </c>
      <c r="X256" s="52">
        <v>196.15384615384599</v>
      </c>
      <c r="Y256" s="52">
        <v>130.230769230769</v>
      </c>
      <c r="Z256" s="52">
        <v>100.846153846153</v>
      </c>
      <c r="AA256" s="52">
        <v>74</v>
      </c>
      <c r="AB256" s="52">
        <v>39.615384615384599</v>
      </c>
      <c r="AC256" s="52">
        <v>24.1538461538461</v>
      </c>
    </row>
    <row r="257" spans="1:29">
      <c r="A257" t="str">
        <f t="shared" si="3"/>
        <v>24-016SW</v>
      </c>
      <c r="B257" t="s">
        <v>559</v>
      </c>
      <c r="C257" t="s">
        <v>137</v>
      </c>
      <c r="D257">
        <v>4</v>
      </c>
      <c r="E257" t="s">
        <v>478</v>
      </c>
      <c r="F257" s="52">
        <v>48.538461538461497</v>
      </c>
      <c r="G257" s="52">
        <v>20.615384615384599</v>
      </c>
      <c r="H257" s="52">
        <v>23.4615384615384</v>
      </c>
      <c r="I257" s="52">
        <v>26.307692307692299</v>
      </c>
      <c r="J257" s="52">
        <v>42.615384615384599</v>
      </c>
      <c r="K257" s="52">
        <v>98</v>
      </c>
      <c r="L257" s="52">
        <v>192.692307692307</v>
      </c>
      <c r="M257" s="52">
        <v>229.53846153846101</v>
      </c>
      <c r="N257" s="52">
        <v>204.84615384615299</v>
      </c>
      <c r="O257" s="52">
        <v>192.15384615384599</v>
      </c>
      <c r="P257" s="52">
        <v>212.84615384615299</v>
      </c>
      <c r="Q257" s="52">
        <v>237</v>
      </c>
      <c r="R257" s="52">
        <v>257.230769230769</v>
      </c>
      <c r="S257" s="52">
        <v>291.61538461538402</v>
      </c>
      <c r="T257" s="52">
        <v>384.15384615384602</v>
      </c>
      <c r="U257" s="52">
        <v>508.84615384615302</v>
      </c>
      <c r="V257" s="52">
        <v>528.76923076923003</v>
      </c>
      <c r="W257" s="52">
        <v>486</v>
      </c>
      <c r="X257" s="52">
        <v>328.53846153846098</v>
      </c>
      <c r="Y257" s="52">
        <v>212.15384615384599</v>
      </c>
      <c r="Z257" s="52">
        <v>156.61538461538399</v>
      </c>
      <c r="AA257" s="52">
        <v>138.84615384615299</v>
      </c>
      <c r="AB257" s="52">
        <v>98.230769230769198</v>
      </c>
      <c r="AC257" s="52">
        <v>64.307692307692307</v>
      </c>
    </row>
    <row r="258" spans="1:29">
      <c r="A258" t="str">
        <f t="shared" ref="A258:A321" si="4">CONCATENATE(B258,E258)</f>
        <v>26-001NE</v>
      </c>
      <c r="B258" t="s">
        <v>560</v>
      </c>
      <c r="C258" t="s">
        <v>106</v>
      </c>
      <c r="D258">
        <v>3</v>
      </c>
      <c r="E258" t="s">
        <v>477</v>
      </c>
      <c r="F258" s="52">
        <v>146.461538461538</v>
      </c>
      <c r="G258" s="52">
        <v>109.384615384615</v>
      </c>
      <c r="H258" s="52">
        <v>96.384615384615302</v>
      </c>
      <c r="I258" s="52">
        <v>130.84615384615299</v>
      </c>
      <c r="J258" s="52">
        <v>222.84615384615299</v>
      </c>
      <c r="K258" s="52">
        <v>434.07692307692298</v>
      </c>
      <c r="L258" s="52">
        <v>589.61538461538396</v>
      </c>
      <c r="M258" s="52">
        <v>759.38461538461502</v>
      </c>
      <c r="N258" s="52">
        <v>797</v>
      </c>
      <c r="O258" s="52">
        <v>997.61538461538396</v>
      </c>
      <c r="P258" s="52">
        <v>1116.9230769230701</v>
      </c>
      <c r="Q258" s="52">
        <v>1088.23076923076</v>
      </c>
      <c r="R258" s="52">
        <v>1069.5384615384601</v>
      </c>
      <c r="S258" s="52">
        <v>1063.3076923076901</v>
      </c>
      <c r="T258" s="52">
        <v>1077.6923076922999</v>
      </c>
      <c r="U258" s="52">
        <v>1171.5384615384601</v>
      </c>
      <c r="V258" s="52">
        <v>1110.38461538461</v>
      </c>
      <c r="W258" s="52">
        <v>970.923076923076</v>
      </c>
      <c r="X258" s="52">
        <v>720.30769230769204</v>
      </c>
      <c r="Y258" s="52">
        <v>555.84615384615302</v>
      </c>
      <c r="Z258" s="52">
        <v>442.15384615384602</v>
      </c>
      <c r="AA258" s="52">
        <v>367.38461538461502</v>
      </c>
      <c r="AB258" s="52">
        <v>349.230769230769</v>
      </c>
      <c r="AC258" s="52">
        <v>261.76923076922998</v>
      </c>
    </row>
    <row r="259" spans="1:29">
      <c r="A259" t="str">
        <f t="shared" si="4"/>
        <v>26-001SW</v>
      </c>
      <c r="B259" t="s">
        <v>560</v>
      </c>
      <c r="C259" t="s">
        <v>106</v>
      </c>
      <c r="D259">
        <v>3</v>
      </c>
      <c r="E259" t="s">
        <v>478</v>
      </c>
      <c r="F259" s="52">
        <v>120.30769230769199</v>
      </c>
      <c r="G259" s="52">
        <v>98.230769230769198</v>
      </c>
      <c r="H259" s="52">
        <v>90.307692307692307</v>
      </c>
      <c r="I259" s="52">
        <v>97.461538461538396</v>
      </c>
      <c r="J259" s="52">
        <v>168.15384615384599</v>
      </c>
      <c r="K259" s="52">
        <v>374.230769230769</v>
      </c>
      <c r="L259" s="52">
        <v>564.923076923076</v>
      </c>
      <c r="M259" s="52">
        <v>681</v>
      </c>
      <c r="N259" s="52">
        <v>647.53846153846098</v>
      </c>
      <c r="O259" s="52">
        <v>693.84615384615302</v>
      </c>
      <c r="P259" s="52">
        <v>768</v>
      </c>
      <c r="Q259" s="52">
        <v>827.923076923076</v>
      </c>
      <c r="R259" s="52">
        <v>922.76923076923003</v>
      </c>
      <c r="S259" s="52">
        <v>993.61538461538396</v>
      </c>
      <c r="T259" s="52">
        <v>1101.61538461538</v>
      </c>
      <c r="U259" s="52">
        <v>1145.6923076922999</v>
      </c>
      <c r="V259" s="52">
        <v>1132.5384615384601</v>
      </c>
      <c r="W259" s="52">
        <v>1065.0769230769199</v>
      </c>
      <c r="X259" s="52">
        <v>971.38461538461502</v>
      </c>
      <c r="Y259" s="52">
        <v>671.461538461538</v>
      </c>
      <c r="Z259" s="52">
        <v>460.76923076922998</v>
      </c>
      <c r="AA259" s="52">
        <v>331.15384615384602</v>
      </c>
      <c r="AB259" s="52">
        <v>255.15384615384599</v>
      </c>
      <c r="AC259" s="52">
        <v>186.76923076923001</v>
      </c>
    </row>
    <row r="260" spans="1:29">
      <c r="A260" t="str">
        <f t="shared" si="4"/>
        <v>26-002NE</v>
      </c>
      <c r="B260" t="s">
        <v>561</v>
      </c>
      <c r="C260" t="s">
        <v>481</v>
      </c>
      <c r="D260">
        <v>1</v>
      </c>
      <c r="E260" t="s">
        <v>477</v>
      </c>
      <c r="F260" s="52">
        <v>404.692307692307</v>
      </c>
      <c r="G260" s="52">
        <v>299.230769230769</v>
      </c>
      <c r="H260" s="52">
        <v>293.15384615384602</v>
      </c>
      <c r="I260" s="52">
        <v>424.30769230769198</v>
      </c>
      <c r="J260" s="52">
        <v>1047</v>
      </c>
      <c r="K260" s="52">
        <v>2887.5384615384601</v>
      </c>
      <c r="L260" s="52">
        <v>4656.3846153846098</v>
      </c>
      <c r="M260" s="52">
        <v>4775</v>
      </c>
      <c r="N260" s="52">
        <v>4765.9230769230699</v>
      </c>
      <c r="O260" s="52">
        <v>4454.5384615384601</v>
      </c>
      <c r="P260" s="52">
        <v>4082.8461538461502</v>
      </c>
      <c r="Q260" s="52">
        <v>4124.4615384615299</v>
      </c>
      <c r="R260" s="52">
        <v>4011.0769230769201</v>
      </c>
      <c r="S260" s="52">
        <v>4021.4615384615299</v>
      </c>
      <c r="T260" s="52">
        <v>4104.0769230769201</v>
      </c>
      <c r="U260" s="52">
        <v>4250.3076923076896</v>
      </c>
      <c r="V260" s="52">
        <v>4134.3846153846098</v>
      </c>
      <c r="W260" s="52">
        <v>3803.6923076922999</v>
      </c>
      <c r="X260" s="52">
        <v>3885.4615384615299</v>
      </c>
      <c r="Y260" s="52">
        <v>3769.9230769230699</v>
      </c>
      <c r="Z260" s="52">
        <v>2812.6923076922999</v>
      </c>
      <c r="AA260" s="52">
        <v>2267.5384615384601</v>
      </c>
      <c r="AB260" s="52">
        <v>1400.5384615384601</v>
      </c>
      <c r="AC260" s="52">
        <v>778.30769230769204</v>
      </c>
    </row>
    <row r="261" spans="1:29">
      <c r="A261" t="str">
        <f t="shared" si="4"/>
        <v>26-002SW</v>
      </c>
      <c r="B261" t="s">
        <v>561</v>
      </c>
      <c r="C261" t="s">
        <v>481</v>
      </c>
      <c r="D261">
        <v>1</v>
      </c>
      <c r="E261" t="s">
        <v>478</v>
      </c>
      <c r="F261" s="52">
        <v>693.61538461538396</v>
      </c>
      <c r="G261" s="52">
        <v>390</v>
      </c>
      <c r="H261" s="52">
        <v>336.76923076922998</v>
      </c>
      <c r="I261" s="52">
        <v>336.84615384615302</v>
      </c>
      <c r="J261" s="52">
        <v>744.23076923076906</v>
      </c>
      <c r="K261" s="52">
        <v>2547.6923076922999</v>
      </c>
      <c r="L261" s="52">
        <v>4473.3846153846098</v>
      </c>
      <c r="M261" s="52">
        <v>5442</v>
      </c>
      <c r="N261" s="52">
        <v>4941.9230769230699</v>
      </c>
      <c r="O261" s="52">
        <v>4390.9230769230699</v>
      </c>
      <c r="P261" s="52">
        <v>4186.4615384615299</v>
      </c>
      <c r="Q261" s="52">
        <v>4179.5384615384601</v>
      </c>
      <c r="R261" s="52">
        <v>4307.5384615384601</v>
      </c>
      <c r="S261" s="52">
        <v>4373.2307692307604</v>
      </c>
      <c r="T261" s="52">
        <v>4971.3076923076896</v>
      </c>
      <c r="U261" s="52">
        <v>5386.2307692307604</v>
      </c>
      <c r="V261" s="52">
        <v>5342</v>
      </c>
      <c r="W261" s="52">
        <v>5045.8461538461497</v>
      </c>
      <c r="X261" s="52">
        <v>4761.7692307692296</v>
      </c>
      <c r="Y261" s="52">
        <v>3629.4615384615299</v>
      </c>
      <c r="Z261" s="52">
        <v>3185.0769230769201</v>
      </c>
      <c r="AA261" s="52">
        <v>3124.9230769230699</v>
      </c>
      <c r="AB261" s="52">
        <v>2117.4615384615299</v>
      </c>
      <c r="AC261" s="52">
        <v>1381.15384615384</v>
      </c>
    </row>
    <row r="262" spans="1:29">
      <c r="A262" t="str">
        <f t="shared" si="4"/>
        <v>26-003NE</v>
      </c>
      <c r="B262" t="s">
        <v>562</v>
      </c>
      <c r="C262" t="s">
        <v>107</v>
      </c>
      <c r="D262">
        <v>3</v>
      </c>
      <c r="E262" t="s">
        <v>477</v>
      </c>
      <c r="F262" s="52">
        <v>118</v>
      </c>
      <c r="G262" s="52">
        <v>75</v>
      </c>
      <c r="H262" s="52">
        <v>62.153846153846096</v>
      </c>
      <c r="I262" s="52">
        <v>52.769230769230703</v>
      </c>
      <c r="J262" s="52">
        <v>80</v>
      </c>
      <c r="K262" s="52">
        <v>195.15384615384599</v>
      </c>
      <c r="L262" s="52">
        <v>445.76923076922998</v>
      </c>
      <c r="M262" s="52">
        <v>739.76923076923003</v>
      </c>
      <c r="N262" s="52">
        <v>668.07692307692298</v>
      </c>
      <c r="O262" s="52">
        <v>686.23076923076906</v>
      </c>
      <c r="P262" s="52">
        <v>758.61538461538396</v>
      </c>
      <c r="Q262" s="52">
        <v>886.461538461538</v>
      </c>
      <c r="R262" s="52">
        <v>988.84615384615302</v>
      </c>
      <c r="S262" s="52">
        <v>1035.3076923076901</v>
      </c>
      <c r="T262" s="52">
        <v>1231.38461538461</v>
      </c>
      <c r="U262" s="52">
        <v>1386.8461538461499</v>
      </c>
      <c r="V262" s="52">
        <v>1548</v>
      </c>
      <c r="W262" s="52">
        <v>1700.23076923076</v>
      </c>
      <c r="X262" s="52">
        <v>1384.15384615384</v>
      </c>
      <c r="Y262" s="52">
        <v>1061.0769230769199</v>
      </c>
      <c r="Z262" s="52">
        <v>813.76923076923003</v>
      </c>
      <c r="AA262" s="52">
        <v>573.23076923076906</v>
      </c>
      <c r="AB262" s="52">
        <v>362.461538461538</v>
      </c>
      <c r="AC262" s="52">
        <v>236.53846153846101</v>
      </c>
    </row>
    <row r="263" spans="1:29">
      <c r="A263" t="str">
        <f t="shared" si="4"/>
        <v>26-003SW</v>
      </c>
      <c r="B263" t="s">
        <v>562</v>
      </c>
      <c r="C263" t="s">
        <v>107</v>
      </c>
      <c r="D263">
        <v>3</v>
      </c>
      <c r="E263" t="s">
        <v>478</v>
      </c>
      <c r="F263" s="52">
        <v>52.769230769230703</v>
      </c>
      <c r="G263" s="52">
        <v>31.615384615384599</v>
      </c>
      <c r="H263" s="52">
        <v>46.076923076923002</v>
      </c>
      <c r="I263" s="52">
        <v>104</v>
      </c>
      <c r="J263" s="52">
        <v>252.38461538461499</v>
      </c>
      <c r="K263" s="52">
        <v>741.30769230769204</v>
      </c>
      <c r="L263" s="52">
        <v>1232.15384615384</v>
      </c>
      <c r="M263" s="52">
        <v>1343.4615384615299</v>
      </c>
      <c r="N263" s="52">
        <v>1066.4615384615299</v>
      </c>
      <c r="O263" s="52">
        <v>938.38461538461502</v>
      </c>
      <c r="P263" s="52">
        <v>879.53846153846098</v>
      </c>
      <c r="Q263" s="52">
        <v>931.461538461538</v>
      </c>
      <c r="R263" s="52">
        <v>943.30769230769204</v>
      </c>
      <c r="S263" s="52">
        <v>902</v>
      </c>
      <c r="T263" s="52">
        <v>890.53846153846098</v>
      </c>
      <c r="U263" s="52">
        <v>940.38461538461502</v>
      </c>
      <c r="V263" s="52">
        <v>1016.38461538461</v>
      </c>
      <c r="W263" s="52">
        <v>959.38461538461502</v>
      </c>
      <c r="X263" s="52">
        <v>794.53846153846098</v>
      </c>
      <c r="Y263" s="52">
        <v>546.23076923076906</v>
      </c>
      <c r="Z263" s="52">
        <v>389.07692307692298</v>
      </c>
      <c r="AA263" s="52">
        <v>300.461538461538</v>
      </c>
      <c r="AB263" s="52">
        <v>173.53846153846101</v>
      </c>
      <c r="AC263" s="52">
        <v>87.615384615384599</v>
      </c>
    </row>
    <row r="264" spans="1:29">
      <c r="A264" t="str">
        <f t="shared" si="4"/>
        <v>26-004NE</v>
      </c>
      <c r="B264" t="s">
        <v>563</v>
      </c>
      <c r="C264" t="s">
        <v>480</v>
      </c>
      <c r="D264">
        <v>1</v>
      </c>
      <c r="E264" t="s">
        <v>477</v>
      </c>
      <c r="F264" s="52">
        <v>795.69230769230705</v>
      </c>
      <c r="G264" s="52">
        <v>608.69230769230705</v>
      </c>
      <c r="H264" s="52">
        <v>563.76923076923003</v>
      </c>
      <c r="I264" s="52">
        <v>498.38461538461502</v>
      </c>
      <c r="J264" s="52">
        <v>580.30769230769204</v>
      </c>
      <c r="K264" s="52">
        <v>1146.9230769230701</v>
      </c>
      <c r="L264" s="52">
        <v>2378.8461538461502</v>
      </c>
      <c r="M264" s="52">
        <v>3207.6923076922999</v>
      </c>
      <c r="N264" s="52">
        <v>2971.5384615384601</v>
      </c>
      <c r="O264" s="52">
        <v>2900.76923076923</v>
      </c>
      <c r="P264" s="52">
        <v>3271.8461538461502</v>
      </c>
      <c r="Q264" s="52">
        <v>3804.6153846153802</v>
      </c>
      <c r="R264" s="52">
        <v>3976.23076923076</v>
      </c>
      <c r="S264" s="52">
        <v>4154.1538461538403</v>
      </c>
      <c r="T264" s="52">
        <v>4482.7692307692296</v>
      </c>
      <c r="U264" s="52">
        <v>4360.8461538461497</v>
      </c>
      <c r="V264" s="52">
        <v>4456.8461538461497</v>
      </c>
      <c r="W264" s="52">
        <v>4739.7692307692296</v>
      </c>
      <c r="X264" s="52">
        <v>4461.0769230769201</v>
      </c>
      <c r="Y264" s="52">
        <v>3822.5384615384601</v>
      </c>
      <c r="Z264" s="52">
        <v>3038.4615384615299</v>
      </c>
      <c r="AA264" s="52">
        <v>2721.76923076923</v>
      </c>
      <c r="AB264" s="52">
        <v>2035.38461538461</v>
      </c>
      <c r="AC264" s="52">
        <v>1344.61538461538</v>
      </c>
    </row>
    <row r="265" spans="1:29">
      <c r="A265" t="str">
        <f t="shared" si="4"/>
        <v>26-004SW</v>
      </c>
      <c r="B265" t="s">
        <v>563</v>
      </c>
      <c r="C265" t="s">
        <v>480</v>
      </c>
      <c r="D265">
        <v>1</v>
      </c>
      <c r="E265" t="s">
        <v>478</v>
      </c>
      <c r="F265" s="52">
        <v>467.07692307692298</v>
      </c>
      <c r="G265" s="52">
        <v>368.61538461538402</v>
      </c>
      <c r="H265" s="52">
        <v>416.07692307692298</v>
      </c>
      <c r="I265" s="52">
        <v>624.61538461538396</v>
      </c>
      <c r="J265" s="52">
        <v>1600.8461538461499</v>
      </c>
      <c r="K265" s="52">
        <v>4643.3846153846098</v>
      </c>
      <c r="L265" s="52">
        <v>5480.0769230769201</v>
      </c>
      <c r="M265" s="52">
        <v>4675</v>
      </c>
      <c r="N265" s="52">
        <v>4079.9230769230699</v>
      </c>
      <c r="O265" s="52">
        <v>4068.9230769230699</v>
      </c>
      <c r="P265" s="52">
        <v>4135.6153846153802</v>
      </c>
      <c r="Q265" s="52">
        <v>4117</v>
      </c>
      <c r="R265" s="52">
        <v>4121.6153846153802</v>
      </c>
      <c r="S265" s="52">
        <v>3875.76923076923</v>
      </c>
      <c r="T265" s="52">
        <v>3857.6153846153802</v>
      </c>
      <c r="U265" s="52">
        <v>3794.1538461538398</v>
      </c>
      <c r="V265" s="52">
        <v>4117.8461538461497</v>
      </c>
      <c r="W265" s="52">
        <v>4292.8461538461497</v>
      </c>
      <c r="X265" s="52">
        <v>3455.23076923076</v>
      </c>
      <c r="Y265" s="52">
        <v>2404.4615384615299</v>
      </c>
      <c r="Z265" s="52">
        <v>1904.4615384615299</v>
      </c>
      <c r="AA265" s="52">
        <v>1594.3076923076901</v>
      </c>
      <c r="AB265" s="52">
        <v>1172.3076923076901</v>
      </c>
      <c r="AC265" s="52">
        <v>730</v>
      </c>
    </row>
    <row r="266" spans="1:29">
      <c r="A266" t="str">
        <f t="shared" si="4"/>
        <v>26-014NE</v>
      </c>
      <c r="B266" t="s">
        <v>564</v>
      </c>
      <c r="C266" t="s">
        <v>98</v>
      </c>
      <c r="D266">
        <v>2</v>
      </c>
      <c r="E266" t="s">
        <v>477</v>
      </c>
      <c r="F266" s="52">
        <v>973.07692307692298</v>
      </c>
      <c r="G266" s="52">
        <v>625.30769230769204</v>
      </c>
      <c r="H266" s="52">
        <v>643.15384615384596</v>
      </c>
      <c r="I266" s="52">
        <v>638.38461538461502</v>
      </c>
      <c r="J266" s="52">
        <v>1207.3076923076901</v>
      </c>
      <c r="K266" s="52">
        <v>2136.6153846153802</v>
      </c>
      <c r="L266" s="52">
        <v>3598.1538461538398</v>
      </c>
      <c r="M266" s="52">
        <v>4641.6153846153802</v>
      </c>
      <c r="N266" s="52">
        <v>4377.3076923076896</v>
      </c>
      <c r="O266" s="52">
        <v>4370.6923076923003</v>
      </c>
      <c r="P266" s="52">
        <v>4683.4615384615299</v>
      </c>
      <c r="Q266" s="52">
        <v>5098.1538461538403</v>
      </c>
      <c r="R266" s="52">
        <v>5198.6923076923003</v>
      </c>
      <c r="S266" s="52">
        <v>5212.9230769230699</v>
      </c>
      <c r="T266" s="52">
        <v>5632.3846153846098</v>
      </c>
      <c r="U266" s="52">
        <v>5423.8461538461497</v>
      </c>
      <c r="V266" s="52">
        <v>5489</v>
      </c>
      <c r="W266" s="52">
        <v>5517.0769230769201</v>
      </c>
      <c r="X266" s="52">
        <v>5300.9230769230699</v>
      </c>
      <c r="Y266" s="52">
        <v>4961.9230769230699</v>
      </c>
      <c r="Z266" s="52">
        <v>4135.5384615384601</v>
      </c>
      <c r="AA266" s="52">
        <v>3896.76923076923</v>
      </c>
      <c r="AB266" s="52">
        <v>2780.6153846153802</v>
      </c>
      <c r="AC266" s="52">
        <v>1831.15384615384</v>
      </c>
    </row>
    <row r="267" spans="1:29">
      <c r="A267" t="str">
        <f t="shared" si="4"/>
        <v>26-014SW</v>
      </c>
      <c r="B267" t="s">
        <v>564</v>
      </c>
      <c r="C267" t="s">
        <v>98</v>
      </c>
      <c r="D267">
        <v>2</v>
      </c>
      <c r="E267" t="s">
        <v>478</v>
      </c>
      <c r="F267" s="52">
        <v>649.61538461538396</v>
      </c>
      <c r="G267" s="52">
        <v>409.61538461538402</v>
      </c>
      <c r="H267" s="52">
        <v>391.84615384615302</v>
      </c>
      <c r="I267" s="52">
        <v>607.30769230769204</v>
      </c>
      <c r="J267" s="52">
        <v>1691.76923076923</v>
      </c>
      <c r="K267" s="52">
        <v>4656.0769230769201</v>
      </c>
      <c r="L267" s="52">
        <v>4745.6923076923003</v>
      </c>
      <c r="M267" s="52">
        <v>4221.4615384615299</v>
      </c>
      <c r="N267" s="52">
        <v>4260.5384615384601</v>
      </c>
      <c r="O267" s="52">
        <v>4774.3076923076896</v>
      </c>
      <c r="P267" s="52">
        <v>5125.3846153846098</v>
      </c>
      <c r="Q267" s="52">
        <v>5203.1538461538403</v>
      </c>
      <c r="R267" s="52">
        <v>5220.9230769230699</v>
      </c>
      <c r="S267" s="52">
        <v>5233.8461538461497</v>
      </c>
      <c r="T267" s="52">
        <v>5107.7692307692296</v>
      </c>
      <c r="U267" s="52">
        <v>5194.2307692307604</v>
      </c>
      <c r="V267" s="52">
        <v>4910.2307692307604</v>
      </c>
      <c r="W267" s="52">
        <v>4663.4615384615299</v>
      </c>
      <c r="X267" s="52">
        <v>4613.4615384615299</v>
      </c>
      <c r="Y267" s="52">
        <v>3839.4615384615299</v>
      </c>
      <c r="Z267" s="52">
        <v>3075.8461538461502</v>
      </c>
      <c r="AA267" s="52">
        <v>2763.3846153846098</v>
      </c>
      <c r="AB267" s="52">
        <v>2035.38461538461</v>
      </c>
      <c r="AC267" s="52">
        <v>1302.76923076923</v>
      </c>
    </row>
    <row r="268" spans="1:29">
      <c r="A268" t="str">
        <f t="shared" si="4"/>
        <v>26-016NE</v>
      </c>
      <c r="B268" t="s">
        <v>565</v>
      </c>
      <c r="C268" t="s">
        <v>482</v>
      </c>
      <c r="D268">
        <v>1</v>
      </c>
      <c r="E268" t="s">
        <v>477</v>
      </c>
      <c r="F268" s="52">
        <v>437.61538461538402</v>
      </c>
      <c r="G268" s="52">
        <v>322.07692307692298</v>
      </c>
      <c r="H268" s="52">
        <v>323.15384615384602</v>
      </c>
      <c r="I268" s="52">
        <v>431.38461538461502</v>
      </c>
      <c r="J268" s="52">
        <v>999.07692307692298</v>
      </c>
      <c r="K268" s="52">
        <v>2532.9230769230699</v>
      </c>
      <c r="L268" s="52">
        <v>5290.4615384615299</v>
      </c>
      <c r="M268" s="52">
        <v>5693.5384615384601</v>
      </c>
      <c r="N268" s="52">
        <v>5433.3076923076896</v>
      </c>
      <c r="O268" s="52">
        <v>5180.1538461538403</v>
      </c>
      <c r="P268" s="52">
        <v>4625.4615384615299</v>
      </c>
      <c r="Q268" s="52">
        <v>4772.5384615384601</v>
      </c>
      <c r="R268" s="52">
        <v>4600.7692307692296</v>
      </c>
      <c r="S268" s="52">
        <v>4661</v>
      </c>
      <c r="T268" s="52">
        <v>4517.5384615384601</v>
      </c>
      <c r="U268" s="52">
        <v>4368.0769230769201</v>
      </c>
      <c r="V268" s="52">
        <v>4239.0769230769201</v>
      </c>
      <c r="W268" s="52">
        <v>3890.76923076923</v>
      </c>
      <c r="X268" s="52">
        <v>4090.8461538461502</v>
      </c>
      <c r="Y268" s="52">
        <v>3295.3846153846098</v>
      </c>
      <c r="Z268" s="52">
        <v>2671.0769230769201</v>
      </c>
      <c r="AA268" s="52">
        <v>2132.6153846153802</v>
      </c>
      <c r="AB268" s="52">
        <v>1320.3076923076901</v>
      </c>
      <c r="AC268" s="52">
        <v>737.38461538461502</v>
      </c>
    </row>
    <row r="269" spans="1:29">
      <c r="A269" t="str">
        <f t="shared" si="4"/>
        <v>26-016SW</v>
      </c>
      <c r="B269" t="s">
        <v>565</v>
      </c>
      <c r="C269" t="s">
        <v>482</v>
      </c>
      <c r="D269">
        <v>1</v>
      </c>
      <c r="E269" t="s">
        <v>478</v>
      </c>
      <c r="F269" s="52">
        <v>544.30769230769204</v>
      </c>
      <c r="G269" s="52">
        <v>343.461538461538</v>
      </c>
      <c r="H269" s="52">
        <v>300.15384615384602</v>
      </c>
      <c r="I269" s="52">
        <v>363.30769230769198</v>
      </c>
      <c r="J269" s="52">
        <v>696.30769230769204</v>
      </c>
      <c r="K269" s="52">
        <v>1717.5384615384601</v>
      </c>
      <c r="L269" s="52">
        <v>3225.5384615384601</v>
      </c>
      <c r="M269" s="52">
        <v>4913.9230769230699</v>
      </c>
      <c r="N269" s="52">
        <v>4880.0769230769201</v>
      </c>
      <c r="O269" s="52">
        <v>4260.1538461538403</v>
      </c>
      <c r="P269" s="52">
        <v>4185.3076923076896</v>
      </c>
      <c r="Q269" s="52">
        <v>4296.5384615384601</v>
      </c>
      <c r="R269" s="52">
        <v>4452.0769230769201</v>
      </c>
      <c r="S269" s="52">
        <v>4661.7692307692296</v>
      </c>
      <c r="T269" s="52">
        <v>4998.2307692307604</v>
      </c>
      <c r="U269" s="52">
        <v>5198.6153846153802</v>
      </c>
      <c r="V269" s="52">
        <v>5357.0769230769201</v>
      </c>
      <c r="W269" s="52">
        <v>5359.6153846153802</v>
      </c>
      <c r="X269" s="52">
        <v>4714.3846153846098</v>
      </c>
      <c r="Y269" s="52">
        <v>3366.5384615384601</v>
      </c>
      <c r="Z269" s="52">
        <v>2846</v>
      </c>
      <c r="AA269" s="52">
        <v>2637.3076923076901</v>
      </c>
      <c r="AB269" s="52">
        <v>1572.38461538461</v>
      </c>
      <c r="AC269" s="52">
        <v>1037.15384615384</v>
      </c>
    </row>
    <row r="270" spans="1:29">
      <c r="A270" t="str">
        <f t="shared" si="4"/>
        <v>26-018NE</v>
      </c>
      <c r="B270" t="s">
        <v>566</v>
      </c>
      <c r="C270" t="s">
        <v>122</v>
      </c>
      <c r="D270">
        <v>4</v>
      </c>
      <c r="E270" t="s">
        <v>477</v>
      </c>
      <c r="F270" s="52">
        <v>621.38461538461502</v>
      </c>
      <c r="G270" s="52">
        <v>461.923076923076</v>
      </c>
      <c r="H270" s="52">
        <v>476.76923076922998</v>
      </c>
      <c r="I270" s="52">
        <v>734.30769230769204</v>
      </c>
      <c r="J270" s="52">
        <v>1680.61538461538</v>
      </c>
      <c r="K270" s="52">
        <v>3796</v>
      </c>
      <c r="L270" s="52">
        <v>5155.4615384615299</v>
      </c>
      <c r="M270" s="52">
        <v>5136.2307692307604</v>
      </c>
      <c r="N270" s="52">
        <v>4941.0769230769201</v>
      </c>
      <c r="O270" s="52">
        <v>4619.7692307692296</v>
      </c>
      <c r="P270" s="52">
        <v>4345.4615384615299</v>
      </c>
      <c r="Q270" s="52">
        <v>4371.8461538461497</v>
      </c>
      <c r="R270" s="52">
        <v>4404.8461538461497</v>
      </c>
      <c r="S270" s="52">
        <v>4599.6923076923003</v>
      </c>
      <c r="T270" s="52">
        <v>4911.2307692307604</v>
      </c>
      <c r="U270" s="52">
        <v>4987.9230769230699</v>
      </c>
      <c r="V270" s="52">
        <v>4305.5384615384601</v>
      </c>
      <c r="W270" s="52">
        <v>3847.6923076922999</v>
      </c>
      <c r="X270" s="52">
        <v>4131.6923076923003</v>
      </c>
      <c r="Y270" s="52">
        <v>3502.8461538461502</v>
      </c>
      <c r="Z270" s="52">
        <v>2788.6153846153802</v>
      </c>
      <c r="AA270" s="52">
        <v>2437.6923076922999</v>
      </c>
      <c r="AB270" s="52">
        <v>1667.9230769230701</v>
      </c>
      <c r="AC270" s="52">
        <v>1026.15384615384</v>
      </c>
    </row>
    <row r="271" spans="1:29">
      <c r="A271" t="str">
        <f t="shared" si="4"/>
        <v>26-018SW</v>
      </c>
      <c r="B271" t="s">
        <v>566</v>
      </c>
      <c r="C271" t="s">
        <v>122</v>
      </c>
      <c r="D271">
        <v>4</v>
      </c>
      <c r="E271" t="s">
        <v>478</v>
      </c>
      <c r="F271" s="52">
        <v>874.69230769230705</v>
      </c>
      <c r="G271" s="52">
        <v>582.15384615384596</v>
      </c>
      <c r="H271" s="52">
        <v>523</v>
      </c>
      <c r="I271" s="52">
        <v>579.923076923076</v>
      </c>
      <c r="J271" s="52">
        <v>1055.9230769230701</v>
      </c>
      <c r="K271" s="52">
        <v>2217.9230769230699</v>
      </c>
      <c r="L271" s="52">
        <v>4171.9230769230699</v>
      </c>
      <c r="M271" s="52">
        <v>4740.1538461538403</v>
      </c>
      <c r="N271" s="52">
        <v>4539.5384615384601</v>
      </c>
      <c r="O271" s="52">
        <v>4474</v>
      </c>
      <c r="P271" s="52">
        <v>4382</v>
      </c>
      <c r="Q271" s="52">
        <v>4443.0769230769201</v>
      </c>
      <c r="R271" s="52">
        <v>4679.0769230769201</v>
      </c>
      <c r="S271" s="52">
        <v>4698.5384615384601</v>
      </c>
      <c r="T271" s="52">
        <v>5131.1538461538403</v>
      </c>
      <c r="U271" s="52">
        <v>4964.3846153846098</v>
      </c>
      <c r="V271" s="52">
        <v>5080.6923076923003</v>
      </c>
      <c r="W271" s="52">
        <v>5040.1538461538403</v>
      </c>
      <c r="X271" s="52">
        <v>4743.7692307692296</v>
      </c>
      <c r="Y271" s="52">
        <v>3900</v>
      </c>
      <c r="Z271" s="52">
        <v>3235.3846153846098</v>
      </c>
      <c r="AA271" s="52">
        <v>3054.1538461538398</v>
      </c>
      <c r="AB271" s="52">
        <v>2318.6923076922999</v>
      </c>
      <c r="AC271" s="52">
        <v>1683.15384615384</v>
      </c>
    </row>
    <row r="272" spans="1:29">
      <c r="A272" t="str">
        <f t="shared" si="4"/>
        <v>26-019NE</v>
      </c>
      <c r="B272" t="s">
        <v>567</v>
      </c>
      <c r="C272" t="s">
        <v>39</v>
      </c>
      <c r="D272">
        <v>1</v>
      </c>
      <c r="E272" t="s">
        <v>477</v>
      </c>
      <c r="F272" s="52">
        <v>782.84615384615302</v>
      </c>
      <c r="G272" s="52">
        <v>560.461538461538</v>
      </c>
      <c r="H272" s="52">
        <v>570.30769230769204</v>
      </c>
      <c r="I272" s="52">
        <v>577.38461538461502</v>
      </c>
      <c r="J272" s="52">
        <v>822.69230769230705</v>
      </c>
      <c r="K272" s="52">
        <v>1727.76923076923</v>
      </c>
      <c r="L272" s="52">
        <v>2966.1538461538398</v>
      </c>
      <c r="M272" s="52">
        <v>3681.8461538461502</v>
      </c>
      <c r="N272" s="52">
        <v>3500.8461538461502</v>
      </c>
      <c r="O272" s="52">
        <v>3597.6153846153802</v>
      </c>
      <c r="P272" s="52">
        <v>3850.3076923076901</v>
      </c>
      <c r="Q272" s="52">
        <v>4267.4615384615299</v>
      </c>
      <c r="R272" s="52">
        <v>4487.0769230769201</v>
      </c>
      <c r="S272" s="52">
        <v>4509.9230769230699</v>
      </c>
      <c r="T272" s="52">
        <v>4775.6153846153802</v>
      </c>
      <c r="U272" s="52">
        <v>3084.0769230769201</v>
      </c>
      <c r="V272" s="52">
        <v>2644.6923076922999</v>
      </c>
      <c r="W272" s="52">
        <v>3048.4615384615299</v>
      </c>
      <c r="X272" s="52">
        <v>3942</v>
      </c>
      <c r="Y272" s="52">
        <v>3928.8461538461502</v>
      </c>
      <c r="Z272" s="52">
        <v>3234.9230769230699</v>
      </c>
      <c r="AA272" s="52">
        <v>2920.6153846153802</v>
      </c>
      <c r="AB272" s="52">
        <v>2140.3846153846098</v>
      </c>
      <c r="AC272" s="52">
        <v>1375.4615384615299</v>
      </c>
    </row>
    <row r="273" spans="1:29">
      <c r="A273" t="str">
        <f t="shared" si="4"/>
        <v>26-019SW</v>
      </c>
      <c r="B273" t="s">
        <v>567</v>
      </c>
      <c r="C273" t="s">
        <v>39</v>
      </c>
      <c r="D273">
        <v>1</v>
      </c>
      <c r="E273" t="s">
        <v>478</v>
      </c>
      <c r="F273" s="52">
        <v>553.07692307692298</v>
      </c>
      <c r="G273" s="52">
        <v>421.230769230769</v>
      </c>
      <c r="H273" s="52">
        <v>448.07692307692298</v>
      </c>
      <c r="I273" s="52">
        <v>640.30769230769204</v>
      </c>
      <c r="J273" s="52">
        <v>1398.61538461538</v>
      </c>
      <c r="K273" s="52">
        <v>4001</v>
      </c>
      <c r="L273" s="52">
        <v>5173</v>
      </c>
      <c r="M273" s="52">
        <v>4296.4615384615299</v>
      </c>
      <c r="N273" s="52">
        <v>3841.6923076922999</v>
      </c>
      <c r="O273" s="52">
        <v>4102.5384615384601</v>
      </c>
      <c r="P273" s="52">
        <v>4447.3846153846098</v>
      </c>
      <c r="Q273" s="52">
        <v>4282.4615384615299</v>
      </c>
      <c r="R273" s="52">
        <v>4226.6923076923003</v>
      </c>
      <c r="S273" s="52">
        <v>4177.7692307692296</v>
      </c>
      <c r="T273" s="52">
        <v>4096.1538461538403</v>
      </c>
      <c r="U273" s="52">
        <v>3760.5384615384601</v>
      </c>
      <c r="V273" s="52">
        <v>3809.76923076923</v>
      </c>
      <c r="W273" s="52">
        <v>3912.76923076923</v>
      </c>
      <c r="X273" s="52">
        <v>3653.0769230769201</v>
      </c>
      <c r="Y273" s="52">
        <v>2691.9230769230699</v>
      </c>
      <c r="Z273" s="52">
        <v>2226.3846153846098</v>
      </c>
      <c r="AA273" s="52">
        <v>1876.76923076923</v>
      </c>
      <c r="AB273" s="52">
        <v>1404.9230769230701</v>
      </c>
      <c r="AC273" s="52">
        <v>906.23076923076906</v>
      </c>
    </row>
    <row r="274" spans="1:29">
      <c r="A274" t="str">
        <f t="shared" si="4"/>
        <v>26-022NE</v>
      </c>
      <c r="B274" t="s">
        <v>568</v>
      </c>
      <c r="C274" t="s">
        <v>40</v>
      </c>
      <c r="D274">
        <v>1</v>
      </c>
      <c r="E274" t="s">
        <v>477</v>
      </c>
      <c r="F274" s="52">
        <v>646.07692307692298</v>
      </c>
      <c r="G274" s="52">
        <v>454.692307692307</v>
      </c>
      <c r="H274" s="52">
        <v>463.53846153846098</v>
      </c>
      <c r="I274" s="52">
        <v>663.84615384615302</v>
      </c>
      <c r="J274" s="52">
        <v>1443.5384615384601</v>
      </c>
      <c r="K274" s="52">
        <v>3274.3846153846098</v>
      </c>
      <c r="L274" s="52">
        <v>5038.3846153846098</v>
      </c>
      <c r="M274" s="52">
        <v>4918.2307692307604</v>
      </c>
      <c r="N274" s="52">
        <v>4992</v>
      </c>
      <c r="O274" s="52">
        <v>4820.5384615384601</v>
      </c>
      <c r="P274" s="52">
        <v>4591.3076923076896</v>
      </c>
      <c r="Q274" s="52">
        <v>4673.0769230769201</v>
      </c>
      <c r="R274" s="52">
        <v>4687.6923076923003</v>
      </c>
      <c r="S274" s="52">
        <v>4906.9230769230699</v>
      </c>
      <c r="T274" s="52">
        <v>5265.3846153846098</v>
      </c>
      <c r="U274" s="52">
        <v>5278.4615384615299</v>
      </c>
      <c r="V274" s="52">
        <v>4947.0769230769201</v>
      </c>
      <c r="W274" s="52">
        <v>4592.6923076923003</v>
      </c>
      <c r="X274" s="52">
        <v>4596.2307692307604</v>
      </c>
      <c r="Y274" s="52">
        <v>3634.8461538461502</v>
      </c>
      <c r="Z274" s="52">
        <v>2832.5384615384601</v>
      </c>
      <c r="AA274" s="52">
        <v>2408.6153846153802</v>
      </c>
      <c r="AB274" s="52">
        <v>1642.3076923076901</v>
      </c>
      <c r="AC274" s="52">
        <v>999.461538461538</v>
      </c>
    </row>
    <row r="275" spans="1:29">
      <c r="A275" t="str">
        <f t="shared" si="4"/>
        <v>26-022SW</v>
      </c>
      <c r="B275" t="s">
        <v>568</v>
      </c>
      <c r="C275" t="s">
        <v>40</v>
      </c>
      <c r="D275">
        <v>1</v>
      </c>
      <c r="E275" t="s">
        <v>478</v>
      </c>
      <c r="F275" s="52">
        <v>767.07692307692298</v>
      </c>
      <c r="G275" s="52">
        <v>512.923076923076</v>
      </c>
      <c r="H275" s="52">
        <v>476.84615384615302</v>
      </c>
      <c r="I275" s="52">
        <v>581</v>
      </c>
      <c r="J275" s="52">
        <v>1115.0769230769199</v>
      </c>
      <c r="K275" s="52">
        <v>2395.6153846153802</v>
      </c>
      <c r="L275" s="52">
        <v>4350.2307692307604</v>
      </c>
      <c r="M275" s="52">
        <v>4964.8461538461497</v>
      </c>
      <c r="N275" s="52">
        <v>4582.9230769230699</v>
      </c>
      <c r="O275" s="52">
        <v>4456.4615384615299</v>
      </c>
      <c r="P275" s="52">
        <v>4490.3076923076896</v>
      </c>
      <c r="Q275" s="52">
        <v>4620.5384615384601</v>
      </c>
      <c r="R275" s="52">
        <v>4767.3076923076896</v>
      </c>
      <c r="S275" s="52">
        <v>4963.3076923076896</v>
      </c>
      <c r="T275" s="52">
        <v>5468.6923076923003</v>
      </c>
      <c r="U275" s="52">
        <v>5584.6153846153802</v>
      </c>
      <c r="V275" s="52">
        <v>5793.6923076923003</v>
      </c>
      <c r="W275" s="52">
        <v>5659.3076923076896</v>
      </c>
      <c r="X275" s="52">
        <v>4899.6923076923003</v>
      </c>
      <c r="Y275" s="52">
        <v>3857.5384615384601</v>
      </c>
      <c r="Z275" s="52">
        <v>3183.3076923076901</v>
      </c>
      <c r="AA275" s="52">
        <v>2875.3846153846098</v>
      </c>
      <c r="AB275" s="52">
        <v>2112.3076923076901</v>
      </c>
      <c r="AC275" s="52">
        <v>1507.3076923076901</v>
      </c>
    </row>
    <row r="276" spans="1:29">
      <c r="A276" t="str">
        <f t="shared" si="4"/>
        <v>26-024NE</v>
      </c>
      <c r="B276" t="s">
        <v>569</v>
      </c>
      <c r="C276" t="s">
        <v>45</v>
      </c>
      <c r="D276">
        <v>1</v>
      </c>
      <c r="E276" t="s">
        <v>477</v>
      </c>
      <c r="F276" s="52">
        <v>804.923076923076</v>
      </c>
      <c r="G276" s="52">
        <v>525.07692307692298</v>
      </c>
      <c r="H276" s="52">
        <v>431.07692307692298</v>
      </c>
      <c r="I276" s="52">
        <v>369.76923076922998</v>
      </c>
      <c r="J276" s="52">
        <v>593.84615384615302</v>
      </c>
      <c r="K276" s="52">
        <v>1413.38461538461</v>
      </c>
      <c r="L276" s="52">
        <v>2799.76923076923</v>
      </c>
      <c r="M276" s="52">
        <v>3838.0769230769201</v>
      </c>
      <c r="N276" s="52">
        <v>3536.6923076922999</v>
      </c>
      <c r="O276" s="52">
        <v>3065.9230769230699</v>
      </c>
      <c r="P276" s="52">
        <v>3213.3076923076901</v>
      </c>
      <c r="Q276" s="52">
        <v>3664.23076923076</v>
      </c>
      <c r="R276" s="52">
        <v>4105.7692307692296</v>
      </c>
      <c r="S276" s="52">
        <v>4788.0769230769201</v>
      </c>
      <c r="T276" s="52">
        <v>6203.3076923076896</v>
      </c>
      <c r="U276" s="52">
        <v>7156.1538461538403</v>
      </c>
      <c r="V276" s="52">
        <v>7155.3076923076896</v>
      </c>
      <c r="W276" s="52">
        <v>6978.6923076923003</v>
      </c>
      <c r="X276" s="52">
        <v>6200.8461538461497</v>
      </c>
      <c r="Y276" s="52">
        <v>4475.8461538461497</v>
      </c>
      <c r="Z276" s="52">
        <v>3419.1538461538398</v>
      </c>
      <c r="AA276" s="52">
        <v>3011.6153846153802</v>
      </c>
      <c r="AB276" s="52">
        <v>2116.23076923076</v>
      </c>
      <c r="AC276" s="52">
        <v>1503.8461538461499</v>
      </c>
    </row>
    <row r="277" spans="1:29">
      <c r="A277" t="str">
        <f t="shared" si="4"/>
        <v>26-024SW</v>
      </c>
      <c r="B277" t="s">
        <v>569</v>
      </c>
      <c r="C277" t="s">
        <v>45</v>
      </c>
      <c r="D277">
        <v>1</v>
      </c>
      <c r="E277" t="s">
        <v>478</v>
      </c>
      <c r="F277" s="52">
        <v>448.53846153846098</v>
      </c>
      <c r="G277" s="52">
        <v>316.30769230769198</v>
      </c>
      <c r="H277" s="52">
        <v>374.923076923076</v>
      </c>
      <c r="I277" s="52">
        <v>771.923076923076</v>
      </c>
      <c r="J277" s="52">
        <v>1655.5384615384601</v>
      </c>
      <c r="K277" s="52">
        <v>4231.9230769230699</v>
      </c>
      <c r="L277" s="52">
        <v>7086.8461538461497</v>
      </c>
      <c r="M277" s="52">
        <v>6659.8461538461497</v>
      </c>
      <c r="N277" s="52">
        <v>6248</v>
      </c>
      <c r="O277" s="52">
        <v>5483.5384615384601</v>
      </c>
      <c r="P277" s="52">
        <v>4577.6153846153802</v>
      </c>
      <c r="Q277" s="52">
        <v>4262.0769230769201</v>
      </c>
      <c r="R277" s="52">
        <v>4123.3846153846098</v>
      </c>
      <c r="S277" s="52">
        <v>4165.5384615384601</v>
      </c>
      <c r="T277" s="52">
        <v>4232.6923076923003</v>
      </c>
      <c r="U277" s="52">
        <v>4443.9230769230699</v>
      </c>
      <c r="V277" s="52">
        <v>4591.5384615384601</v>
      </c>
      <c r="W277" s="52">
        <v>4529.9230769230699</v>
      </c>
      <c r="X277" s="52">
        <v>3859.1538461538398</v>
      </c>
      <c r="Y277" s="52">
        <v>2581.23076923076</v>
      </c>
      <c r="Z277" s="52">
        <v>2010.61538461538</v>
      </c>
      <c r="AA277" s="52">
        <v>1757.9230769230701</v>
      </c>
      <c r="AB277" s="52">
        <v>1189.3076923076901</v>
      </c>
      <c r="AC277" s="52">
        <v>764.61538461538396</v>
      </c>
    </row>
    <row r="278" spans="1:29">
      <c r="A278" t="str">
        <f t="shared" si="4"/>
        <v>26-026NE</v>
      </c>
      <c r="B278" t="s">
        <v>570</v>
      </c>
      <c r="C278" t="s">
        <v>532</v>
      </c>
      <c r="D278">
        <v>1</v>
      </c>
      <c r="E278" t="s">
        <v>477</v>
      </c>
      <c r="F278" s="52">
        <v>552.38461538461502</v>
      </c>
      <c r="G278" s="52">
        <v>400.61538461538402</v>
      </c>
      <c r="H278" s="52">
        <v>404.923076923076</v>
      </c>
      <c r="I278" s="52">
        <v>542.23076923076906</v>
      </c>
      <c r="J278" s="52">
        <v>1202.15384615384</v>
      </c>
      <c r="K278" s="52">
        <v>2583.9230769230699</v>
      </c>
      <c r="L278" s="52">
        <v>4572.1538461538403</v>
      </c>
      <c r="M278" s="52">
        <v>5490.2307692307604</v>
      </c>
      <c r="N278" s="52">
        <v>5232.4615384615299</v>
      </c>
      <c r="O278" s="52">
        <v>4796.9230769230699</v>
      </c>
      <c r="P278" s="52">
        <v>4610.2307692307604</v>
      </c>
      <c r="Q278" s="52">
        <v>4796.4615384615299</v>
      </c>
      <c r="R278" s="52">
        <v>4689.4615384615299</v>
      </c>
      <c r="S278" s="52">
        <v>4631.9230769230699</v>
      </c>
      <c r="T278" s="52">
        <v>4455.3846153846098</v>
      </c>
      <c r="U278" s="52">
        <v>4135.9230769230699</v>
      </c>
      <c r="V278" s="52">
        <v>4109.8461538461497</v>
      </c>
      <c r="W278" s="52">
        <v>3662.3076923076901</v>
      </c>
      <c r="X278" s="52">
        <v>4291.1538461538403</v>
      </c>
      <c r="Y278" s="52">
        <v>4071.23076923076</v>
      </c>
      <c r="Z278" s="52">
        <v>3392.1538461538398</v>
      </c>
      <c r="AA278" s="52">
        <v>2875.6923076922999</v>
      </c>
      <c r="AB278" s="52">
        <v>1825.4615384615299</v>
      </c>
      <c r="AC278" s="52">
        <v>1022.8461538461499</v>
      </c>
    </row>
    <row r="279" spans="1:29">
      <c r="A279" t="str">
        <f t="shared" si="4"/>
        <v>26-026SW</v>
      </c>
      <c r="B279" t="s">
        <v>570</v>
      </c>
      <c r="C279" t="s">
        <v>532</v>
      </c>
      <c r="D279">
        <v>1</v>
      </c>
      <c r="E279" t="s">
        <v>478</v>
      </c>
      <c r="F279" s="52">
        <v>106.615384615384</v>
      </c>
      <c r="G279" s="52">
        <v>70</v>
      </c>
      <c r="H279" s="52">
        <v>59.692307692307601</v>
      </c>
      <c r="I279" s="52">
        <v>85.769230769230703</v>
      </c>
      <c r="J279" s="52">
        <v>544.84615384615302</v>
      </c>
      <c r="K279" s="52">
        <v>2273.76923076923</v>
      </c>
      <c r="L279" s="52">
        <v>3753</v>
      </c>
      <c r="M279" s="52">
        <v>4551.6923076923003</v>
      </c>
      <c r="N279" s="52">
        <v>4712.9230769230699</v>
      </c>
      <c r="O279" s="52">
        <v>4310.0769230769201</v>
      </c>
      <c r="P279" s="52">
        <v>3983</v>
      </c>
      <c r="Q279" s="52">
        <v>3895.6153846153802</v>
      </c>
      <c r="R279" s="52">
        <v>3818.0769230769201</v>
      </c>
      <c r="S279" s="52">
        <v>3944.8461538461502</v>
      </c>
      <c r="T279" s="52">
        <v>3974.3076923076901</v>
      </c>
      <c r="U279" s="52">
        <v>4156.8461538461497</v>
      </c>
      <c r="V279" s="52">
        <v>4062.9230769230699</v>
      </c>
      <c r="W279" s="52">
        <v>4052.3076923076901</v>
      </c>
      <c r="X279" s="52">
        <v>3680.23076923076</v>
      </c>
      <c r="Y279" s="52">
        <v>2861.5384615384601</v>
      </c>
      <c r="Z279" s="52">
        <v>2287.3846153846098</v>
      </c>
      <c r="AA279" s="52">
        <v>2169.76923076923</v>
      </c>
      <c r="AB279" s="52">
        <v>659.38461538461502</v>
      </c>
      <c r="AC279" s="52">
        <v>234.692307692307</v>
      </c>
    </row>
    <row r="280" spans="1:29">
      <c r="A280" t="str">
        <f t="shared" si="4"/>
        <v>26-027NE</v>
      </c>
      <c r="B280" t="s">
        <v>571</v>
      </c>
      <c r="C280" t="s">
        <v>532</v>
      </c>
      <c r="D280">
        <v>1</v>
      </c>
      <c r="E280" t="s">
        <v>477</v>
      </c>
      <c r="F280" s="52">
        <v>552.77777777777703</v>
      </c>
      <c r="G280" s="52">
        <v>596</v>
      </c>
      <c r="H280" s="52">
        <v>361.666666666666</v>
      </c>
      <c r="I280" s="52">
        <v>388.888888888888</v>
      </c>
      <c r="J280" s="52">
        <v>669.77777777777703</v>
      </c>
      <c r="K280" s="52">
        <v>1726.2222222222199</v>
      </c>
      <c r="L280" s="52">
        <v>3407.2222222222199</v>
      </c>
      <c r="M280" s="52">
        <v>4317.3333333333303</v>
      </c>
      <c r="N280" s="52">
        <v>4223.1111111111104</v>
      </c>
      <c r="O280" s="52">
        <v>3766.7777777777701</v>
      </c>
      <c r="P280" s="52">
        <v>3758</v>
      </c>
      <c r="Q280" s="52">
        <v>3995.1111111111099</v>
      </c>
      <c r="R280" s="52">
        <v>4270.6666666666597</v>
      </c>
      <c r="S280" s="52">
        <v>4442.4444444444398</v>
      </c>
      <c r="T280" s="52">
        <v>5090.1111111111104</v>
      </c>
      <c r="U280" s="52">
        <v>4678.7777777777701</v>
      </c>
      <c r="V280" s="52">
        <v>4485</v>
      </c>
      <c r="W280" s="52">
        <v>4544.1111111111104</v>
      </c>
      <c r="X280" s="52">
        <v>4744.5555555555502</v>
      </c>
      <c r="Y280" s="52">
        <v>3639.2222222222199</v>
      </c>
      <c r="Z280" s="52">
        <v>2610.5555555555502</v>
      </c>
      <c r="AA280" s="52">
        <v>2151.88888888888</v>
      </c>
      <c r="AB280" s="52">
        <v>1764.3333333333301</v>
      </c>
      <c r="AC280" s="52">
        <v>1079.7777777777701</v>
      </c>
    </row>
    <row r="281" spans="1:29">
      <c r="A281" t="str">
        <f t="shared" si="4"/>
        <v>26-027SW</v>
      </c>
      <c r="B281" t="s">
        <v>571</v>
      </c>
      <c r="C281" t="s">
        <v>532</v>
      </c>
      <c r="D281">
        <v>1</v>
      </c>
      <c r="E281" t="s">
        <v>478</v>
      </c>
      <c r="F281" s="52">
        <v>907.22222222222194</v>
      </c>
      <c r="G281" s="52">
        <v>604.444444444444</v>
      </c>
      <c r="H281" s="52">
        <v>575.55555555555497</v>
      </c>
      <c r="I281" s="52">
        <v>847.444444444444</v>
      </c>
      <c r="J281" s="52">
        <v>1542.7777777777701</v>
      </c>
      <c r="K281" s="52">
        <v>3351.5555555555502</v>
      </c>
      <c r="L281" s="52">
        <v>4905</v>
      </c>
      <c r="M281" s="52">
        <v>5560.2222222222199</v>
      </c>
      <c r="N281" s="52">
        <v>5782.8888888888796</v>
      </c>
      <c r="O281" s="52">
        <v>5117</v>
      </c>
      <c r="P281" s="52">
        <v>4471.6666666666597</v>
      </c>
      <c r="Q281" s="52">
        <v>4286.3333333333303</v>
      </c>
      <c r="R281" s="52">
        <v>4261.8888888888796</v>
      </c>
      <c r="S281" s="52">
        <v>4303.8888888888796</v>
      </c>
      <c r="T281" s="52">
        <v>4623.6666666666597</v>
      </c>
      <c r="U281" s="52">
        <v>4837.4444444444398</v>
      </c>
      <c r="V281" s="52">
        <v>4629.2222222222199</v>
      </c>
      <c r="W281" s="52">
        <v>4330.3333333333303</v>
      </c>
      <c r="X281" s="52">
        <v>3748.3333333333298</v>
      </c>
      <c r="Y281" s="52">
        <v>2703</v>
      </c>
      <c r="Z281" s="52">
        <v>2376.6666666666601</v>
      </c>
      <c r="AA281" s="52">
        <v>2380</v>
      </c>
      <c r="AB281" s="52">
        <v>2189</v>
      </c>
      <c r="AC281" s="52">
        <v>1693.6666666666599</v>
      </c>
    </row>
    <row r="282" spans="1:29">
      <c r="A282" t="str">
        <f t="shared" si="4"/>
        <v>26-028NE</v>
      </c>
      <c r="B282" t="s">
        <v>572</v>
      </c>
      <c r="C282" t="s">
        <v>38</v>
      </c>
      <c r="D282">
        <v>1</v>
      </c>
      <c r="E282" t="s">
        <v>477</v>
      </c>
      <c r="F282" s="52">
        <v>522.76923076923003</v>
      </c>
      <c r="G282" s="52">
        <v>361.07692307692298</v>
      </c>
      <c r="H282" s="52">
        <v>343.923076923076</v>
      </c>
      <c r="I282" s="52">
        <v>428.230769230769</v>
      </c>
      <c r="J282" s="52">
        <v>781.53846153846098</v>
      </c>
      <c r="K282" s="52">
        <v>1959.4615384615299</v>
      </c>
      <c r="L282" s="52">
        <v>3014.1538461538398</v>
      </c>
      <c r="M282" s="52">
        <v>3415.5384615384601</v>
      </c>
      <c r="N282" s="52">
        <v>3078.9230769230699</v>
      </c>
      <c r="O282" s="52">
        <v>3019.8461538461502</v>
      </c>
      <c r="P282" s="52">
        <v>3039.9230769230699</v>
      </c>
      <c r="Q282" s="52">
        <v>3044.5384615384601</v>
      </c>
      <c r="R282" s="52">
        <v>3213</v>
      </c>
      <c r="S282" s="52">
        <v>3385.76923076923</v>
      </c>
      <c r="T282" s="52">
        <v>3820.5384615384601</v>
      </c>
      <c r="U282" s="52">
        <v>4150</v>
      </c>
      <c r="V282" s="52">
        <v>4332.2307692307604</v>
      </c>
      <c r="W282" s="52">
        <v>4267.5384615384601</v>
      </c>
      <c r="X282" s="52">
        <v>3456.1538461538398</v>
      </c>
      <c r="Y282" s="52">
        <v>2560</v>
      </c>
      <c r="Z282" s="52">
        <v>2052.0769230769201</v>
      </c>
      <c r="AA282" s="52">
        <v>1838.76923076923</v>
      </c>
      <c r="AB282" s="52">
        <v>1359.3076923076901</v>
      </c>
      <c r="AC282" s="52">
        <v>912.30769230769204</v>
      </c>
    </row>
    <row r="283" spans="1:29">
      <c r="A283" t="str">
        <f t="shared" si="4"/>
        <v>26-028SW</v>
      </c>
      <c r="B283" t="s">
        <v>572</v>
      </c>
      <c r="C283" t="s">
        <v>38</v>
      </c>
      <c r="D283">
        <v>1</v>
      </c>
      <c r="E283" t="s">
        <v>478</v>
      </c>
      <c r="F283" s="52">
        <v>371.692307692307</v>
      </c>
      <c r="G283" s="52">
        <v>291</v>
      </c>
      <c r="H283" s="52">
        <v>304.30769230769198</v>
      </c>
      <c r="I283" s="52">
        <v>474.38461538461502</v>
      </c>
      <c r="J283" s="52">
        <v>1060.4615384615299</v>
      </c>
      <c r="K283" s="52">
        <v>2690</v>
      </c>
      <c r="L283" s="52">
        <v>3966.23076923076</v>
      </c>
      <c r="M283" s="52">
        <v>3712.6923076922999</v>
      </c>
      <c r="N283" s="52">
        <v>2950.8461538461502</v>
      </c>
      <c r="O283" s="52">
        <v>2736.5384615384601</v>
      </c>
      <c r="P283" s="52">
        <v>2687.23076923076</v>
      </c>
      <c r="Q283" s="52">
        <v>2730.76923076923</v>
      </c>
      <c r="R283" s="52">
        <v>2929.4615384615299</v>
      </c>
      <c r="S283" s="52">
        <v>3065.9230769230699</v>
      </c>
      <c r="T283" s="52">
        <v>3556.76923076923</v>
      </c>
      <c r="U283" s="52">
        <v>3647.4615384615299</v>
      </c>
      <c r="V283" s="52">
        <v>3208.8461538461502</v>
      </c>
      <c r="W283" s="52">
        <v>2796.4615384615299</v>
      </c>
      <c r="X283" s="52">
        <v>2622.6923076922999</v>
      </c>
      <c r="Y283" s="52">
        <v>2103.23076923076</v>
      </c>
      <c r="Z283" s="52">
        <v>1643.23076923076</v>
      </c>
      <c r="AA283" s="52">
        <v>1419.15384615384</v>
      </c>
      <c r="AB283" s="52">
        <v>999.30769230769204</v>
      </c>
      <c r="AC283" s="52">
        <v>726.15384615384596</v>
      </c>
    </row>
    <row r="284" spans="1:29">
      <c r="A284" t="str">
        <f t="shared" si="4"/>
        <v>34-007NE</v>
      </c>
      <c r="B284" t="s">
        <v>573</v>
      </c>
      <c r="E284" t="s">
        <v>477</v>
      </c>
      <c r="F284" s="52">
        <v>22.846153846153801</v>
      </c>
      <c r="G284" s="52">
        <v>18.4615384615384</v>
      </c>
      <c r="H284" s="52">
        <v>24.615384615384599</v>
      </c>
      <c r="I284" s="52">
        <v>49.538461538461497</v>
      </c>
      <c r="J284" s="52">
        <v>157.461538461538</v>
      </c>
      <c r="K284" s="52">
        <v>424</v>
      </c>
      <c r="L284" s="52">
        <v>866.23076923076906</v>
      </c>
      <c r="M284" s="52">
        <v>916.07692307692298</v>
      </c>
      <c r="N284" s="52">
        <v>719.53846153846098</v>
      </c>
      <c r="O284" s="52">
        <v>630.76923076923003</v>
      </c>
      <c r="P284" s="52">
        <v>599.84615384615302</v>
      </c>
      <c r="Q284" s="52">
        <v>605.23076923076906</v>
      </c>
      <c r="R284" s="52">
        <v>620.07692307692298</v>
      </c>
      <c r="S284" s="52">
        <v>637.30769230769204</v>
      </c>
      <c r="T284" s="52">
        <v>638.15384615384596</v>
      </c>
      <c r="U284" s="52">
        <v>659.76923076923003</v>
      </c>
      <c r="V284" s="52">
        <v>646</v>
      </c>
      <c r="W284" s="52">
        <v>609.53846153846098</v>
      </c>
      <c r="X284" s="52">
        <v>531.69230769230705</v>
      </c>
      <c r="Y284" s="52">
        <v>377.692307692307</v>
      </c>
      <c r="Z284" s="52">
        <v>242.230769230769</v>
      </c>
      <c r="AA284" s="52">
        <v>151</v>
      </c>
      <c r="AB284" s="52">
        <v>79.769230769230703</v>
      </c>
      <c r="AC284" s="52">
        <v>40.153846153846096</v>
      </c>
    </row>
    <row r="285" spans="1:29">
      <c r="A285" t="str">
        <f t="shared" si="4"/>
        <v>34-007SW</v>
      </c>
      <c r="B285" t="s">
        <v>573</v>
      </c>
      <c r="E285" t="s">
        <v>478</v>
      </c>
      <c r="F285" s="52">
        <v>49.538461538461497</v>
      </c>
      <c r="G285" s="52">
        <v>30.307692307692299</v>
      </c>
      <c r="H285" s="52">
        <v>28.076923076922998</v>
      </c>
      <c r="I285" s="52">
        <v>32.076923076923002</v>
      </c>
      <c r="J285" s="52">
        <v>77.615384615384599</v>
      </c>
      <c r="K285" s="52">
        <v>188</v>
      </c>
      <c r="L285" s="52">
        <v>306.923076923076</v>
      </c>
      <c r="M285" s="52">
        <v>390.461538461538</v>
      </c>
      <c r="N285" s="52">
        <v>421.923076923076</v>
      </c>
      <c r="O285" s="52">
        <v>547.15384615384596</v>
      </c>
      <c r="P285" s="52">
        <v>633.23076923076906</v>
      </c>
      <c r="Q285" s="52">
        <v>645.61538461538396</v>
      </c>
      <c r="R285" s="52">
        <v>646.23076923076906</v>
      </c>
      <c r="S285" s="52">
        <v>656.23076923076906</v>
      </c>
      <c r="T285" s="52">
        <v>792.923076923076</v>
      </c>
      <c r="U285" s="52">
        <v>941.923076923076</v>
      </c>
      <c r="V285" s="52">
        <v>1052.6923076922999</v>
      </c>
      <c r="W285" s="52">
        <v>981.923076923076</v>
      </c>
      <c r="X285" s="52">
        <v>709.76923076923003</v>
      </c>
      <c r="Y285" s="52">
        <v>475.07692307692298</v>
      </c>
      <c r="Z285" s="52">
        <v>367.61538461538402</v>
      </c>
      <c r="AA285" s="52">
        <v>272.15384615384602</v>
      </c>
      <c r="AB285" s="52">
        <v>156.61538461538399</v>
      </c>
      <c r="AC285" s="52">
        <v>93.923076923076906</v>
      </c>
    </row>
    <row r="286" spans="1:29">
      <c r="A286" t="str">
        <f t="shared" si="4"/>
        <v>34-009NE</v>
      </c>
      <c r="B286" t="s">
        <v>574</v>
      </c>
      <c r="E286" t="s">
        <v>477</v>
      </c>
      <c r="F286" s="52">
        <v>62.692307692307601</v>
      </c>
      <c r="G286" s="52">
        <v>39</v>
      </c>
      <c r="H286" s="52">
        <v>41</v>
      </c>
      <c r="I286" s="52">
        <v>70.692307692307594</v>
      </c>
      <c r="J286" s="52">
        <v>208.38461538461499</v>
      </c>
      <c r="K286" s="52">
        <v>634.30769230769204</v>
      </c>
      <c r="L286" s="52">
        <v>1202.8461538461499</v>
      </c>
      <c r="M286" s="52">
        <v>1514.8461538461499</v>
      </c>
      <c r="N286" s="52">
        <v>1148.9230769230701</v>
      </c>
      <c r="O286" s="52">
        <v>938.30769230769204</v>
      </c>
      <c r="P286" s="52">
        <v>955.61538461538396</v>
      </c>
      <c r="Q286" s="52">
        <v>976.923076923076</v>
      </c>
      <c r="R286" s="52">
        <v>1032.15384615384</v>
      </c>
      <c r="S286" s="52">
        <v>1006.8461538461499</v>
      </c>
      <c r="T286" s="52">
        <v>1073.38461538461</v>
      </c>
      <c r="U286" s="52">
        <v>1207.6923076922999</v>
      </c>
      <c r="V286" s="52">
        <v>1287.9230769230701</v>
      </c>
      <c r="W286" s="52">
        <v>1216.3076923076901</v>
      </c>
      <c r="X286" s="52">
        <v>990.76923076923003</v>
      </c>
      <c r="Y286" s="52">
        <v>710.76923076923003</v>
      </c>
      <c r="Z286" s="52">
        <v>486.230769230769</v>
      </c>
      <c r="AA286" s="52">
        <v>379.461538461538</v>
      </c>
      <c r="AB286" s="52">
        <v>250.76923076923001</v>
      </c>
      <c r="AC286" s="52">
        <v>141.30769230769201</v>
      </c>
    </row>
    <row r="287" spans="1:29">
      <c r="A287" t="str">
        <f t="shared" si="4"/>
        <v>34-009SW</v>
      </c>
      <c r="B287" t="s">
        <v>574</v>
      </c>
      <c r="E287" t="s">
        <v>478</v>
      </c>
      <c r="F287" s="52">
        <v>96.384615384615302</v>
      </c>
      <c r="G287" s="52">
        <v>69.923076923076906</v>
      </c>
      <c r="H287" s="52">
        <v>53</v>
      </c>
      <c r="I287" s="52">
        <v>53.538461538461497</v>
      </c>
      <c r="J287" s="52">
        <v>115.615384615384</v>
      </c>
      <c r="K287" s="52">
        <v>291.15384615384602</v>
      </c>
      <c r="L287" s="52">
        <v>642</v>
      </c>
      <c r="M287" s="52">
        <v>814.461538461538</v>
      </c>
      <c r="N287" s="52">
        <v>798.23076923076906</v>
      </c>
      <c r="O287" s="52">
        <v>747.76923076923003</v>
      </c>
      <c r="P287" s="52">
        <v>835.69230769230705</v>
      </c>
      <c r="Q287" s="52">
        <v>987.61538461538396</v>
      </c>
      <c r="R287" s="52">
        <v>1052.5384615384601</v>
      </c>
      <c r="S287" s="52">
        <v>1113.0769230769199</v>
      </c>
      <c r="T287" s="52">
        <v>1276.76923076923</v>
      </c>
      <c r="U287" s="52">
        <v>1410.38461538461</v>
      </c>
      <c r="V287" s="52">
        <v>1708</v>
      </c>
      <c r="W287" s="52">
        <v>1685.6923076922999</v>
      </c>
      <c r="X287" s="52">
        <v>1344.61538461538</v>
      </c>
      <c r="Y287" s="52">
        <v>947.07692307692298</v>
      </c>
      <c r="Z287" s="52">
        <v>714.38461538461502</v>
      </c>
      <c r="AA287" s="52">
        <v>550.923076923076</v>
      </c>
      <c r="AB287" s="52">
        <v>337.61538461538402</v>
      </c>
      <c r="AC287" s="52">
        <v>172.461538461538</v>
      </c>
    </row>
    <row r="288" spans="1:29">
      <c r="A288" t="str">
        <f t="shared" si="4"/>
        <v>34-008NE</v>
      </c>
      <c r="B288" t="s">
        <v>575</v>
      </c>
      <c r="C288" t="s">
        <v>530</v>
      </c>
      <c r="D288">
        <v>1</v>
      </c>
      <c r="E288" t="s">
        <v>477</v>
      </c>
      <c r="F288" s="52">
        <v>430.84615384615302</v>
      </c>
      <c r="G288" s="52">
        <v>318.15384615384602</v>
      </c>
      <c r="H288" s="52">
        <v>356.30769230769198</v>
      </c>
      <c r="I288" s="52">
        <v>492.230769230769</v>
      </c>
      <c r="J288" s="52">
        <v>1086.8461538461499</v>
      </c>
      <c r="K288" s="52">
        <v>3228.3076923076901</v>
      </c>
      <c r="L288" s="52">
        <v>6116.0769230769201</v>
      </c>
      <c r="M288" s="52">
        <v>6264.1538461538403</v>
      </c>
      <c r="N288" s="52">
        <v>6080.6153846153802</v>
      </c>
      <c r="O288" s="52">
        <v>5408.6923076923003</v>
      </c>
      <c r="P288" s="52">
        <v>5124.3846153846098</v>
      </c>
      <c r="Q288" s="52">
        <v>5235.6923076923003</v>
      </c>
      <c r="R288" s="52">
        <v>5196.3076923076896</v>
      </c>
      <c r="S288" s="52">
        <v>5072.8461538461497</v>
      </c>
      <c r="T288" s="52">
        <v>5185.1538461538403</v>
      </c>
      <c r="U288" s="52">
        <v>5469.6923076923003</v>
      </c>
      <c r="V288" s="52">
        <v>5920.4615384615299</v>
      </c>
      <c r="W288" s="52">
        <v>5726.6923076923003</v>
      </c>
      <c r="X288" s="52">
        <v>4670.6153846153802</v>
      </c>
      <c r="Y288" s="52">
        <v>3259.8461538461502</v>
      </c>
      <c r="Z288" s="52">
        <v>2495</v>
      </c>
      <c r="AA288" s="52">
        <v>1942.0769230769199</v>
      </c>
      <c r="AB288" s="52">
        <v>1185.0769230769199</v>
      </c>
      <c r="AC288" s="52">
        <v>751.84615384615302</v>
      </c>
    </row>
    <row r="289" spans="1:29">
      <c r="A289" t="str">
        <f t="shared" si="4"/>
        <v>34-008SW</v>
      </c>
      <c r="B289" t="s">
        <v>575</v>
      </c>
      <c r="C289" t="s">
        <v>530</v>
      </c>
      <c r="D289">
        <v>1</v>
      </c>
      <c r="E289" t="s">
        <v>478</v>
      </c>
      <c r="F289" s="52">
        <v>517.923076923076</v>
      </c>
      <c r="G289" s="52">
        <v>341.692307692307</v>
      </c>
      <c r="H289" s="52">
        <v>313.76923076922998</v>
      </c>
      <c r="I289" s="52">
        <v>416.15384615384602</v>
      </c>
      <c r="J289" s="52">
        <v>804.07692307692298</v>
      </c>
      <c r="K289" s="52">
        <v>2118.3076923076901</v>
      </c>
      <c r="L289" s="52">
        <v>4121.5384615384601</v>
      </c>
      <c r="M289" s="52">
        <v>5564.6153846153802</v>
      </c>
      <c r="N289" s="52">
        <v>4994.3076923076896</v>
      </c>
      <c r="O289" s="52">
        <v>4618</v>
      </c>
      <c r="P289" s="52">
        <v>4732.8461538461497</v>
      </c>
      <c r="Q289" s="52">
        <v>5159.5384615384601</v>
      </c>
      <c r="R289" s="52">
        <v>5486.0769230769201</v>
      </c>
      <c r="S289" s="52">
        <v>5754.0769230769201</v>
      </c>
      <c r="T289" s="52">
        <v>6328.6923076923003</v>
      </c>
      <c r="U289" s="52">
        <v>6378.8461538461497</v>
      </c>
      <c r="V289" s="52">
        <v>6400.8461538461497</v>
      </c>
      <c r="W289" s="52">
        <v>6328</v>
      </c>
      <c r="X289" s="52">
        <v>5406.9230769230699</v>
      </c>
      <c r="Y289" s="52">
        <v>3926.6923076922999</v>
      </c>
      <c r="Z289" s="52">
        <v>3100.9230769230699</v>
      </c>
      <c r="AA289" s="52">
        <v>2609.9230769230699</v>
      </c>
      <c r="AB289" s="52">
        <v>1500.8461538461499</v>
      </c>
      <c r="AC289" s="52">
        <v>929.30769230769204</v>
      </c>
    </row>
    <row r="290" spans="1:29">
      <c r="A290" t="str">
        <f t="shared" si="4"/>
        <v/>
      </c>
    </row>
    <row r="291" spans="1:29">
      <c r="A291" t="str">
        <f t="shared" si="4"/>
        <v/>
      </c>
    </row>
    <row r="292" spans="1:29">
      <c r="A292" t="str">
        <f t="shared" si="4"/>
        <v/>
      </c>
    </row>
    <row r="293" spans="1:29">
      <c r="A293" t="str">
        <f t="shared" si="4"/>
        <v/>
      </c>
    </row>
    <row r="294" spans="1:29">
      <c r="A294" t="str">
        <f t="shared" si="4"/>
        <v/>
      </c>
    </row>
    <row r="295" spans="1:29">
      <c r="A295" t="str">
        <f t="shared" si="4"/>
        <v/>
      </c>
    </row>
    <row r="296" spans="1:29">
      <c r="A296" t="str">
        <f t="shared" si="4"/>
        <v/>
      </c>
    </row>
    <row r="297" spans="1:29">
      <c r="A297" t="str">
        <f t="shared" si="4"/>
        <v/>
      </c>
    </row>
    <row r="298" spans="1:29">
      <c r="A298" t="str">
        <f t="shared" si="4"/>
        <v/>
      </c>
    </row>
    <row r="299" spans="1:29">
      <c r="A299" t="str">
        <f t="shared" si="4"/>
        <v/>
      </c>
    </row>
    <row r="300" spans="1:29">
      <c r="A300" t="str">
        <f t="shared" si="4"/>
        <v/>
      </c>
    </row>
    <row r="301" spans="1:29">
      <c r="A301" t="str">
        <f t="shared" si="4"/>
        <v/>
      </c>
    </row>
    <row r="302" spans="1:29">
      <c r="A302" t="str">
        <f t="shared" si="4"/>
        <v/>
      </c>
    </row>
    <row r="303" spans="1:29">
      <c r="A303" t="str">
        <f t="shared" si="4"/>
        <v/>
      </c>
    </row>
    <row r="304" spans="1:29">
      <c r="A304" t="str">
        <f t="shared" si="4"/>
        <v/>
      </c>
    </row>
    <row r="305" spans="1:1">
      <c r="A305" t="str">
        <f t="shared" si="4"/>
        <v/>
      </c>
    </row>
    <row r="306" spans="1:1">
      <c r="A306" t="str">
        <f t="shared" si="4"/>
        <v/>
      </c>
    </row>
    <row r="307" spans="1:1">
      <c r="A307" t="str">
        <f t="shared" si="4"/>
        <v/>
      </c>
    </row>
    <row r="308" spans="1:1">
      <c r="A308" t="str">
        <f t="shared" si="4"/>
        <v/>
      </c>
    </row>
    <row r="309" spans="1:1">
      <c r="A309" t="str">
        <f t="shared" si="4"/>
        <v/>
      </c>
    </row>
    <row r="310" spans="1:1">
      <c r="A310" t="str">
        <f t="shared" si="4"/>
        <v/>
      </c>
    </row>
    <row r="311" spans="1:1">
      <c r="A311" t="str">
        <f t="shared" si="4"/>
        <v/>
      </c>
    </row>
    <row r="312" spans="1:1">
      <c r="A312" t="str">
        <f t="shared" si="4"/>
        <v/>
      </c>
    </row>
    <row r="313" spans="1:1">
      <c r="A313" t="str">
        <f t="shared" si="4"/>
        <v/>
      </c>
    </row>
    <row r="314" spans="1:1">
      <c r="A314" t="str">
        <f t="shared" si="4"/>
        <v/>
      </c>
    </row>
    <row r="315" spans="1:1">
      <c r="A315" t="str">
        <f t="shared" si="4"/>
        <v/>
      </c>
    </row>
    <row r="316" spans="1:1">
      <c r="A316" t="str">
        <f t="shared" si="4"/>
        <v/>
      </c>
    </row>
    <row r="317" spans="1:1">
      <c r="A317" t="str">
        <f t="shared" si="4"/>
        <v/>
      </c>
    </row>
    <row r="318" spans="1:1">
      <c r="A318" t="str">
        <f t="shared" si="4"/>
        <v/>
      </c>
    </row>
    <row r="319" spans="1:1">
      <c r="A319" t="str">
        <f t="shared" si="4"/>
        <v/>
      </c>
    </row>
    <row r="320" spans="1:1">
      <c r="A320" t="str">
        <f t="shared" si="4"/>
        <v/>
      </c>
    </row>
    <row r="321" spans="1:1">
      <c r="A321" t="str">
        <f t="shared" si="4"/>
        <v/>
      </c>
    </row>
    <row r="322" spans="1:1">
      <c r="A322" t="str">
        <f t="shared" ref="A322:A385" si="5">CONCATENATE(B322,E322)</f>
        <v/>
      </c>
    </row>
    <row r="323" spans="1:1">
      <c r="A323" t="str">
        <f t="shared" si="5"/>
        <v/>
      </c>
    </row>
    <row r="324" spans="1:1">
      <c r="A324" t="str">
        <f t="shared" si="5"/>
        <v/>
      </c>
    </row>
    <row r="325" spans="1:1">
      <c r="A325" t="str">
        <f t="shared" si="5"/>
        <v/>
      </c>
    </row>
    <row r="326" spans="1:1">
      <c r="A326" t="str">
        <f t="shared" si="5"/>
        <v/>
      </c>
    </row>
    <row r="327" spans="1:1">
      <c r="A327" t="str">
        <f t="shared" si="5"/>
        <v/>
      </c>
    </row>
    <row r="328" spans="1:1">
      <c r="A328" t="str">
        <f t="shared" si="5"/>
        <v/>
      </c>
    </row>
    <row r="329" spans="1:1">
      <c r="A329" t="str">
        <f t="shared" si="5"/>
        <v/>
      </c>
    </row>
    <row r="330" spans="1:1">
      <c r="A330" t="str">
        <f t="shared" si="5"/>
        <v/>
      </c>
    </row>
    <row r="331" spans="1:1">
      <c r="A331" t="str">
        <f t="shared" si="5"/>
        <v/>
      </c>
    </row>
    <row r="332" spans="1:1">
      <c r="A332" t="str">
        <f t="shared" si="5"/>
        <v/>
      </c>
    </row>
    <row r="333" spans="1:1">
      <c r="A333" t="str">
        <f t="shared" si="5"/>
        <v/>
      </c>
    </row>
    <row r="334" spans="1:1">
      <c r="A334" t="str">
        <f t="shared" si="5"/>
        <v/>
      </c>
    </row>
    <row r="335" spans="1:1">
      <c r="A335" t="str">
        <f t="shared" si="5"/>
        <v/>
      </c>
    </row>
    <row r="336" spans="1:1">
      <c r="A336" t="str">
        <f t="shared" si="5"/>
        <v/>
      </c>
    </row>
    <row r="337" spans="1:1">
      <c r="A337" t="str">
        <f t="shared" si="5"/>
        <v/>
      </c>
    </row>
    <row r="338" spans="1:1">
      <c r="A338" t="str">
        <f t="shared" si="5"/>
        <v/>
      </c>
    </row>
    <row r="339" spans="1:1">
      <c r="A339" t="str">
        <f t="shared" si="5"/>
        <v/>
      </c>
    </row>
    <row r="340" spans="1:1">
      <c r="A340" t="str">
        <f t="shared" si="5"/>
        <v/>
      </c>
    </row>
    <row r="341" spans="1:1">
      <c r="A341" t="str">
        <f t="shared" si="5"/>
        <v/>
      </c>
    </row>
    <row r="342" spans="1:1">
      <c r="A342" t="str">
        <f t="shared" si="5"/>
        <v/>
      </c>
    </row>
    <row r="343" spans="1:1">
      <c r="A343" t="str">
        <f t="shared" si="5"/>
        <v/>
      </c>
    </row>
    <row r="344" spans="1:1">
      <c r="A344" t="str">
        <f t="shared" si="5"/>
        <v/>
      </c>
    </row>
    <row r="345" spans="1:1">
      <c r="A345" t="str">
        <f t="shared" si="5"/>
        <v/>
      </c>
    </row>
    <row r="346" spans="1:1">
      <c r="A346" t="str">
        <f t="shared" si="5"/>
        <v/>
      </c>
    </row>
    <row r="347" spans="1:1">
      <c r="A347" t="str">
        <f t="shared" si="5"/>
        <v/>
      </c>
    </row>
    <row r="348" spans="1:1">
      <c r="A348" t="str">
        <f t="shared" si="5"/>
        <v/>
      </c>
    </row>
    <row r="349" spans="1:1">
      <c r="A349" t="str">
        <f t="shared" si="5"/>
        <v/>
      </c>
    </row>
    <row r="350" spans="1:1">
      <c r="A350" t="str">
        <f t="shared" si="5"/>
        <v/>
      </c>
    </row>
    <row r="351" spans="1:1">
      <c r="A351" t="str">
        <f t="shared" si="5"/>
        <v/>
      </c>
    </row>
    <row r="352" spans="1:1">
      <c r="A352" t="str">
        <f t="shared" si="5"/>
        <v/>
      </c>
    </row>
    <row r="353" spans="1:1">
      <c r="A353" t="str">
        <f t="shared" si="5"/>
        <v/>
      </c>
    </row>
    <row r="354" spans="1:1">
      <c r="A354" t="str">
        <f t="shared" si="5"/>
        <v/>
      </c>
    </row>
    <row r="355" spans="1:1">
      <c r="A355" t="str">
        <f t="shared" si="5"/>
        <v/>
      </c>
    </row>
    <row r="356" spans="1:1">
      <c r="A356" t="str">
        <f t="shared" si="5"/>
        <v/>
      </c>
    </row>
    <row r="357" spans="1:1">
      <c r="A357" t="str">
        <f t="shared" si="5"/>
        <v/>
      </c>
    </row>
    <row r="358" spans="1:1">
      <c r="A358" t="str">
        <f t="shared" si="5"/>
        <v/>
      </c>
    </row>
    <row r="359" spans="1:1">
      <c r="A359" t="str">
        <f t="shared" si="5"/>
        <v/>
      </c>
    </row>
    <row r="360" spans="1:1">
      <c r="A360" t="str">
        <f t="shared" si="5"/>
        <v/>
      </c>
    </row>
    <row r="361" spans="1:1">
      <c r="A361" t="str">
        <f t="shared" si="5"/>
        <v/>
      </c>
    </row>
    <row r="362" spans="1:1">
      <c r="A362" t="str">
        <f t="shared" si="5"/>
        <v/>
      </c>
    </row>
    <row r="363" spans="1:1">
      <c r="A363" t="str">
        <f t="shared" si="5"/>
        <v/>
      </c>
    </row>
    <row r="364" spans="1:1">
      <c r="A364" t="str">
        <f t="shared" si="5"/>
        <v/>
      </c>
    </row>
    <row r="365" spans="1:1">
      <c r="A365" t="str">
        <f t="shared" si="5"/>
        <v/>
      </c>
    </row>
    <row r="366" spans="1:1">
      <c r="A366" t="str">
        <f t="shared" si="5"/>
        <v/>
      </c>
    </row>
    <row r="367" spans="1:1">
      <c r="A367" t="str">
        <f t="shared" si="5"/>
        <v/>
      </c>
    </row>
    <row r="368" spans="1:1">
      <c r="A368" t="str">
        <f t="shared" si="5"/>
        <v/>
      </c>
    </row>
    <row r="369" spans="1:1">
      <c r="A369" t="str">
        <f t="shared" si="5"/>
        <v/>
      </c>
    </row>
    <row r="370" spans="1:1">
      <c r="A370" t="str">
        <f t="shared" si="5"/>
        <v/>
      </c>
    </row>
    <row r="371" spans="1:1">
      <c r="A371" t="str">
        <f t="shared" si="5"/>
        <v/>
      </c>
    </row>
    <row r="372" spans="1:1">
      <c r="A372" t="str">
        <f t="shared" si="5"/>
        <v/>
      </c>
    </row>
    <row r="373" spans="1:1">
      <c r="A373" t="str">
        <f t="shared" si="5"/>
        <v/>
      </c>
    </row>
    <row r="374" spans="1:1">
      <c r="A374" t="str">
        <f t="shared" si="5"/>
        <v/>
      </c>
    </row>
    <row r="375" spans="1:1">
      <c r="A375" t="str">
        <f t="shared" si="5"/>
        <v/>
      </c>
    </row>
    <row r="376" spans="1:1">
      <c r="A376" t="str">
        <f t="shared" si="5"/>
        <v/>
      </c>
    </row>
    <row r="377" spans="1:1">
      <c r="A377" t="str">
        <f t="shared" si="5"/>
        <v/>
      </c>
    </row>
    <row r="378" spans="1:1">
      <c r="A378" t="str">
        <f t="shared" si="5"/>
        <v/>
      </c>
    </row>
    <row r="379" spans="1:1">
      <c r="A379" t="str">
        <f t="shared" si="5"/>
        <v/>
      </c>
    </row>
    <row r="380" spans="1:1">
      <c r="A380" t="str">
        <f t="shared" si="5"/>
        <v/>
      </c>
    </row>
    <row r="381" spans="1:1">
      <c r="A381" t="str">
        <f t="shared" si="5"/>
        <v/>
      </c>
    </row>
    <row r="382" spans="1:1">
      <c r="A382" t="str">
        <f t="shared" si="5"/>
        <v/>
      </c>
    </row>
    <row r="383" spans="1:1">
      <c r="A383" t="str">
        <f t="shared" si="5"/>
        <v/>
      </c>
    </row>
    <row r="384" spans="1:1">
      <c r="A384" t="str">
        <f t="shared" si="5"/>
        <v/>
      </c>
    </row>
    <row r="385" spans="1:1">
      <c r="A385" t="str">
        <f t="shared" si="5"/>
        <v/>
      </c>
    </row>
    <row r="386" spans="1:1">
      <c r="A386" t="str">
        <f t="shared" ref="A386:A449" si="6">CONCATENATE(B386,E386)</f>
        <v/>
      </c>
    </row>
    <row r="387" spans="1:1">
      <c r="A387" t="str">
        <f t="shared" si="6"/>
        <v/>
      </c>
    </row>
    <row r="388" spans="1:1">
      <c r="A388" t="str">
        <f t="shared" si="6"/>
        <v/>
      </c>
    </row>
    <row r="389" spans="1:1">
      <c r="A389" t="str">
        <f t="shared" si="6"/>
        <v/>
      </c>
    </row>
    <row r="390" spans="1:1">
      <c r="A390" t="str">
        <f t="shared" si="6"/>
        <v/>
      </c>
    </row>
    <row r="391" spans="1:1">
      <c r="A391" t="str">
        <f t="shared" si="6"/>
        <v/>
      </c>
    </row>
    <row r="392" spans="1:1">
      <c r="A392" t="str">
        <f t="shared" si="6"/>
        <v/>
      </c>
    </row>
    <row r="393" spans="1:1">
      <c r="A393" t="str">
        <f t="shared" si="6"/>
        <v/>
      </c>
    </row>
    <row r="394" spans="1:1">
      <c r="A394" t="str">
        <f t="shared" si="6"/>
        <v/>
      </c>
    </row>
    <row r="395" spans="1:1">
      <c r="A395" t="str">
        <f t="shared" si="6"/>
        <v/>
      </c>
    </row>
    <row r="396" spans="1:1">
      <c r="A396" t="str">
        <f t="shared" si="6"/>
        <v/>
      </c>
    </row>
    <row r="397" spans="1:1">
      <c r="A397" t="str">
        <f t="shared" si="6"/>
        <v/>
      </c>
    </row>
    <row r="398" spans="1:1">
      <c r="A398" t="str">
        <f t="shared" si="6"/>
        <v/>
      </c>
    </row>
    <row r="399" spans="1:1">
      <c r="A399" t="str">
        <f t="shared" si="6"/>
        <v/>
      </c>
    </row>
    <row r="400" spans="1:1">
      <c r="A400" t="str">
        <f t="shared" si="6"/>
        <v/>
      </c>
    </row>
    <row r="401" spans="1:1">
      <c r="A401" t="str">
        <f t="shared" si="6"/>
        <v/>
      </c>
    </row>
    <row r="402" spans="1:1">
      <c r="A402" t="str">
        <f t="shared" si="6"/>
        <v/>
      </c>
    </row>
    <row r="403" spans="1:1">
      <c r="A403" t="str">
        <f t="shared" si="6"/>
        <v/>
      </c>
    </row>
    <row r="404" spans="1:1">
      <c r="A404" t="str">
        <f t="shared" si="6"/>
        <v/>
      </c>
    </row>
    <row r="405" spans="1:1">
      <c r="A405" t="str">
        <f t="shared" si="6"/>
        <v/>
      </c>
    </row>
    <row r="406" spans="1:1">
      <c r="A406" t="str">
        <f t="shared" si="6"/>
        <v/>
      </c>
    </row>
    <row r="407" spans="1:1">
      <c r="A407" t="str">
        <f t="shared" si="6"/>
        <v/>
      </c>
    </row>
    <row r="408" spans="1:1">
      <c r="A408" t="str">
        <f t="shared" si="6"/>
        <v/>
      </c>
    </row>
    <row r="409" spans="1:1">
      <c r="A409" t="str">
        <f t="shared" si="6"/>
        <v/>
      </c>
    </row>
    <row r="410" spans="1:1">
      <c r="A410" t="str">
        <f t="shared" si="6"/>
        <v/>
      </c>
    </row>
    <row r="411" spans="1:1">
      <c r="A411" t="str">
        <f t="shared" si="6"/>
        <v/>
      </c>
    </row>
    <row r="412" spans="1:1">
      <c r="A412" t="str">
        <f t="shared" si="6"/>
        <v/>
      </c>
    </row>
    <row r="413" spans="1:1">
      <c r="A413" t="str">
        <f t="shared" si="6"/>
        <v/>
      </c>
    </row>
    <row r="414" spans="1:1">
      <c r="A414" t="str">
        <f t="shared" si="6"/>
        <v/>
      </c>
    </row>
    <row r="415" spans="1:1">
      <c r="A415" t="str">
        <f t="shared" si="6"/>
        <v/>
      </c>
    </row>
    <row r="416" spans="1:1">
      <c r="A416" t="str">
        <f t="shared" si="6"/>
        <v/>
      </c>
    </row>
    <row r="417" spans="1:1">
      <c r="A417" t="str">
        <f t="shared" si="6"/>
        <v/>
      </c>
    </row>
    <row r="418" spans="1:1">
      <c r="A418" t="str">
        <f t="shared" si="6"/>
        <v/>
      </c>
    </row>
    <row r="419" spans="1:1">
      <c r="A419" t="str">
        <f t="shared" si="6"/>
        <v/>
      </c>
    </row>
    <row r="420" spans="1:1">
      <c r="A420" t="str">
        <f t="shared" si="6"/>
        <v/>
      </c>
    </row>
    <row r="421" spans="1:1">
      <c r="A421" t="str">
        <f t="shared" si="6"/>
        <v/>
      </c>
    </row>
    <row r="422" spans="1:1">
      <c r="A422" t="str">
        <f t="shared" si="6"/>
        <v/>
      </c>
    </row>
    <row r="423" spans="1:1">
      <c r="A423" t="str">
        <f t="shared" si="6"/>
        <v/>
      </c>
    </row>
    <row r="424" spans="1:1">
      <c r="A424" t="str">
        <f t="shared" si="6"/>
        <v/>
      </c>
    </row>
    <row r="425" spans="1:1">
      <c r="A425" t="str">
        <f t="shared" si="6"/>
        <v/>
      </c>
    </row>
    <row r="426" spans="1:1">
      <c r="A426" t="str">
        <f t="shared" si="6"/>
        <v/>
      </c>
    </row>
    <row r="427" spans="1:1">
      <c r="A427" t="str">
        <f t="shared" si="6"/>
        <v/>
      </c>
    </row>
    <row r="428" spans="1:1">
      <c r="A428" t="str">
        <f t="shared" si="6"/>
        <v/>
      </c>
    </row>
    <row r="429" spans="1:1">
      <c r="A429" t="str">
        <f t="shared" si="6"/>
        <v/>
      </c>
    </row>
    <row r="430" spans="1:1">
      <c r="A430" t="str">
        <f t="shared" si="6"/>
        <v/>
      </c>
    </row>
    <row r="431" spans="1:1">
      <c r="A431" t="str">
        <f t="shared" si="6"/>
        <v/>
      </c>
    </row>
    <row r="432" spans="1:1">
      <c r="A432" t="str">
        <f t="shared" si="6"/>
        <v/>
      </c>
    </row>
    <row r="433" spans="1:1">
      <c r="A433" t="str">
        <f t="shared" si="6"/>
        <v/>
      </c>
    </row>
    <row r="434" spans="1:1">
      <c r="A434" t="str">
        <f t="shared" si="6"/>
        <v/>
      </c>
    </row>
    <row r="435" spans="1:1">
      <c r="A435" t="str">
        <f t="shared" si="6"/>
        <v/>
      </c>
    </row>
    <row r="436" spans="1:1">
      <c r="A436" t="str">
        <f t="shared" si="6"/>
        <v/>
      </c>
    </row>
    <row r="437" spans="1:1">
      <c r="A437" t="str">
        <f t="shared" si="6"/>
        <v/>
      </c>
    </row>
    <row r="438" spans="1:1">
      <c r="A438" t="str">
        <f t="shared" si="6"/>
        <v/>
      </c>
    </row>
    <row r="439" spans="1:1">
      <c r="A439" t="str">
        <f t="shared" si="6"/>
        <v/>
      </c>
    </row>
    <row r="440" spans="1:1">
      <c r="A440" t="str">
        <f t="shared" si="6"/>
        <v/>
      </c>
    </row>
    <row r="441" spans="1:1">
      <c r="A441" t="str">
        <f t="shared" si="6"/>
        <v/>
      </c>
    </row>
    <row r="442" spans="1:1">
      <c r="A442" t="str">
        <f t="shared" si="6"/>
        <v/>
      </c>
    </row>
    <row r="443" spans="1:1">
      <c r="A443" t="str">
        <f t="shared" si="6"/>
        <v/>
      </c>
    </row>
    <row r="444" spans="1:1">
      <c r="A444" t="str">
        <f t="shared" si="6"/>
        <v/>
      </c>
    </row>
    <row r="445" spans="1:1">
      <c r="A445" t="str">
        <f t="shared" si="6"/>
        <v/>
      </c>
    </row>
    <row r="446" spans="1:1">
      <c r="A446" t="str">
        <f t="shared" si="6"/>
        <v/>
      </c>
    </row>
    <row r="447" spans="1:1">
      <c r="A447" t="str">
        <f t="shared" si="6"/>
        <v/>
      </c>
    </row>
    <row r="448" spans="1:1">
      <c r="A448" t="str">
        <f t="shared" si="6"/>
        <v/>
      </c>
    </row>
    <row r="449" spans="1:1">
      <c r="A449" t="str">
        <f t="shared" si="6"/>
        <v/>
      </c>
    </row>
    <row r="450" spans="1:1">
      <c r="A450" t="str">
        <f t="shared" ref="A450:A513" si="7">CONCATENATE(B450,E450)</f>
        <v/>
      </c>
    </row>
    <row r="451" spans="1:1">
      <c r="A451" t="str">
        <f t="shared" si="7"/>
        <v/>
      </c>
    </row>
    <row r="452" spans="1:1">
      <c r="A452" t="str">
        <f t="shared" si="7"/>
        <v/>
      </c>
    </row>
    <row r="453" spans="1:1">
      <c r="A453" t="str">
        <f t="shared" si="7"/>
        <v/>
      </c>
    </row>
    <row r="454" spans="1:1">
      <c r="A454" t="str">
        <f t="shared" si="7"/>
        <v/>
      </c>
    </row>
    <row r="455" spans="1:1">
      <c r="A455" t="str">
        <f t="shared" si="7"/>
        <v/>
      </c>
    </row>
    <row r="456" spans="1:1">
      <c r="A456" t="str">
        <f t="shared" si="7"/>
        <v/>
      </c>
    </row>
    <row r="457" spans="1:1">
      <c r="A457" t="str">
        <f t="shared" si="7"/>
        <v/>
      </c>
    </row>
    <row r="458" spans="1:1">
      <c r="A458" t="str">
        <f t="shared" si="7"/>
        <v/>
      </c>
    </row>
    <row r="459" spans="1:1">
      <c r="A459" t="str">
        <f t="shared" si="7"/>
        <v/>
      </c>
    </row>
    <row r="460" spans="1:1">
      <c r="A460" t="str">
        <f t="shared" si="7"/>
        <v/>
      </c>
    </row>
    <row r="461" spans="1:1">
      <c r="A461" t="str">
        <f t="shared" si="7"/>
        <v/>
      </c>
    </row>
    <row r="462" spans="1:1">
      <c r="A462" t="str">
        <f t="shared" si="7"/>
        <v/>
      </c>
    </row>
    <row r="463" spans="1:1">
      <c r="A463" t="str">
        <f t="shared" si="7"/>
        <v/>
      </c>
    </row>
    <row r="464" spans="1:1">
      <c r="A464" t="str">
        <f t="shared" si="7"/>
        <v/>
      </c>
    </row>
    <row r="465" spans="1:1">
      <c r="A465" t="str">
        <f t="shared" si="7"/>
        <v/>
      </c>
    </row>
    <row r="466" spans="1:1">
      <c r="A466" t="str">
        <f t="shared" si="7"/>
        <v/>
      </c>
    </row>
    <row r="467" spans="1:1">
      <c r="A467" t="str">
        <f t="shared" si="7"/>
        <v/>
      </c>
    </row>
    <row r="468" spans="1:1">
      <c r="A468" t="str">
        <f t="shared" si="7"/>
        <v/>
      </c>
    </row>
    <row r="469" spans="1:1">
      <c r="A469" t="str">
        <f t="shared" si="7"/>
        <v/>
      </c>
    </row>
    <row r="470" spans="1:1">
      <c r="A470" t="str">
        <f t="shared" si="7"/>
        <v/>
      </c>
    </row>
    <row r="471" spans="1:1">
      <c r="A471" t="str">
        <f t="shared" si="7"/>
        <v/>
      </c>
    </row>
    <row r="472" spans="1:1">
      <c r="A472" t="str">
        <f t="shared" si="7"/>
        <v/>
      </c>
    </row>
    <row r="473" spans="1:1">
      <c r="A473" t="str">
        <f t="shared" si="7"/>
        <v/>
      </c>
    </row>
    <row r="474" spans="1:1">
      <c r="A474" t="str">
        <f t="shared" si="7"/>
        <v/>
      </c>
    </row>
    <row r="475" spans="1:1">
      <c r="A475" t="str">
        <f t="shared" si="7"/>
        <v/>
      </c>
    </row>
    <row r="476" spans="1:1">
      <c r="A476" t="str">
        <f t="shared" si="7"/>
        <v/>
      </c>
    </row>
    <row r="477" spans="1:1">
      <c r="A477" t="str">
        <f t="shared" si="7"/>
        <v/>
      </c>
    </row>
    <row r="478" spans="1:1">
      <c r="A478" t="str">
        <f t="shared" si="7"/>
        <v/>
      </c>
    </row>
    <row r="479" spans="1:1">
      <c r="A479" t="str">
        <f t="shared" si="7"/>
        <v/>
      </c>
    </row>
    <row r="480" spans="1:1">
      <c r="A480" t="str">
        <f t="shared" si="7"/>
        <v/>
      </c>
    </row>
    <row r="481" spans="1:1">
      <c r="A481" t="str">
        <f t="shared" si="7"/>
        <v/>
      </c>
    </row>
    <row r="482" spans="1:1">
      <c r="A482" t="str">
        <f t="shared" si="7"/>
        <v/>
      </c>
    </row>
    <row r="483" spans="1:1">
      <c r="A483" t="str">
        <f t="shared" si="7"/>
        <v/>
      </c>
    </row>
    <row r="484" spans="1:1">
      <c r="A484" t="str">
        <f t="shared" si="7"/>
        <v/>
      </c>
    </row>
    <row r="485" spans="1:1">
      <c r="A485" t="str">
        <f t="shared" si="7"/>
        <v/>
      </c>
    </row>
    <row r="486" spans="1:1">
      <c r="A486" t="str">
        <f t="shared" si="7"/>
        <v/>
      </c>
    </row>
    <row r="487" spans="1:1">
      <c r="A487" t="str">
        <f t="shared" si="7"/>
        <v/>
      </c>
    </row>
    <row r="488" spans="1:1">
      <c r="A488" t="str">
        <f t="shared" si="7"/>
        <v/>
      </c>
    </row>
    <row r="489" spans="1:1">
      <c r="A489" t="str">
        <f t="shared" si="7"/>
        <v/>
      </c>
    </row>
    <row r="490" spans="1:1">
      <c r="A490" t="str">
        <f t="shared" si="7"/>
        <v/>
      </c>
    </row>
    <row r="491" spans="1:1">
      <c r="A491" t="str">
        <f t="shared" si="7"/>
        <v/>
      </c>
    </row>
    <row r="492" spans="1:1">
      <c r="A492" t="str">
        <f t="shared" si="7"/>
        <v/>
      </c>
    </row>
    <row r="493" spans="1:1">
      <c r="A493" t="str">
        <f t="shared" si="7"/>
        <v/>
      </c>
    </row>
    <row r="494" spans="1:1">
      <c r="A494" t="str">
        <f t="shared" si="7"/>
        <v/>
      </c>
    </row>
    <row r="495" spans="1:1">
      <c r="A495" t="str">
        <f t="shared" si="7"/>
        <v/>
      </c>
    </row>
    <row r="496" spans="1:1">
      <c r="A496" t="str">
        <f t="shared" si="7"/>
        <v/>
      </c>
    </row>
    <row r="497" spans="1:1">
      <c r="A497" t="str">
        <f t="shared" si="7"/>
        <v/>
      </c>
    </row>
    <row r="498" spans="1:1">
      <c r="A498" t="str">
        <f t="shared" si="7"/>
        <v/>
      </c>
    </row>
    <row r="499" spans="1:1">
      <c r="A499" t="str">
        <f t="shared" si="7"/>
        <v/>
      </c>
    </row>
    <row r="500" spans="1:1">
      <c r="A500" t="str">
        <f t="shared" si="7"/>
        <v/>
      </c>
    </row>
    <row r="501" spans="1:1">
      <c r="A501" t="str">
        <f t="shared" si="7"/>
        <v/>
      </c>
    </row>
    <row r="502" spans="1:1">
      <c r="A502" t="str">
        <f t="shared" si="7"/>
        <v/>
      </c>
    </row>
    <row r="503" spans="1:1">
      <c r="A503" t="str">
        <f t="shared" si="7"/>
        <v/>
      </c>
    </row>
    <row r="504" spans="1:1">
      <c r="A504" t="str">
        <f t="shared" si="7"/>
        <v/>
      </c>
    </row>
    <row r="505" spans="1:1">
      <c r="A505" t="str">
        <f t="shared" si="7"/>
        <v/>
      </c>
    </row>
    <row r="506" spans="1:1">
      <c r="A506" t="str">
        <f t="shared" si="7"/>
        <v/>
      </c>
    </row>
    <row r="507" spans="1:1">
      <c r="A507" t="str">
        <f t="shared" si="7"/>
        <v/>
      </c>
    </row>
    <row r="508" spans="1:1">
      <c r="A508" t="str">
        <f t="shared" si="7"/>
        <v/>
      </c>
    </row>
    <row r="509" spans="1:1">
      <c r="A509" t="str">
        <f t="shared" si="7"/>
        <v/>
      </c>
    </row>
    <row r="510" spans="1:1">
      <c r="A510" t="str">
        <f t="shared" si="7"/>
        <v/>
      </c>
    </row>
    <row r="511" spans="1:1">
      <c r="A511" t="str">
        <f t="shared" si="7"/>
        <v/>
      </c>
    </row>
    <row r="512" spans="1:1">
      <c r="A512" t="str">
        <f t="shared" si="7"/>
        <v/>
      </c>
    </row>
    <row r="513" spans="1:1">
      <c r="A513" t="str">
        <f t="shared" si="7"/>
        <v/>
      </c>
    </row>
    <row r="514" spans="1:1">
      <c r="A514" t="str">
        <f t="shared" ref="A514:A577" si="8">CONCATENATE(B514,E514)</f>
        <v/>
      </c>
    </row>
    <row r="515" spans="1:1">
      <c r="A515" t="str">
        <f t="shared" si="8"/>
        <v/>
      </c>
    </row>
    <row r="516" spans="1:1">
      <c r="A516" t="str">
        <f t="shared" si="8"/>
        <v/>
      </c>
    </row>
    <row r="517" spans="1:1">
      <c r="A517" t="str">
        <f t="shared" si="8"/>
        <v/>
      </c>
    </row>
    <row r="518" spans="1:1">
      <c r="A518" t="str">
        <f t="shared" si="8"/>
        <v/>
      </c>
    </row>
    <row r="519" spans="1:1">
      <c r="A519" t="str">
        <f t="shared" si="8"/>
        <v/>
      </c>
    </row>
    <row r="520" spans="1:1">
      <c r="A520" t="str">
        <f t="shared" si="8"/>
        <v/>
      </c>
    </row>
    <row r="521" spans="1:1">
      <c r="A521" t="str">
        <f t="shared" si="8"/>
        <v/>
      </c>
    </row>
    <row r="522" spans="1:1">
      <c r="A522" t="str">
        <f t="shared" si="8"/>
        <v/>
      </c>
    </row>
    <row r="523" spans="1:1">
      <c r="A523" t="str">
        <f t="shared" si="8"/>
        <v/>
      </c>
    </row>
    <row r="524" spans="1:1">
      <c r="A524" t="str">
        <f t="shared" si="8"/>
        <v/>
      </c>
    </row>
    <row r="525" spans="1:1">
      <c r="A525" t="str">
        <f t="shared" si="8"/>
        <v/>
      </c>
    </row>
    <row r="526" spans="1:1">
      <c r="A526" t="str">
        <f t="shared" si="8"/>
        <v/>
      </c>
    </row>
    <row r="527" spans="1:1">
      <c r="A527" t="str">
        <f t="shared" si="8"/>
        <v/>
      </c>
    </row>
    <row r="528" spans="1:1">
      <c r="A528" t="str">
        <f t="shared" si="8"/>
        <v/>
      </c>
    </row>
    <row r="529" spans="1:1">
      <c r="A529" t="str">
        <f t="shared" si="8"/>
        <v/>
      </c>
    </row>
    <row r="530" spans="1:1">
      <c r="A530" t="str">
        <f t="shared" si="8"/>
        <v/>
      </c>
    </row>
    <row r="531" spans="1:1">
      <c r="A531" t="str">
        <f t="shared" si="8"/>
        <v/>
      </c>
    </row>
    <row r="532" spans="1:1">
      <c r="A532" t="str">
        <f t="shared" si="8"/>
        <v/>
      </c>
    </row>
    <row r="533" spans="1:1">
      <c r="A533" t="str">
        <f t="shared" si="8"/>
        <v/>
      </c>
    </row>
    <row r="534" spans="1:1">
      <c r="A534" t="str">
        <f t="shared" si="8"/>
        <v/>
      </c>
    </row>
    <row r="535" spans="1:1">
      <c r="A535" t="str">
        <f t="shared" si="8"/>
        <v/>
      </c>
    </row>
    <row r="536" spans="1:1">
      <c r="A536" t="str">
        <f t="shared" si="8"/>
        <v/>
      </c>
    </row>
    <row r="537" spans="1:1">
      <c r="A537" t="str">
        <f t="shared" si="8"/>
        <v/>
      </c>
    </row>
    <row r="538" spans="1:1">
      <c r="A538" t="str">
        <f t="shared" si="8"/>
        <v/>
      </c>
    </row>
    <row r="539" spans="1:1">
      <c r="A539" t="str">
        <f t="shared" si="8"/>
        <v/>
      </c>
    </row>
    <row r="540" spans="1:1">
      <c r="A540" t="str">
        <f t="shared" si="8"/>
        <v/>
      </c>
    </row>
    <row r="541" spans="1:1">
      <c r="A541" t="str">
        <f t="shared" si="8"/>
        <v/>
      </c>
    </row>
    <row r="542" spans="1:1">
      <c r="A542" t="str">
        <f t="shared" si="8"/>
        <v/>
      </c>
    </row>
    <row r="543" spans="1:1">
      <c r="A543" t="str">
        <f t="shared" si="8"/>
        <v/>
      </c>
    </row>
    <row r="544" spans="1:1">
      <c r="A544" t="str">
        <f t="shared" si="8"/>
        <v/>
      </c>
    </row>
    <row r="545" spans="1:1">
      <c r="A545" t="str">
        <f t="shared" si="8"/>
        <v/>
      </c>
    </row>
    <row r="546" spans="1:1">
      <c r="A546" t="str">
        <f t="shared" si="8"/>
        <v/>
      </c>
    </row>
    <row r="547" spans="1:1">
      <c r="A547" t="str">
        <f t="shared" si="8"/>
        <v/>
      </c>
    </row>
    <row r="548" spans="1:1">
      <c r="A548" t="str">
        <f t="shared" si="8"/>
        <v/>
      </c>
    </row>
    <row r="549" spans="1:1">
      <c r="A549" t="str">
        <f t="shared" si="8"/>
        <v/>
      </c>
    </row>
    <row r="550" spans="1:1">
      <c r="A550" t="str">
        <f t="shared" si="8"/>
        <v/>
      </c>
    </row>
    <row r="551" spans="1:1">
      <c r="A551" t="str">
        <f t="shared" si="8"/>
        <v/>
      </c>
    </row>
    <row r="552" spans="1:1">
      <c r="A552" t="str">
        <f t="shared" si="8"/>
        <v/>
      </c>
    </row>
    <row r="553" spans="1:1">
      <c r="A553" t="str">
        <f t="shared" si="8"/>
        <v/>
      </c>
    </row>
    <row r="554" spans="1:1">
      <c r="A554" t="str">
        <f t="shared" si="8"/>
        <v/>
      </c>
    </row>
    <row r="555" spans="1:1">
      <c r="A555" t="str">
        <f t="shared" si="8"/>
        <v/>
      </c>
    </row>
    <row r="556" spans="1:1">
      <c r="A556" t="str">
        <f t="shared" si="8"/>
        <v/>
      </c>
    </row>
    <row r="557" spans="1:1">
      <c r="A557" t="str">
        <f t="shared" si="8"/>
        <v/>
      </c>
    </row>
    <row r="558" spans="1:1">
      <c r="A558" t="str">
        <f t="shared" si="8"/>
        <v/>
      </c>
    </row>
    <row r="559" spans="1:1">
      <c r="A559" t="str">
        <f t="shared" si="8"/>
        <v/>
      </c>
    </row>
    <row r="560" spans="1:1">
      <c r="A560" t="str">
        <f t="shared" si="8"/>
        <v/>
      </c>
    </row>
    <row r="561" spans="1:1">
      <c r="A561" t="str">
        <f t="shared" si="8"/>
        <v/>
      </c>
    </row>
    <row r="562" spans="1:1">
      <c r="A562" t="str">
        <f t="shared" si="8"/>
        <v/>
      </c>
    </row>
    <row r="563" spans="1:1">
      <c r="A563" t="str">
        <f t="shared" si="8"/>
        <v/>
      </c>
    </row>
    <row r="564" spans="1:1">
      <c r="A564" t="str">
        <f t="shared" si="8"/>
        <v/>
      </c>
    </row>
    <row r="565" spans="1:1">
      <c r="A565" t="str">
        <f t="shared" si="8"/>
        <v/>
      </c>
    </row>
    <row r="566" spans="1:1">
      <c r="A566" t="str">
        <f t="shared" si="8"/>
        <v/>
      </c>
    </row>
    <row r="567" spans="1:1">
      <c r="A567" t="str">
        <f t="shared" si="8"/>
        <v/>
      </c>
    </row>
    <row r="568" spans="1:1">
      <c r="A568" t="str">
        <f t="shared" si="8"/>
        <v/>
      </c>
    </row>
    <row r="569" spans="1:1">
      <c r="A569" t="str">
        <f t="shared" si="8"/>
        <v/>
      </c>
    </row>
    <row r="570" spans="1:1">
      <c r="A570" t="str">
        <f t="shared" si="8"/>
        <v/>
      </c>
    </row>
    <row r="571" spans="1:1">
      <c r="A571" t="str">
        <f t="shared" si="8"/>
        <v/>
      </c>
    </row>
    <row r="572" spans="1:1">
      <c r="A572" t="str">
        <f t="shared" si="8"/>
        <v/>
      </c>
    </row>
    <row r="573" spans="1:1">
      <c r="A573" t="str">
        <f t="shared" si="8"/>
        <v/>
      </c>
    </row>
    <row r="574" spans="1:1">
      <c r="A574" t="str">
        <f t="shared" si="8"/>
        <v/>
      </c>
    </row>
    <row r="575" spans="1:1">
      <c r="A575" t="str">
        <f t="shared" si="8"/>
        <v/>
      </c>
    </row>
    <row r="576" spans="1:1">
      <c r="A576" t="str">
        <f t="shared" si="8"/>
        <v/>
      </c>
    </row>
    <row r="577" spans="1:1">
      <c r="A577" t="str">
        <f t="shared" si="8"/>
        <v/>
      </c>
    </row>
    <row r="578" spans="1:1">
      <c r="A578" t="str">
        <f t="shared" ref="A578:A641" si="9">CONCATENATE(B578,E578)</f>
        <v/>
      </c>
    </row>
    <row r="579" spans="1:1">
      <c r="A579" t="str">
        <f t="shared" si="9"/>
        <v/>
      </c>
    </row>
    <row r="580" spans="1:1">
      <c r="A580" t="str">
        <f t="shared" si="9"/>
        <v/>
      </c>
    </row>
    <row r="581" spans="1:1">
      <c r="A581" t="str">
        <f t="shared" si="9"/>
        <v/>
      </c>
    </row>
    <row r="582" spans="1:1">
      <c r="A582" t="str">
        <f t="shared" si="9"/>
        <v/>
      </c>
    </row>
    <row r="583" spans="1:1">
      <c r="A583" t="str">
        <f t="shared" si="9"/>
        <v/>
      </c>
    </row>
    <row r="584" spans="1:1">
      <c r="A584" t="str">
        <f t="shared" si="9"/>
        <v/>
      </c>
    </row>
    <row r="585" spans="1:1">
      <c r="A585" t="str">
        <f t="shared" si="9"/>
        <v/>
      </c>
    </row>
    <row r="586" spans="1:1">
      <c r="A586" t="str">
        <f t="shared" si="9"/>
        <v/>
      </c>
    </row>
    <row r="587" spans="1:1">
      <c r="A587" t="str">
        <f t="shared" si="9"/>
        <v/>
      </c>
    </row>
    <row r="588" spans="1:1">
      <c r="A588" t="str">
        <f t="shared" si="9"/>
        <v/>
      </c>
    </row>
    <row r="589" spans="1:1">
      <c r="A589" t="str">
        <f t="shared" si="9"/>
        <v/>
      </c>
    </row>
    <row r="590" spans="1:1">
      <c r="A590" t="str">
        <f t="shared" si="9"/>
        <v/>
      </c>
    </row>
    <row r="591" spans="1:1">
      <c r="A591" t="str">
        <f t="shared" si="9"/>
        <v/>
      </c>
    </row>
    <row r="592" spans="1:1">
      <c r="A592" t="str">
        <f t="shared" si="9"/>
        <v/>
      </c>
    </row>
    <row r="593" spans="1:1">
      <c r="A593" t="str">
        <f t="shared" si="9"/>
        <v/>
      </c>
    </row>
    <row r="594" spans="1:1">
      <c r="A594" t="str">
        <f t="shared" si="9"/>
        <v/>
      </c>
    </row>
    <row r="595" spans="1:1">
      <c r="A595" t="str">
        <f t="shared" si="9"/>
        <v/>
      </c>
    </row>
    <row r="596" spans="1:1">
      <c r="A596" t="str">
        <f t="shared" si="9"/>
        <v/>
      </c>
    </row>
    <row r="597" spans="1:1">
      <c r="A597" t="str">
        <f t="shared" si="9"/>
        <v/>
      </c>
    </row>
    <row r="598" spans="1:1">
      <c r="A598" t="str">
        <f t="shared" si="9"/>
        <v/>
      </c>
    </row>
    <row r="599" spans="1:1">
      <c r="A599" t="str">
        <f t="shared" si="9"/>
        <v/>
      </c>
    </row>
    <row r="600" spans="1:1">
      <c r="A600" t="str">
        <f t="shared" si="9"/>
        <v/>
      </c>
    </row>
    <row r="601" spans="1:1">
      <c r="A601" t="str">
        <f t="shared" si="9"/>
        <v/>
      </c>
    </row>
    <row r="602" spans="1:1">
      <c r="A602" t="str">
        <f t="shared" si="9"/>
        <v/>
      </c>
    </row>
    <row r="603" spans="1:1">
      <c r="A603" t="str">
        <f t="shared" si="9"/>
        <v/>
      </c>
    </row>
    <row r="604" spans="1:1">
      <c r="A604" t="str">
        <f t="shared" si="9"/>
        <v/>
      </c>
    </row>
    <row r="605" spans="1:1">
      <c r="A605" t="str">
        <f t="shared" si="9"/>
        <v/>
      </c>
    </row>
    <row r="606" spans="1:1">
      <c r="A606" t="str">
        <f t="shared" si="9"/>
        <v/>
      </c>
    </row>
    <row r="607" spans="1:1">
      <c r="A607" t="str">
        <f t="shared" si="9"/>
        <v/>
      </c>
    </row>
    <row r="608" spans="1:1">
      <c r="A608" t="str">
        <f t="shared" si="9"/>
        <v/>
      </c>
    </row>
    <row r="609" spans="1:1">
      <c r="A609" t="str">
        <f t="shared" si="9"/>
        <v/>
      </c>
    </row>
    <row r="610" spans="1:1">
      <c r="A610" t="str">
        <f t="shared" si="9"/>
        <v/>
      </c>
    </row>
    <row r="611" spans="1:1">
      <c r="A611" t="str">
        <f t="shared" si="9"/>
        <v/>
      </c>
    </row>
    <row r="612" spans="1:1">
      <c r="A612" t="str">
        <f t="shared" si="9"/>
        <v/>
      </c>
    </row>
    <row r="613" spans="1:1">
      <c r="A613" t="str">
        <f t="shared" si="9"/>
        <v/>
      </c>
    </row>
    <row r="614" spans="1:1">
      <c r="A614" t="str">
        <f t="shared" si="9"/>
        <v/>
      </c>
    </row>
    <row r="615" spans="1:1">
      <c r="A615" t="str">
        <f t="shared" si="9"/>
        <v/>
      </c>
    </row>
    <row r="616" spans="1:1">
      <c r="A616" t="str">
        <f t="shared" si="9"/>
        <v/>
      </c>
    </row>
    <row r="617" spans="1:1">
      <c r="A617" t="str">
        <f t="shared" si="9"/>
        <v/>
      </c>
    </row>
    <row r="618" spans="1:1">
      <c r="A618" t="str">
        <f t="shared" si="9"/>
        <v/>
      </c>
    </row>
    <row r="619" spans="1:1">
      <c r="A619" t="str">
        <f t="shared" si="9"/>
        <v/>
      </c>
    </row>
    <row r="620" spans="1:1">
      <c r="A620" t="str">
        <f t="shared" si="9"/>
        <v/>
      </c>
    </row>
    <row r="621" spans="1:1">
      <c r="A621" t="str">
        <f t="shared" si="9"/>
        <v/>
      </c>
    </row>
    <row r="622" spans="1:1">
      <c r="A622" t="str">
        <f t="shared" si="9"/>
        <v/>
      </c>
    </row>
    <row r="623" spans="1:1">
      <c r="A623" t="str">
        <f t="shared" si="9"/>
        <v/>
      </c>
    </row>
    <row r="624" spans="1:1">
      <c r="A624" t="str">
        <f t="shared" si="9"/>
        <v/>
      </c>
    </row>
    <row r="625" spans="1:1">
      <c r="A625" t="str">
        <f t="shared" si="9"/>
        <v/>
      </c>
    </row>
    <row r="626" spans="1:1">
      <c r="A626" t="str">
        <f t="shared" si="9"/>
        <v/>
      </c>
    </row>
    <row r="627" spans="1:1">
      <c r="A627" t="str">
        <f t="shared" si="9"/>
        <v/>
      </c>
    </row>
    <row r="628" spans="1:1">
      <c r="A628" t="str">
        <f t="shared" si="9"/>
        <v/>
      </c>
    </row>
    <row r="629" spans="1:1">
      <c r="A629" t="str">
        <f t="shared" si="9"/>
        <v/>
      </c>
    </row>
    <row r="630" spans="1:1">
      <c r="A630" t="str">
        <f t="shared" si="9"/>
        <v/>
      </c>
    </row>
    <row r="631" spans="1:1">
      <c r="A631" t="str">
        <f t="shared" si="9"/>
        <v/>
      </c>
    </row>
    <row r="632" spans="1:1">
      <c r="A632" t="str">
        <f t="shared" si="9"/>
        <v/>
      </c>
    </row>
    <row r="633" spans="1:1">
      <c r="A633" t="str">
        <f t="shared" si="9"/>
        <v/>
      </c>
    </row>
    <row r="634" spans="1:1">
      <c r="A634" t="str">
        <f t="shared" si="9"/>
        <v/>
      </c>
    </row>
    <row r="635" spans="1:1">
      <c r="A635" t="str">
        <f t="shared" si="9"/>
        <v/>
      </c>
    </row>
    <row r="636" spans="1:1">
      <c r="A636" t="str">
        <f t="shared" si="9"/>
        <v/>
      </c>
    </row>
    <row r="637" spans="1:1">
      <c r="A637" t="str">
        <f t="shared" si="9"/>
        <v/>
      </c>
    </row>
    <row r="638" spans="1:1">
      <c r="A638" t="str">
        <f t="shared" si="9"/>
        <v/>
      </c>
    </row>
    <row r="639" spans="1:1">
      <c r="A639" t="str">
        <f t="shared" si="9"/>
        <v/>
      </c>
    </row>
    <row r="640" spans="1:1">
      <c r="A640" t="str">
        <f t="shared" si="9"/>
        <v/>
      </c>
    </row>
    <row r="641" spans="1:1">
      <c r="A641" t="str">
        <f t="shared" si="9"/>
        <v/>
      </c>
    </row>
    <row r="642" spans="1:1">
      <c r="A642" t="str">
        <f t="shared" ref="A642:A705" si="10">CONCATENATE(B642,E642)</f>
        <v/>
      </c>
    </row>
    <row r="643" spans="1:1">
      <c r="A643" t="str">
        <f t="shared" si="10"/>
        <v/>
      </c>
    </row>
    <row r="644" spans="1:1">
      <c r="A644" t="str">
        <f t="shared" si="10"/>
        <v/>
      </c>
    </row>
    <row r="645" spans="1:1">
      <c r="A645" t="str">
        <f t="shared" si="10"/>
        <v/>
      </c>
    </row>
    <row r="646" spans="1:1">
      <c r="A646" t="str">
        <f t="shared" si="10"/>
        <v/>
      </c>
    </row>
    <row r="647" spans="1:1">
      <c r="A647" t="str">
        <f t="shared" si="10"/>
        <v/>
      </c>
    </row>
    <row r="648" spans="1:1">
      <c r="A648" t="str">
        <f t="shared" si="10"/>
        <v/>
      </c>
    </row>
    <row r="649" spans="1:1">
      <c r="A649" t="str">
        <f t="shared" si="10"/>
        <v/>
      </c>
    </row>
    <row r="650" spans="1:1">
      <c r="A650" t="str">
        <f t="shared" si="10"/>
        <v/>
      </c>
    </row>
    <row r="651" spans="1:1">
      <c r="A651" t="str">
        <f t="shared" si="10"/>
        <v/>
      </c>
    </row>
    <row r="652" spans="1:1">
      <c r="A652" t="str">
        <f t="shared" si="10"/>
        <v/>
      </c>
    </row>
    <row r="653" spans="1:1">
      <c r="A653" t="str">
        <f t="shared" si="10"/>
        <v/>
      </c>
    </row>
    <row r="654" spans="1:1">
      <c r="A654" t="str">
        <f t="shared" si="10"/>
        <v/>
      </c>
    </row>
    <row r="655" spans="1:1">
      <c r="A655" t="str">
        <f t="shared" si="10"/>
        <v/>
      </c>
    </row>
    <row r="656" spans="1:1">
      <c r="A656" t="str">
        <f t="shared" si="10"/>
        <v/>
      </c>
    </row>
    <row r="657" spans="1:1">
      <c r="A657" t="str">
        <f t="shared" si="10"/>
        <v/>
      </c>
    </row>
    <row r="658" spans="1:1">
      <c r="A658" t="str">
        <f t="shared" si="10"/>
        <v/>
      </c>
    </row>
    <row r="659" spans="1:1">
      <c r="A659" t="str">
        <f t="shared" si="10"/>
        <v/>
      </c>
    </row>
    <row r="660" spans="1:1">
      <c r="A660" t="str">
        <f t="shared" si="10"/>
        <v/>
      </c>
    </row>
    <row r="661" spans="1:1">
      <c r="A661" t="str">
        <f t="shared" si="10"/>
        <v/>
      </c>
    </row>
    <row r="662" spans="1:1">
      <c r="A662" t="str">
        <f t="shared" si="10"/>
        <v/>
      </c>
    </row>
    <row r="663" spans="1:1">
      <c r="A663" t="str">
        <f t="shared" si="10"/>
        <v/>
      </c>
    </row>
    <row r="664" spans="1:1">
      <c r="A664" t="str">
        <f t="shared" si="10"/>
        <v/>
      </c>
    </row>
    <row r="665" spans="1:1">
      <c r="A665" t="str">
        <f t="shared" si="10"/>
        <v/>
      </c>
    </row>
    <row r="666" spans="1:1">
      <c r="A666" t="str">
        <f t="shared" si="10"/>
        <v/>
      </c>
    </row>
    <row r="667" spans="1:1">
      <c r="A667" t="str">
        <f t="shared" si="10"/>
        <v/>
      </c>
    </row>
    <row r="668" spans="1:1">
      <c r="A668" t="str">
        <f t="shared" si="10"/>
        <v/>
      </c>
    </row>
    <row r="669" spans="1:1">
      <c r="A669" t="str">
        <f t="shared" si="10"/>
        <v/>
      </c>
    </row>
    <row r="670" spans="1:1">
      <c r="A670" t="str">
        <f t="shared" si="10"/>
        <v/>
      </c>
    </row>
    <row r="671" spans="1:1">
      <c r="A671" t="str">
        <f t="shared" si="10"/>
        <v/>
      </c>
    </row>
    <row r="672" spans="1:1">
      <c r="A672" t="str">
        <f t="shared" si="10"/>
        <v/>
      </c>
    </row>
    <row r="673" spans="1:1">
      <c r="A673" t="str">
        <f t="shared" si="10"/>
        <v/>
      </c>
    </row>
    <row r="674" spans="1:1">
      <c r="A674" t="str">
        <f t="shared" si="10"/>
        <v/>
      </c>
    </row>
    <row r="675" spans="1:1">
      <c r="A675" t="str">
        <f t="shared" si="10"/>
        <v/>
      </c>
    </row>
    <row r="676" spans="1:1">
      <c r="A676" t="str">
        <f t="shared" si="10"/>
        <v/>
      </c>
    </row>
    <row r="677" spans="1:1">
      <c r="A677" t="str">
        <f t="shared" si="10"/>
        <v/>
      </c>
    </row>
    <row r="678" spans="1:1">
      <c r="A678" t="str">
        <f t="shared" si="10"/>
        <v/>
      </c>
    </row>
    <row r="679" spans="1:1">
      <c r="A679" t="str">
        <f t="shared" si="10"/>
        <v/>
      </c>
    </row>
    <row r="680" spans="1:1">
      <c r="A680" t="str">
        <f t="shared" si="10"/>
        <v/>
      </c>
    </row>
    <row r="681" spans="1:1">
      <c r="A681" t="str">
        <f t="shared" si="10"/>
        <v/>
      </c>
    </row>
    <row r="682" spans="1:1">
      <c r="A682" t="str">
        <f t="shared" si="10"/>
        <v/>
      </c>
    </row>
    <row r="683" spans="1:1">
      <c r="A683" t="str">
        <f t="shared" si="10"/>
        <v/>
      </c>
    </row>
    <row r="684" spans="1:1">
      <c r="A684" t="str">
        <f t="shared" si="10"/>
        <v/>
      </c>
    </row>
    <row r="685" spans="1:1">
      <c r="A685" t="str">
        <f t="shared" si="10"/>
        <v/>
      </c>
    </row>
    <row r="686" spans="1:1">
      <c r="A686" t="str">
        <f t="shared" si="10"/>
        <v/>
      </c>
    </row>
    <row r="687" spans="1:1">
      <c r="A687" t="str">
        <f t="shared" si="10"/>
        <v/>
      </c>
    </row>
    <row r="688" spans="1:1">
      <c r="A688" t="str">
        <f t="shared" si="10"/>
        <v/>
      </c>
    </row>
    <row r="689" spans="1:1">
      <c r="A689" t="str">
        <f t="shared" si="10"/>
        <v/>
      </c>
    </row>
    <row r="690" spans="1:1">
      <c r="A690" t="str">
        <f t="shared" si="10"/>
        <v/>
      </c>
    </row>
    <row r="691" spans="1:1">
      <c r="A691" t="str">
        <f t="shared" si="10"/>
        <v/>
      </c>
    </row>
    <row r="692" spans="1:1">
      <c r="A692" t="str">
        <f t="shared" si="10"/>
        <v/>
      </c>
    </row>
    <row r="693" spans="1:1">
      <c r="A693" t="str">
        <f t="shared" si="10"/>
        <v/>
      </c>
    </row>
    <row r="694" spans="1:1">
      <c r="A694" t="str">
        <f t="shared" si="10"/>
        <v/>
      </c>
    </row>
    <row r="695" spans="1:1">
      <c r="A695" t="str">
        <f t="shared" si="10"/>
        <v/>
      </c>
    </row>
    <row r="696" spans="1:1">
      <c r="A696" t="str">
        <f t="shared" si="10"/>
        <v/>
      </c>
    </row>
    <row r="697" spans="1:1">
      <c r="A697" t="str">
        <f t="shared" si="10"/>
        <v/>
      </c>
    </row>
    <row r="698" spans="1:1">
      <c r="A698" t="str">
        <f t="shared" si="10"/>
        <v/>
      </c>
    </row>
    <row r="699" spans="1:1">
      <c r="A699" t="str">
        <f t="shared" si="10"/>
        <v/>
      </c>
    </row>
    <row r="700" spans="1:1">
      <c r="A700" t="str">
        <f t="shared" si="10"/>
        <v/>
      </c>
    </row>
    <row r="701" spans="1:1">
      <c r="A701" t="str">
        <f t="shared" si="10"/>
        <v/>
      </c>
    </row>
    <row r="702" spans="1:1">
      <c r="A702" t="str">
        <f t="shared" si="10"/>
        <v/>
      </c>
    </row>
    <row r="703" spans="1:1">
      <c r="A703" t="str">
        <f t="shared" si="10"/>
        <v/>
      </c>
    </row>
    <row r="704" spans="1:1">
      <c r="A704" t="str">
        <f t="shared" si="10"/>
        <v/>
      </c>
    </row>
    <row r="705" spans="1:1">
      <c r="A705" t="str">
        <f t="shared" si="10"/>
        <v/>
      </c>
    </row>
    <row r="706" spans="1:1">
      <c r="A706" t="str">
        <f t="shared" ref="A706:A769" si="11">CONCATENATE(B706,E706)</f>
        <v/>
      </c>
    </row>
    <row r="707" spans="1:1">
      <c r="A707" t="str">
        <f t="shared" si="11"/>
        <v/>
      </c>
    </row>
    <row r="708" spans="1:1">
      <c r="A708" t="str">
        <f t="shared" si="11"/>
        <v/>
      </c>
    </row>
    <row r="709" spans="1:1">
      <c r="A709" t="str">
        <f t="shared" si="11"/>
        <v/>
      </c>
    </row>
    <row r="710" spans="1:1">
      <c r="A710" t="str">
        <f t="shared" si="11"/>
        <v/>
      </c>
    </row>
    <row r="711" spans="1:1">
      <c r="A711" t="str">
        <f t="shared" si="11"/>
        <v/>
      </c>
    </row>
    <row r="712" spans="1:1">
      <c r="A712" t="str">
        <f t="shared" si="11"/>
        <v/>
      </c>
    </row>
    <row r="713" spans="1:1">
      <c r="A713" t="str">
        <f t="shared" si="11"/>
        <v/>
      </c>
    </row>
    <row r="714" spans="1:1">
      <c r="A714" t="str">
        <f t="shared" si="11"/>
        <v/>
      </c>
    </row>
    <row r="715" spans="1:1">
      <c r="A715" t="str">
        <f t="shared" si="11"/>
        <v/>
      </c>
    </row>
    <row r="716" spans="1:1">
      <c r="A716" t="str">
        <f t="shared" si="11"/>
        <v/>
      </c>
    </row>
    <row r="717" spans="1:1">
      <c r="A717" t="str">
        <f t="shared" si="11"/>
        <v/>
      </c>
    </row>
    <row r="718" spans="1:1">
      <c r="A718" t="str">
        <f t="shared" si="11"/>
        <v/>
      </c>
    </row>
    <row r="719" spans="1:1">
      <c r="A719" t="str">
        <f t="shared" si="11"/>
        <v/>
      </c>
    </row>
    <row r="720" spans="1:1">
      <c r="A720" t="str">
        <f t="shared" si="11"/>
        <v/>
      </c>
    </row>
    <row r="721" spans="1:1">
      <c r="A721" t="str">
        <f t="shared" si="11"/>
        <v/>
      </c>
    </row>
    <row r="722" spans="1:1">
      <c r="A722" t="str">
        <f t="shared" si="11"/>
        <v/>
      </c>
    </row>
    <row r="723" spans="1:1">
      <c r="A723" t="str">
        <f t="shared" si="11"/>
        <v/>
      </c>
    </row>
    <row r="724" spans="1:1">
      <c r="A724" t="str">
        <f t="shared" si="11"/>
        <v/>
      </c>
    </row>
    <row r="725" spans="1:1">
      <c r="A725" t="str">
        <f t="shared" si="11"/>
        <v/>
      </c>
    </row>
    <row r="726" spans="1:1">
      <c r="A726" t="str">
        <f t="shared" si="11"/>
        <v/>
      </c>
    </row>
    <row r="727" spans="1:1">
      <c r="A727" t="str">
        <f t="shared" si="11"/>
        <v/>
      </c>
    </row>
    <row r="728" spans="1:1">
      <c r="A728" t="str">
        <f t="shared" si="11"/>
        <v/>
      </c>
    </row>
    <row r="729" spans="1:1">
      <c r="A729" t="str">
        <f t="shared" si="11"/>
        <v/>
      </c>
    </row>
    <row r="730" spans="1:1">
      <c r="A730" t="str">
        <f t="shared" si="11"/>
        <v/>
      </c>
    </row>
    <row r="731" spans="1:1">
      <c r="A731" t="str">
        <f t="shared" si="11"/>
        <v/>
      </c>
    </row>
    <row r="732" spans="1:1">
      <c r="A732" t="str">
        <f t="shared" si="11"/>
        <v/>
      </c>
    </row>
    <row r="733" spans="1:1">
      <c r="A733" t="str">
        <f t="shared" si="11"/>
        <v/>
      </c>
    </row>
    <row r="734" spans="1:1">
      <c r="A734" t="str">
        <f t="shared" si="11"/>
        <v/>
      </c>
    </row>
    <row r="735" spans="1:1">
      <c r="A735" t="str">
        <f t="shared" si="11"/>
        <v/>
      </c>
    </row>
    <row r="736" spans="1:1">
      <c r="A736" t="str">
        <f t="shared" si="11"/>
        <v/>
      </c>
    </row>
    <row r="737" spans="1:1">
      <c r="A737" t="str">
        <f t="shared" si="11"/>
        <v/>
      </c>
    </row>
    <row r="738" spans="1:1">
      <c r="A738" t="str">
        <f t="shared" si="11"/>
        <v/>
      </c>
    </row>
    <row r="739" spans="1:1">
      <c r="A739" t="str">
        <f t="shared" si="11"/>
        <v/>
      </c>
    </row>
    <row r="740" spans="1:1">
      <c r="A740" t="str">
        <f t="shared" si="11"/>
        <v/>
      </c>
    </row>
    <row r="741" spans="1:1">
      <c r="A741" t="str">
        <f t="shared" si="11"/>
        <v/>
      </c>
    </row>
    <row r="742" spans="1:1">
      <c r="A742" t="str">
        <f t="shared" si="11"/>
        <v/>
      </c>
    </row>
    <row r="743" spans="1:1">
      <c r="A743" t="str">
        <f t="shared" si="11"/>
        <v/>
      </c>
    </row>
    <row r="744" spans="1:1">
      <c r="A744" t="str">
        <f t="shared" si="11"/>
        <v/>
      </c>
    </row>
    <row r="745" spans="1:1">
      <c r="A745" t="str">
        <f t="shared" si="11"/>
        <v/>
      </c>
    </row>
    <row r="746" spans="1:1">
      <c r="A746" t="str">
        <f t="shared" si="11"/>
        <v/>
      </c>
    </row>
    <row r="747" spans="1:1">
      <c r="A747" t="str">
        <f t="shared" si="11"/>
        <v/>
      </c>
    </row>
    <row r="748" spans="1:1">
      <c r="A748" t="str">
        <f t="shared" si="11"/>
        <v/>
      </c>
    </row>
    <row r="749" spans="1:1">
      <c r="A749" t="str">
        <f t="shared" si="11"/>
        <v/>
      </c>
    </row>
    <row r="750" spans="1:1">
      <c r="A750" t="str">
        <f t="shared" si="11"/>
        <v/>
      </c>
    </row>
    <row r="751" spans="1:1">
      <c r="A751" t="str">
        <f t="shared" si="11"/>
        <v/>
      </c>
    </row>
    <row r="752" spans="1:1">
      <c r="A752" t="str">
        <f t="shared" si="11"/>
        <v/>
      </c>
    </row>
    <row r="753" spans="1:1">
      <c r="A753" t="str">
        <f t="shared" si="11"/>
        <v/>
      </c>
    </row>
    <row r="754" spans="1:1">
      <c r="A754" t="str">
        <f t="shared" si="11"/>
        <v/>
      </c>
    </row>
    <row r="755" spans="1:1">
      <c r="A755" t="str">
        <f t="shared" si="11"/>
        <v/>
      </c>
    </row>
    <row r="756" spans="1:1">
      <c r="A756" t="str">
        <f t="shared" si="11"/>
        <v/>
      </c>
    </row>
    <row r="757" spans="1:1">
      <c r="A757" t="str">
        <f t="shared" si="11"/>
        <v/>
      </c>
    </row>
    <row r="758" spans="1:1">
      <c r="A758" t="str">
        <f t="shared" si="11"/>
        <v/>
      </c>
    </row>
    <row r="759" spans="1:1">
      <c r="A759" t="str">
        <f t="shared" si="11"/>
        <v/>
      </c>
    </row>
    <row r="760" spans="1:1">
      <c r="A760" t="str">
        <f t="shared" si="11"/>
        <v/>
      </c>
    </row>
    <row r="761" spans="1:1">
      <c r="A761" t="str">
        <f t="shared" si="11"/>
        <v/>
      </c>
    </row>
    <row r="762" spans="1:1">
      <c r="A762" t="str">
        <f t="shared" si="11"/>
        <v/>
      </c>
    </row>
    <row r="763" spans="1:1">
      <c r="A763" t="str">
        <f t="shared" si="11"/>
        <v/>
      </c>
    </row>
    <row r="764" spans="1:1">
      <c r="A764" t="str">
        <f t="shared" si="11"/>
        <v/>
      </c>
    </row>
    <row r="765" spans="1:1">
      <c r="A765" t="str">
        <f t="shared" si="11"/>
        <v/>
      </c>
    </row>
    <row r="766" spans="1:1">
      <c r="A766" t="str">
        <f t="shared" si="11"/>
        <v/>
      </c>
    </row>
    <row r="767" spans="1:1">
      <c r="A767" t="str">
        <f t="shared" si="11"/>
        <v/>
      </c>
    </row>
    <row r="768" spans="1:1">
      <c r="A768" t="str">
        <f t="shared" si="11"/>
        <v/>
      </c>
    </row>
    <row r="769" spans="1:1">
      <c r="A769" t="str">
        <f t="shared" si="11"/>
        <v/>
      </c>
    </row>
    <row r="770" spans="1:1">
      <c r="A770" t="str">
        <f t="shared" ref="A770:A833" si="12">CONCATENATE(B770,E770)</f>
        <v/>
      </c>
    </row>
    <row r="771" spans="1:1">
      <c r="A771" t="str">
        <f t="shared" si="12"/>
        <v/>
      </c>
    </row>
    <row r="772" spans="1:1">
      <c r="A772" t="str">
        <f t="shared" si="12"/>
        <v/>
      </c>
    </row>
    <row r="773" spans="1:1">
      <c r="A773" t="str">
        <f t="shared" si="12"/>
        <v/>
      </c>
    </row>
    <row r="774" spans="1:1">
      <c r="A774" t="str">
        <f t="shared" si="12"/>
        <v/>
      </c>
    </row>
    <row r="775" spans="1:1">
      <c r="A775" t="str">
        <f t="shared" si="12"/>
        <v/>
      </c>
    </row>
    <row r="776" spans="1:1">
      <c r="A776" t="str">
        <f t="shared" si="12"/>
        <v/>
      </c>
    </row>
    <row r="777" spans="1:1">
      <c r="A777" t="str">
        <f t="shared" si="12"/>
        <v/>
      </c>
    </row>
    <row r="778" spans="1:1">
      <c r="A778" t="str">
        <f t="shared" si="12"/>
        <v/>
      </c>
    </row>
    <row r="779" spans="1:1">
      <c r="A779" t="str">
        <f t="shared" si="12"/>
        <v/>
      </c>
    </row>
    <row r="780" spans="1:1">
      <c r="A780" t="str">
        <f t="shared" si="12"/>
        <v/>
      </c>
    </row>
    <row r="781" spans="1:1">
      <c r="A781" t="str">
        <f t="shared" si="12"/>
        <v/>
      </c>
    </row>
    <row r="782" spans="1:1">
      <c r="A782" t="str">
        <f t="shared" si="12"/>
        <v/>
      </c>
    </row>
    <row r="783" spans="1:1">
      <c r="A783" t="str">
        <f t="shared" si="12"/>
        <v/>
      </c>
    </row>
    <row r="784" spans="1:1">
      <c r="A784" t="str">
        <f t="shared" si="12"/>
        <v/>
      </c>
    </row>
    <row r="785" spans="1:1">
      <c r="A785" t="str">
        <f t="shared" si="12"/>
        <v/>
      </c>
    </row>
    <row r="786" spans="1:1">
      <c r="A786" t="str">
        <f t="shared" si="12"/>
        <v/>
      </c>
    </row>
    <row r="787" spans="1:1">
      <c r="A787" t="str">
        <f t="shared" si="12"/>
        <v/>
      </c>
    </row>
    <row r="788" spans="1:1">
      <c r="A788" t="str">
        <f t="shared" si="12"/>
        <v/>
      </c>
    </row>
    <row r="789" spans="1:1">
      <c r="A789" t="str">
        <f t="shared" si="12"/>
        <v/>
      </c>
    </row>
    <row r="790" spans="1:1">
      <c r="A790" t="str">
        <f t="shared" si="12"/>
        <v/>
      </c>
    </row>
    <row r="791" spans="1:1">
      <c r="A791" t="str">
        <f t="shared" si="12"/>
        <v/>
      </c>
    </row>
    <row r="792" spans="1:1">
      <c r="A792" t="str">
        <f t="shared" si="12"/>
        <v/>
      </c>
    </row>
    <row r="793" spans="1:1">
      <c r="A793" t="str">
        <f t="shared" si="12"/>
        <v/>
      </c>
    </row>
    <row r="794" spans="1:1">
      <c r="A794" t="str">
        <f t="shared" si="12"/>
        <v/>
      </c>
    </row>
    <row r="795" spans="1:1">
      <c r="A795" t="str">
        <f t="shared" si="12"/>
        <v/>
      </c>
    </row>
    <row r="796" spans="1:1">
      <c r="A796" t="str">
        <f t="shared" si="12"/>
        <v/>
      </c>
    </row>
    <row r="797" spans="1:1">
      <c r="A797" t="str">
        <f t="shared" si="12"/>
        <v/>
      </c>
    </row>
    <row r="798" spans="1:1">
      <c r="A798" t="str">
        <f t="shared" si="12"/>
        <v/>
      </c>
    </row>
    <row r="799" spans="1:1">
      <c r="A799" t="str">
        <f t="shared" si="12"/>
        <v/>
      </c>
    </row>
    <row r="800" spans="1:1">
      <c r="A800" t="str">
        <f t="shared" si="12"/>
        <v/>
      </c>
    </row>
    <row r="801" spans="1:1">
      <c r="A801" t="str">
        <f t="shared" si="12"/>
        <v/>
      </c>
    </row>
    <row r="802" spans="1:1">
      <c r="A802" t="str">
        <f t="shared" si="12"/>
        <v/>
      </c>
    </row>
    <row r="803" spans="1:1">
      <c r="A803" t="str">
        <f t="shared" si="12"/>
        <v/>
      </c>
    </row>
    <row r="804" spans="1:1">
      <c r="A804" t="str">
        <f t="shared" si="12"/>
        <v/>
      </c>
    </row>
    <row r="805" spans="1:1">
      <c r="A805" t="str">
        <f t="shared" si="12"/>
        <v/>
      </c>
    </row>
    <row r="806" spans="1:1">
      <c r="A806" t="str">
        <f t="shared" si="12"/>
        <v/>
      </c>
    </row>
    <row r="807" spans="1:1">
      <c r="A807" t="str">
        <f t="shared" si="12"/>
        <v/>
      </c>
    </row>
    <row r="808" spans="1:1">
      <c r="A808" t="str">
        <f t="shared" si="12"/>
        <v/>
      </c>
    </row>
    <row r="809" spans="1:1">
      <c r="A809" t="str">
        <f t="shared" si="12"/>
        <v/>
      </c>
    </row>
    <row r="810" spans="1:1">
      <c r="A810" t="str">
        <f t="shared" si="12"/>
        <v/>
      </c>
    </row>
    <row r="811" spans="1:1">
      <c r="A811" t="str">
        <f t="shared" si="12"/>
        <v/>
      </c>
    </row>
    <row r="812" spans="1:1">
      <c r="A812" t="str">
        <f t="shared" si="12"/>
        <v/>
      </c>
    </row>
    <row r="813" spans="1:1">
      <c r="A813" t="str">
        <f t="shared" si="12"/>
        <v/>
      </c>
    </row>
    <row r="814" spans="1:1">
      <c r="A814" t="str">
        <f t="shared" si="12"/>
        <v/>
      </c>
    </row>
    <row r="815" spans="1:1">
      <c r="A815" t="str">
        <f t="shared" si="12"/>
        <v/>
      </c>
    </row>
    <row r="816" spans="1:1">
      <c r="A816" t="str">
        <f t="shared" si="12"/>
        <v/>
      </c>
    </row>
    <row r="817" spans="1:1">
      <c r="A817" t="str">
        <f t="shared" si="12"/>
        <v/>
      </c>
    </row>
    <row r="818" spans="1:1">
      <c r="A818" t="str">
        <f t="shared" si="12"/>
        <v/>
      </c>
    </row>
    <row r="819" spans="1:1">
      <c r="A819" t="str">
        <f t="shared" si="12"/>
        <v/>
      </c>
    </row>
    <row r="820" spans="1:1">
      <c r="A820" t="str">
        <f t="shared" si="12"/>
        <v/>
      </c>
    </row>
    <row r="821" spans="1:1">
      <c r="A821" t="str">
        <f t="shared" si="12"/>
        <v/>
      </c>
    </row>
    <row r="822" spans="1:1">
      <c r="A822" t="str">
        <f t="shared" si="12"/>
        <v/>
      </c>
    </row>
    <row r="823" spans="1:1">
      <c r="A823" t="str">
        <f t="shared" si="12"/>
        <v/>
      </c>
    </row>
    <row r="824" spans="1:1">
      <c r="A824" t="str">
        <f t="shared" si="12"/>
        <v/>
      </c>
    </row>
    <row r="825" spans="1:1">
      <c r="A825" t="str">
        <f t="shared" si="12"/>
        <v/>
      </c>
    </row>
    <row r="826" spans="1:1">
      <c r="A826" t="str">
        <f t="shared" si="12"/>
        <v/>
      </c>
    </row>
    <row r="827" spans="1:1">
      <c r="A827" t="str">
        <f t="shared" si="12"/>
        <v/>
      </c>
    </row>
    <row r="828" spans="1:1">
      <c r="A828" t="str">
        <f t="shared" si="12"/>
        <v/>
      </c>
    </row>
    <row r="829" spans="1:1">
      <c r="A829" t="str">
        <f t="shared" si="12"/>
        <v/>
      </c>
    </row>
    <row r="830" spans="1:1">
      <c r="A830" t="str">
        <f t="shared" si="12"/>
        <v/>
      </c>
    </row>
    <row r="831" spans="1:1">
      <c r="A831" t="str">
        <f t="shared" si="12"/>
        <v/>
      </c>
    </row>
    <row r="832" spans="1:1">
      <c r="A832" t="str">
        <f t="shared" si="12"/>
        <v/>
      </c>
    </row>
    <row r="833" spans="1:1">
      <c r="A833" t="str">
        <f t="shared" si="12"/>
        <v/>
      </c>
    </row>
    <row r="834" spans="1:1">
      <c r="A834" t="str">
        <f t="shared" ref="A834:A897" si="13">CONCATENATE(B834,E834)</f>
        <v/>
      </c>
    </row>
    <row r="835" spans="1:1">
      <c r="A835" t="str">
        <f t="shared" si="13"/>
        <v/>
      </c>
    </row>
    <row r="836" spans="1:1">
      <c r="A836" t="str">
        <f t="shared" si="13"/>
        <v/>
      </c>
    </row>
    <row r="837" spans="1:1">
      <c r="A837" t="str">
        <f t="shared" si="13"/>
        <v/>
      </c>
    </row>
    <row r="838" spans="1:1">
      <c r="A838" t="str">
        <f t="shared" si="13"/>
        <v/>
      </c>
    </row>
    <row r="839" spans="1:1">
      <c r="A839" t="str">
        <f t="shared" si="13"/>
        <v/>
      </c>
    </row>
    <row r="840" spans="1:1">
      <c r="A840" t="str">
        <f t="shared" si="13"/>
        <v/>
      </c>
    </row>
    <row r="841" spans="1:1">
      <c r="A841" t="str">
        <f t="shared" si="13"/>
        <v/>
      </c>
    </row>
    <row r="842" spans="1:1">
      <c r="A842" t="str">
        <f t="shared" si="13"/>
        <v/>
      </c>
    </row>
    <row r="843" spans="1:1">
      <c r="A843" t="str">
        <f t="shared" si="13"/>
        <v/>
      </c>
    </row>
    <row r="844" spans="1:1">
      <c r="A844" t="str">
        <f t="shared" si="13"/>
        <v/>
      </c>
    </row>
    <row r="845" spans="1:1">
      <c r="A845" t="str">
        <f t="shared" si="13"/>
        <v/>
      </c>
    </row>
    <row r="846" spans="1:1">
      <c r="A846" t="str">
        <f t="shared" si="13"/>
        <v/>
      </c>
    </row>
    <row r="847" spans="1:1">
      <c r="A847" t="str">
        <f t="shared" si="13"/>
        <v/>
      </c>
    </row>
    <row r="848" spans="1:1">
      <c r="A848" t="str">
        <f t="shared" si="13"/>
        <v/>
      </c>
    </row>
    <row r="849" spans="1:1">
      <c r="A849" t="str">
        <f t="shared" si="13"/>
        <v/>
      </c>
    </row>
    <row r="850" spans="1:1">
      <c r="A850" t="str">
        <f t="shared" si="13"/>
        <v/>
      </c>
    </row>
    <row r="851" spans="1:1">
      <c r="A851" t="str">
        <f t="shared" si="13"/>
        <v/>
      </c>
    </row>
    <row r="852" spans="1:1">
      <c r="A852" t="str">
        <f t="shared" si="13"/>
        <v/>
      </c>
    </row>
    <row r="853" spans="1:1">
      <c r="A853" t="str">
        <f t="shared" si="13"/>
        <v/>
      </c>
    </row>
    <row r="854" spans="1:1">
      <c r="A854" t="str">
        <f t="shared" si="13"/>
        <v/>
      </c>
    </row>
    <row r="855" spans="1:1">
      <c r="A855" t="str">
        <f t="shared" si="13"/>
        <v/>
      </c>
    </row>
    <row r="856" spans="1:1">
      <c r="A856" t="str">
        <f t="shared" si="13"/>
        <v/>
      </c>
    </row>
    <row r="857" spans="1:1">
      <c r="A857" t="str">
        <f t="shared" si="13"/>
        <v/>
      </c>
    </row>
    <row r="858" spans="1:1">
      <c r="A858" t="str">
        <f t="shared" si="13"/>
        <v/>
      </c>
    </row>
    <row r="859" spans="1:1">
      <c r="A859" t="str">
        <f t="shared" si="13"/>
        <v/>
      </c>
    </row>
    <row r="860" spans="1:1">
      <c r="A860" t="str">
        <f t="shared" si="13"/>
        <v/>
      </c>
    </row>
    <row r="861" spans="1:1">
      <c r="A861" t="str">
        <f t="shared" si="13"/>
        <v/>
      </c>
    </row>
    <row r="862" spans="1:1">
      <c r="A862" t="str">
        <f t="shared" si="13"/>
        <v/>
      </c>
    </row>
    <row r="863" spans="1:1">
      <c r="A863" t="str">
        <f t="shared" si="13"/>
        <v/>
      </c>
    </row>
    <row r="864" spans="1:1">
      <c r="A864" t="str">
        <f t="shared" si="13"/>
        <v/>
      </c>
    </row>
    <row r="865" spans="1:1">
      <c r="A865" t="str">
        <f t="shared" si="13"/>
        <v/>
      </c>
    </row>
    <row r="866" spans="1:1">
      <c r="A866" t="str">
        <f t="shared" si="13"/>
        <v/>
      </c>
    </row>
    <row r="867" spans="1:1">
      <c r="A867" t="str">
        <f t="shared" si="13"/>
        <v/>
      </c>
    </row>
    <row r="868" spans="1:1">
      <c r="A868" t="str">
        <f t="shared" si="13"/>
        <v/>
      </c>
    </row>
    <row r="869" spans="1:1">
      <c r="A869" t="str">
        <f t="shared" si="13"/>
        <v/>
      </c>
    </row>
    <row r="870" spans="1:1">
      <c r="A870" t="str">
        <f t="shared" si="13"/>
        <v/>
      </c>
    </row>
    <row r="871" spans="1:1">
      <c r="A871" t="str">
        <f t="shared" si="13"/>
        <v/>
      </c>
    </row>
    <row r="872" spans="1:1">
      <c r="A872" t="str">
        <f t="shared" si="13"/>
        <v/>
      </c>
    </row>
    <row r="873" spans="1:1">
      <c r="A873" t="str">
        <f t="shared" si="13"/>
        <v/>
      </c>
    </row>
    <row r="874" spans="1:1">
      <c r="A874" t="str">
        <f t="shared" si="13"/>
        <v/>
      </c>
    </row>
    <row r="875" spans="1:1">
      <c r="A875" t="str">
        <f t="shared" si="13"/>
        <v/>
      </c>
    </row>
    <row r="876" spans="1:1">
      <c r="A876" t="str">
        <f t="shared" si="13"/>
        <v/>
      </c>
    </row>
    <row r="877" spans="1:1">
      <c r="A877" t="str">
        <f t="shared" si="13"/>
        <v/>
      </c>
    </row>
    <row r="878" spans="1:1">
      <c r="A878" t="str">
        <f t="shared" si="13"/>
        <v/>
      </c>
    </row>
    <row r="879" spans="1:1">
      <c r="A879" t="str">
        <f t="shared" si="13"/>
        <v/>
      </c>
    </row>
    <row r="880" spans="1:1">
      <c r="A880" t="str">
        <f t="shared" si="13"/>
        <v/>
      </c>
    </row>
    <row r="881" spans="1:1">
      <c r="A881" t="str">
        <f t="shared" si="13"/>
        <v/>
      </c>
    </row>
    <row r="882" spans="1:1">
      <c r="A882" t="str">
        <f t="shared" si="13"/>
        <v/>
      </c>
    </row>
    <row r="883" spans="1:1">
      <c r="A883" t="str">
        <f t="shared" si="13"/>
        <v/>
      </c>
    </row>
    <row r="884" spans="1:1">
      <c r="A884" t="str">
        <f t="shared" si="13"/>
        <v/>
      </c>
    </row>
    <row r="885" spans="1:1">
      <c r="A885" t="str">
        <f t="shared" si="13"/>
        <v/>
      </c>
    </row>
    <row r="886" spans="1:1">
      <c r="A886" t="str">
        <f t="shared" si="13"/>
        <v/>
      </c>
    </row>
    <row r="887" spans="1:1">
      <c r="A887" t="str">
        <f t="shared" si="13"/>
        <v/>
      </c>
    </row>
    <row r="888" spans="1:1">
      <c r="A888" t="str">
        <f t="shared" si="13"/>
        <v/>
      </c>
    </row>
    <row r="889" spans="1:1">
      <c r="A889" t="str">
        <f t="shared" si="13"/>
        <v/>
      </c>
    </row>
    <row r="890" spans="1:1">
      <c r="A890" t="str">
        <f t="shared" si="13"/>
        <v/>
      </c>
    </row>
    <row r="891" spans="1:1">
      <c r="A891" t="str">
        <f t="shared" si="13"/>
        <v/>
      </c>
    </row>
    <row r="892" spans="1:1">
      <c r="A892" t="str">
        <f t="shared" si="13"/>
        <v/>
      </c>
    </row>
    <row r="893" spans="1:1">
      <c r="A893" t="str">
        <f t="shared" si="13"/>
        <v/>
      </c>
    </row>
    <row r="894" spans="1:1">
      <c r="A894" t="str">
        <f t="shared" si="13"/>
        <v/>
      </c>
    </row>
    <row r="895" spans="1:1">
      <c r="A895" t="str">
        <f t="shared" si="13"/>
        <v/>
      </c>
    </row>
    <row r="896" spans="1:1">
      <c r="A896" t="str">
        <f t="shared" si="13"/>
        <v/>
      </c>
    </row>
    <row r="897" spans="1:1">
      <c r="A897" t="str">
        <f t="shared" si="13"/>
        <v/>
      </c>
    </row>
    <row r="898" spans="1:1">
      <c r="A898" t="str">
        <f t="shared" ref="A898:A961" si="14">CONCATENATE(B898,E898)</f>
        <v/>
      </c>
    </row>
    <row r="899" spans="1:1">
      <c r="A899" t="str">
        <f t="shared" si="14"/>
        <v/>
      </c>
    </row>
    <row r="900" spans="1:1">
      <c r="A900" t="str">
        <f t="shared" si="14"/>
        <v/>
      </c>
    </row>
    <row r="901" spans="1:1">
      <c r="A901" t="str">
        <f t="shared" si="14"/>
        <v/>
      </c>
    </row>
    <row r="902" spans="1:1">
      <c r="A902" t="str">
        <f t="shared" si="14"/>
        <v/>
      </c>
    </row>
    <row r="903" spans="1:1">
      <c r="A903" t="str">
        <f t="shared" si="14"/>
        <v/>
      </c>
    </row>
    <row r="904" spans="1:1">
      <c r="A904" t="str">
        <f t="shared" si="14"/>
        <v/>
      </c>
    </row>
    <row r="905" spans="1:1">
      <c r="A905" t="str">
        <f t="shared" si="14"/>
        <v/>
      </c>
    </row>
    <row r="906" spans="1:1">
      <c r="A906" t="str">
        <f t="shared" si="14"/>
        <v/>
      </c>
    </row>
    <row r="907" spans="1:1">
      <c r="A907" t="str">
        <f t="shared" si="14"/>
        <v/>
      </c>
    </row>
    <row r="908" spans="1:1">
      <c r="A908" t="str">
        <f t="shared" si="14"/>
        <v/>
      </c>
    </row>
    <row r="909" spans="1:1">
      <c r="A909" t="str">
        <f t="shared" si="14"/>
        <v/>
      </c>
    </row>
    <row r="910" spans="1:1">
      <c r="A910" t="str">
        <f t="shared" si="14"/>
        <v/>
      </c>
    </row>
    <row r="911" spans="1:1">
      <c r="A911" t="str">
        <f t="shared" si="14"/>
        <v/>
      </c>
    </row>
    <row r="912" spans="1:1">
      <c r="A912" t="str">
        <f t="shared" si="14"/>
        <v/>
      </c>
    </row>
    <row r="913" spans="1:1">
      <c r="A913" t="str">
        <f t="shared" si="14"/>
        <v/>
      </c>
    </row>
    <row r="914" spans="1:1">
      <c r="A914" t="str">
        <f t="shared" si="14"/>
        <v/>
      </c>
    </row>
    <row r="915" spans="1:1">
      <c r="A915" t="str">
        <f t="shared" si="14"/>
        <v/>
      </c>
    </row>
    <row r="916" spans="1:1">
      <c r="A916" t="str">
        <f t="shared" si="14"/>
        <v/>
      </c>
    </row>
    <row r="917" spans="1:1">
      <c r="A917" t="str">
        <f t="shared" si="14"/>
        <v/>
      </c>
    </row>
    <row r="918" spans="1:1">
      <c r="A918" t="str">
        <f t="shared" si="14"/>
        <v/>
      </c>
    </row>
    <row r="919" spans="1:1">
      <c r="A919" t="str">
        <f t="shared" si="14"/>
        <v/>
      </c>
    </row>
    <row r="920" spans="1:1">
      <c r="A920" t="str">
        <f t="shared" si="14"/>
        <v/>
      </c>
    </row>
    <row r="921" spans="1:1">
      <c r="A921" t="str">
        <f t="shared" si="14"/>
        <v/>
      </c>
    </row>
    <row r="922" spans="1:1">
      <c r="A922" t="str">
        <f t="shared" si="14"/>
        <v/>
      </c>
    </row>
    <row r="923" spans="1:1">
      <c r="A923" t="str">
        <f t="shared" si="14"/>
        <v/>
      </c>
    </row>
    <row r="924" spans="1:1">
      <c r="A924" t="str">
        <f t="shared" si="14"/>
        <v/>
      </c>
    </row>
    <row r="925" spans="1:1">
      <c r="A925" t="str">
        <f t="shared" si="14"/>
        <v/>
      </c>
    </row>
    <row r="926" spans="1:1">
      <c r="A926" t="str">
        <f t="shared" si="14"/>
        <v/>
      </c>
    </row>
    <row r="927" spans="1:1">
      <c r="A927" t="str">
        <f t="shared" si="14"/>
        <v/>
      </c>
    </row>
    <row r="928" spans="1:1">
      <c r="A928" t="str">
        <f t="shared" si="14"/>
        <v/>
      </c>
    </row>
    <row r="929" spans="1:1">
      <c r="A929" t="str">
        <f t="shared" si="14"/>
        <v/>
      </c>
    </row>
    <row r="930" spans="1:1">
      <c r="A930" t="str">
        <f t="shared" si="14"/>
        <v/>
      </c>
    </row>
    <row r="931" spans="1:1">
      <c r="A931" t="str">
        <f t="shared" si="14"/>
        <v/>
      </c>
    </row>
    <row r="932" spans="1:1">
      <c r="A932" t="str">
        <f t="shared" si="14"/>
        <v/>
      </c>
    </row>
    <row r="933" spans="1:1">
      <c r="A933" t="str">
        <f t="shared" si="14"/>
        <v/>
      </c>
    </row>
    <row r="934" spans="1:1">
      <c r="A934" t="str">
        <f t="shared" si="14"/>
        <v/>
      </c>
    </row>
    <row r="935" spans="1:1">
      <c r="A935" t="str">
        <f t="shared" si="14"/>
        <v/>
      </c>
    </row>
    <row r="936" spans="1:1">
      <c r="A936" t="str">
        <f t="shared" si="14"/>
        <v/>
      </c>
    </row>
    <row r="937" spans="1:1">
      <c r="A937" t="str">
        <f t="shared" si="14"/>
        <v/>
      </c>
    </row>
    <row r="938" spans="1:1">
      <c r="A938" t="str">
        <f t="shared" si="14"/>
        <v/>
      </c>
    </row>
    <row r="939" spans="1:1">
      <c r="A939" t="str">
        <f t="shared" si="14"/>
        <v/>
      </c>
    </row>
    <row r="940" spans="1:1">
      <c r="A940" t="str">
        <f t="shared" si="14"/>
        <v/>
      </c>
    </row>
    <row r="941" spans="1:1">
      <c r="A941" t="str">
        <f t="shared" si="14"/>
        <v/>
      </c>
    </row>
    <row r="942" spans="1:1">
      <c r="A942" t="str">
        <f t="shared" si="14"/>
        <v/>
      </c>
    </row>
    <row r="943" spans="1:1">
      <c r="A943" t="str">
        <f t="shared" si="14"/>
        <v/>
      </c>
    </row>
    <row r="944" spans="1:1">
      <c r="A944" t="str">
        <f t="shared" si="14"/>
        <v/>
      </c>
    </row>
    <row r="945" spans="1:1">
      <c r="A945" t="str">
        <f t="shared" si="14"/>
        <v/>
      </c>
    </row>
    <row r="946" spans="1:1">
      <c r="A946" t="str">
        <f t="shared" si="14"/>
        <v/>
      </c>
    </row>
    <row r="947" spans="1:1">
      <c r="A947" t="str">
        <f t="shared" si="14"/>
        <v/>
      </c>
    </row>
    <row r="948" spans="1:1">
      <c r="A948" t="str">
        <f t="shared" si="14"/>
        <v/>
      </c>
    </row>
    <row r="949" spans="1:1">
      <c r="A949" t="str">
        <f t="shared" si="14"/>
        <v/>
      </c>
    </row>
    <row r="950" spans="1:1">
      <c r="A950" t="str">
        <f t="shared" si="14"/>
        <v/>
      </c>
    </row>
    <row r="951" spans="1:1">
      <c r="A951" t="str">
        <f t="shared" si="14"/>
        <v/>
      </c>
    </row>
    <row r="952" spans="1:1">
      <c r="A952" t="str">
        <f t="shared" si="14"/>
        <v/>
      </c>
    </row>
    <row r="953" spans="1:1">
      <c r="A953" t="str">
        <f t="shared" si="14"/>
        <v/>
      </c>
    </row>
    <row r="954" spans="1:1">
      <c r="A954" t="str">
        <f t="shared" si="14"/>
        <v/>
      </c>
    </row>
    <row r="955" spans="1:1">
      <c r="A955" t="str">
        <f t="shared" si="14"/>
        <v/>
      </c>
    </row>
    <row r="956" spans="1:1">
      <c r="A956" t="str">
        <f t="shared" si="14"/>
        <v/>
      </c>
    </row>
    <row r="957" spans="1:1">
      <c r="A957" t="str">
        <f t="shared" si="14"/>
        <v/>
      </c>
    </row>
    <row r="958" spans="1:1">
      <c r="A958" t="str">
        <f t="shared" si="14"/>
        <v/>
      </c>
    </row>
    <row r="959" spans="1:1">
      <c r="A959" t="str">
        <f t="shared" si="14"/>
        <v/>
      </c>
    </row>
    <row r="960" spans="1:1">
      <c r="A960" t="str">
        <f t="shared" si="14"/>
        <v/>
      </c>
    </row>
    <row r="961" spans="1:1">
      <c r="A961" t="str">
        <f t="shared" si="14"/>
        <v/>
      </c>
    </row>
    <row r="962" spans="1:1">
      <c r="A962" t="str">
        <f t="shared" ref="A962:A1001" si="15">CONCATENATE(B962,E962)</f>
        <v/>
      </c>
    </row>
    <row r="963" spans="1:1">
      <c r="A963" t="str">
        <f t="shared" si="15"/>
        <v/>
      </c>
    </row>
    <row r="964" spans="1:1">
      <c r="A964" t="str">
        <f t="shared" si="15"/>
        <v/>
      </c>
    </row>
    <row r="965" spans="1:1">
      <c r="A965" t="str">
        <f t="shared" si="15"/>
        <v/>
      </c>
    </row>
    <row r="966" spans="1:1">
      <c r="A966" t="str">
        <f t="shared" si="15"/>
        <v/>
      </c>
    </row>
    <row r="967" spans="1:1">
      <c r="A967" t="str">
        <f t="shared" si="15"/>
        <v/>
      </c>
    </row>
    <row r="968" spans="1:1">
      <c r="A968" t="str">
        <f t="shared" si="15"/>
        <v/>
      </c>
    </row>
    <row r="969" spans="1:1">
      <c r="A969" t="str">
        <f t="shared" si="15"/>
        <v/>
      </c>
    </row>
    <row r="970" spans="1:1">
      <c r="A970" t="str">
        <f t="shared" si="15"/>
        <v/>
      </c>
    </row>
    <row r="971" spans="1:1">
      <c r="A971" t="str">
        <f t="shared" si="15"/>
        <v/>
      </c>
    </row>
    <row r="972" spans="1:1">
      <c r="A972" t="str">
        <f t="shared" si="15"/>
        <v/>
      </c>
    </row>
    <row r="973" spans="1:1">
      <c r="A973" t="str">
        <f t="shared" si="15"/>
        <v/>
      </c>
    </row>
    <row r="974" spans="1:1">
      <c r="A974" t="str">
        <f t="shared" si="15"/>
        <v/>
      </c>
    </row>
    <row r="975" spans="1:1">
      <c r="A975" t="str">
        <f t="shared" si="15"/>
        <v/>
      </c>
    </row>
    <row r="976" spans="1:1">
      <c r="A976" t="str">
        <f t="shared" si="15"/>
        <v/>
      </c>
    </row>
    <row r="977" spans="1:1">
      <c r="A977" t="str">
        <f t="shared" si="15"/>
        <v/>
      </c>
    </row>
    <row r="978" spans="1:1">
      <c r="A978" t="str">
        <f t="shared" si="15"/>
        <v/>
      </c>
    </row>
    <row r="979" spans="1:1">
      <c r="A979" t="str">
        <f t="shared" si="15"/>
        <v/>
      </c>
    </row>
    <row r="980" spans="1:1">
      <c r="A980" t="str">
        <f t="shared" si="15"/>
        <v/>
      </c>
    </row>
    <row r="981" spans="1:1">
      <c r="A981" t="str">
        <f t="shared" si="15"/>
        <v/>
      </c>
    </row>
    <row r="982" spans="1:1">
      <c r="A982" t="str">
        <f t="shared" si="15"/>
        <v/>
      </c>
    </row>
    <row r="983" spans="1:1">
      <c r="A983" t="str">
        <f t="shared" si="15"/>
        <v/>
      </c>
    </row>
    <row r="984" spans="1:1">
      <c r="A984" t="str">
        <f t="shared" si="15"/>
        <v/>
      </c>
    </row>
    <row r="985" spans="1:1">
      <c r="A985" t="str">
        <f t="shared" si="15"/>
        <v/>
      </c>
    </row>
    <row r="986" spans="1:1">
      <c r="A986" t="str">
        <f t="shared" si="15"/>
        <v/>
      </c>
    </row>
    <row r="987" spans="1:1">
      <c r="A987" t="str">
        <f t="shared" si="15"/>
        <v/>
      </c>
    </row>
    <row r="988" spans="1:1">
      <c r="A988" t="str">
        <f t="shared" si="15"/>
        <v/>
      </c>
    </row>
    <row r="989" spans="1:1">
      <c r="A989" t="str">
        <f t="shared" si="15"/>
        <v/>
      </c>
    </row>
    <row r="990" spans="1:1">
      <c r="A990" t="str">
        <f t="shared" si="15"/>
        <v/>
      </c>
    </row>
    <row r="991" spans="1:1">
      <c r="A991" t="str">
        <f t="shared" si="15"/>
        <v/>
      </c>
    </row>
    <row r="992" spans="1:1">
      <c r="A992" t="str">
        <f t="shared" si="15"/>
        <v/>
      </c>
    </row>
    <row r="993" spans="1:1">
      <c r="A993" t="str">
        <f t="shared" si="15"/>
        <v/>
      </c>
    </row>
    <row r="994" spans="1:1">
      <c r="A994" t="str">
        <f t="shared" si="15"/>
        <v/>
      </c>
    </row>
    <row r="995" spans="1:1">
      <c r="A995" t="str">
        <f t="shared" si="15"/>
        <v/>
      </c>
    </row>
    <row r="996" spans="1:1">
      <c r="A996" t="str">
        <f t="shared" si="15"/>
        <v/>
      </c>
    </row>
    <row r="997" spans="1:1">
      <c r="A997" t="str">
        <f t="shared" si="15"/>
        <v/>
      </c>
    </row>
    <row r="998" spans="1:1">
      <c r="A998" t="str">
        <f t="shared" si="15"/>
        <v/>
      </c>
    </row>
    <row r="999" spans="1:1">
      <c r="A999" t="str">
        <f t="shared" si="15"/>
        <v/>
      </c>
    </row>
    <row r="1000" spans="1:1">
      <c r="A1000" t="str">
        <f t="shared" si="15"/>
        <v/>
      </c>
    </row>
    <row r="1001" spans="1:1">
      <c r="A1001" t="str">
        <f t="shared" si="15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43" sqref="N43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RMSE</vt:lpstr>
      <vt:lpstr>Tier 1 cutlines - PM2</vt:lpstr>
      <vt:lpstr>Tiers 0, 2, 3, and 4 - PM2</vt:lpstr>
      <vt:lpstr>Tier 1 cutlines - AWD</vt:lpstr>
      <vt:lpstr>Tiers 0, 2, 3, and 4 - AWD</vt:lpstr>
      <vt:lpstr>counts</vt:lpstr>
      <vt:lpstr>emme_volumes</vt:lpstr>
      <vt:lpstr>'Tier 1 cutlines - AWD'!Print_Area</vt:lpstr>
      <vt:lpstr>'Tier 1 cutlines - PM2'!Print_Area</vt:lpstr>
      <vt:lpstr>'Tiers 0, 2, 3, and 4 - AWD'!Print_Area</vt:lpstr>
      <vt:lpstr>'Tiers 0, 2, 3, and 4 - PM2'!Print_Area</vt:lpstr>
    </vt:vector>
  </TitlesOfParts>
  <Company>Metro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</dc:creator>
  <cp:lastModifiedBy>Your Name</cp:lastModifiedBy>
  <cp:lastPrinted>2016-01-15T23:43:53Z</cp:lastPrinted>
  <dcterms:created xsi:type="dcterms:W3CDTF">2007-07-13T21:37:23Z</dcterms:created>
  <dcterms:modified xsi:type="dcterms:W3CDTF">2016-04-06T16:30:29Z</dcterms:modified>
</cp:coreProperties>
</file>