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41" i="1"/>
  <c r="N2"/>
  <c r="H2"/>
  <c r="C50"/>
  <c r="K2"/>
  <c r="C49"/>
  <c r="T2"/>
  <c r="C27" i="2"/>
  <c r="Q2" i="1" l="1"/>
  <c r="C27"/>
  <c r="C14" l="1"/>
  <c r="C4"/>
  <c r="C37"/>
  <c r="C21"/>
  <c r="C45" l="1"/>
  <c r="C48" l="1"/>
  <c r="C47" l="1"/>
  <c r="C51"/>
  <c r="C17"/>
  <c r="C19"/>
  <c r="C46" l="1"/>
  <c r="C36" l="1"/>
  <c r="C34" l="1"/>
  <c r="C40" l="1"/>
  <c r="C53" l="1"/>
  <c r="C30" l="1"/>
  <c r="C32"/>
  <c r="C42" l="1"/>
  <c r="C43" l="1"/>
  <c r="C29" l="1"/>
  <c r="C52" l="1"/>
  <c r="C39" l="1"/>
  <c r="C33" l="1"/>
  <c r="C38"/>
  <c r="C35"/>
  <c r="C22" l="1"/>
  <c r="C20"/>
  <c r="C23" l="1"/>
  <c r="C25" l="1"/>
  <c r="C44" l="1"/>
  <c r="C16" l="1"/>
  <c r="C15" l="1"/>
  <c r="C13"/>
  <c r="C12" l="1"/>
  <c r="C28" l="1"/>
  <c r="C18" l="1"/>
  <c r="C24" l="1"/>
  <c r="C26" l="1"/>
  <c r="C7" l="1"/>
  <c r="C31"/>
  <c r="D53" l="1"/>
  <c r="D52"/>
  <c r="D25"/>
  <c r="D38"/>
  <c r="D15"/>
  <c r="D26"/>
  <c r="D30"/>
  <c r="D22"/>
  <c r="D44"/>
  <c r="D31"/>
  <c r="D47"/>
  <c r="D21"/>
  <c r="D40"/>
  <c r="D12"/>
  <c r="M8"/>
  <c r="D41"/>
  <c r="Q3"/>
  <c r="D18"/>
  <c r="D24"/>
  <c r="D28"/>
  <c r="D42"/>
  <c r="D50"/>
  <c r="D39"/>
  <c r="N9"/>
  <c r="D32"/>
  <c r="D14"/>
  <c r="D23"/>
  <c r="D13"/>
  <c r="D7"/>
  <c r="E7" s="1"/>
  <c r="D33"/>
  <c r="D46"/>
  <c r="D35"/>
  <c r="D49"/>
  <c r="D20"/>
  <c r="N8"/>
  <c r="D45"/>
  <c r="D19"/>
  <c r="D43"/>
  <c r="D34"/>
  <c r="D17"/>
  <c r="D51"/>
  <c r="M9"/>
  <c r="N10" s="1"/>
  <c r="D48"/>
  <c r="D16"/>
  <c r="D36"/>
  <c r="D29"/>
  <c r="D27"/>
  <c r="D37"/>
  <c r="M10" l="1"/>
  <c r="N11" s="1"/>
  <c r="M11" l="1"/>
  <c r="N12" s="1"/>
  <c r="M12" l="1"/>
  <c r="N13" s="1"/>
  <c r="M13" l="1"/>
  <c r="N14" l="1"/>
  <c r="M14"/>
  <c r="N15" s="1"/>
  <c r="M15" l="1"/>
  <c r="N16" s="1"/>
  <c r="M16" l="1"/>
  <c r="N17" s="1"/>
  <c r="M17" l="1"/>
  <c r="N18" s="1"/>
  <c r="M18" l="1"/>
  <c r="N19" s="1"/>
  <c r="M19" l="1"/>
  <c r="N20" s="1"/>
  <c r="M20" l="1"/>
  <c r="N21" s="1"/>
  <c r="M21" l="1"/>
  <c r="M22" l="1"/>
  <c r="N22"/>
  <c r="M23" l="1"/>
  <c r="N23"/>
  <c r="M24" l="1"/>
  <c r="N24"/>
  <c r="N25" l="1"/>
  <c r="M25"/>
  <c r="N26" s="1"/>
  <c r="M26" l="1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<sst xmlns="http://schemas.openxmlformats.org/spreadsheetml/2006/main" count="105" uniqueCount="65">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</sst>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1199.3734878808743</c:v>
                </c:pt>
                <c:pt idx="1">
                  <c:v>1180.9174634670928</c:v>
                </c:pt>
                <c:pt idx="2">
                  <c:v>352.13</c:v>
                </c:pt>
                <c:pt idx="3">
                  <c:v>256.89051957371134</c:v>
                </c:pt>
                <c:pt idx="4">
                  <c:v>1012.5630016623232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1199.3734878808743</v>
          </cell>
        </row>
      </sheetData>
      <sheetData sheetId="1">
        <row r="4">
          <cell r="J4">
            <v>1180.9174634670928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2.7924748082251813</v>
          </cell>
        </row>
      </sheetData>
      <sheetData sheetId="4">
        <row r="47">
          <cell r="M47">
            <v>117.75</v>
          </cell>
          <cell r="O47">
            <v>1.6293324879149331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4.8749152057159728</v>
          </cell>
        </row>
      </sheetData>
      <sheetData sheetId="8">
        <row r="4">
          <cell r="J4">
            <v>39.357112913830136</v>
          </cell>
        </row>
      </sheetData>
      <sheetData sheetId="9">
        <row r="4">
          <cell r="J4">
            <v>11.335841128495016</v>
          </cell>
        </row>
      </sheetData>
      <sheetData sheetId="10">
        <row r="4">
          <cell r="J4">
            <v>21.1581284498705</v>
          </cell>
        </row>
      </sheetData>
      <sheetData sheetId="11">
        <row r="4">
          <cell r="J4">
            <v>12.632468212443198</v>
          </cell>
        </row>
      </sheetData>
      <sheetData sheetId="12">
        <row r="4">
          <cell r="J4">
            <v>50.285548855574341</v>
          </cell>
        </row>
      </sheetData>
      <sheetData sheetId="13">
        <row r="4">
          <cell r="J4">
            <v>3.4103583313674601</v>
          </cell>
        </row>
      </sheetData>
      <sheetData sheetId="14">
        <row r="4">
          <cell r="J4">
            <v>165.58844956177347</v>
          </cell>
        </row>
      </sheetData>
      <sheetData sheetId="15">
        <row r="4">
          <cell r="J4">
            <v>5.3730943800836464</v>
          </cell>
        </row>
      </sheetData>
      <sheetData sheetId="16">
        <row r="4">
          <cell r="J4">
            <v>37.417229345447311</v>
          </cell>
        </row>
      </sheetData>
      <sheetData sheetId="17">
        <row r="4">
          <cell r="J4">
            <v>5.4423715957738077</v>
          </cell>
        </row>
      </sheetData>
      <sheetData sheetId="18">
        <row r="4">
          <cell r="J4">
            <v>13.616028404001128</v>
          </cell>
        </row>
      </sheetData>
      <sheetData sheetId="19">
        <row r="4">
          <cell r="J4">
            <v>11.264553034408532</v>
          </cell>
        </row>
      </sheetData>
      <sheetData sheetId="20">
        <row r="4">
          <cell r="J4">
            <v>7.7839647412143176</v>
          </cell>
        </row>
      </sheetData>
      <sheetData sheetId="21">
        <row r="4">
          <cell r="J4">
            <v>11.263217727531405</v>
          </cell>
        </row>
      </sheetData>
      <sheetData sheetId="22">
        <row r="4">
          <cell r="J4">
            <v>3.525832906785074</v>
          </cell>
        </row>
      </sheetData>
      <sheetData sheetId="23">
        <row r="4">
          <cell r="J4">
            <v>18.331383483120121</v>
          </cell>
        </row>
      </sheetData>
      <sheetData sheetId="24">
        <row r="4">
          <cell r="J4">
            <v>43.467381774512617</v>
          </cell>
        </row>
      </sheetData>
      <sheetData sheetId="25">
        <row r="4">
          <cell r="J4">
            <v>1.795321139450579</v>
          </cell>
        </row>
      </sheetData>
      <sheetData sheetId="26">
        <row r="4">
          <cell r="J4">
            <v>37.399858372977022</v>
          </cell>
        </row>
      </sheetData>
      <sheetData sheetId="27">
        <row r="4">
          <cell r="J4">
            <v>41.189899553760782</v>
          </cell>
        </row>
      </sheetData>
      <sheetData sheetId="28">
        <row r="4">
          <cell r="J4">
            <v>2.1520180194298337</v>
          </cell>
        </row>
      </sheetData>
      <sheetData sheetId="29">
        <row r="4">
          <cell r="J4">
            <v>4.245100117343366</v>
          </cell>
        </row>
      </sheetData>
      <sheetData sheetId="30">
        <row r="4">
          <cell r="J4">
            <v>256.89051957371134</v>
          </cell>
        </row>
      </sheetData>
      <sheetData sheetId="31">
        <row r="4">
          <cell r="J4">
            <v>0.91695161002750358</v>
          </cell>
        </row>
      </sheetData>
      <sheetData sheetId="32">
        <row r="4">
          <cell r="J4">
            <v>11.609200178594079</v>
          </cell>
        </row>
      </sheetData>
      <sheetData sheetId="33">
        <row r="4">
          <cell r="J4">
            <v>18.155162844102154</v>
          </cell>
        </row>
      </sheetData>
      <sheetData sheetId="34">
        <row r="4">
          <cell r="J4">
            <v>3.9337524694902455</v>
          </cell>
        </row>
      </sheetData>
      <sheetData sheetId="35">
        <row r="4">
          <cell r="J4">
            <v>2.1817316552970003</v>
          </cell>
        </row>
      </sheetData>
      <sheetData sheetId="36">
        <row r="4">
          <cell r="J4">
            <v>2.6275247537626503</v>
          </cell>
        </row>
      </sheetData>
      <sheetData sheetId="37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3"/>
  <sheetViews>
    <sheetView tabSelected="1" workbookViewId="0">
      <selection activeCell="L28" sqref="L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35</f>
        <v>35</v>
      </c>
      <c r="J2" t="s">
        <v>6</v>
      </c>
      <c r="K2" s="9">
        <f>10.78+37.53</f>
        <v>48.31</v>
      </c>
      <c r="M2" t="s">
        <v>59</v>
      </c>
      <c r="N2" s="9">
        <f>352.13</f>
        <v>352.13</v>
      </c>
      <c r="P2" t="s">
        <v>8</v>
      </c>
      <c r="Q2" s="10">
        <f>N2+K2+H2</f>
        <v>435.44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0.10880901012340784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SUM(C12:C53)</f>
        <v>4001.8744725840015</v>
      </c>
      <c r="D7" s="20">
        <f>(C7*[1]Feuil1!$K$2-C4)/C4</f>
        <v>0.41932325164891343</v>
      </c>
      <c r="E7" s="31">
        <f>C7-C7/(1+D7)</f>
        <v>1182.309255192697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1199.3734878808743</v>
      </c>
    </row>
    <row r="9" spans="2:20">
      <c r="M9" s="17" t="str">
        <f>IF(C13&gt;C7*[2]Params!F8,B13,"Others")</f>
        <v>BTC</v>
      </c>
      <c r="N9" s="18">
        <f>IF(C13&gt;C7*0.1,C13,C7)</f>
        <v>1180.9174634670928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IF(OR(M9="",M9="Others"),"",IF(C14&gt;$C$7*[2]Params!F8,C14,SUM(C14:C53)))</f>
        <v>352.13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IF(OR(M10="",M10="Others"),"",IF(C15&gt;$C$7*[2]Params!F$8,C15,SUM(C15:C53)))</f>
        <v>256.89051957371134</v>
      </c>
    </row>
    <row r="12" spans="2:20">
      <c r="B12" s="7" t="s">
        <v>19</v>
      </c>
      <c r="C12" s="1">
        <f>[2]ETH!J4</f>
        <v>1199.3734878808743</v>
      </c>
      <c r="D12" s="20">
        <f>C12/$C$7</f>
        <v>0.29970292574080704</v>
      </c>
      <c r="M12" s="17" t="str">
        <f>IF(OR(M11="",M11="Others"),"",IF(C16&gt;C7*[2]Params!F8,B16,"Others"))</f>
        <v>Others</v>
      </c>
      <c r="N12" s="21">
        <f>IF(OR(M11="",M11="Others"),"",IF(C16&gt;$C$7*[2]Params!F$8,C16,SUM(C16:C53)))</f>
        <v>1012.5630016623232</v>
      </c>
    </row>
    <row r="13" spans="2:20">
      <c r="B13" s="7" t="s">
        <v>4</v>
      </c>
      <c r="C13" s="1">
        <f>[2]BTC!J4</f>
        <v>1180.9174634670928</v>
      </c>
      <c r="D13" s="20">
        <f t="shared" ref="D13:D53" si="0">C13/$C$7</f>
        <v>0.29509108083157265</v>
      </c>
      <c r="M13" s="17" t="str">
        <f>IF(OR(M12="",M12="Others"),"",IF(C17&gt;C7*[2]Params!F8,B17,"Others"))</f>
        <v/>
      </c>
      <c r="N13" s="18" t="str">
        <f>IF(OR(M12="",M12="Others"),"",IF(C17&gt;$C$7*[2]Params!F$8,C17,SUM(C17:C53)))</f>
        <v/>
      </c>
      <c r="Q13" s="23"/>
    </row>
    <row r="14" spans="2:20">
      <c r="B14" s="7" t="s">
        <v>59</v>
      </c>
      <c r="C14" s="1">
        <f>$N$2</f>
        <v>352.13</v>
      </c>
      <c r="D14" s="20">
        <f t="shared" si="0"/>
        <v>8.7991265696205218E-2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256.89051957371134</v>
      </c>
      <c r="D15" s="20">
        <f t="shared" si="0"/>
        <v>6.4192548100549918E-2</v>
      </c>
      <c r="M15" s="17" t="str">
        <f>IF(OR(M14="",M14="Others"),"",IF(C19&gt;C7*[2]Params!F8,B19,"Others"))</f>
        <v/>
      </c>
      <c r="N15" s="18" t="str">
        <f>IF(OR(M14="",M14="Others"),"",IF(C19&gt;$C$7*[2]Params!F$8,C19,SUM(C19:C53)))</f>
        <v/>
      </c>
    </row>
    <row r="16" spans="2:20">
      <c r="B16" s="7" t="s">
        <v>26</v>
      </c>
      <c r="C16" s="1">
        <f>[2]BNB!J4</f>
        <v>165.58844956177347</v>
      </c>
      <c r="D16" s="20">
        <f t="shared" si="0"/>
        <v>4.1377722039055709E-2</v>
      </c>
      <c r="M16" s="17" t="str">
        <f>IF(OR(M15="",M15="Others"),"",IF(C20&gt;C7*[2]Params!F8,B20,"Others"))</f>
        <v/>
      </c>
      <c r="N16" s="18" t="str">
        <f>IF(OR(M15="",M15="Others"),"",IF(C20&gt;$C$7*[2]Params!F$8,C20,SUM(C20:C53)))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3.4983606047393666E-2</v>
      </c>
      <c r="M17" s="17" t="str">
        <f>IF(OR(M16="",M16="Others"),"",IF(C21&gt;C7*[2]Params!F8,B21,"Others"))</f>
        <v/>
      </c>
      <c r="N17" s="18" t="str">
        <f>IF(OR(M16="",M16="Others"),"",IF(C21&gt;$C$7*[2]Params!F$8,C21,SUM(C21:C53)))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2.9423711514861457E-2</v>
      </c>
      <c r="M18" s="17" t="str">
        <f>IF(OR(M17="",M17="Others"),"",IF(C22&gt;C7*[2]Params!F8,B22,"Others"))</f>
        <v/>
      </c>
      <c r="N18" s="18" t="str">
        <f>IF(OR(M17="",M17="Others"),"",IF(C22&gt;$C$7*[2]Params!F$8,C22,SUM(C22:C54)))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1.563017541617481E-2</v>
      </c>
      <c r="M19" s="17" t="str">
        <f>IF(OR(M18="",M18="Others"),"",IF(C23&gt;C7*[2]Params!F8,B23,"Others"))</f>
        <v/>
      </c>
      <c r="N19" s="18" t="str">
        <f>IF(OR(M18="",M18="Others"),"",IF(C23&gt;$C$7*[2]Params!F$8,C23,SUM(C23:C55)))</f>
        <v/>
      </c>
      <c r="Q19" s="27"/>
    </row>
    <row r="20" spans="2:17">
      <c r="B20" s="22" t="s">
        <v>47</v>
      </c>
      <c r="C20" s="9">
        <f>[2]AVAX!$J$4</f>
        <v>50.285548855574341</v>
      </c>
      <c r="D20" s="20">
        <f t="shared" si="0"/>
        <v>1.2565498793145571E-2</v>
      </c>
      <c r="M20" s="17" t="str">
        <f>IF(OR(M19="",M19="Others"),"",IF(C24&gt;C7*[2]Params!F8,B24,"Others"))</f>
        <v/>
      </c>
      <c r="N20" s="18" t="str">
        <f>IF(OR(M19="",M19="Others"),"",IF(C24&gt;$C$7*[2]Params!F$8,C24,SUM(C24:C55)))</f>
        <v/>
      </c>
      <c r="Q20" s="23"/>
    </row>
    <row r="21" spans="2:17">
      <c r="B21" s="7" t="s">
        <v>6</v>
      </c>
      <c r="C21" s="1">
        <f>$K$2</f>
        <v>48.31</v>
      </c>
      <c r="D21" s="20">
        <f t="shared" si="0"/>
        <v>1.20718429153542E-2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22" t="s">
        <v>32</v>
      </c>
      <c r="C22" s="9">
        <f>[2]MATIC!$J$4</f>
        <v>43.467381774512617</v>
      </c>
      <c r="D22" s="20">
        <f t="shared" si="0"/>
        <v>1.0861755427937205E-2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38</v>
      </c>
      <c r="C23" s="9">
        <f>[2]NEAR!$J$4</f>
        <v>41.189899553760782</v>
      </c>
      <c r="D23" s="20">
        <f t="shared" si="0"/>
        <v>1.0292651565146308E-2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45</v>
      </c>
      <c r="C24" s="9">
        <f>[2]ADA!$J$4</f>
        <v>39.357112913830136</v>
      </c>
      <c r="D24" s="20">
        <f t="shared" si="0"/>
        <v>9.8346695238587366E-3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42</v>
      </c>
      <c r="C25" s="1">
        <f>[2]DOT!$J$4</f>
        <v>37.417229345447311</v>
      </c>
      <c r="D25" s="20">
        <f t="shared" si="0"/>
        <v>9.3499257914721867E-3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37.399858372977022</v>
      </c>
      <c r="D26" s="20">
        <f t="shared" si="0"/>
        <v>9.3455850824896106E-3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IF(OR(M25="",M25="Others"),"",IF(C30&gt;$C$7*[2]Params!F$8,C30,SUM(C30:C55)))</f>
        <v/>
      </c>
    </row>
    <row r="27" spans="2:17">
      <c r="B27" s="7" t="s">
        <v>5</v>
      </c>
      <c r="C27" s="1">
        <f>H$2</f>
        <v>35</v>
      </c>
      <c r="D27" s="20">
        <f t="shared" si="0"/>
        <v>8.7459015118484165E-3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21.1581284498705</v>
      </c>
      <c r="D28" s="20">
        <f t="shared" si="0"/>
        <v>5.2870545027887249E-3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18.331383483120121</v>
      </c>
      <c r="D29" s="20">
        <f t="shared" si="0"/>
        <v>4.5806992719798099E-3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18.155162844102154</v>
      </c>
      <c r="D30" s="20">
        <f t="shared" si="0"/>
        <v>4.5366647476024922E-3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53</v>
      </c>
      <c r="C31" s="9">
        <f>[2]ICP!$J$4</f>
        <v>13.616028404001128</v>
      </c>
      <c r="D31" s="20">
        <f t="shared" si="0"/>
        <v>3.4024126686835552E-3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12.632468212443198</v>
      </c>
      <c r="D32" s="20">
        <f t="shared" si="0"/>
        <v>3.1566377953595433E-3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11.609200178594079</v>
      </c>
      <c r="D33" s="20">
        <f t="shared" si="0"/>
        <v>2.9009406112376246E-3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46</v>
      </c>
      <c r="C34" s="9">
        <f>[2]ALGO!$J$4</f>
        <v>11.335841128495016</v>
      </c>
      <c r="D34" s="20">
        <f t="shared" si="0"/>
        <v>2.832632858965086E-3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11.264553034408532</v>
      </c>
      <c r="D35" s="20">
        <f t="shared" si="0"/>
        <v>2.8148191832551499E-3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11.263217727531405</v>
      </c>
      <c r="D36" s="20">
        <f t="shared" si="0"/>
        <v>2.8144855128998513E-3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2.6237704535545248E-3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7.7839647412143176</v>
      </c>
      <c r="D38" s="20">
        <f t="shared" si="0"/>
        <v>1.945079685667459E-3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5.4423715957738077</v>
      </c>
      <c r="D39" s="20">
        <f t="shared" si="0"/>
        <v>1.3599555990719721E-3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5.3730943800836464</v>
      </c>
      <c r="D40" s="20">
        <f t="shared" si="0"/>
        <v>1.3426444074879369E-3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64</v>
      </c>
      <c r="C41" s="10">
        <f>[2]ACE!$J$4</f>
        <v>4.8749152057159728</v>
      </c>
      <c r="D41" s="20">
        <f t="shared" si="0"/>
        <v>1.2181579505086903E-3</v>
      </c>
      <c r="M41" s="17" t="str">
        <f>IF(OR(M40="",M40="Others"),"",IF(C45&gt;$C$7*[2]Params!F26,B45,"Others"))</f>
        <v/>
      </c>
      <c r="N41" s="18" t="str">
        <f>IF(OR(M40="",M40="Others"),"",IF(C45&gt;$C$7*[2]Params!F$8,C45,SUM(C45:C67)))</f>
        <v/>
      </c>
    </row>
    <row r="42" spans="2:14">
      <c r="B42" s="22" t="s">
        <v>56</v>
      </c>
      <c r="C42" s="9">
        <f>[2]SHIB!$J$4</f>
        <v>4.245100117343366</v>
      </c>
      <c r="D42" s="20">
        <f t="shared" si="0"/>
        <v>1.060777929549178E-3</v>
      </c>
      <c r="M42" s="17" t="str">
        <f>IF(OR(M41="",M41="Others"),"",IF(C46&gt;$C$7*[2]Params!F27,B46,"Others"))</f>
        <v/>
      </c>
      <c r="N42" s="18" t="str">
        <f>IF(OR(M41="",M41="Others"),"",IF(C46&gt;$C$7*[2]Params!F$8,C46,SUM(C46:C68)))</f>
        <v/>
      </c>
    </row>
    <row r="43" spans="2:14">
      <c r="B43" s="22" t="s">
        <v>37</v>
      </c>
      <c r="C43" s="9">
        <f>[2]GRT!$J$4</f>
        <v>3.9337524694902455</v>
      </c>
      <c r="D43" s="20">
        <f t="shared" si="0"/>
        <v>9.8297747629006219E-4</v>
      </c>
    </row>
    <row r="44" spans="2:14">
      <c r="B44" s="22" t="s">
        <v>23</v>
      </c>
      <c r="C44" s="9">
        <f>[2]LUNA!J4</f>
        <v>3.525832906785074</v>
      </c>
      <c r="D44" s="20">
        <f t="shared" si="0"/>
        <v>8.8104535285647061E-4</v>
      </c>
    </row>
    <row r="45" spans="2:14">
      <c r="B45" s="22" t="s">
        <v>36</v>
      </c>
      <c r="C45" s="9">
        <f>[2]AMP!$J$4</f>
        <v>3.4103583313674601</v>
      </c>
      <c r="D45" s="20">
        <f t="shared" si="0"/>
        <v>8.5219023103575743E-4</v>
      </c>
    </row>
    <row r="46" spans="2:14">
      <c r="B46" s="7" t="s">
        <v>25</v>
      </c>
      <c r="C46" s="1">
        <f>[2]POLIS!J4</f>
        <v>2.7924748082251813</v>
      </c>
      <c r="D46" s="20">
        <f t="shared" si="0"/>
        <v>6.9779170420157792E-4</v>
      </c>
    </row>
    <row r="47" spans="2:14">
      <c r="B47" s="22" t="s">
        <v>40</v>
      </c>
      <c r="C47" s="9">
        <f>[2]SHPING!$J$4</f>
        <v>2.6275247537626503</v>
      </c>
      <c r="D47" s="20">
        <f t="shared" si="0"/>
        <v>6.5657350618148283E-4</v>
      </c>
    </row>
    <row r="48" spans="2:14">
      <c r="B48" s="22" t="s">
        <v>50</v>
      </c>
      <c r="C48" s="9">
        <f>[2]KAVA!$J$4</f>
        <v>2.1817316552970003</v>
      </c>
      <c r="D48" s="20">
        <f t="shared" si="0"/>
        <v>5.4517743378598802E-4</v>
      </c>
    </row>
    <row r="49" spans="2:4">
      <c r="B49" s="22" t="s">
        <v>62</v>
      </c>
      <c r="C49" s="10">
        <f>[2]SEI!$J$4</f>
        <v>2.1520180194298337</v>
      </c>
      <c r="D49" s="20">
        <f t="shared" si="0"/>
        <v>5.3775250427589758E-4</v>
      </c>
    </row>
    <row r="50" spans="2:4">
      <c r="B50" s="22" t="s">
        <v>63</v>
      </c>
      <c r="C50" s="10">
        <f>[2]MEME!$J$4</f>
        <v>1.795321139450579</v>
      </c>
      <c r="D50" s="20">
        <f t="shared" si="0"/>
        <v>4.4862005336497829E-4</v>
      </c>
    </row>
    <row r="51" spans="2:4">
      <c r="B51" s="7" t="s">
        <v>27</v>
      </c>
      <c r="C51" s="1">
        <f>[2]Ayman!$E$9</f>
        <v>1.6967935999999999</v>
      </c>
      <c r="D51" s="20">
        <f t="shared" si="0"/>
        <v>4.2399970604384903E-4</v>
      </c>
    </row>
    <row r="52" spans="2:4">
      <c r="B52" s="7" t="s">
        <v>28</v>
      </c>
      <c r="C52" s="1">
        <f>[2]ATLAS!O47</f>
        <v>1.6293324879149331</v>
      </c>
      <c r="D52" s="20">
        <f t="shared" si="0"/>
        <v>4.0714232769597012E-4</v>
      </c>
    </row>
    <row r="53" spans="2:4">
      <c r="B53" s="22" t="s">
        <v>43</v>
      </c>
      <c r="C53" s="9">
        <f>[2]TRX!$J$4</f>
        <v>0.91695161002750358</v>
      </c>
      <c r="D53" s="20">
        <f t="shared" si="0"/>
        <v>2.2913052778375379E-4</v>
      </c>
    </row>
  </sheetData>
  <autoFilter ref="B11:C11">
    <sortState ref="B12:C53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2023-12-18T10:59:12Z</dcterms:modified>
</cp:coreProperties>
</file>