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 calcOnSave="0"/>
</workbook>
</file>

<file path=xl/calcChain.xml><?xml version="1.0" encoding="utf-8"?>
<calcChain xmlns="http://schemas.openxmlformats.org/spreadsheetml/2006/main">
  <c r="H2" i="1"/>
  <c r="N2"/>
  <c r="C18" l="1"/>
  <c r="T2"/>
  <c r="C25" i="2" l="1"/>
  <c r="C26" i="1" l="1"/>
  <c r="C4"/>
  <c r="C38"/>
  <c r="C28"/>
  <c r="Q2" l="1"/>
  <c r="C44" l="1"/>
  <c r="C43" l="1"/>
  <c r="C45" l="1"/>
  <c r="C36"/>
  <c r="C46"/>
  <c r="C27"/>
  <c r="C17"/>
  <c r="C16" l="1"/>
  <c r="C48" l="1"/>
  <c r="C50" l="1"/>
  <c r="C39" l="1"/>
  <c r="C30" l="1"/>
  <c r="C47"/>
  <c r="C31"/>
  <c r="C40"/>
  <c r="C32"/>
  <c r="C49" l="1"/>
  <c r="C42"/>
  <c r="C41"/>
  <c r="C21"/>
  <c r="C25"/>
  <c r="C33" l="1"/>
  <c r="C24"/>
  <c r="C20"/>
  <c r="C15"/>
  <c r="C19"/>
  <c r="C35" l="1"/>
  <c r="C34"/>
  <c r="C37"/>
  <c r="C29"/>
  <c r="C12"/>
  <c r="C22"/>
  <c r="C13" l="1"/>
  <c r="C14" l="1"/>
  <c r="C23" l="1"/>
  <c r="C7" l="1"/>
  <c r="D33" l="1"/>
  <c r="D29"/>
  <c r="M8"/>
  <c r="D37"/>
  <c r="D43"/>
  <c r="D22"/>
  <c r="D18"/>
  <c r="D7"/>
  <c r="E7" s="1"/>
  <c r="D45"/>
  <c r="D34"/>
  <c r="N9"/>
  <c r="D12"/>
  <c r="D42"/>
  <c r="D19"/>
  <c r="D20"/>
  <c r="D35"/>
  <c r="D47"/>
  <c r="D44"/>
  <c r="D39"/>
  <c r="D49"/>
  <c r="N8"/>
  <c r="D13"/>
  <c r="D28"/>
  <c r="D21"/>
  <c r="D50"/>
  <c r="D17"/>
  <c r="D26"/>
  <c r="D27"/>
  <c r="D40"/>
  <c r="D32"/>
  <c r="D15"/>
  <c r="D46"/>
  <c r="D41"/>
  <c r="D36"/>
  <c r="D31"/>
  <c r="D14"/>
  <c r="M9"/>
  <c r="D24"/>
  <c r="Q3"/>
  <c r="D16"/>
  <c r="D38"/>
  <c r="D25"/>
  <c r="D48"/>
  <c r="D30"/>
  <c r="D23"/>
  <c r="M10" l="1"/>
  <c r="N10"/>
  <c r="N11" l="1"/>
  <c r="M11"/>
  <c r="M12" l="1"/>
  <c r="N12"/>
  <c r="N13" l="1"/>
  <c r="M13"/>
  <c r="M14" l="1"/>
  <c r="N14"/>
  <c r="M15" l="1"/>
  <c r="N15"/>
  <c r="M16" l="1"/>
  <c r="N16"/>
  <c r="M17" l="1"/>
  <c r="N17"/>
  <c r="N18" l="1"/>
  <c r="M18"/>
  <c r="M19" l="1"/>
  <c r="N19"/>
  <c r="M20" l="1"/>
  <c r="N20"/>
  <c r="M21" l="1"/>
  <c r="M22" s="1"/>
  <c r="N21"/>
  <c r="M23" l="1"/>
  <c r="N23"/>
  <c r="N24" l="1"/>
  <c r="M24"/>
  <c r="M25" l="1"/>
  <c r="N25"/>
  <c r="M26" l="1"/>
  <c r="N26"/>
  <c r="N27" l="1"/>
  <c r="M27"/>
  <c r="N28" l="1"/>
  <c r="M28"/>
  <c r="N29" l="1"/>
  <c r="M29"/>
  <c r="M30" l="1"/>
  <c r="N30"/>
  <c r="M31" l="1"/>
  <c r="N31"/>
  <c r="M32" l="1"/>
  <c r="N32"/>
  <c r="N33" l="1"/>
  <c r="M33"/>
  <c r="N34" l="1"/>
  <c r="M34"/>
  <c r="M35" l="1"/>
  <c r="N35"/>
  <c r="M36" l="1"/>
  <c r="N36"/>
  <c r="N37" l="1"/>
  <c r="M37"/>
  <c r="N38" l="1"/>
  <c r="M38"/>
  <c r="N39" l="1"/>
  <c r="M39"/>
</calcChain>
</file>

<file path=xl/sharedStrings.xml><?xml version="1.0" encoding="utf-8"?>
<sst xmlns="http://schemas.openxmlformats.org/spreadsheetml/2006/main" count="97" uniqueCount="60">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</sst>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4"/>
                <c:pt idx="0">
                  <c:v>ETH</c:v>
                </c:pt>
                <c:pt idx="1">
                  <c:v>BTC</c:v>
                </c:pt>
                <c:pt idx="2">
                  <c:v>SOL</c:v>
                </c:pt>
                <c:pt idx="3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953.85882646258267</c:v>
                </c:pt>
                <c:pt idx="1">
                  <c:v>850.62745915155483</c:v>
                </c:pt>
                <c:pt idx="2">
                  <c:v>182.96552547198289</c:v>
                </c:pt>
                <c:pt idx="3">
                  <c:v>675.60126581250393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953.85882646258267</v>
          </cell>
        </row>
      </sheetData>
      <sheetData sheetId="1">
        <row r="4">
          <cell r="J4">
            <v>850.62745915155483</v>
          </cell>
        </row>
      </sheetData>
      <sheetData sheetId="2">
        <row r="2">
          <cell r="Y2">
            <v>69.150000000000006</v>
          </cell>
        </row>
      </sheetData>
      <sheetData sheetId="3">
        <row r="4">
          <cell r="J4">
            <v>0.58673801294739047</v>
          </cell>
        </row>
      </sheetData>
      <sheetData sheetId="4">
        <row r="46">
          <cell r="M46">
            <v>79.390000000000015</v>
          </cell>
          <cell r="O46">
            <v>0.85662953327783775</v>
          </cell>
        </row>
      </sheetData>
      <sheetData sheetId="5">
        <row r="4">
          <cell r="C4">
            <v>-22.666666666666668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0</v>
          </cell>
        </row>
      </sheetData>
      <sheetData sheetId="8">
        <row r="4">
          <cell r="J4">
            <v>6.9249677480824436</v>
          </cell>
        </row>
      </sheetData>
      <sheetData sheetId="9">
        <row r="4">
          <cell r="J4">
            <v>18.42927348321739</v>
          </cell>
        </row>
      </sheetData>
      <sheetData sheetId="10">
        <row r="4">
          <cell r="J4">
            <v>10.85175722908957</v>
          </cell>
        </row>
      </sheetData>
      <sheetData sheetId="11">
        <row r="4">
          <cell r="J4">
            <v>36.05613963481845</v>
          </cell>
        </row>
      </sheetData>
      <sheetData sheetId="12">
        <row r="4">
          <cell r="J4">
            <v>2.4688804128220503</v>
          </cell>
        </row>
      </sheetData>
      <sheetData sheetId="13">
        <row r="4">
          <cell r="J4">
            <v>139.29039471866957</v>
          </cell>
        </row>
      </sheetData>
      <sheetData sheetId="14">
        <row r="4">
          <cell r="J4">
            <v>5.0282104912315848</v>
          </cell>
        </row>
      </sheetData>
      <sheetData sheetId="15">
        <row r="4">
          <cell r="J4">
            <v>30.798640698512742</v>
          </cell>
        </row>
      </sheetData>
      <sheetData sheetId="16">
        <row r="4">
          <cell r="J4">
            <v>3.9805009397463968</v>
          </cell>
        </row>
      </sheetData>
      <sheetData sheetId="17">
        <row r="4">
          <cell r="J4">
            <v>6.9540162236412835</v>
          </cell>
        </row>
      </sheetData>
      <sheetData sheetId="18">
        <row r="4">
          <cell r="J4">
            <v>8.967125835864298</v>
          </cell>
        </row>
      </sheetData>
      <sheetData sheetId="19">
        <row r="4">
          <cell r="J4">
            <v>9.1181280821916761</v>
          </cell>
        </row>
      </sheetData>
      <sheetData sheetId="20">
        <row r="4">
          <cell r="J4">
            <v>11.471232002260518</v>
          </cell>
        </row>
      </sheetData>
      <sheetData sheetId="21">
        <row r="4">
          <cell r="J4">
            <v>1.3718119162403426</v>
          </cell>
        </row>
      </sheetData>
      <sheetData sheetId="22">
        <row r="4">
          <cell r="J4">
            <v>27.962487777235722</v>
          </cell>
        </row>
      </sheetData>
      <sheetData sheetId="23">
        <row r="4">
          <cell r="J4">
            <v>34.300881607117852</v>
          </cell>
        </row>
      </sheetData>
      <sheetData sheetId="24">
        <row r="4">
          <cell r="J4">
            <v>23.735720793886809</v>
          </cell>
        </row>
      </sheetData>
      <sheetData sheetId="25">
        <row r="4">
          <cell r="J4">
            <v>27.257578851567065</v>
          </cell>
        </row>
      </sheetData>
      <sheetData sheetId="26">
        <row r="4">
          <cell r="J4">
            <v>3.4680715865666616</v>
          </cell>
        </row>
      </sheetData>
      <sheetData sheetId="27">
        <row r="4">
          <cell r="J4">
            <v>182.96552547198289</v>
          </cell>
        </row>
      </sheetData>
      <sheetData sheetId="28">
        <row r="4">
          <cell r="J4">
            <v>0.75629311035775448</v>
          </cell>
        </row>
      </sheetData>
      <sheetData sheetId="29">
        <row r="4">
          <cell r="J4">
            <v>9.7595244990211167</v>
          </cell>
        </row>
      </sheetData>
      <sheetData sheetId="30">
        <row r="4">
          <cell r="J4">
            <v>15.274548712104824</v>
          </cell>
        </row>
      </sheetData>
      <sheetData sheetId="31">
        <row r="4">
          <cell r="J4">
            <v>4.5021812485560604</v>
          </cell>
        </row>
      </sheetData>
      <sheetData sheetId="32">
        <row r="4">
          <cell r="J4">
            <v>2.4824570325131901</v>
          </cell>
        </row>
      </sheetData>
      <sheetData sheetId="33">
        <row r="4">
          <cell r="J4">
            <v>1.6356963994092579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K3" sqref="K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13.11+24.42</f>
        <v>37.53</v>
      </c>
      <c r="J2" t="s">
        <v>6</v>
      </c>
      <c r="K2" s="9">
        <v>16.47</v>
      </c>
      <c r="M2" t="s">
        <v>7</v>
      </c>
      <c r="N2" s="9">
        <f>23.34</f>
        <v>23.34</v>
      </c>
      <c r="P2" t="s">
        <v>8</v>
      </c>
      <c r="Q2" s="10">
        <f>N2+K2+H2</f>
        <v>77.34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0">
        <f>Q2/C7</f>
        <v>2.8778904175353479E-2</v>
      </c>
    </row>
    <row r="4" spans="2:20">
      <c r="B4" t="s">
        <v>30</v>
      </c>
      <c r="C4" s="19">
        <f>Investissement!C25</f>
        <v>2394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2687.3851599337372</v>
      </c>
      <c r="D7" s="20">
        <f>(C7*[1]Feuil1!$K$2-C4)/C4</f>
        <v>1.0295172907419986E-2</v>
      </c>
      <c r="E7" s="31">
        <f>C7-C7/(1+D7)</f>
        <v>27.385159933736759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953.85882646258267</v>
      </c>
    </row>
    <row r="9" spans="2:20">
      <c r="M9" s="17" t="str">
        <f>IF(C13&gt;C7*[2]Params!F8,B13,"Others")</f>
        <v>BTC</v>
      </c>
      <c r="N9" s="18">
        <f>IF(C13&gt;C7*0.1,C13,C7)</f>
        <v>850.62745915155483</v>
      </c>
    </row>
    <row r="10" spans="2:20">
      <c r="M10" s="17" t="str">
        <f>IF(OR(M9="",M9="Others"),"",IF(C14&gt;C7*[2]Params!F8,B14,"Others"))</f>
        <v>SOL</v>
      </c>
      <c r="N10" s="18">
        <f>IF(OR(M9="",M9="Others"),"",IF(C14&gt;$C$7*[2]Params!F8,C14,SUM(C14:C39)))</f>
        <v>182.96552547198289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Others</v>
      </c>
      <c r="N11" s="18">
        <f>IF(OR(M10="",M10="Others"),"",IF(C15&gt;$C$7*[2]Params!F$8,C15,SUM(C15:C39)))</f>
        <v>675.60126581250393</v>
      </c>
    </row>
    <row r="12" spans="2:20">
      <c r="B12" s="7" t="s">
        <v>19</v>
      </c>
      <c r="C12" s="1">
        <f>[2]ETH!J4</f>
        <v>953.85882646258267</v>
      </c>
      <c r="D12" s="20">
        <f>C12/$C$7</f>
        <v>0.35493938147894732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4</v>
      </c>
      <c r="C13" s="1">
        <f>[2]BTC!J4</f>
        <v>850.62745915155483</v>
      </c>
      <c r="D13" s="20">
        <f t="shared" ref="D13:D50" si="0">C13/$C$7</f>
        <v>0.31652606847487719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24</v>
      </c>
      <c r="C14" s="1">
        <f>[2]SOL!J4</f>
        <v>182.96552547198289</v>
      </c>
      <c r="D14" s="20">
        <f t="shared" si="0"/>
        <v>6.8083104796371752E-2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26</v>
      </c>
      <c r="C15" s="1">
        <f>[2]BNB!J4</f>
        <v>139.29039471866957</v>
      </c>
      <c r="D15" s="20">
        <f t="shared" si="0"/>
        <v>5.1831198890040779E-2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20</v>
      </c>
      <c r="C16" s="1">
        <f>[2]ATLAS!M46</f>
        <v>79.390000000000015</v>
      </c>
      <c r="D16" s="20">
        <f t="shared" si="0"/>
        <v>2.9541727469373065E-2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21</v>
      </c>
      <c r="C17" s="1">
        <f>[2]DefiCake!$Y$2</f>
        <v>69.150000000000006</v>
      </c>
      <c r="D17" s="20">
        <f t="shared" si="0"/>
        <v>2.5731332088514261E-2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5</v>
      </c>
      <c r="C18" s="1">
        <f>H$2</f>
        <v>37.53</v>
      </c>
      <c r="D18" s="20">
        <f>C18/$C$7</f>
        <v>1.3965247914417068E-2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22" t="s">
        <v>47</v>
      </c>
      <c r="C19" s="9">
        <f>[2]AVAX!$J$4</f>
        <v>36.05613963481845</v>
      </c>
      <c r="D19" s="20">
        <f>C19/$C$7</f>
        <v>1.3416811319932824E-2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32</v>
      </c>
      <c r="C20" s="9">
        <f>[2]MATIC!$J$4</f>
        <v>34.300881607117852</v>
      </c>
      <c r="D20" s="20">
        <f t="shared" si="0"/>
        <v>1.2763664144057269E-2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7" t="s">
        <v>49</v>
      </c>
      <c r="C21" s="1">
        <f>[2]LUNC!J4</f>
        <v>27.962487777235722</v>
      </c>
      <c r="D21" s="20">
        <f t="shared" si="0"/>
        <v>1.040509123668942E-2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42</v>
      </c>
      <c r="C22" s="1">
        <f>[2]DOT!$J$4</f>
        <v>30.798640698512742</v>
      </c>
      <c r="D22" s="20">
        <f t="shared" si="0"/>
        <v>1.1460449048275664E-2</v>
      </c>
      <c r="M22" s="17" t="str">
        <f>IF(OR(M21="",M21="Others"),"",IF(C26&gt;C7*[2]Params!F8,B26,"Others"))</f>
        <v/>
      </c>
      <c r="N22" s="18"/>
    </row>
    <row r="23" spans="2:17">
      <c r="B23" s="22" t="s">
        <v>45</v>
      </c>
      <c r="C23" s="9">
        <f>[2]ADA!$J$4</f>
        <v>0</v>
      </c>
      <c r="D23" s="20">
        <f t="shared" si="0"/>
        <v>0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38</v>
      </c>
      <c r="C24" s="9">
        <f>[2]NEAR!$J$4</f>
        <v>27.257578851567065</v>
      </c>
      <c r="D24" s="20">
        <f t="shared" si="0"/>
        <v>1.0142788334902897E-2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57</v>
      </c>
      <c r="C25" s="9">
        <f>[2]MINA!$J$4</f>
        <v>23.735720793886809</v>
      </c>
      <c r="D25" s="20">
        <f t="shared" si="0"/>
        <v>8.8322735228887183E-3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7" t="s">
        <v>7</v>
      </c>
      <c r="C26" s="1">
        <f>$N$2</f>
        <v>23.34</v>
      </c>
      <c r="D26" s="20">
        <f t="shared" si="0"/>
        <v>8.6850222841058974E-3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7" t="s">
        <v>22</v>
      </c>
      <c r="C27" s="1">
        <f>-[2]BIGTIME!$C$4</f>
        <v>22.666666666666668</v>
      </c>
      <c r="D27" s="20">
        <f t="shared" si="0"/>
        <v>8.4344689420051567E-3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6</v>
      </c>
      <c r="C28" s="1">
        <f>$K$2</f>
        <v>16.47</v>
      </c>
      <c r="D28" s="20">
        <f t="shared" si="0"/>
        <v>6.1286339768305111E-3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22" t="s">
        <v>48</v>
      </c>
      <c r="C29" s="9">
        <f>[2]APE!$J$4</f>
        <v>18.42927348321739</v>
      </c>
      <c r="D29" s="20">
        <f t="shared" si="0"/>
        <v>6.8576971243198351E-3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41</v>
      </c>
      <c r="C30" s="1">
        <f>[2]XRP!$J$4</f>
        <v>15.274548712104824</v>
      </c>
      <c r="D30" s="20">
        <f t="shared" si="0"/>
        <v>5.6837958845026328E-3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44</v>
      </c>
      <c r="C31" s="9">
        <f>[2]LTC!$J$4</f>
        <v>11.471232002260518</v>
      </c>
      <c r="D31" s="20">
        <f t="shared" si="0"/>
        <v>4.2685477963059692E-3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31</v>
      </c>
      <c r="C32" s="9">
        <f>[2]ATOM!$J$4</f>
        <v>10.85175722908957</v>
      </c>
      <c r="D32" s="20">
        <f t="shared" si="0"/>
        <v>4.0380357050707021E-3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55</v>
      </c>
      <c r="C33" s="9">
        <f>[2]UNI!$J$4</f>
        <v>9.7595244990211167</v>
      </c>
      <c r="D33" s="20">
        <f t="shared" si="0"/>
        <v>3.6316061592234724E-3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52</v>
      </c>
      <c r="C34" s="9">
        <f>[2]LDO!$J$4</f>
        <v>8.967125835864298</v>
      </c>
      <c r="D34" s="20">
        <f t="shared" si="0"/>
        <v>3.3367475453668877E-3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54</v>
      </c>
      <c r="C35" s="9">
        <f>[2]LINK!$J$4</f>
        <v>9.1181280821916761</v>
      </c>
      <c r="D35" s="20">
        <f t="shared" si="0"/>
        <v>3.3929368287560616E-3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46</v>
      </c>
      <c r="C36" s="9">
        <f>[2]ALGO!$J$4</f>
        <v>6.9249677480824436</v>
      </c>
      <c r="D36" s="20">
        <f t="shared" si="0"/>
        <v>2.5768422968642101E-3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53</v>
      </c>
      <c r="C37" s="9">
        <f>[2]ICP!$J$4</f>
        <v>6.9540162236412835</v>
      </c>
      <c r="D37" s="20">
        <f t="shared" si="0"/>
        <v>2.5876514938456938E-3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7" t="s">
        <v>1</v>
      </c>
      <c r="C38" s="1">
        <f>$T$2</f>
        <v>5.4</v>
      </c>
      <c r="D38" s="20">
        <f t="shared" si="0"/>
        <v>2.0093881891247579E-3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37</v>
      </c>
      <c r="C39" s="9">
        <f>[2]GRT!$J$4</f>
        <v>4.5021812485560604</v>
      </c>
      <c r="D39" s="20">
        <f t="shared" si="0"/>
        <v>1.6753018196569451E-3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33</v>
      </c>
      <c r="C40" s="1">
        <f>[2]EGLD!$J$4</f>
        <v>3.9805009397463968</v>
      </c>
      <c r="D40" s="20">
        <f t="shared" si="0"/>
        <v>1.4811799213197054E-3</v>
      </c>
    </row>
    <row r="41" spans="2:14">
      <c r="B41" s="22" t="s">
        <v>51</v>
      </c>
      <c r="C41" s="9">
        <f>[2]DOGE!$J$4</f>
        <v>5.0282104912315848</v>
      </c>
      <c r="D41" s="20">
        <f t="shared" si="0"/>
        <v>1.8710419950951746E-3</v>
      </c>
    </row>
    <row r="42" spans="2:14">
      <c r="B42" s="22" t="s">
        <v>56</v>
      </c>
      <c r="C42" s="9">
        <f>[2]SHIB!$J$4</f>
        <v>3.4680715865666616</v>
      </c>
      <c r="D42" s="20">
        <f t="shared" si="0"/>
        <v>1.290500386127076E-3</v>
      </c>
    </row>
    <row r="43" spans="2:14">
      <c r="B43" s="22" t="s">
        <v>50</v>
      </c>
      <c r="C43" s="9">
        <f>[2]KAVA!$J$4</f>
        <v>2.4824570325131901</v>
      </c>
      <c r="D43" s="20">
        <f t="shared" si="0"/>
        <v>9.2374441502624059E-4</v>
      </c>
    </row>
    <row r="44" spans="2:14">
      <c r="B44" s="22" t="s">
        <v>36</v>
      </c>
      <c r="C44" s="9">
        <f>[2]AMP!$J$4</f>
        <v>2.4688804128220503</v>
      </c>
      <c r="D44" s="20">
        <f t="shared" si="0"/>
        <v>9.186924336826082E-4</v>
      </c>
    </row>
    <row r="45" spans="2:14">
      <c r="B45" s="22" t="s">
        <v>40</v>
      </c>
      <c r="C45" s="9">
        <f>[2]SHPING!$J$4</f>
        <v>1.6356963994092579</v>
      </c>
      <c r="D45" s="20">
        <f t="shared" si="0"/>
        <v>6.0865722703089915E-4</v>
      </c>
    </row>
    <row r="46" spans="2:14">
      <c r="B46" s="7" t="s">
        <v>27</v>
      </c>
      <c r="C46" s="1">
        <f>[2]Ayman!$E$9</f>
        <v>1.6967935999999999</v>
      </c>
      <c r="D46" s="20">
        <f t="shared" si="0"/>
        <v>6.3139204059675528E-4</v>
      </c>
    </row>
    <row r="47" spans="2:14">
      <c r="B47" s="22" t="s">
        <v>23</v>
      </c>
      <c r="C47" s="9">
        <f>[2]LUNA!J4</f>
        <v>1.3718119162403426</v>
      </c>
      <c r="D47" s="20">
        <f t="shared" si="0"/>
        <v>5.104634559618418E-4</v>
      </c>
    </row>
    <row r="48" spans="2:14">
      <c r="B48" s="7" t="s">
        <v>28</v>
      </c>
      <c r="C48" s="1">
        <f>[2]ATLAS!O46</f>
        <v>0.85662953327783775</v>
      </c>
      <c r="D48" s="20">
        <f t="shared" si="0"/>
        <v>3.187594938192483E-4</v>
      </c>
    </row>
    <row r="49" spans="2:4">
      <c r="B49" s="22" t="s">
        <v>43</v>
      </c>
      <c r="C49" s="9">
        <f>[2]TRX!$J$4</f>
        <v>0.75629311035775448</v>
      </c>
      <c r="D49" s="20">
        <f t="shared" si="0"/>
        <v>2.8142341545727757E-4</v>
      </c>
    </row>
    <row r="50" spans="2:4">
      <c r="B50" s="7" t="s">
        <v>25</v>
      </c>
      <c r="C50" s="1">
        <f>[2]POLIS!J4</f>
        <v>0.58673801294739047</v>
      </c>
      <c r="D50" s="20">
        <f t="shared" si="0"/>
        <v>2.1833045061611401E-4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5"/>
  <sheetViews>
    <sheetView workbookViewId="0">
      <selection activeCell="C24" sqref="C24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2">
        <v>45845</v>
      </c>
      <c r="C23" s="11">
        <v>65</v>
      </c>
      <c r="D23" s="22" t="s">
        <v>10</v>
      </c>
      <c r="E23" s="28" t="s">
        <v>5</v>
      </c>
    </row>
    <row r="24" spans="2:5">
      <c r="B24" s="15"/>
      <c r="C24" s="16"/>
      <c r="D24" s="29"/>
      <c r="E24" s="25"/>
    </row>
    <row r="25" spans="2:5">
      <c r="B25" t="s">
        <v>8</v>
      </c>
      <c r="C25" s="19">
        <f>SUM(C4:C24)</f>
        <v>2394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2023-07-25T21:16:31Z</dcterms:modified>
</cp:coreProperties>
</file>