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K2"/>
  <c r="H2"/>
  <c r="C51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27"/>
  <c r="C50" l="1"/>
  <c r="C14"/>
  <c r="C4"/>
  <c r="C37"/>
  <c r="C21"/>
  <c r="C43" l="1"/>
  <c r="C45"/>
  <c r="C48" l="1"/>
  <c r="C47" l="1"/>
  <c r="C54"/>
  <c r="C18"/>
  <c r="C19"/>
  <c r="C46" l="1"/>
  <c r="C36" l="1"/>
  <c r="C40" l="1"/>
  <c r="C55" l="1"/>
  <c r="C32" l="1"/>
  <c r="C41" l="1"/>
  <c r="C42" l="1"/>
  <c r="C29" l="1"/>
  <c r="C34" l="1"/>
  <c r="C38"/>
  <c r="C35"/>
  <c r="C23" l="1"/>
  <c r="C20"/>
  <c r="C44" l="1"/>
  <c r="C16" l="1"/>
  <c r="C12" l="1"/>
  <c r="C13" l="1"/>
  <c r="C28" l="1"/>
  <c r="C31" l="1"/>
  <c r="C49" l="1"/>
  <c r="C52" l="1"/>
  <c r="C33" l="1"/>
  <c r="C39" l="1"/>
  <c r="C26" l="1"/>
  <c r="C17" l="1"/>
  <c r="C22" l="1"/>
  <c r="C30" l="1"/>
  <c r="C25"/>
  <c r="C24" l="1"/>
  <c r="C15" l="1"/>
  <c r="C7" l="1"/>
  <c r="D15" s="1"/>
  <c r="D41" l="1"/>
  <c r="D49"/>
  <c r="D19"/>
  <c r="D43"/>
  <c r="D44"/>
  <c r="D22"/>
  <c r="D37"/>
  <c r="D29"/>
  <c r="N8"/>
  <c r="D31"/>
  <c r="D33"/>
  <c r="D30"/>
  <c r="M9"/>
  <c r="D34"/>
  <c r="Q3"/>
  <c r="D12"/>
  <c r="D35"/>
  <c r="D53"/>
  <c r="D17"/>
  <c r="D50"/>
  <c r="D54"/>
  <c r="D7"/>
  <c r="E7" s="1"/>
  <c r="D40"/>
  <c r="N9"/>
  <c r="D24"/>
  <c r="D55"/>
  <c r="D21"/>
  <c r="D23"/>
  <c r="D51"/>
  <c r="D46"/>
  <c r="D18"/>
  <c r="D47"/>
  <c r="D42"/>
  <c r="D28"/>
  <c r="D48"/>
  <c r="D20"/>
  <c r="D13"/>
  <c r="D27"/>
  <c r="D16"/>
  <c r="M8"/>
  <c r="D32"/>
  <c r="D52"/>
  <c r="D36"/>
  <c r="D39"/>
  <c r="D14"/>
  <c r="D38"/>
  <c r="D25"/>
  <c r="D45"/>
  <c r="D26"/>
  <c r="N10" l="1"/>
  <c r="M10"/>
  <c r="N11" l="1"/>
  <c r="M11"/>
  <c r="N12" l="1"/>
  <c r="M12"/>
  <c r="M13" l="1"/>
  <c r="N13"/>
  <c r="M14" l="1"/>
  <c r="N14"/>
  <c r="M15" l="1"/>
  <c r="N15"/>
  <c r="M16" l="1"/>
  <c r="N16"/>
  <c r="M17" l="1"/>
  <c r="N17"/>
  <c r="M18" l="1"/>
  <c r="N18"/>
  <c r="M19" l="1"/>
  <c r="N19"/>
  <c r="M20" l="1"/>
  <c r="N20"/>
  <c r="M21" l="1"/>
  <c r="N21"/>
  <c r="M22" l="1"/>
  <c r="N22"/>
  <c r="M23" l="1"/>
  <c r="N23"/>
  <c r="M24" l="1"/>
  <c r="N24"/>
  <c r="N25" l="1"/>
  <c r="M25"/>
  <c r="N26" l="1"/>
  <c r="M26"/>
  <c r="M27" l="1"/>
  <c r="N27"/>
  <c r="M28" l="1"/>
  <c r="N28"/>
  <c r="M29" l="1"/>
  <c r="N29"/>
  <c r="M30" l="1"/>
  <c r="N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N40" l="1"/>
  <c r="M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<sst xmlns="http://schemas.openxmlformats.org/spreadsheetml/2006/main" count="107" uniqueCount="67">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</sst>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1272.1814316855514</c:v>
                </c:pt>
                <c:pt idx="1">
                  <c:v>1285.7661969699188</c:v>
                </c:pt>
                <c:pt idx="2">
                  <c:v>596.75</c:v>
                </c:pt>
                <c:pt idx="3">
                  <c:v>266.86876056224054</c:v>
                </c:pt>
                <c:pt idx="4">
                  <c:v>1067.7232196339583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1285.7661969699188</v>
          </cell>
        </row>
      </sheetData>
      <sheetData sheetId="1">
        <row r="4">
          <cell r="J4">
            <v>1272.1814316855514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3.2857491604736002</v>
          </cell>
        </row>
      </sheetData>
      <sheetData sheetId="4">
        <row r="47">
          <cell r="M47">
            <v>112.44999999999999</v>
          </cell>
          <cell r="O47">
            <v>2.3112131886865583</v>
          </cell>
        </row>
      </sheetData>
      <sheetData sheetId="5">
        <row r="4">
          <cell r="C4">
            <v>-106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4.3255727547451688</v>
          </cell>
        </row>
      </sheetData>
      <sheetData sheetId="8">
        <row r="4">
          <cell r="J4">
            <v>45.458045663438085</v>
          </cell>
        </row>
      </sheetData>
      <sheetData sheetId="9">
        <row r="4">
          <cell r="J4">
            <v>12.06247085666366</v>
          </cell>
        </row>
      </sheetData>
      <sheetData sheetId="10">
        <row r="4">
          <cell r="J4">
            <v>24.947092775500384</v>
          </cell>
        </row>
      </sheetData>
      <sheetData sheetId="11">
        <row r="4">
          <cell r="J4">
            <v>14.625243479623181</v>
          </cell>
        </row>
      </sheetData>
      <sheetData sheetId="12">
        <row r="4">
          <cell r="J4">
            <v>66.023032973144723</v>
          </cell>
        </row>
      </sheetData>
      <sheetData sheetId="13">
        <row r="4">
          <cell r="J4">
            <v>3.8301309538211421</v>
          </cell>
        </row>
      </sheetData>
      <sheetData sheetId="14">
        <row r="4">
          <cell r="J4">
            <v>190.74642442007925</v>
          </cell>
        </row>
      </sheetData>
      <sheetData sheetId="15">
        <row r="4">
          <cell r="J4">
            <v>5.8078426684255682</v>
          </cell>
        </row>
      </sheetData>
      <sheetData sheetId="16">
        <row r="4">
          <cell r="J4">
            <v>40.287573924634835</v>
          </cell>
        </row>
      </sheetData>
      <sheetData sheetId="17">
        <row r="4">
          <cell r="J4">
            <v>5.42031820657962</v>
          </cell>
        </row>
      </sheetData>
      <sheetData sheetId="18">
        <row r="4">
          <cell r="J4">
            <v>5.3125597696088995</v>
          </cell>
        </row>
      </sheetData>
      <sheetData sheetId="19">
        <row r="4">
          <cell r="J4">
            <v>14.000257334559979</v>
          </cell>
        </row>
      </sheetData>
      <sheetData sheetId="20">
        <row r="4">
          <cell r="J4">
            <v>2.5824569400532948</v>
          </cell>
        </row>
      </sheetData>
      <sheetData sheetId="21">
        <row r="4">
          <cell r="J4">
            <v>14.368969866492469</v>
          </cell>
        </row>
      </sheetData>
      <sheetData sheetId="22">
        <row r="4">
          <cell r="J4">
            <v>8.5925296924086414</v>
          </cell>
        </row>
      </sheetData>
      <sheetData sheetId="23">
        <row r="4">
          <cell r="J4">
            <v>11.869146489110403</v>
          </cell>
        </row>
      </sheetData>
      <sheetData sheetId="24">
        <row r="4">
          <cell r="J4">
            <v>4.0449338258612553</v>
          </cell>
        </row>
      </sheetData>
      <sheetData sheetId="25">
        <row r="4">
          <cell r="J4">
            <v>20.441880015997462</v>
          </cell>
        </row>
      </sheetData>
      <sheetData sheetId="26">
        <row r="4">
          <cell r="J4">
            <v>52.678312886297604</v>
          </cell>
        </row>
      </sheetData>
      <sheetData sheetId="27">
        <row r="4">
          <cell r="J4">
            <v>2.0028410136354124</v>
          </cell>
        </row>
      </sheetData>
      <sheetData sheetId="28">
        <row r="4">
          <cell r="J4">
            <v>38.504854445134796</v>
          </cell>
        </row>
      </sheetData>
      <sheetData sheetId="29">
        <row r="4">
          <cell r="J4">
            <v>42.179217227632577</v>
          </cell>
        </row>
      </sheetData>
      <sheetData sheetId="30">
        <row r="4">
          <cell r="J4">
            <v>2.2646823751060796</v>
          </cell>
        </row>
      </sheetData>
      <sheetData sheetId="31">
        <row r="4">
          <cell r="J4">
            <v>4.8522813157410267</v>
          </cell>
        </row>
      </sheetData>
      <sheetData sheetId="32">
        <row r="4">
          <cell r="J4">
            <v>2.9572654015955426</v>
          </cell>
        </row>
      </sheetData>
      <sheetData sheetId="33">
        <row r="4">
          <cell r="J4">
            <v>266.86876056224054</v>
          </cell>
        </row>
      </sheetData>
      <sheetData sheetId="34">
        <row r="4">
          <cell r="J4">
            <v>0.99045190559264895</v>
          </cell>
        </row>
      </sheetData>
      <sheetData sheetId="35">
        <row r="4">
          <cell r="J4">
            <v>14.267186243272569</v>
          </cell>
        </row>
      </sheetData>
      <sheetData sheetId="36">
        <row r="4">
          <cell r="J4">
            <v>20.005283215955295</v>
          </cell>
        </row>
      </sheetData>
      <sheetData sheetId="37">
        <row r="4">
          <cell r="J4">
            <v>9.621088970817512</v>
          </cell>
        </row>
      </sheetData>
      <sheetData sheetId="38">
        <row r="4">
          <cell r="J4">
            <v>6.9295160732685464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25" sqref="N25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20.7+5.53</f>
        <v>26.23</v>
      </c>
      <c r="J2" t="s">
        <v>6</v>
      </c>
      <c r="K2" s="9">
        <f>13.17+37.53</f>
        <v>50.7</v>
      </c>
      <c r="M2" t="s">
        <v>59</v>
      </c>
      <c r="N2" s="9">
        <f>596.75</f>
        <v>596.75</v>
      </c>
      <c r="P2" t="s">
        <v>8</v>
      </c>
      <c r="Q2" s="10">
        <f>N2+K2+H2</f>
        <v>673.68000000000006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0.15006383162977166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4489.2896088516673</v>
      </c>
      <c r="D7" s="20">
        <f>(C7*[1]Feuil1!$K$2-C4)/C4</f>
        <v>0.57488571474750094</v>
      </c>
      <c r="E7" s="31">
        <f>C7-C7/(1+D7)</f>
        <v>1638.7401583022165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1272.1814316855514</v>
      </c>
    </row>
    <row r="9" spans="2:20">
      <c r="M9" s="17" t="str">
        <f>IF(C13&gt;C7*Params!F8,B13,"Others")</f>
        <v>ETH</v>
      </c>
      <c r="N9" s="18">
        <f>IF(C13&gt;C7*0.1,C13,C7)</f>
        <v>1285.7661969699188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596.75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266.86876056224054</v>
      </c>
    </row>
    <row r="12" spans="2:20">
      <c r="B12" s="7" t="s">
        <v>4</v>
      </c>
      <c r="C12" s="1">
        <f>[2]BTC!J4</f>
        <v>1272.1814316855514</v>
      </c>
      <c r="D12" s="20">
        <f>C12/$C$7</f>
        <v>0.28338145731947278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1067.7232196339583</v>
      </c>
    </row>
    <row r="13" spans="2:20">
      <c r="B13" s="7" t="s">
        <v>19</v>
      </c>
      <c r="C13" s="1">
        <f>[2]ETH!J4</f>
        <v>1285.7661969699188</v>
      </c>
      <c r="D13" s="20">
        <f t="shared" ref="D13:D55" si="0">C13/$C$7</f>
        <v>0.28640749628509932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596.75</v>
      </c>
      <c r="D14" s="20">
        <f t="shared" si="0"/>
        <v>0.13292749009183324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266.86876056224054</v>
      </c>
      <c r="D15" s="20">
        <f t="shared" si="0"/>
        <v>5.944565483947558E-2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190.74642442007925</v>
      </c>
      <c r="D16" s="20">
        <f t="shared" si="0"/>
        <v>4.2489222358027157E-2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112.44999999999999</v>
      </c>
      <c r="D17" s="20">
        <f t="shared" si="0"/>
        <v>2.504850651164918E-2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106</v>
      </c>
      <c r="D18" s="20">
        <f>C18/$C$7</f>
        <v>2.3611753581456767E-2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1.393316213698227E-2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66.023032973144723</v>
      </c>
      <c r="D20" s="20">
        <f t="shared" si="0"/>
        <v>1.4706788540210266E-2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7" t="s">
        <v>6</v>
      </c>
      <c r="C21" s="1">
        <f>$K$2</f>
        <v>50.7</v>
      </c>
      <c r="D21" s="20">
        <f t="shared" si="0"/>
        <v>1.1293546288489227E-2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57</v>
      </c>
      <c r="C22" s="9">
        <f>[2]MINA!$J$4</f>
        <v>38.504854445134796</v>
      </c>
      <c r="D22" s="20">
        <f t="shared" si="0"/>
        <v>8.5770484419658774E-3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52.678312886297604</v>
      </c>
      <c r="D23" s="20">
        <f t="shared" si="0"/>
        <v>1.1734220216586204E-2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45.458045663438085</v>
      </c>
      <c r="D24" s="20">
        <f t="shared" si="0"/>
        <v>1.012588841980858E-2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42.179217227632577</v>
      </c>
      <c r="D25" s="20">
        <f t="shared" si="0"/>
        <v>9.3955215418641182E-3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40.287573924634835</v>
      </c>
      <c r="D26" s="20">
        <f t="shared" si="0"/>
        <v>8.9741534707849131E-3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26.23</v>
      </c>
      <c r="D27" s="20">
        <f t="shared" si="0"/>
        <v>5.8427952494491606E-3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24.947092775500384</v>
      </c>
      <c r="D28" s="20">
        <f t="shared" si="0"/>
        <v>5.5570245961212772E-3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20.441880015997462</v>
      </c>
      <c r="D29" s="20">
        <f t="shared" si="0"/>
        <v>4.5534776762211088E-3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20.005283215955295</v>
      </c>
      <c r="D30" s="20">
        <f t="shared" si="0"/>
        <v>4.456224694550843E-3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14.000257334559979</v>
      </c>
      <c r="D31" s="20">
        <f t="shared" si="0"/>
        <v>3.1185908137793673E-3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14.625243479623181</v>
      </c>
      <c r="D32" s="20">
        <f t="shared" si="0"/>
        <v>3.2578079727327348E-3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12.06247085666366</v>
      </c>
      <c r="D33" s="20">
        <f t="shared" si="0"/>
        <v>2.6869442401042079E-3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14.267186243272569</v>
      </c>
      <c r="D34" s="20">
        <f t="shared" si="0"/>
        <v>3.1780498667632242E-3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14.368969866492469</v>
      </c>
      <c r="D35" s="20">
        <f t="shared" si="0"/>
        <v>3.2007224123301687E-3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11.869146489110403</v>
      </c>
      <c r="D36" s="20">
        <f t="shared" si="0"/>
        <v>2.6438807747461088E-3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2.3389001189178873E-3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8.5925296924086414</v>
      </c>
      <c r="D38" s="20">
        <f t="shared" si="0"/>
        <v>1.9140065447028618E-3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5.42031820657962</v>
      </c>
      <c r="D39" s="20">
        <f t="shared" si="0"/>
        <v>1.2073888474230345E-3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5.8078426684255682</v>
      </c>
      <c r="D40" s="20">
        <f t="shared" si="0"/>
        <v>1.293710848365423E-3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4.8522813157410267</v>
      </c>
      <c r="D41" s="20">
        <f t="shared" si="0"/>
        <v>1.0808572710866409E-3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5.3125597696088995</v>
      </c>
      <c r="D42" s="20">
        <f t="shared" si="0"/>
        <v>1.1833853977996798E-3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4.3255727547451688</v>
      </c>
      <c r="D43" s="20">
        <f t="shared" si="0"/>
        <v>9.6353167909156651E-4</v>
      </c>
    </row>
    <row r="44" spans="2:14">
      <c r="B44" s="22" t="s">
        <v>23</v>
      </c>
      <c r="C44" s="9">
        <f>[2]LUNA!J4</f>
        <v>4.0449338258612553</v>
      </c>
      <c r="D44" s="20">
        <f t="shared" si="0"/>
        <v>9.0101868631636904E-4</v>
      </c>
    </row>
    <row r="45" spans="2:14">
      <c r="B45" s="22" t="s">
        <v>36</v>
      </c>
      <c r="C45" s="9">
        <f>[2]AMP!$J$4</f>
        <v>3.8301309538211421</v>
      </c>
      <c r="D45" s="20">
        <f t="shared" si="0"/>
        <v>8.5317083270127143E-4</v>
      </c>
    </row>
    <row r="46" spans="2:14">
      <c r="B46" s="7" t="s">
        <v>25</v>
      </c>
      <c r="C46" s="1">
        <f>[2]POLIS!J4</f>
        <v>3.2857491604736002</v>
      </c>
      <c r="D46" s="20">
        <f t="shared" si="0"/>
        <v>7.3190848592057632E-4</v>
      </c>
    </row>
    <row r="47" spans="2:14">
      <c r="B47" s="22" t="s">
        <v>40</v>
      </c>
      <c r="C47" s="9">
        <f>[2]SHPING!$J$4</f>
        <v>2.9572654015955426</v>
      </c>
      <c r="D47" s="20">
        <f t="shared" si="0"/>
        <v>6.587379428060541E-4</v>
      </c>
    </row>
    <row r="48" spans="2:14">
      <c r="B48" s="22" t="s">
        <v>50</v>
      </c>
      <c r="C48" s="9">
        <f>[2]KAVA!$J$4</f>
        <v>2.5824569400532948</v>
      </c>
      <c r="D48" s="20">
        <f t="shared" si="0"/>
        <v>5.7524846135152143E-4</v>
      </c>
    </row>
    <row r="49" spans="2:4">
      <c r="B49" s="22" t="s">
        <v>62</v>
      </c>
      <c r="C49" s="10">
        <f>[2]SEI!$J$4</f>
        <v>2.2646823751060796</v>
      </c>
      <c r="D49" s="20">
        <f t="shared" si="0"/>
        <v>5.0446341680446217E-4</v>
      </c>
    </row>
    <row r="50" spans="2:4">
      <c r="B50" s="22" t="s">
        <v>65</v>
      </c>
      <c r="C50" s="10">
        <f>[2]DYDX!$J$4</f>
        <v>6.9295160732685464</v>
      </c>
      <c r="D50" s="20">
        <f t="shared" si="0"/>
        <v>1.5435662826486871E-3</v>
      </c>
    </row>
    <row r="51" spans="2:4">
      <c r="B51" s="22" t="s">
        <v>66</v>
      </c>
      <c r="C51" s="10">
        <f>[2]TIA!$J$4</f>
        <v>9.621088970817512</v>
      </c>
      <c r="D51" s="20">
        <f t="shared" si="0"/>
        <v>2.143120584568062E-3</v>
      </c>
    </row>
    <row r="52" spans="2:4">
      <c r="B52" s="7" t="s">
        <v>28</v>
      </c>
      <c r="C52" s="1">
        <f>[2]ATLAS!O47</f>
        <v>2.3112131886865583</v>
      </c>
      <c r="D52" s="20">
        <f t="shared" si="0"/>
        <v>5.1482826684415056E-4</v>
      </c>
    </row>
    <row r="53" spans="2:4">
      <c r="B53" s="22" t="s">
        <v>63</v>
      </c>
      <c r="C53" s="10">
        <f>[2]MEME!$J$4</f>
        <v>2.0028410136354124</v>
      </c>
      <c r="D53" s="20">
        <f t="shared" si="0"/>
        <v>4.461376271395703E-4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3.7796483360181995E-4</v>
      </c>
    </row>
    <row r="55" spans="2:4">
      <c r="B55" s="22" t="s">
        <v>43</v>
      </c>
      <c r="C55" s="9">
        <f>[2]TRX!$J$4</f>
        <v>0.99045190559264895</v>
      </c>
      <c r="D55" s="20">
        <f t="shared" si="0"/>
        <v>2.2062553140696139E-4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2023-12-25T23:59:34Z</dcterms:modified>
</cp:coreProperties>
</file>