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1"/>
  <c r="C31" l="1"/>
  <c r="C15"/>
  <c r="C4"/>
  <c r="C41"/>
  <c r="C16"/>
  <c r="C49" l="1"/>
  <c r="C45" l="1"/>
  <c r="C30" l="1"/>
  <c r="C39" l="1"/>
  <c r="C52"/>
  <c r="C27"/>
  <c r="C48"/>
  <c r="C34"/>
  <c r="C35" l="1"/>
  <c r="C54" l="1"/>
  <c r="C44"/>
  <c r="C37"/>
  <c r="C50"/>
  <c r="C36"/>
  <c r="C46"/>
  <c r="C29"/>
  <c r="C28"/>
  <c r="C19"/>
  <c r="C51"/>
  <c r="C26"/>
  <c r="C38" l="1"/>
  <c r="C17"/>
  <c r="C22"/>
  <c r="C47" l="1"/>
  <c r="C43"/>
  <c r="C42"/>
  <c r="C13"/>
  <c r="C24" l="1"/>
  <c r="C53" l="1"/>
  <c r="C12" l="1"/>
  <c r="C18"/>
  <c r="C40" l="1"/>
  <c r="C33" l="1"/>
  <c r="C23" l="1"/>
  <c r="C25" l="1"/>
  <c r="C32" l="1"/>
  <c r="C20"/>
  <c r="C14" l="1"/>
  <c r="C7" s="1"/>
  <c r="D12" s="1"/>
  <c r="D14" l="1"/>
  <c r="D18" l="1"/>
  <c r="Q3"/>
  <c r="D46"/>
  <c r="D53"/>
  <c r="D21"/>
  <c r="D51"/>
  <c r="D48"/>
  <c r="D54"/>
  <c r="D32"/>
  <c r="D42"/>
  <c r="D49"/>
  <c r="D45"/>
  <c r="D20"/>
  <c r="D17"/>
  <c r="D37"/>
  <c r="D36"/>
  <c r="M8"/>
  <c r="M9"/>
  <c r="D27"/>
  <c r="D44"/>
  <c r="D19"/>
  <c r="D52"/>
  <c r="D38"/>
  <c r="D50"/>
  <c r="D23"/>
  <c r="D29"/>
  <c r="D22"/>
  <c r="D31"/>
  <c r="D24"/>
  <c r="D47"/>
  <c r="D39"/>
  <c r="D28"/>
  <c r="D41"/>
  <c r="D34"/>
  <c r="D13"/>
  <c r="D16"/>
  <c r="D43"/>
  <c r="D7"/>
  <c r="E7" s="1"/>
  <c r="D15"/>
  <c r="D26"/>
  <c r="N8"/>
  <c r="D40"/>
  <c r="D33"/>
  <c r="N9"/>
  <c r="D35"/>
  <c r="D30"/>
  <c r="D25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M36" l="1"/>
  <c r="N36"/>
  <c r="N37" l="1"/>
  <c r="M37"/>
  <c r="M38" l="1"/>
  <c r="N38"/>
  <c r="N39" l="1"/>
  <c r="M39"/>
  <c r="M40" l="1"/>
  <c r="N40"/>
  <c r="M41" l="1"/>
  <c r="N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<sst xmlns="http://schemas.openxmlformats.org/spreadsheetml/2006/main" count="112" uniqueCount="68">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</sst>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USDC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1381.7352281506544</c:v>
                </c:pt>
                <c:pt idx="1">
                  <c:v>1364.4187417248688</c:v>
                </c:pt>
                <c:pt idx="2">
                  <c:v>423.19462901242872</c:v>
                </c:pt>
                <c:pt idx="3">
                  <c:v>388.84</c:v>
                </c:pt>
                <c:pt idx="4">
                  <c:v>266.64999999999998</c:v>
                </c:pt>
                <c:pt idx="5">
                  <c:v>1102.5665285359632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1364.4187417248688</v>
          </cell>
        </row>
      </sheetData>
      <sheetData sheetId="1">
        <row r="4">
          <cell r="J4">
            <v>1381.7352281506544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2.0504695794966494</v>
          </cell>
        </row>
      </sheetData>
      <sheetData sheetId="4">
        <row r="47">
          <cell r="M47">
            <v>146.44</v>
          </cell>
          <cell r="O47">
            <v>0.44711018838961181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2.664079161156927</v>
          </cell>
        </row>
      </sheetData>
      <sheetData sheetId="7">
        <row r="4">
          <cell r="J4">
            <v>40.172351433959761</v>
          </cell>
        </row>
      </sheetData>
      <sheetData sheetId="8">
        <row r="4">
          <cell r="J4">
            <v>11.022504427279022</v>
          </cell>
        </row>
      </sheetData>
      <sheetData sheetId="9">
        <row r="4">
          <cell r="J4">
            <v>23.215043544853643</v>
          </cell>
        </row>
      </sheetData>
      <sheetData sheetId="10">
        <row r="4">
          <cell r="J4">
            <v>11.649243012436147</v>
          </cell>
        </row>
      </sheetData>
      <sheetData sheetId="11">
        <row r="4">
          <cell r="J4">
            <v>54.168969838178249</v>
          </cell>
        </row>
      </sheetData>
      <sheetData sheetId="12">
        <row r="4">
          <cell r="J4">
            <v>3.3770896099504886</v>
          </cell>
        </row>
      </sheetData>
      <sheetData sheetId="13">
        <row r="4">
          <cell r="J4">
            <v>229.39607233140765</v>
          </cell>
        </row>
      </sheetData>
      <sheetData sheetId="14">
        <row r="4">
          <cell r="J4">
            <v>4.9116750490438941</v>
          </cell>
        </row>
      </sheetData>
      <sheetData sheetId="15">
        <row r="4">
          <cell r="J4">
            <v>46.097709117305222</v>
          </cell>
        </row>
      </sheetData>
      <sheetData sheetId="16">
        <row r="4">
          <cell r="J4">
            <v>5.5618386415036785</v>
          </cell>
        </row>
      </sheetData>
      <sheetData sheetId="17">
        <row r="4">
          <cell r="J4">
            <v>4.3451945881211698</v>
          </cell>
        </row>
      </sheetData>
      <sheetData sheetId="18">
        <row r="4">
          <cell r="J4">
            <v>13.36584754771143</v>
          </cell>
        </row>
      </sheetData>
      <sheetData sheetId="19">
        <row r="4">
          <cell r="J4">
            <v>2.0772445393939805</v>
          </cell>
        </row>
      </sheetData>
      <sheetData sheetId="20">
        <row r="4">
          <cell r="J4">
            <v>16.874988336655434</v>
          </cell>
        </row>
      </sheetData>
      <sheetData sheetId="21">
        <row r="4">
          <cell r="J4">
            <v>12.755468554607479</v>
          </cell>
        </row>
      </sheetData>
      <sheetData sheetId="22">
        <row r="4">
          <cell r="J4">
            <v>11.290332582524373</v>
          </cell>
        </row>
      </sheetData>
      <sheetData sheetId="23">
        <row r="4">
          <cell r="J4">
            <v>4.8958851837693045</v>
          </cell>
        </row>
      </sheetData>
      <sheetData sheetId="24">
        <row r="4">
          <cell r="J4">
            <v>43.679626612319716</v>
          </cell>
        </row>
      </sheetData>
      <sheetData sheetId="25">
        <row r="4">
          <cell r="J4">
            <v>52.127559264917295</v>
          </cell>
        </row>
      </sheetData>
      <sheetData sheetId="26">
        <row r="4">
          <cell r="J4">
            <v>1.4683296698448838</v>
          </cell>
        </row>
      </sheetData>
      <sheetData sheetId="27">
        <row r="4">
          <cell r="J4">
            <v>41.39570470925181</v>
          </cell>
        </row>
      </sheetData>
      <sheetData sheetId="28">
        <row r="4">
          <cell r="J4">
            <v>49.927964922388199</v>
          </cell>
        </row>
      </sheetData>
      <sheetData sheetId="29">
        <row r="4">
          <cell r="J4">
            <v>2.3938455335329549</v>
          </cell>
        </row>
      </sheetData>
      <sheetData sheetId="30">
        <row r="4">
          <cell r="J4">
            <v>13.821283073340338</v>
          </cell>
        </row>
      </sheetData>
      <sheetData sheetId="31">
        <row r="4">
          <cell r="J4">
            <v>2.1864588204843134</v>
          </cell>
        </row>
      </sheetData>
      <sheetData sheetId="32">
        <row r="4">
          <cell r="J4">
            <v>423.19462901242872</v>
          </cell>
        </row>
      </sheetData>
      <sheetData sheetId="33">
        <row r="4">
          <cell r="J4">
            <v>1.1674363294151431</v>
          </cell>
        </row>
      </sheetData>
      <sheetData sheetId="34">
        <row r="4">
          <cell r="J4">
            <v>17.3234370028757</v>
          </cell>
        </row>
      </sheetData>
      <sheetData sheetId="35">
        <row r="4">
          <cell r="J4">
            <v>15.91814196670094</v>
          </cell>
        </row>
      </sheetData>
      <sheetData sheetId="36">
        <row r="4">
          <cell r="J4">
            <v>23.426442033171277</v>
          </cell>
        </row>
      </sheetData>
      <sheetData sheetId="37">
        <row r="4">
          <cell r="J4">
            <v>19.144514663310002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P30" sqref="P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0.14337972659645262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4927.4051274239173</v>
      </c>
      <c r="D7" s="20">
        <f>(C7*[1]Feuil1!$K$2-C4)/C4</f>
        <v>0.65325044392049758</v>
      </c>
      <c r="E7" s="31">
        <f>C7-C7/(1+D7)</f>
        <v>1946.9703448152218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1381.7352281506544</v>
      </c>
    </row>
    <row r="9" spans="2:20">
      <c r="M9" s="17" t="str">
        <f>IF(C13&gt;C7*Params!F8,B13,"Others")</f>
        <v>ETH</v>
      </c>
      <c r="N9" s="18">
        <f>IF(C13&gt;C7*0.1,C13,C7)</f>
        <v>1364.4187417248688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423.19462901242872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4</v>
      </c>
      <c r="C12" s="1">
        <f>[2]BTC!J4</f>
        <v>1381.7352281506544</v>
      </c>
      <c r="D12" s="20">
        <f>C12/$C$7</f>
        <v>0.28041843372295133</v>
      </c>
      <c r="M12" s="17" t="str">
        <f>IF(OR(M11="",M11="Others"),"",IF(C16&gt;C7*Params!F8,B16,"Others"))</f>
        <v>USDC</v>
      </c>
      <c r="N12" s="21">
        <f>IF(OR(M11="",M11="Others"),"",IF(C16&gt;$C$7*Params!F$8,C16,SUM(C16:C57)))</f>
        <v>266.64999999999998</v>
      </c>
    </row>
    <row r="13" spans="2:20">
      <c r="B13" s="7" t="s">
        <v>19</v>
      </c>
      <c r="C13" s="1">
        <f>[2]ETH!J4</f>
        <v>1364.4187417248688</v>
      </c>
      <c r="D13" s="20">
        <f t="shared" ref="D13:D51" si="0">C13/$C$7</f>
        <v>0.27690411209159022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1102.5665285359632</v>
      </c>
      <c r="Q13" s="23"/>
    </row>
    <row r="14" spans="2:20">
      <c r="B14" s="7" t="s">
        <v>24</v>
      </c>
      <c r="C14" s="1">
        <f>[2]SOL!J4</f>
        <v>423.19462901242872</v>
      </c>
      <c r="D14" s="20">
        <f t="shared" si="0"/>
        <v>8.588590101047322E-2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7.8913746676902194E-2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5.4115704535016892E-2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229.39607233140765</v>
      </c>
      <c r="D17" s="20">
        <f t="shared" si="0"/>
        <v>4.6555147465890949E-2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146.44</v>
      </c>
      <c r="D18" s="20">
        <f>C18/$C$7</f>
        <v>2.9719496613942901E-2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1.4138611472990227E-2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54.168969838178249</v>
      </c>
      <c r="D20" s="20">
        <f t="shared" si="0"/>
        <v>1.0993406963169309E-2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7" t="s">
        <v>5</v>
      </c>
      <c r="C21" s="1">
        <f>H$2</f>
        <v>51</v>
      </c>
      <c r="D21" s="20">
        <f t="shared" si="0"/>
        <v>1.0350275384533515E-2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31</v>
      </c>
      <c r="C22" s="9">
        <f>[2]MATIC!$J$4</f>
        <v>52.127559264917295</v>
      </c>
      <c r="D22" s="20">
        <f t="shared" si="0"/>
        <v>1.0579109676774225E-2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37</v>
      </c>
      <c r="C23" s="9">
        <f>[2]NEAR!$J$4</f>
        <v>49.927964922388199</v>
      </c>
      <c r="D23" s="20">
        <f t="shared" si="0"/>
        <v>1.013270953600093E-2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46.097709117305222</v>
      </c>
      <c r="D24" s="20">
        <f t="shared" si="0"/>
        <v>9.3553722345143218E-3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43.679626612319716</v>
      </c>
      <c r="D25" s="20">
        <f t="shared" si="0"/>
        <v>8.8646306692374086E-3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8.7896162138067953E-3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56</v>
      </c>
      <c r="C27" s="9">
        <f>[2]MINA!$J$4</f>
        <v>41.39570470925181</v>
      </c>
      <c r="D27" s="20">
        <f t="shared" si="0"/>
        <v>8.4011165387762182E-3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44</v>
      </c>
      <c r="C28" s="9">
        <f>[2]ADA!$J$4</f>
        <v>40.172351433959761</v>
      </c>
      <c r="D28" s="20">
        <f t="shared" si="0"/>
        <v>8.152841180112615E-3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47</v>
      </c>
      <c r="C29" s="9">
        <f>[2]APE!$J$4</f>
        <v>23.215043544853643</v>
      </c>
      <c r="D29" s="20">
        <f t="shared" si="0"/>
        <v>4.7114136030033792E-3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65</v>
      </c>
      <c r="C30" s="10">
        <f>[2]TIA!$J$4</f>
        <v>23.426442033171277</v>
      </c>
      <c r="D30" s="20">
        <f t="shared" si="0"/>
        <v>4.7543162024143914E-3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19.144514663310002</v>
      </c>
      <c r="D31" s="20">
        <f t="shared" si="0"/>
        <v>3.8853137033038913E-3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17.3234370028757</v>
      </c>
      <c r="D32" s="20">
        <f t="shared" si="0"/>
        <v>3.5157322271839493E-3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16.874988336655434</v>
      </c>
      <c r="D33" s="20">
        <f t="shared" si="0"/>
        <v>3.4247211057877435E-3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15.91814196670094</v>
      </c>
      <c r="D34" s="20">
        <f t="shared" si="0"/>
        <v>3.2305324110873464E-3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13.821283073340338</v>
      </c>
      <c r="D35" s="20">
        <f t="shared" si="0"/>
        <v>2.8049820779738085E-3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13.36584754771143</v>
      </c>
      <c r="D36" s="20">
        <f t="shared" si="0"/>
        <v>2.7125529973824562E-3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12.755468554607479</v>
      </c>
      <c r="D37" s="20">
        <f t="shared" si="0"/>
        <v>2.5886786705675508E-3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11.649243012436147</v>
      </c>
      <c r="D38" s="20">
        <f t="shared" si="0"/>
        <v>2.3641739843150373E-3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11.290332582524373</v>
      </c>
      <c r="D39" s="20">
        <f t="shared" si="0"/>
        <v>2.2913343414137006E-3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11.022504427279022</v>
      </c>
      <c r="D40" s="20">
        <f t="shared" si="0"/>
        <v>2.2369795343054463E-3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1.5890716913901455E-3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5.5618386415036785</v>
      </c>
      <c r="D42" s="20">
        <f t="shared" si="0"/>
        <v>1.1287561094882911E-3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4.9116750490438941</v>
      </c>
      <c r="D43" s="20">
        <f t="shared" si="0"/>
        <v>9.9680763444993069E-4</v>
      </c>
    </row>
    <row r="44" spans="2:14">
      <c r="B44" s="22" t="s">
        <v>23</v>
      </c>
      <c r="C44" s="9">
        <f>[2]LUNA!J4</f>
        <v>4.8958851837693045</v>
      </c>
      <c r="D44" s="20">
        <f t="shared" si="0"/>
        <v>9.9360313535430938E-4</v>
      </c>
    </row>
    <row r="45" spans="2:14">
      <c r="B45" s="22" t="s">
        <v>36</v>
      </c>
      <c r="C45" s="9">
        <f>[2]GRT!$J$4</f>
        <v>4.3451945881211698</v>
      </c>
      <c r="D45" s="20">
        <f t="shared" si="0"/>
        <v>8.8184236443997622E-4</v>
      </c>
    </row>
    <row r="46" spans="2:14">
      <c r="B46" s="22" t="s">
        <v>35</v>
      </c>
      <c r="C46" s="9">
        <f>[2]AMP!$J$4</f>
        <v>3.3770896099504886</v>
      </c>
      <c r="D46" s="20">
        <f t="shared" si="0"/>
        <v>6.8536877374969474E-4</v>
      </c>
    </row>
    <row r="47" spans="2:14">
      <c r="B47" s="22" t="s">
        <v>63</v>
      </c>
      <c r="C47" s="10">
        <f>[2]ACE!$J$4</f>
        <v>2.664079161156927</v>
      </c>
      <c r="D47" s="20">
        <f t="shared" si="0"/>
        <v>5.4066574439551448E-4</v>
      </c>
    </row>
    <row r="48" spans="2:14">
      <c r="B48" s="22" t="s">
        <v>61</v>
      </c>
      <c r="C48" s="10">
        <f>[2]SEI!$J$4</f>
        <v>2.3938455335329549</v>
      </c>
      <c r="D48" s="20">
        <f t="shared" si="0"/>
        <v>4.8582275490395376E-4</v>
      </c>
    </row>
    <row r="49" spans="2:4">
      <c r="B49" s="22" t="s">
        <v>39</v>
      </c>
      <c r="C49" s="9">
        <f>[2]SHPING!$J$4</f>
        <v>2.1864588204843134</v>
      </c>
      <c r="D49" s="20">
        <f t="shared" si="0"/>
        <v>4.437343315481367E-4</v>
      </c>
    </row>
    <row r="50" spans="2:4">
      <c r="B50" s="22" t="s">
        <v>49</v>
      </c>
      <c r="C50" s="9">
        <f>[2]KAVA!$J$4</f>
        <v>2.0772445393939805</v>
      </c>
      <c r="D50" s="20">
        <f t="shared" si="0"/>
        <v>4.2156966713227797E-4</v>
      </c>
    </row>
    <row r="51" spans="2:4">
      <c r="B51" s="7" t="s">
        <v>25</v>
      </c>
      <c r="C51" s="1">
        <f>[2]POLIS!J4</f>
        <v>2.0504695794966494</v>
      </c>
      <c r="D51" s="20">
        <f t="shared" si="0"/>
        <v>4.1613578069409725E-4</v>
      </c>
    </row>
    <row r="52" spans="2:4">
      <c r="B52" s="22" t="s">
        <v>62</v>
      </c>
      <c r="C52" s="10">
        <f>[2]MEME!$J$4</f>
        <v>1.4683296698448838</v>
      </c>
      <c r="D52" s="20">
        <f>C52/$C$7</f>
        <v>2.9799247917991614E-4</v>
      </c>
    </row>
    <row r="53" spans="2:4">
      <c r="B53" s="7" t="s">
        <v>27</v>
      </c>
      <c r="C53" s="1">
        <f>[2]ATLAS!O47</f>
        <v>0.44711018838961181</v>
      </c>
      <c r="D53" s="20">
        <f>C53/$C$7</f>
        <v>9.0739481903198864E-5</v>
      </c>
    </row>
    <row r="54" spans="2:4">
      <c r="B54" s="22" t="s">
        <v>42</v>
      </c>
      <c r="C54" s="9">
        <f>[2]TRX!$J$4</f>
        <v>1.1674363294151431</v>
      </c>
      <c r="D54" s="20">
        <f>C54/$C$7</f>
        <v>2.3692720594815128E-4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2024-02-07T21:45:23Z</dcterms:modified>
</cp:coreProperties>
</file>