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 calcOnSave="0"/>
</workbook>
</file>

<file path=xl/calcChain.xml><?xml version="1.0" encoding="utf-8"?>
<calcChain xmlns="http://schemas.openxmlformats.org/spreadsheetml/2006/main">
  <c r="H2" i="1"/>
  <c r="N2"/>
  <c r="C18" l="1"/>
  <c r="T2"/>
  <c r="C25" i="2" l="1"/>
  <c r="C26" i="1" l="1"/>
  <c r="C4"/>
  <c r="C38"/>
  <c r="C28"/>
  <c r="Q2" l="1"/>
  <c r="C44" l="1"/>
  <c r="C43" l="1"/>
  <c r="C45" l="1"/>
  <c r="C36"/>
  <c r="C46"/>
  <c r="C27"/>
  <c r="C17"/>
  <c r="C16" l="1"/>
  <c r="C48" l="1"/>
  <c r="C50" l="1"/>
  <c r="C39" l="1"/>
  <c r="C30" l="1"/>
  <c r="C47"/>
  <c r="C31"/>
  <c r="C40"/>
  <c r="C32"/>
  <c r="C49" l="1"/>
  <c r="C42"/>
  <c r="C41"/>
  <c r="C21"/>
  <c r="C25"/>
  <c r="C33" l="1"/>
  <c r="C24"/>
  <c r="C20"/>
  <c r="C15"/>
  <c r="C19"/>
  <c r="C35" l="1"/>
  <c r="C34"/>
  <c r="C37"/>
  <c r="C29"/>
  <c r="C12"/>
  <c r="C22"/>
  <c r="C13" l="1"/>
  <c r="C14" l="1"/>
  <c r="C23" l="1"/>
  <c r="C7" l="1"/>
  <c r="D37" l="1"/>
  <c r="D7"/>
  <c r="E7" s="1"/>
  <c r="D12"/>
  <c r="D35"/>
  <c r="D49"/>
  <c r="D21"/>
  <c r="D27"/>
  <c r="D46"/>
  <c r="D14"/>
  <c r="D16"/>
  <c r="D30"/>
  <c r="M8"/>
  <c r="D18"/>
  <c r="N9"/>
  <c r="D20"/>
  <c r="D39"/>
  <c r="D28"/>
  <c r="D26"/>
  <c r="D15"/>
  <c r="D31"/>
  <c r="Q3"/>
  <c r="D48"/>
  <c r="M9"/>
  <c r="D29"/>
  <c r="D22"/>
  <c r="D34"/>
  <c r="D19"/>
  <c r="D44"/>
  <c r="D13"/>
  <c r="D17"/>
  <c r="D32"/>
  <c r="D36"/>
  <c r="D24"/>
  <c r="D25"/>
  <c r="D33"/>
  <c r="D43"/>
  <c r="D45"/>
  <c r="D42"/>
  <c r="D47"/>
  <c r="N8"/>
  <c r="D50"/>
  <c r="D40"/>
  <c r="D41"/>
  <c r="D38"/>
  <c r="D23"/>
  <c r="M10" l="1"/>
  <c r="N10"/>
  <c r="N11" l="1"/>
  <c r="M11"/>
  <c r="M12" l="1"/>
  <c r="N12"/>
  <c r="N13" l="1"/>
  <c r="M13"/>
  <c r="M14" l="1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M26" l="1"/>
  <c r="N26"/>
  <c r="N27" l="1"/>
  <c r="M27"/>
  <c r="N28" l="1"/>
  <c r="M28"/>
  <c r="N29" l="1"/>
  <c r="M29"/>
  <c r="M30" l="1"/>
  <c r="N30"/>
  <c r="M31" l="1"/>
  <c r="N31"/>
  <c r="M32" l="1"/>
  <c r="N32"/>
  <c r="N33" l="1"/>
  <c r="M33"/>
  <c r="N34" l="1"/>
  <c r="M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<sst xmlns="http://schemas.openxmlformats.org/spreadsheetml/2006/main" count="97" uniqueCount="60">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</sst>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953.96201608249123</c:v>
                </c:pt>
                <c:pt idx="1">
                  <c:v>850.65996246799023</c:v>
                </c:pt>
                <c:pt idx="2">
                  <c:v>182.93034305822232</c:v>
                </c:pt>
                <c:pt idx="3">
                  <c:v>675.67845226179838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953.96201608249123</v>
          </cell>
        </row>
      </sheetData>
      <sheetData sheetId="1">
        <row r="4">
          <cell r="J4">
            <v>850.65996246799023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0.58740955969522901</v>
          </cell>
        </row>
      </sheetData>
      <sheetData sheetId="4">
        <row r="46">
          <cell r="M46">
            <v>79.390000000000015</v>
          </cell>
          <cell r="O46">
            <v>0.85675375730405001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0</v>
          </cell>
        </row>
      </sheetData>
      <sheetData sheetId="8">
        <row r="4">
          <cell r="J4">
            <v>6.9244594976513474</v>
          </cell>
        </row>
      </sheetData>
      <sheetData sheetId="9">
        <row r="4">
          <cell r="J4">
            <v>18.435452344271766</v>
          </cell>
        </row>
      </sheetData>
      <sheetData sheetId="10">
        <row r="4">
          <cell r="J4">
            <v>10.847776459243322</v>
          </cell>
        </row>
      </sheetData>
      <sheetData sheetId="11">
        <row r="4">
          <cell r="J4">
            <v>36.057983161759161</v>
          </cell>
        </row>
      </sheetData>
      <sheetData sheetId="12">
        <row r="4">
          <cell r="J4">
            <v>2.4692271172560227</v>
          </cell>
        </row>
      </sheetData>
      <sheetData sheetId="13">
        <row r="4">
          <cell r="J4">
            <v>139.29396009953763</v>
          </cell>
        </row>
      </sheetData>
      <sheetData sheetId="14">
        <row r="4">
          <cell r="J4">
            <v>5.0335864255290712</v>
          </cell>
        </row>
      </sheetData>
      <sheetData sheetId="15">
        <row r="4">
          <cell r="J4">
            <v>30.79980686577218</v>
          </cell>
        </row>
      </sheetData>
      <sheetData sheetId="16">
        <row r="4">
          <cell r="J4">
            <v>3.9823395445076</v>
          </cell>
        </row>
      </sheetData>
      <sheetData sheetId="17">
        <row r="4">
          <cell r="J4">
            <v>6.9565260478999669</v>
          </cell>
        </row>
      </sheetData>
      <sheetData sheetId="18">
        <row r="4">
          <cell r="J4">
            <v>8.9694888863199509</v>
          </cell>
        </row>
      </sheetData>
      <sheetData sheetId="19">
        <row r="4">
          <cell r="J4">
            <v>9.1189848008825098</v>
          </cell>
        </row>
      </sheetData>
      <sheetData sheetId="20">
        <row r="4">
          <cell r="J4">
            <v>11.472293252496646</v>
          </cell>
        </row>
      </sheetData>
      <sheetData sheetId="21">
        <row r="4">
          <cell r="J4">
            <v>1.3713018059243716</v>
          </cell>
        </row>
      </sheetData>
      <sheetData sheetId="22">
        <row r="4">
          <cell r="J4">
            <v>27.983348906650924</v>
          </cell>
        </row>
      </sheetData>
      <sheetData sheetId="23">
        <row r="4">
          <cell r="J4">
            <v>34.323538331369363</v>
          </cell>
        </row>
      </sheetData>
      <sheetData sheetId="24">
        <row r="4">
          <cell r="J4">
            <v>23.745532498359474</v>
          </cell>
        </row>
      </sheetData>
      <sheetData sheetId="25">
        <row r="4">
          <cell r="J4">
            <v>27.28152048784197</v>
          </cell>
        </row>
      </sheetData>
      <sheetData sheetId="26">
        <row r="4">
          <cell r="J4">
            <v>3.4634968968606277</v>
          </cell>
        </row>
      </sheetData>
      <sheetData sheetId="27">
        <row r="4">
          <cell r="J4">
            <v>182.93034305822232</v>
          </cell>
        </row>
      </sheetData>
      <sheetData sheetId="28">
        <row r="4">
          <cell r="J4">
            <v>0.75615086424555322</v>
          </cell>
        </row>
      </sheetData>
      <sheetData sheetId="29">
        <row r="4">
          <cell r="J4">
            <v>9.7597318091721945</v>
          </cell>
        </row>
      </sheetData>
      <sheetData sheetId="30">
        <row r="4">
          <cell r="J4">
            <v>15.258121515729139</v>
          </cell>
        </row>
      </sheetData>
      <sheetData sheetId="31">
        <row r="4">
          <cell r="J4">
            <v>4.5032606301743385</v>
          </cell>
        </row>
      </sheetData>
      <sheetData sheetId="32">
        <row r="4">
          <cell r="J4">
            <v>2.4790598017408256</v>
          </cell>
        </row>
      </sheetData>
      <sheetData sheetId="33">
        <row r="4">
          <cell r="J4">
            <v>1.6388362817712814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" sqref="K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13.11+24.42</f>
        <v>37.53</v>
      </c>
      <c r="J2" t="s">
        <v>6</v>
      </c>
      <c r="K2" s="9">
        <v>16.47</v>
      </c>
      <c r="M2" t="s">
        <v>7</v>
      </c>
      <c r="N2" s="9">
        <f>23.34</f>
        <v>23.34</v>
      </c>
      <c r="P2" t="s">
        <v>8</v>
      </c>
      <c r="Q2" s="10">
        <f>N2+K2+H2</f>
        <v>77.34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2.8776970605909374E-2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2687.5657295253368</v>
      </c>
      <c r="D7" s="20">
        <f>(C7*[1]Feuil1!$K$2-C4)/C4</f>
        <v>1.0363056212532666E-2</v>
      </c>
      <c r="E7" s="31">
        <f>C7-C7/(1+D7)</f>
        <v>27.565729525337247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953.96201608249123</v>
      </c>
    </row>
    <row r="9" spans="2:20">
      <c r="M9" s="17" t="str">
        <f>IF(C13&gt;C7*[2]Params!F8,B13,"Others")</f>
        <v>BTC</v>
      </c>
      <c r="N9" s="18">
        <f>IF(C13&gt;C7*0.1,C13,C7)</f>
        <v>850.65996246799023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182.93034305822232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675.67845226179838</v>
      </c>
    </row>
    <row r="12" spans="2:20">
      <c r="B12" s="7" t="s">
        <v>19</v>
      </c>
      <c r="C12" s="1">
        <f>[2]ETH!J4</f>
        <v>953.96201608249123</v>
      </c>
      <c r="D12" s="20">
        <f>C12/$C$7</f>
        <v>0.35495392935039949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850.65996246799023</v>
      </c>
      <c r="D13" s="20">
        <f t="shared" ref="D13:D50" si="0">C13/$C$7</f>
        <v>0.31651689598610455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182.93034305822232</v>
      </c>
      <c r="D14" s="20">
        <f t="shared" si="0"/>
        <v>6.8065439683415843E-2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139.29396009953763</v>
      </c>
      <c r="D15" s="20">
        <f t="shared" si="0"/>
        <v>5.1829043126003456E-2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2.9539742648088254E-2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2.5729603276424016E-2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5</v>
      </c>
      <c r="C18" s="1">
        <f>H$2</f>
        <v>37.53</v>
      </c>
      <c r="D18" s="20">
        <f>C18/$C$7</f>
        <v>1.396430963071863E-2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36.057983161759161</v>
      </c>
      <c r="D19" s="20">
        <f>C19/$C$7</f>
        <v>1.3416595830803188E-2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34.323538331369363</v>
      </c>
      <c r="D20" s="20">
        <f t="shared" si="0"/>
        <v>1.2771236794060252E-2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27.983348906650924</v>
      </c>
      <c r="D21" s="20">
        <f t="shared" si="0"/>
        <v>1.0412154240258598E-2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30.79980686577218</v>
      </c>
      <c r="D22" s="20">
        <f t="shared" si="0"/>
        <v>1.1460112966692679E-2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0</v>
      </c>
      <c r="D23" s="20">
        <f t="shared" si="0"/>
        <v>0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27.28152048784197</v>
      </c>
      <c r="D24" s="20">
        <f t="shared" si="0"/>
        <v>1.0151015168905389E-2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23.745532498359474</v>
      </c>
      <c r="D25" s="20">
        <f t="shared" si="0"/>
        <v>8.8353308860480515E-3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23.34</v>
      </c>
      <c r="D26" s="20">
        <f t="shared" si="0"/>
        <v>8.6844387631487552E-3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8.4339022549859387E-3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6.1282222120419881E-3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18.435452344271766</v>
      </c>
      <c r="D29" s="20">
        <f t="shared" si="0"/>
        <v>6.8595354307958581E-3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15.258121515729139</v>
      </c>
      <c r="D30" s="20">
        <f t="shared" si="0"/>
        <v>5.6773017113981228E-3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11.472293252496646</v>
      </c>
      <c r="D31" s="20">
        <f t="shared" si="0"/>
        <v>4.2686558793569749E-3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10.847776459243322</v>
      </c>
      <c r="D32" s="20">
        <f t="shared" si="0"/>
        <v>4.0362832209351017E-3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9.7597318091721945</v>
      </c>
      <c r="D33" s="20">
        <f t="shared" si="0"/>
        <v>3.6314392991221483E-3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8.9694888863199509</v>
      </c>
      <c r="D34" s="20">
        <f t="shared" si="0"/>
        <v>3.3374026122531685E-3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9.1189848008825098</v>
      </c>
      <c r="D35" s="20">
        <f t="shared" si="0"/>
        <v>3.3930276386181838E-3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6.9244594976513474</v>
      </c>
      <c r="D36" s="20">
        <f t="shared" si="0"/>
        <v>2.5764800546382574E-3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6.9565260478999669</v>
      </c>
      <c r="D37" s="20">
        <f t="shared" si="0"/>
        <v>2.5884115024522917E-3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2.0092531842760618E-3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4.5032606301743385</v>
      </c>
      <c r="D39" s="20">
        <f t="shared" si="0"/>
        <v>1.6755908816301509E-3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3.9823395445076</v>
      </c>
      <c r="D40" s="20">
        <f t="shared" si="0"/>
        <v>1.4817645204945142E-3</v>
      </c>
    </row>
    <row r="41" spans="2:14">
      <c r="B41" s="22" t="s">
        <v>51</v>
      </c>
      <c r="C41" s="9">
        <f>[2]DOGE!$J$4</f>
        <v>5.0335864255290712</v>
      </c>
      <c r="D41" s="20">
        <f t="shared" si="0"/>
        <v>1.8729165840413048E-3</v>
      </c>
    </row>
    <row r="42" spans="2:14">
      <c r="B42" s="22" t="s">
        <v>56</v>
      </c>
      <c r="C42" s="9">
        <f>[2]SHIB!$J$4</f>
        <v>3.4634968968606277</v>
      </c>
      <c r="D42" s="20">
        <f t="shared" si="0"/>
        <v>1.2887115127310138E-3</v>
      </c>
    </row>
    <row r="43" spans="2:14">
      <c r="B43" s="22" t="s">
        <v>50</v>
      </c>
      <c r="C43" s="9">
        <f>[2]KAVA!$J$4</f>
        <v>2.4790598017408256</v>
      </c>
      <c r="D43" s="20">
        <f t="shared" si="0"/>
        <v>9.2241829641824752E-4</v>
      </c>
    </row>
    <row r="44" spans="2:14">
      <c r="B44" s="22" t="s">
        <v>36</v>
      </c>
      <c r="C44" s="9">
        <f>[2]AMP!$J$4</f>
        <v>2.4692271172560227</v>
      </c>
      <c r="D44" s="20">
        <f t="shared" si="0"/>
        <v>9.1875971260138231E-4</v>
      </c>
    </row>
    <row r="45" spans="2:14">
      <c r="B45" s="22" t="s">
        <v>40</v>
      </c>
      <c r="C45" s="9">
        <f>[2]SHPING!$J$4</f>
        <v>1.6388362817712814</v>
      </c>
      <c r="D45" s="20">
        <f t="shared" si="0"/>
        <v>6.0978463289927567E-4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6.3134961923319295E-4</v>
      </c>
    </row>
    <row r="47" spans="2:14">
      <c r="B47" s="22" t="s">
        <v>23</v>
      </c>
      <c r="C47" s="9">
        <f>[2]LUNA!J4</f>
        <v>1.3713018059243716</v>
      </c>
      <c r="D47" s="20">
        <f t="shared" si="0"/>
        <v>5.102393555846403E-4</v>
      </c>
    </row>
    <row r="48" spans="2:14">
      <c r="B48" s="7" t="s">
        <v>28</v>
      </c>
      <c r="C48" s="1">
        <f>[2]ATLAS!O46</f>
        <v>0.85675375730405001</v>
      </c>
      <c r="D48" s="20">
        <f t="shared" si="0"/>
        <v>3.1878429907474865E-4</v>
      </c>
    </row>
    <row r="49" spans="2:4">
      <c r="B49" s="22" t="s">
        <v>43</v>
      </c>
      <c r="C49" s="9">
        <f>[2]TRX!$J$4</f>
        <v>0.75615086424555322</v>
      </c>
      <c r="D49" s="20">
        <f t="shared" si="0"/>
        <v>2.8135157995897667E-4</v>
      </c>
    </row>
    <row r="50" spans="2:4">
      <c r="B50" s="7" t="s">
        <v>25</v>
      </c>
      <c r="C50" s="1">
        <f>[2]POLIS!J4</f>
        <v>0.58740955969522901</v>
      </c>
      <c r="D50" s="20">
        <f t="shared" si="0"/>
        <v>2.1856565338737745E-4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2023-07-25T21:17:46Z</dcterms:modified>
</cp:coreProperties>
</file>