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S22" i="28"/>
  <c r="T22"/>
  <c r="R22"/>
  <c r="C36"/>
  <c r="N7"/>
  <c r="N26" i="35" l="1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S6"/>
  <c r="R6"/>
  <c r="N6"/>
  <c r="C6"/>
  <c r="O6" s="1"/>
  <c r="R5"/>
  <c r="C5"/>
  <c r="O9" s="1"/>
  <c r="P9" s="1"/>
  <c r="K4"/>
  <c r="J4"/>
  <c r="B14" i="31"/>
  <c r="N9" s="1"/>
  <c r="C11"/>
  <c r="C10"/>
  <c r="C9"/>
  <c r="C8"/>
  <c r="T7"/>
  <c r="R7"/>
  <c r="R18" s="1"/>
  <c r="C7"/>
  <c r="T6"/>
  <c r="S6"/>
  <c r="R6"/>
  <c r="P6"/>
  <c r="N6"/>
  <c r="E6"/>
  <c r="D6"/>
  <c r="D14" s="1"/>
  <c r="G13" s="1"/>
  <c r="R5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E6"/>
  <c r="D6"/>
  <c r="D13" s="1"/>
  <c r="G12" s="1"/>
  <c r="C5"/>
  <c r="O9" s="1"/>
  <c r="P9" s="1"/>
  <c r="J4"/>
  <c r="K4" s="1"/>
  <c r="C35" i="28"/>
  <c r="C34"/>
  <c r="B34"/>
  <c r="D33"/>
  <c r="C33" s="1"/>
  <c r="C32"/>
  <c r="C31"/>
  <c r="C30"/>
  <c r="D29"/>
  <c r="C29"/>
  <c r="C28"/>
  <c r="B28"/>
  <c r="C27"/>
  <c r="C26"/>
  <c r="B26"/>
  <c r="C25"/>
  <c r="C24"/>
  <c r="N23"/>
  <c r="C23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 s="1"/>
  <c r="R16"/>
  <c r="C16"/>
  <c r="O9" s="1"/>
  <c r="P9" s="1"/>
  <c r="T15"/>
  <c r="S15"/>
  <c r="O26" s="1"/>
  <c r="R15"/>
  <c r="N25" s="1"/>
  <c r="B15"/>
  <c r="E15" s="1"/>
  <c r="T14"/>
  <c r="S14"/>
  <c r="R14"/>
  <c r="O14"/>
  <c r="N14"/>
  <c r="N17" s="1"/>
  <c r="B14"/>
  <c r="E14" s="1"/>
  <c r="T13"/>
  <c r="S13"/>
  <c r="O17" s="1"/>
  <c r="P17" s="1"/>
  <c r="R13"/>
  <c r="N16" s="1"/>
  <c r="D13"/>
  <c r="B13"/>
  <c r="T12"/>
  <c r="S12" s="1"/>
  <c r="R12"/>
  <c r="E12"/>
  <c r="T11"/>
  <c r="S11"/>
  <c r="R11"/>
  <c r="C11"/>
  <c r="T10"/>
  <c r="S10"/>
  <c r="C10"/>
  <c r="U9"/>
  <c r="S9"/>
  <c r="R9"/>
  <c r="N9"/>
  <c r="B9"/>
  <c r="C9" s="1"/>
  <c r="R8"/>
  <c r="T8" s="1"/>
  <c r="O8"/>
  <c r="P8" s="1"/>
  <c r="N8"/>
  <c r="C8"/>
  <c r="B8"/>
  <c r="T7"/>
  <c r="R7"/>
  <c r="C7"/>
  <c r="T6"/>
  <c r="O6"/>
  <c r="N6"/>
  <c r="P6" s="1"/>
  <c r="B6"/>
  <c r="R6" s="1"/>
  <c r="S5"/>
  <c r="D5"/>
  <c r="D38" s="1"/>
  <c r="B5"/>
  <c r="B38" s="1"/>
  <c r="J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S5" s="1"/>
  <c r="R5"/>
  <c r="R22" s="1"/>
  <c r="C5"/>
  <c r="O9" s="1"/>
  <c r="P9" s="1"/>
  <c r="B10" i="25"/>
  <c r="N9" s="1"/>
  <c r="N7"/>
  <c r="D7"/>
  <c r="E6"/>
  <c r="D6"/>
  <c r="D10" s="1"/>
  <c r="G9" s="1"/>
  <c r="C5"/>
  <c r="O7" s="1"/>
  <c r="P7" s="1"/>
  <c r="J4"/>
  <c r="E7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R6"/>
  <c r="U6" s="1"/>
  <c r="N6"/>
  <c r="E6"/>
  <c r="D6"/>
  <c r="D18" s="1"/>
  <c r="G17" s="1"/>
  <c r="T5"/>
  <c r="S5"/>
  <c r="R5"/>
  <c r="R17" s="1"/>
  <c r="C5"/>
  <c r="O17" s="1"/>
  <c r="P17" s="1"/>
  <c r="B35" i="23"/>
  <c r="C35" s="1"/>
  <c r="N9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B37" s="1"/>
  <c r="J4" s="1"/>
  <c r="R8"/>
  <c r="S8" s="1"/>
  <c r="C8"/>
  <c r="T7"/>
  <c r="R7"/>
  <c r="D7"/>
  <c r="R6"/>
  <c r="T6" s="1"/>
  <c r="D6"/>
  <c r="D37" s="1"/>
  <c r="G37" s="1"/>
  <c r="R5"/>
  <c r="T5" s="1"/>
  <c r="D5"/>
  <c r="D15" i="22"/>
  <c r="D14"/>
  <c r="D13"/>
  <c r="D12"/>
  <c r="D11"/>
  <c r="D10"/>
  <c r="D9"/>
  <c r="D8"/>
  <c r="B7"/>
  <c r="C7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8" s="1"/>
  <c r="R6"/>
  <c r="N6"/>
  <c r="E6"/>
  <c r="D6"/>
  <c r="D15" s="1"/>
  <c r="G14" s="1"/>
  <c r="T5"/>
  <c r="S5"/>
  <c r="R5"/>
  <c r="N9" s="1"/>
  <c r="C5"/>
  <c r="J4"/>
  <c r="B10" i="20"/>
  <c r="N9" s="1"/>
  <c r="N7"/>
  <c r="E6"/>
  <c r="D6"/>
  <c r="D10" s="1"/>
  <c r="G9" s="1"/>
  <c r="C5"/>
  <c r="O7" s="1"/>
  <c r="P7" s="1"/>
  <c r="J4"/>
  <c r="K4" s="1"/>
  <c r="B10" i="19"/>
  <c r="N9"/>
  <c r="N8"/>
  <c r="O7"/>
  <c r="P7" s="1"/>
  <c r="N7"/>
  <c r="N6"/>
  <c r="E6"/>
  <c r="D6"/>
  <c r="D10" s="1"/>
  <c r="C5"/>
  <c r="O9" s="1"/>
  <c r="P9" s="1"/>
  <c r="J4"/>
  <c r="B10" i="18"/>
  <c r="N9" s="1"/>
  <c r="N7"/>
  <c r="E6"/>
  <c r="D6"/>
  <c r="D10" s="1"/>
  <c r="G9" s="1"/>
  <c r="C5"/>
  <c r="O7" s="1"/>
  <c r="P7" s="1"/>
  <c r="J4"/>
  <c r="K4" s="1"/>
  <c r="B13" i="17"/>
  <c r="N9" s="1"/>
  <c r="O9"/>
  <c r="O8"/>
  <c r="N8"/>
  <c r="P8" s="1"/>
  <c r="O7"/>
  <c r="N7"/>
  <c r="P7" s="1"/>
  <c r="O6"/>
  <c r="P6" s="1"/>
  <c r="N6"/>
  <c r="E6"/>
  <c r="D6"/>
  <c r="D13" s="1"/>
  <c r="J4"/>
  <c r="C10" i="16"/>
  <c r="O9"/>
  <c r="D9"/>
  <c r="B9"/>
  <c r="O8"/>
  <c r="D8"/>
  <c r="D14" s="1"/>
  <c r="B8"/>
  <c r="R8" s="1"/>
  <c r="T7"/>
  <c r="S7"/>
  <c r="R7"/>
  <c r="C7"/>
  <c r="T6"/>
  <c r="R6"/>
  <c r="E6"/>
  <c r="D6"/>
  <c r="T5"/>
  <c r="R5"/>
  <c r="R13" s="1"/>
  <c r="C5"/>
  <c r="D13" i="15"/>
  <c r="B13"/>
  <c r="G12"/>
  <c r="N9"/>
  <c r="N8"/>
  <c r="N7"/>
  <c r="N6"/>
  <c r="E6"/>
  <c r="D6"/>
  <c r="C5"/>
  <c r="J4"/>
  <c r="K4" s="1"/>
  <c r="N23" i="14"/>
  <c r="G17"/>
  <c r="B17"/>
  <c r="J4" s="1"/>
  <c r="O16"/>
  <c r="N15"/>
  <c r="C15"/>
  <c r="D14"/>
  <c r="C14"/>
  <c r="C13"/>
  <c r="C12"/>
  <c r="S9" s="1"/>
  <c r="C11"/>
  <c r="T10"/>
  <c r="R10"/>
  <c r="E10"/>
  <c r="T9"/>
  <c r="R9"/>
  <c r="D9"/>
  <c r="S8"/>
  <c r="R8"/>
  <c r="N9" s="1"/>
  <c r="N8"/>
  <c r="E8"/>
  <c r="S7"/>
  <c r="R7"/>
  <c r="T7" s="1"/>
  <c r="O7"/>
  <c r="P7" s="1"/>
  <c r="N7"/>
  <c r="E7"/>
  <c r="S6"/>
  <c r="R6"/>
  <c r="T6" s="1"/>
  <c r="N6"/>
  <c r="D6"/>
  <c r="T5"/>
  <c r="R5"/>
  <c r="D5"/>
  <c r="D17" s="1"/>
  <c r="K4" s="1"/>
  <c r="T15" i="13"/>
  <c r="D13"/>
  <c r="G12" s="1"/>
  <c r="B13"/>
  <c r="C11"/>
  <c r="C10"/>
  <c r="N9"/>
  <c r="C9"/>
  <c r="N8"/>
  <c r="C8"/>
  <c r="N7"/>
  <c r="C7"/>
  <c r="T6"/>
  <c r="R6"/>
  <c r="N6"/>
  <c r="C6"/>
  <c r="O6" s="1"/>
  <c r="P6" s="1"/>
  <c r="T5"/>
  <c r="S5" s="1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S8" s="1"/>
  <c r="R8"/>
  <c r="O8"/>
  <c r="C8"/>
  <c r="T7"/>
  <c r="V7" s="1"/>
  <c r="R7"/>
  <c r="N9" s="1"/>
  <c r="P7"/>
  <c r="N7"/>
  <c r="C7"/>
  <c r="T6"/>
  <c r="R6"/>
  <c r="R13" s="1"/>
  <c r="O6"/>
  <c r="P6" s="1"/>
  <c r="N6"/>
  <c r="E6"/>
  <c r="D6"/>
  <c r="D13" s="1"/>
  <c r="T5"/>
  <c r="R5"/>
  <c r="U5" s="1"/>
  <c r="C5"/>
  <c r="O7" s="1"/>
  <c r="D14" i="11"/>
  <c r="B14"/>
  <c r="G13"/>
  <c r="N9"/>
  <c r="N8"/>
  <c r="N7"/>
  <c r="D7"/>
  <c r="N6"/>
  <c r="E6"/>
  <c r="D6"/>
  <c r="C5"/>
  <c r="J4"/>
  <c r="B14" i="10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D14" i="9"/>
  <c r="B14"/>
  <c r="G13"/>
  <c r="C10"/>
  <c r="O9"/>
  <c r="P9" s="1"/>
  <c r="N9"/>
  <c r="C9"/>
  <c r="N8"/>
  <c r="C8"/>
  <c r="T7"/>
  <c r="R7"/>
  <c r="N7"/>
  <c r="C7"/>
  <c r="R6"/>
  <c r="N6"/>
  <c r="E6"/>
  <c r="U6" s="1"/>
  <c r="D6"/>
  <c r="T6" s="1"/>
  <c r="T17" s="1"/>
  <c r="T5"/>
  <c r="S5"/>
  <c r="R5"/>
  <c r="R17" s="1"/>
  <c r="C5"/>
  <c r="J4"/>
  <c r="B13" i="8"/>
  <c r="O9"/>
  <c r="C9"/>
  <c r="T8"/>
  <c r="R8"/>
  <c r="O8"/>
  <c r="C8"/>
  <c r="T7"/>
  <c r="S7"/>
  <c r="O7" s="1"/>
  <c r="R7"/>
  <c r="N7"/>
  <c r="P7" s="1"/>
  <c r="C7"/>
  <c r="U6"/>
  <c r="R6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H37" s="1"/>
  <c r="E51"/>
  <c r="D51"/>
  <c r="C51"/>
  <c r="G51" s="1"/>
  <c r="H35" s="1"/>
  <c r="F50"/>
  <c r="E50"/>
  <c r="D50"/>
  <c r="C50"/>
  <c r="M45"/>
  <c r="M44"/>
  <c r="M43"/>
  <c r="M42"/>
  <c r="F41"/>
  <c r="D41"/>
  <c r="E41" s="1"/>
  <c r="M40"/>
  <c r="H40"/>
  <c r="E40"/>
  <c r="F40" s="1"/>
  <c r="F39"/>
  <c r="D39"/>
  <c r="E39" s="1"/>
  <c r="F38"/>
  <c r="D38"/>
  <c r="E38" s="1"/>
  <c r="L37"/>
  <c r="M37" s="1"/>
  <c r="F37"/>
  <c r="I37" s="1"/>
  <c r="K37" s="1"/>
  <c r="D37"/>
  <c r="E37" s="1"/>
  <c r="M36"/>
  <c r="H36"/>
  <c r="E36"/>
  <c r="F36" s="1"/>
  <c r="D36"/>
  <c r="M35"/>
  <c r="D35"/>
  <c r="E35" s="1"/>
  <c r="F35" s="1"/>
  <c r="I35" s="1"/>
  <c r="K35" s="1"/>
  <c r="M34"/>
  <c r="E34"/>
  <c r="F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D6"/>
  <c r="D5"/>
  <c r="E232" i="3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M76" i="2"/>
  <c r="N68"/>
  <c r="O68" s="1"/>
  <c r="M68"/>
  <c r="O67"/>
  <c r="M67"/>
  <c r="N66"/>
  <c r="O66" s="1"/>
  <c r="M66"/>
  <c r="N65"/>
  <c r="M65"/>
  <c r="B30" s="1"/>
  <c r="R21" s="1"/>
  <c r="M60"/>
  <c r="M59"/>
  <c r="N57"/>
  <c r="M52"/>
  <c r="M51"/>
  <c r="O49"/>
  <c r="M49"/>
  <c r="M44"/>
  <c r="N43"/>
  <c r="O43" s="1"/>
  <c r="M43"/>
  <c r="M42"/>
  <c r="N41"/>
  <c r="O41" s="1"/>
  <c r="M41"/>
  <c r="N36"/>
  <c r="O36" s="1"/>
  <c r="M36"/>
  <c r="N35"/>
  <c r="O35" s="1"/>
  <c r="M35"/>
  <c r="C35"/>
  <c r="B35"/>
  <c r="O34"/>
  <c r="M34"/>
  <c r="C34"/>
  <c r="N33"/>
  <c r="M33"/>
  <c r="O33" s="1"/>
  <c r="O38" s="1"/>
  <c r="D33"/>
  <c r="C33"/>
  <c r="B33"/>
  <c r="C32"/>
  <c r="N49" s="1"/>
  <c r="B31"/>
  <c r="D29"/>
  <c r="T18" s="1"/>
  <c r="S18" s="1"/>
  <c r="M28"/>
  <c r="D28"/>
  <c r="T17" s="1"/>
  <c r="M27"/>
  <c r="D27"/>
  <c r="M26"/>
  <c r="D26"/>
  <c r="C26" s="1"/>
  <c r="N25"/>
  <c r="M25"/>
  <c r="O25" s="1"/>
  <c r="C25"/>
  <c r="N67" s="1"/>
  <c r="T24"/>
  <c r="S24" s="1"/>
  <c r="R24"/>
  <c r="C24"/>
  <c r="T23"/>
  <c r="R23"/>
  <c r="C23"/>
  <c r="R22"/>
  <c r="C22"/>
  <c r="C21"/>
  <c r="N18" s="1"/>
  <c r="M20"/>
  <c r="C20"/>
  <c r="N34" s="1"/>
  <c r="T19"/>
  <c r="S19" s="1"/>
  <c r="N51" s="1"/>
  <c r="O51" s="1"/>
  <c r="R19"/>
  <c r="M50" s="1"/>
  <c r="N19"/>
  <c r="O19" s="1"/>
  <c r="M19"/>
  <c r="C19"/>
  <c r="N28" s="1"/>
  <c r="O28" s="1"/>
  <c r="R18"/>
  <c r="M18"/>
  <c r="O18" s="1"/>
  <c r="D18"/>
  <c r="C18"/>
  <c r="N17" s="1"/>
  <c r="O17" s="1"/>
  <c r="S17"/>
  <c r="R17"/>
  <c r="M17"/>
  <c r="C17"/>
  <c r="N20" s="1"/>
  <c r="O20" s="1"/>
  <c r="T16"/>
  <c r="S16" s="1"/>
  <c r="R16"/>
  <c r="D16"/>
  <c r="T15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T5" s="1"/>
  <c r="D5"/>
  <c r="C40" i="1"/>
  <c r="D38"/>
  <c r="T21" s="1"/>
  <c r="B38"/>
  <c r="B39" s="1"/>
  <c r="R22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R23"/>
  <c r="D23"/>
  <c r="C23"/>
  <c r="B23"/>
  <c r="D22"/>
  <c r="R21"/>
  <c r="N21"/>
  <c r="D21"/>
  <c r="T20"/>
  <c r="S20"/>
  <c r="O29" s="1"/>
  <c r="P29" s="1"/>
  <c r="R20"/>
  <c r="N29" s="1"/>
  <c r="N20"/>
  <c r="C20"/>
  <c r="T19"/>
  <c r="S19" s="1"/>
  <c r="O20" s="1"/>
  <c r="P20" s="1"/>
  <c r="R19"/>
  <c r="N19" s="1"/>
  <c r="O19"/>
  <c r="P19" s="1"/>
  <c r="D19"/>
  <c r="C19"/>
  <c r="R18"/>
  <c r="O18"/>
  <c r="N18"/>
  <c r="D18"/>
  <c r="C18"/>
  <c r="S17"/>
  <c r="R17"/>
  <c r="D17"/>
  <c r="R16"/>
  <c r="R32" s="1"/>
  <c r="D16"/>
  <c r="T15"/>
  <c r="R15"/>
  <c r="D15"/>
  <c r="T14"/>
  <c r="R14"/>
  <c r="D14"/>
  <c r="T13"/>
  <c r="S13"/>
  <c r="R13"/>
  <c r="N13"/>
  <c r="D13"/>
  <c r="T10" s="1"/>
  <c r="R12"/>
  <c r="T12" s="1"/>
  <c r="N12"/>
  <c r="E12"/>
  <c r="D12"/>
  <c r="R11"/>
  <c r="T11" s="1"/>
  <c r="D11"/>
  <c r="S10"/>
  <c r="R10"/>
  <c r="O10"/>
  <c r="N10"/>
  <c r="P10" s="1"/>
  <c r="D10"/>
  <c r="T9"/>
  <c r="R9"/>
  <c r="D9"/>
  <c r="R8"/>
  <c r="D8"/>
  <c r="T7"/>
  <c r="R7"/>
  <c r="D7"/>
  <c r="T6"/>
  <c r="R6"/>
  <c r="N6"/>
  <c r="O6" s="1"/>
  <c r="D6"/>
  <c r="T5"/>
  <c r="R5"/>
  <c r="D5"/>
  <c r="O3"/>
  <c r="K4" i="28" l="1"/>
  <c r="O22" i="2"/>
  <c r="I38" i="5"/>
  <c r="K38" s="1"/>
  <c r="O37" i="1"/>
  <c r="P37" s="1"/>
  <c r="O36"/>
  <c r="P36" s="1"/>
  <c r="O35"/>
  <c r="P35" s="1"/>
  <c r="O34"/>
  <c r="P34" s="1"/>
  <c r="P39" s="1"/>
  <c r="N76" i="2"/>
  <c r="O76" s="1"/>
  <c r="N74"/>
  <c r="M57"/>
  <c r="D31"/>
  <c r="T22" s="1"/>
  <c r="T36" s="1"/>
  <c r="T20"/>
  <c r="S20" s="1"/>
  <c r="R20"/>
  <c r="M58" s="1"/>
  <c r="P18" i="1"/>
  <c r="P23" s="1"/>
  <c r="N3"/>
  <c r="O9" i="2"/>
  <c r="O14" s="1"/>
  <c r="N4"/>
  <c r="N44"/>
  <c r="O44" s="1"/>
  <c r="O46" s="1"/>
  <c r="N42"/>
  <c r="O42" s="1"/>
  <c r="M75"/>
  <c r="M73"/>
  <c r="H41" i="5"/>
  <c r="I41" s="1"/>
  <c r="K41" s="1"/>
  <c r="H38"/>
  <c r="H39" s="1"/>
  <c r="I39" s="1"/>
  <c r="K39" s="1"/>
  <c r="N9" i="8"/>
  <c r="P9" s="1"/>
  <c r="N8"/>
  <c r="N6"/>
  <c r="P6" s="1"/>
  <c r="P11" s="1"/>
  <c r="J4"/>
  <c r="K4" s="1"/>
  <c r="G12" i="12"/>
  <c r="K4"/>
  <c r="O16"/>
  <c r="P16" s="1"/>
  <c r="O14"/>
  <c r="P14" s="1"/>
  <c r="P3" i="1"/>
  <c r="N11"/>
  <c r="D39"/>
  <c r="T22" s="1"/>
  <c r="D37" i="2"/>
  <c r="N27"/>
  <c r="O27" s="1"/>
  <c r="R36"/>
  <c r="O65"/>
  <c r="O70" s="1"/>
  <c r="N73"/>
  <c r="O73" s="1"/>
  <c r="P6" i="1"/>
  <c r="T8"/>
  <c r="T32" s="1"/>
  <c r="T18"/>
  <c r="S18" s="1"/>
  <c r="O21"/>
  <c r="P21" s="1"/>
  <c r="B42"/>
  <c r="O26"/>
  <c r="O27"/>
  <c r="O28"/>
  <c r="S15" i="2"/>
  <c r="N26"/>
  <c r="O26" s="1"/>
  <c r="O30" s="1"/>
  <c r="D30"/>
  <c r="T21" s="1"/>
  <c r="S21" s="1"/>
  <c r="B37"/>
  <c r="N50"/>
  <c r="O50" s="1"/>
  <c r="O54" s="1"/>
  <c r="N52"/>
  <c r="O52" s="1"/>
  <c r="O57"/>
  <c r="M74"/>
  <c r="N75"/>
  <c r="D9" i="4"/>
  <c r="K4" s="1"/>
  <c r="P6"/>
  <c r="P26"/>
  <c r="L38" i="5"/>
  <c r="P8" i="8"/>
  <c r="O15" i="12"/>
  <c r="P15" s="1"/>
  <c r="O17"/>
  <c r="P17" s="1"/>
  <c r="S5" i="8"/>
  <c r="O6" i="9"/>
  <c r="P6" s="1"/>
  <c r="O8"/>
  <c r="P8" s="1"/>
  <c r="N9" i="10"/>
  <c r="P9" s="1"/>
  <c r="N8"/>
  <c r="P8" s="1"/>
  <c r="N6"/>
  <c r="N7"/>
  <c r="P7" s="1"/>
  <c r="O9" i="11"/>
  <c r="P9" s="1"/>
  <c r="O7"/>
  <c r="P7" s="1"/>
  <c r="O8"/>
  <c r="P8" s="1"/>
  <c r="T37" i="14"/>
  <c r="S5"/>
  <c r="O8"/>
  <c r="P8" s="1"/>
  <c r="O6"/>
  <c r="P6" s="1"/>
  <c r="I36" i="5"/>
  <c r="K36" s="1"/>
  <c r="I40"/>
  <c r="K40" s="1"/>
  <c r="G50"/>
  <c r="H34" s="1"/>
  <c r="I34" s="1"/>
  <c r="K34" s="1"/>
  <c r="J13" s="1"/>
  <c r="O7" i="9"/>
  <c r="P7" s="1"/>
  <c r="U5" i="10"/>
  <c r="R14"/>
  <c r="O6" i="11"/>
  <c r="P6" s="1"/>
  <c r="T13" i="12"/>
  <c r="O9" i="14"/>
  <c r="P9" s="1"/>
  <c r="P23" i="28"/>
  <c r="O3"/>
  <c r="P6" i="32"/>
  <c r="N3"/>
  <c r="O3"/>
  <c r="P3" s="1"/>
  <c r="E7" i="11"/>
  <c r="K4"/>
  <c r="N24" i="14"/>
  <c r="N22"/>
  <c r="N17"/>
  <c r="N16"/>
  <c r="P16" s="1"/>
  <c r="O15"/>
  <c r="P15" s="1"/>
  <c r="O14"/>
  <c r="P14" s="1"/>
  <c r="O9" i="15"/>
  <c r="P9" s="1"/>
  <c r="O7"/>
  <c r="P7" s="1"/>
  <c r="G12" i="17"/>
  <c r="K4"/>
  <c r="G9" i="19"/>
  <c r="K4"/>
  <c r="O8" i="24"/>
  <c r="P8" s="1"/>
  <c r="O6"/>
  <c r="P6" s="1"/>
  <c r="O7"/>
  <c r="P11" i="17"/>
  <c r="N26" i="1"/>
  <c r="N27"/>
  <c r="N28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T6" i="8"/>
  <c r="T13" s="1"/>
  <c r="K4" i="9"/>
  <c r="T14" i="10"/>
  <c r="D14"/>
  <c r="P6"/>
  <c r="S6"/>
  <c r="S6" i="12"/>
  <c r="P9"/>
  <c r="N14" i="14"/>
  <c r="O17"/>
  <c r="P17" s="1"/>
  <c r="N25"/>
  <c r="R37"/>
  <c r="O6" i="15"/>
  <c r="P6" s="1"/>
  <c r="O8"/>
  <c r="P8" s="1"/>
  <c r="U5" i="16"/>
  <c r="P9" i="17"/>
  <c r="K4" i="21"/>
  <c r="T37" i="23"/>
  <c r="P9" i="24"/>
  <c r="K4"/>
  <c r="K4" i="26"/>
  <c r="K4" i="27"/>
  <c r="G38" i="28"/>
  <c r="N8" i="12"/>
  <c r="P8" s="1"/>
  <c r="P11" s="1"/>
  <c r="O7" i="13"/>
  <c r="P7" s="1"/>
  <c r="P12" s="1"/>
  <c r="O8"/>
  <c r="P8" s="1"/>
  <c r="T8" i="14"/>
  <c r="S6" i="16"/>
  <c r="C8"/>
  <c r="B14"/>
  <c r="O6" i="18"/>
  <c r="O8"/>
  <c r="O9"/>
  <c r="P9" s="1"/>
  <c r="O6" i="20"/>
  <c r="P6" s="1"/>
  <c r="O8"/>
  <c r="O9"/>
  <c r="P9" s="1"/>
  <c r="O7" i="21"/>
  <c r="N8"/>
  <c r="P8" s="1"/>
  <c r="O9"/>
  <c r="P9" s="1"/>
  <c r="B17" i="22"/>
  <c r="J4" s="1"/>
  <c r="E35" i="23"/>
  <c r="T6" i="24"/>
  <c r="T17" s="1"/>
  <c r="O15"/>
  <c r="P15" s="1"/>
  <c r="O6" i="25"/>
  <c r="O8"/>
  <c r="O9"/>
  <c r="P9" s="1"/>
  <c r="T22" i="26"/>
  <c r="P14" i="28"/>
  <c r="N15"/>
  <c r="O16"/>
  <c r="P16" s="1"/>
  <c r="O24"/>
  <c r="P24" s="1"/>
  <c r="O25"/>
  <c r="P25" s="1"/>
  <c r="N26"/>
  <c r="P26" s="1"/>
  <c r="N6" i="29"/>
  <c r="Q6" s="1"/>
  <c r="N7"/>
  <c r="O8"/>
  <c r="P8" s="1"/>
  <c r="O7" i="30"/>
  <c r="P7" s="1"/>
  <c r="T5" i="31"/>
  <c r="O6"/>
  <c r="N7"/>
  <c r="N8"/>
  <c r="S5" i="32"/>
  <c r="T5" s="1"/>
  <c r="T36" s="1"/>
  <c r="W36" s="1"/>
  <c r="O8"/>
  <c r="P8" s="1"/>
  <c r="R36"/>
  <c r="O7" i="33"/>
  <c r="P7" s="1"/>
  <c r="O6" i="34"/>
  <c r="P6" s="1"/>
  <c r="O8"/>
  <c r="P8" s="1"/>
  <c r="O9"/>
  <c r="P9" s="1"/>
  <c r="T8" i="16"/>
  <c r="S8" s="1"/>
  <c r="N6" i="18"/>
  <c r="N8"/>
  <c r="O6" i="19"/>
  <c r="P6" s="1"/>
  <c r="O8"/>
  <c r="P8" s="1"/>
  <c r="N6" i="20"/>
  <c r="N8"/>
  <c r="O6" i="21"/>
  <c r="T6"/>
  <c r="S6" s="1"/>
  <c r="N7"/>
  <c r="C9" i="23"/>
  <c r="O6" s="1"/>
  <c r="P6" s="1"/>
  <c r="O9"/>
  <c r="P9" s="1"/>
  <c r="R9"/>
  <c r="S9" s="1"/>
  <c r="R24"/>
  <c r="R25"/>
  <c r="N7" i="24"/>
  <c r="O14"/>
  <c r="P14" s="1"/>
  <c r="P20" s="1"/>
  <c r="O16"/>
  <c r="P16" s="1"/>
  <c r="K4" i="25"/>
  <c r="N6"/>
  <c r="N8"/>
  <c r="O6" i="26"/>
  <c r="P6" s="1"/>
  <c r="O7"/>
  <c r="P7" s="1"/>
  <c r="O8"/>
  <c r="P8" s="1"/>
  <c r="O14"/>
  <c r="P14" s="1"/>
  <c r="O15"/>
  <c r="P15" s="1"/>
  <c r="O16"/>
  <c r="P16" s="1"/>
  <c r="O6" i="27"/>
  <c r="P6" s="1"/>
  <c r="P11" s="1"/>
  <c r="R5" i="28"/>
  <c r="C6"/>
  <c r="P7"/>
  <c r="P11" s="1"/>
  <c r="R10"/>
  <c r="O15"/>
  <c r="P15" s="1"/>
  <c r="N24"/>
  <c r="O6" i="29"/>
  <c r="P6" s="1"/>
  <c r="O7"/>
  <c r="O6" i="30"/>
  <c r="P6" s="1"/>
  <c r="P11" s="1"/>
  <c r="O8"/>
  <c r="P8" s="1"/>
  <c r="O7" i="31"/>
  <c r="P7" s="1"/>
  <c r="O8"/>
  <c r="O7" i="32"/>
  <c r="P7" s="1"/>
  <c r="O6" i="33"/>
  <c r="P6" s="1"/>
  <c r="O8"/>
  <c r="P8" s="1"/>
  <c r="O46" i="5" l="1"/>
  <c r="P46" s="1"/>
  <c r="J15"/>
  <c r="T5" i="28"/>
  <c r="T40" s="1"/>
  <c r="R40"/>
  <c r="O3" i="31"/>
  <c r="N3"/>
  <c r="N7" i="16"/>
  <c r="N9"/>
  <c r="P9" s="1"/>
  <c r="N8"/>
  <c r="P8" s="1"/>
  <c r="N6"/>
  <c r="J4"/>
  <c r="K4" s="1"/>
  <c r="O7"/>
  <c r="P7" s="1"/>
  <c r="O6"/>
  <c r="G13" i="10"/>
  <c r="K4"/>
  <c r="M38" i="5"/>
  <c r="L39"/>
  <c r="J7" i="2"/>
  <c r="J8" s="1"/>
  <c r="J4"/>
  <c r="K4" s="1"/>
  <c r="J4" i="1"/>
  <c r="J12"/>
  <c r="J13" s="1"/>
  <c r="O13"/>
  <c r="P13" s="1"/>
  <c r="O12"/>
  <c r="P12" s="1"/>
  <c r="O11"/>
  <c r="P11" s="1"/>
  <c r="P15" s="1"/>
  <c r="N60" i="2"/>
  <c r="O60" s="1"/>
  <c r="N58"/>
  <c r="O58" s="1"/>
  <c r="O62" s="1"/>
  <c r="N59"/>
  <c r="O59" s="1"/>
  <c r="N3" i="21"/>
  <c r="P6"/>
  <c r="O3"/>
  <c r="P3" s="1"/>
  <c r="S5" i="31"/>
  <c r="T18"/>
  <c r="O25" i="14"/>
  <c r="P25" s="1"/>
  <c r="O23"/>
  <c r="P23" s="1"/>
  <c r="O22"/>
  <c r="P22" s="1"/>
  <c r="O24"/>
  <c r="P24" s="1"/>
  <c r="M4" i="2"/>
  <c r="O4" s="1"/>
  <c r="P19" i="26"/>
  <c r="P8" i="25"/>
  <c r="R37" i="23"/>
  <c r="P8" i="18"/>
  <c r="P19" i="14"/>
  <c r="P11" i="32"/>
  <c r="T13" i="16"/>
  <c r="P27" i="1"/>
  <c r="G36" i="2"/>
  <c r="O74"/>
  <c r="P11" i="33"/>
  <c r="P8" i="31"/>
  <c r="P11" s="1"/>
  <c r="P7" i="29"/>
  <c r="P11" s="1"/>
  <c r="P11" i="26"/>
  <c r="P11" i="19"/>
  <c r="P11" i="34"/>
  <c r="P19" i="28"/>
  <c r="P6" i="25"/>
  <c r="P11" s="1"/>
  <c r="P7" i="21"/>
  <c r="P8" i="20"/>
  <c r="P11" s="1"/>
  <c r="P6" i="18"/>
  <c r="T21" i="21"/>
  <c r="P11" i="15"/>
  <c r="P11" i="10"/>
  <c r="P7" i="24"/>
  <c r="P11" s="1"/>
  <c r="N3" i="28"/>
  <c r="P3" s="1"/>
  <c r="P28"/>
  <c r="P12" i="11"/>
  <c r="P11" i="14"/>
  <c r="P12" i="9"/>
  <c r="G13" i="16"/>
  <c r="O75" i="2"/>
  <c r="P28" i="1"/>
  <c r="P26"/>
  <c r="O78" i="2"/>
  <c r="P19" i="12"/>
  <c r="D42" i="1"/>
  <c r="I42" l="1"/>
  <c r="G7"/>
  <c r="M39" i="5"/>
  <c r="K14" s="1"/>
  <c r="L41"/>
  <c r="M41" s="1"/>
  <c r="K4" i="1"/>
  <c r="P31"/>
  <c r="P11" i="18"/>
  <c r="P27" i="14"/>
  <c r="P11" i="21"/>
  <c r="P6" i="16"/>
  <c r="P12" s="1"/>
  <c r="P3" i="31"/>
  <c r="W40" i="28"/>
  <c r="M46" i="5" l="1"/>
  <c r="J16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<sst xmlns="http://schemas.openxmlformats.org/spreadsheetml/2006/main" count="695" uniqueCount="88">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</sst>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5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3156096"/>
        <c:axId val="73158016"/>
      </c:lineChart>
      <c:dateAx>
        <c:axId val="73156096"/>
        <c:scaling>
          <c:orientation val="minMax"/>
        </c:scaling>
        <c:axPos val="b"/>
        <c:numFmt formatCode="dd/mm/yy;@" sourceLinked="1"/>
        <c:majorTickMark val="none"/>
        <c:tickLblPos val="nextTo"/>
        <c:crossAx val="73158016"/>
        <c:crosses val="autoZero"/>
        <c:lblOffset val="100"/>
      </c:dateAx>
      <c:valAx>
        <c:axId val="7315801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31560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1732.715798735637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891.10165276997691</v>
      </c>
      <c r="K4" s="4">
        <f>(J4/D42-1)</f>
        <v>-0.37387413889223231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9.0329420204946604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148.52782647140526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357" priority="37" operator="lessThan">
      <formula>$J$3</formula>
    </cfRule>
    <cfRule type="cellIs" dxfId="356" priority="38" operator="greaterThan">
      <formula>$J$3</formula>
    </cfRule>
  </conditionalFormatting>
  <conditionalFormatting sqref="C25">
    <cfRule type="cellIs" dxfId="355" priority="35" operator="lessThan">
      <formula>$J$3</formula>
    </cfRule>
    <cfRule type="cellIs" dxfId="354" priority="36" operator="greaterThan">
      <formula>$J$3</formula>
    </cfRule>
  </conditionalFormatting>
  <conditionalFormatting sqref="C27">
    <cfRule type="cellIs" dxfId="353" priority="33" operator="lessThan">
      <formula>$J$3</formula>
    </cfRule>
    <cfRule type="cellIs" dxfId="352" priority="34" operator="greaterThan">
      <formula>$J$3</formula>
    </cfRule>
  </conditionalFormatting>
  <conditionalFormatting sqref="C29">
    <cfRule type="cellIs" dxfId="351" priority="31" operator="lessThan">
      <formula>$J$3</formula>
    </cfRule>
    <cfRule type="cellIs" dxfId="350" priority="32" operator="greaterThan">
      <formula>$J$3</formula>
    </cfRule>
  </conditionalFormatting>
  <conditionalFormatting sqref="C31">
    <cfRule type="cellIs" dxfId="349" priority="29" operator="lessThan">
      <formula>$J$3</formula>
    </cfRule>
    <cfRule type="cellIs" dxfId="348" priority="30" operator="greaterThan">
      <formula>$J$3</formula>
    </cfRule>
  </conditionalFormatting>
  <conditionalFormatting sqref="C33">
    <cfRule type="cellIs" dxfId="347" priority="27" operator="lessThan">
      <formula>$J$3</formula>
    </cfRule>
    <cfRule type="cellIs" dxfId="346" priority="28" operator="greaterThan">
      <formula>$J$3</formula>
    </cfRule>
  </conditionalFormatting>
  <conditionalFormatting sqref="C35:C37">
    <cfRule type="cellIs" dxfId="345" priority="25" operator="lessThan">
      <formula>$J$3</formula>
    </cfRule>
    <cfRule type="cellIs" dxfId="344" priority="26" operator="greaterThan">
      <formula>$J$3</formula>
    </cfRule>
  </conditionalFormatting>
  <conditionalFormatting sqref="C40">
    <cfRule type="cellIs" dxfId="343" priority="23" operator="lessThan">
      <formula>$J$3</formula>
    </cfRule>
    <cfRule type="cellIs" dxfId="342" priority="24" operator="greaterThan">
      <formula>$J$3</formula>
    </cfRule>
  </conditionalFormatting>
  <conditionalFormatting sqref="I42">
    <cfRule type="cellIs" dxfId="341" priority="21" operator="lessThan">
      <formula>$J$3</formula>
    </cfRule>
    <cfRule type="cellIs" dxfId="340" priority="22" operator="greaterThan">
      <formula>$J$3</formula>
    </cfRule>
  </conditionalFormatting>
  <conditionalFormatting sqref="O11:O13">
    <cfRule type="cellIs" dxfId="339" priority="19" operator="lessThan">
      <formula>$J$3</formula>
    </cfRule>
    <cfRule type="cellIs" dxfId="338" priority="20" operator="greaterThan">
      <formula>$J$3</formula>
    </cfRule>
  </conditionalFormatting>
  <conditionalFormatting sqref="O19:O21">
    <cfRule type="cellIs" dxfId="337" priority="17" operator="lessThan">
      <formula>$J$3</formula>
    </cfRule>
    <cfRule type="cellIs" dxfId="336" priority="18" operator="greaterThan">
      <formula>$J$3</formula>
    </cfRule>
  </conditionalFormatting>
  <conditionalFormatting sqref="O26:O29">
    <cfRule type="cellIs" dxfId="335" priority="15" operator="lessThan">
      <formula>$J$3</formula>
    </cfRule>
    <cfRule type="cellIs" dxfId="334" priority="16" operator="greaterThan">
      <formula>$J$3</formula>
    </cfRule>
  </conditionalFormatting>
  <conditionalFormatting sqref="O34:O37">
    <cfRule type="cellIs" dxfId="333" priority="13" operator="lessThan">
      <formula>$J$3</formula>
    </cfRule>
    <cfRule type="cellIs" dxfId="332" priority="14" operator="greaterThan">
      <formula>$J$3</formula>
    </cfRule>
  </conditionalFormatting>
  <conditionalFormatting sqref="N6">
    <cfRule type="cellIs" dxfId="331" priority="11" operator="lessThan">
      <formula>$J$3</formula>
    </cfRule>
    <cfRule type="cellIs" dxfId="330" priority="12" operator="greaterThan">
      <formula>$J$3</formula>
    </cfRule>
  </conditionalFormatting>
  <conditionalFormatting sqref="O3">
    <cfRule type="cellIs" dxfId="329" priority="9" operator="greaterThan">
      <formula>$J$3</formula>
    </cfRule>
    <cfRule type="cellIs" dxfId="328" priority="10" operator="lessThan">
      <formula>$J$3</formula>
    </cfRule>
  </conditionalFormatting>
  <conditionalFormatting sqref="S5:S7">
    <cfRule type="cellIs" dxfId="327" priority="7" operator="lessThan">
      <formula>$J$3</formula>
    </cfRule>
    <cfRule type="cellIs" dxfId="326" priority="8" operator="greaterThan">
      <formula>$J$3</formula>
    </cfRule>
  </conditionalFormatting>
  <conditionalFormatting sqref="S10:S15">
    <cfRule type="cellIs" dxfId="325" priority="5" operator="lessThan">
      <formula>$J$3</formula>
    </cfRule>
    <cfRule type="cellIs" dxfId="324" priority="6" operator="greaterThan">
      <formula>$J$3</formula>
    </cfRule>
  </conditionalFormatting>
  <conditionalFormatting sqref="S18:S20">
    <cfRule type="cellIs" dxfId="323" priority="3" operator="lessThan">
      <formula>$J$3</formula>
    </cfRule>
    <cfRule type="cellIs" dxfId="322" priority="4" operator="greaterThan">
      <formula>$J$3</formula>
    </cfRule>
  </conditionalFormatting>
  <conditionalFormatting sqref="S23">
    <cfRule type="cellIs" dxfId="321" priority="1" operator="lessThan">
      <formula>$J$3</formula>
    </cfRule>
    <cfRule type="cellIs" dxfId="32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1.2521089382272901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11.913903618888233</v>
      </c>
      <c r="K4" s="4">
        <f>(J4/D14-1)</f>
        <v>-0.64658096277576782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0.63921806567647999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0.63921806567647999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0.27214783205625992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257" priority="7" operator="lessThan">
      <formula>$J$3</formula>
    </cfRule>
    <cfRule type="cellIs" dxfId="256" priority="8" operator="greaterThan">
      <formula>$J$3</formula>
    </cfRule>
  </conditionalFormatting>
  <conditionalFormatting sqref="O6:O9">
    <cfRule type="cellIs" dxfId="255" priority="5" operator="lessThan">
      <formula>$J$3</formula>
    </cfRule>
    <cfRule type="cellIs" dxfId="254" priority="6" operator="greaterThan">
      <formula>$J$3</formula>
    </cfRule>
  </conditionalFormatting>
  <conditionalFormatting sqref="S6:S7">
    <cfRule type="cellIs" dxfId="253" priority="3" operator="lessThan">
      <formula>$J$3</formula>
    </cfRule>
    <cfRule type="cellIs" dxfId="252" priority="4" operator="greaterThan">
      <formula>$J$3</formula>
    </cfRule>
  </conditionalFormatting>
  <conditionalFormatting sqref="G13">
    <cfRule type="cellIs" dxfId="251" priority="1" operator="lessThan">
      <formula>$J$3</formula>
    </cfRule>
    <cfRule type="cellIs" dxfId="25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7.5378755757819222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9.1650679570115443</v>
      </c>
      <c r="K4" s="4">
        <f>(J4/D14-1)</f>
        <v>-0.16147594171898039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0.66285115428324948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0.16435496405677832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249" priority="5" operator="lessThan">
      <formula>$J$3</formula>
    </cfRule>
    <cfRule type="cellIs" dxfId="248" priority="6" operator="greaterThan">
      <formula>$J$3</formula>
    </cfRule>
  </conditionalFormatting>
  <conditionalFormatting sqref="O6:O9">
    <cfRule type="cellIs" dxfId="247" priority="3" operator="lessThan">
      <formula>$J$3</formula>
    </cfRule>
    <cfRule type="cellIs" dxfId="246" priority="4" operator="greaterThan">
      <formula>$J$3</formula>
    </cfRule>
  </conditionalFormatting>
  <conditionalFormatting sqref="G13">
    <cfRule type="cellIs" dxfId="245" priority="1" operator="lessThan">
      <formula>$J$3</formula>
    </cfRule>
    <cfRule type="cellIs" dxfId="24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9.7581591443143498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26.646764135791656</v>
      </c>
      <c r="K4" s="4">
        <f>(J4/D13-1)</f>
        <v>-0.36790620566699184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0.12075146209699494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0.12075146209699494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0.51881493653665167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243" priority="17" operator="lessThan">
      <formula>$J$3</formula>
    </cfRule>
    <cfRule type="cellIs" dxfId="242" priority="18" operator="greaterThan">
      <formula>$J$3</formula>
    </cfRule>
  </conditionalFormatting>
  <conditionalFormatting sqref="S8">
    <cfRule type="cellIs" dxfId="241" priority="11" operator="lessThan">
      <formula>$J$3</formula>
    </cfRule>
    <cfRule type="cellIs" dxfId="24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1.6679355472843289E-3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1.5933558753592725</v>
      </c>
      <c r="K4" s="4">
        <f>(J4/D13-1)</f>
        <v>-0.43740632140641988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239" priority="17" operator="lessThan">
      <formula>$J$3</formula>
    </cfRule>
    <cfRule type="cellIs" dxfId="238" priority="18" operator="greaterThan">
      <formula>$J$3</formula>
    </cfRule>
  </conditionalFormatting>
  <conditionalFormatting sqref="C9:C11">
    <cfRule type="cellIs" dxfId="237" priority="15" operator="lessThan">
      <formula>$J$3</formula>
    </cfRule>
    <cfRule type="cellIs" dxfId="236" priority="16" operator="greaterThan">
      <formula>$J$3</formula>
    </cfRule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O6:O9">
    <cfRule type="cellIs" dxfId="233" priority="11" operator="lessThan">
      <formula>$J$3</formula>
    </cfRule>
    <cfRule type="cellIs" dxfId="232" priority="12" operator="greaterThan">
      <formula>$J$3</formula>
    </cfRule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">
    <cfRule type="cellIs" dxfId="229" priority="7" operator="lessThan">
      <formula>$J$3</formula>
    </cfRule>
    <cfRule type="cellIs" dxfId="228" priority="8" operator="greaterThan">
      <formula>$J$3</formula>
    </cfRule>
    <cfRule type="cellIs" dxfId="227" priority="5" operator="lessThan">
      <formula>$J$3</formula>
    </cfRule>
    <cfRule type="cellIs" dxfId="226" priority="6" operator="greaterThan">
      <formula>$J$3</formula>
    </cfRule>
  </conditionalFormatting>
  <conditionalFormatting sqref="G12">
    <cfRule type="cellIs" dxfId="225" priority="3" operator="lessThan">
      <formula>$J$3</formula>
    </cfRule>
    <cfRule type="cellIs" dxfId="224" priority="4" operator="greaterThan">
      <formula>$J$3</formula>
    </cfRule>
    <cfRule type="cellIs" dxfId="223" priority="1" operator="lessThan">
      <formula>$J$3</formula>
    </cfRule>
    <cfRule type="cellIs" dxfId="22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219.71783083868459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130.0626027523121</v>
      </c>
      <c r="K4" s="4">
        <f>(J4/D17-1)</f>
        <v>-0.24237630389836196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5.1633690247090878E-2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2.0868799573058264E-2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0.34284550606237507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221" priority="9" operator="lessThan">
      <formula>$J$3</formula>
    </cfRule>
    <cfRule type="cellIs" dxfId="220" priority="10" operator="greaterThan">
      <formula>$J$3</formula>
    </cfRule>
  </conditionalFormatting>
  <conditionalFormatting sqref="O15:O17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22:O25">
    <cfRule type="cellIs" dxfId="217" priority="3" operator="lessThan">
      <formula>$J$3</formula>
    </cfRule>
    <cfRule type="cellIs" dxfId="21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6.3771734962099716E-2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3.9131947064139116</v>
      </c>
      <c r="K4" s="4">
        <f>(J4/D13-1)</f>
        <v>-0.21736105871721767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1.5522487329637156E-2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C5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2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4.2758286180094478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25.845089928296979</v>
      </c>
      <c r="K4" s="4">
        <f>(J4/D14-1)</f>
        <v>-0.24417060393858336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0.17478740776356258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0.17478740776356258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209" priority="15" operator="lessThan">
      <formula>$J$3</formula>
    </cfRule>
    <cfRule type="cellIs" dxfId="20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25.807133066005669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3.1862175533743464</v>
      </c>
      <c r="K4" s="4">
        <f>(J4/D13-1)</f>
        <v>-0.38726585512031797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6.7485652967604823E-2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207" priority="3" operator="lessThan">
      <formula>$J$3</formula>
    </cfRule>
    <cfRule type="cellIs" dxfId="206" priority="4" operator="greaterThan">
      <formula>$J$3</formula>
    </cfRule>
  </conditionalFormatting>
  <conditionalFormatting sqref="O6:O9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3.2700314549028269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5.6043204206640818</v>
      </c>
      <c r="K4" s="4">
        <f>(J4/D10-1)</f>
        <v>-0.34221591306759602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4.0939158799655935E-3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:O9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9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1.651788796006997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7.5406231863016151</v>
      </c>
      <c r="K4" s="4">
        <f>(J4/D10-1)</f>
        <v>-0.25854245955736332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2.5328430290643533E-2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O6:O9">
    <cfRule type="cellIs" dxfId="195" priority="3" operator="lessThan">
      <formula>$J$3</formula>
    </cfRule>
    <cfRule type="cellIs" dxfId="194" priority="4" operator="greaterThan">
      <formula>$J$3</formula>
    </cfRule>
  </conditionalFormatting>
  <conditionalFormatting sqref="G9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I3" sqref="I3: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28283.445218062268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824.6352399567977</v>
      </c>
      <c r="K4" s="4">
        <f>(J4/D37-1)</f>
        <v>0.19224078922510079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9.5456627610960165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23.868116585070368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319" priority="45" operator="lessThan">
      <formula>$J$3</formula>
    </cfRule>
    <cfRule type="cellIs" dxfId="318" priority="46" operator="greaterThan">
      <formula>$J$3</formula>
    </cfRule>
  </conditionalFormatting>
  <conditionalFormatting sqref="N35:N36">
    <cfRule type="cellIs" dxfId="317" priority="19" operator="lessThan">
      <formula>$J$3</formula>
    </cfRule>
    <cfRule type="cellIs" dxfId="316" priority="20" operator="greaterThan">
      <formula>$J$3</formula>
    </cfRule>
  </conditionalFormatting>
  <conditionalFormatting sqref="N42:N44">
    <cfRule type="cellIs" dxfId="315" priority="17" operator="lessThan">
      <formula>$J$3</formula>
    </cfRule>
    <cfRule type="cellIs" dxfId="314" priority="18" operator="greaterThan">
      <formula>$J$3</formula>
    </cfRule>
  </conditionalFormatting>
  <conditionalFormatting sqref="N50:N52">
    <cfRule type="cellIs" dxfId="313" priority="15" operator="lessThan">
      <formula>$J$3</formula>
    </cfRule>
    <cfRule type="cellIs" dxfId="312" priority="16" operator="greaterThan">
      <formula>$J$3</formula>
    </cfRule>
  </conditionalFormatting>
  <conditionalFormatting sqref="N58:N60">
    <cfRule type="cellIs" dxfId="311" priority="13" operator="lessThan">
      <formula>$J$3</formula>
    </cfRule>
    <cfRule type="cellIs" dxfId="310" priority="14" operator="greaterThan">
      <formula>$J$3</formula>
    </cfRule>
  </conditionalFormatting>
  <conditionalFormatting sqref="N66:N68">
    <cfRule type="cellIs" dxfId="309" priority="11" operator="lessThan">
      <formula>$J$3</formula>
    </cfRule>
    <cfRule type="cellIs" dxfId="308" priority="12" operator="greaterThan">
      <formula>$J$3</formula>
    </cfRule>
  </conditionalFormatting>
  <conditionalFormatting sqref="N73:N76">
    <cfRule type="cellIs" dxfId="307" priority="9" operator="lessThan">
      <formula>$J$3</formula>
    </cfRule>
    <cfRule type="cellIs" dxfId="306" priority="10" operator="greaterThan">
      <formula>$J$3</formula>
    </cfRule>
  </conditionalFormatting>
  <conditionalFormatting sqref="N4">
    <cfRule type="cellIs" dxfId="305" priority="1" operator="greaterThan">
      <formula>$J$3</formula>
    </cfRule>
    <cfRule type="cellIs" dxfId="30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7.9887589655067037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9.8305199716636089</v>
      </c>
      <c r="K4" s="4">
        <f>(J4/D10-1)</f>
        <v>0.1829747258319625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1.2124699257128835E-2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C5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9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67.672361422073138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11.070556117941269</v>
      </c>
      <c r="K4" s="4">
        <f>(J4/D15-1)</f>
        <v>0.11386373742798583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4.2831190991258532E-2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1.2387054016971666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85" priority="21" operator="lessThan">
      <formula>$J$3</formula>
    </cfRule>
    <cfRule type="cellIs" dxfId="184" priority="22" operator="greaterThan">
      <formula>$J$3</formula>
    </cfRule>
  </conditionalFormatting>
  <conditionalFormatting sqref="C9">
    <cfRule type="cellIs" dxfId="183" priority="9" operator="lessThan">
      <formula>$J$3</formula>
    </cfRule>
    <cfRule type="cellIs" dxfId="182" priority="10" operator="greaterThan">
      <formula>$J$3</formula>
    </cfRule>
  </conditionalFormatting>
  <conditionalFormatting sqref="O3">
    <cfRule type="cellIs" dxfId="181" priority="7" operator="greaterThan">
      <formula>$J$3</formula>
    </cfRule>
    <cfRule type="cellIs" dxfId="180" priority="8" operator="lessThan">
      <formula>$J$3</formula>
    </cfRule>
  </conditionalFormatting>
  <conditionalFormatting sqref="C12:C13">
    <cfRule type="cellIs" dxfId="179" priority="5" operator="lessThan">
      <formula>$J$3</formula>
    </cfRule>
    <cfRule type="cellIs" dxfId="178" priority="6" operator="greaterThan">
      <formula>$J$3</formula>
    </cfRule>
  </conditionalFormatting>
  <conditionalFormatting sqref="O6:O7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G14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0.50799940152627066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1.3054218507234576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2.281014340738647E-2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6.4095740976571105E-5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21.776447364717104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0.29445578737377193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3.9798433680996181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73" priority="13" operator="lessThan">
      <formula>$J$3</formula>
    </cfRule>
    <cfRule type="cellIs" dxfId="172" priority="14" operator="greaterThan">
      <formula>$J$3</formula>
    </cfRule>
  </conditionalFormatting>
  <conditionalFormatting sqref="N6"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N9">
    <cfRule type="cellIs" dxfId="169" priority="5" operator="lessThan">
      <formula>$J$3</formula>
    </cfRule>
    <cfRule type="cellIs" dxfId="168" priority="6" operator="greaterThan">
      <formula>$J$3</formula>
    </cfRule>
  </conditionalFormatting>
  <conditionalFormatting sqref="S5:S9 S13">
    <cfRule type="cellIs" dxfId="167" priority="3" operator="lessThan">
      <formula>$J$3</formula>
    </cfRule>
    <cfRule type="cellIs" dxfId="166" priority="4" operator="greaterThan">
      <formula>$J$3</formula>
    </cfRule>
  </conditionalFormatting>
  <conditionalFormatting sqref="G37">
    <cfRule type="cellIs" dxfId="165" priority="1" operator="lessThan">
      <formula>$J$3</formula>
    </cfRule>
    <cfRule type="cellIs" dxfId="16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0.56374049060613451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27.582923495905447</v>
      </c>
      <c r="K4" s="4">
        <f>(J4/D18-1)</f>
        <v>-0.3754762851471859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0.15696209567731886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0.15696209567731886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63" priority="23" operator="lessThan">
      <formula>$J$3</formula>
    </cfRule>
    <cfRule type="cellIs" dxfId="162" priority="24" operator="greaterThan">
      <formula>$J$3</formula>
    </cfRule>
  </conditionalFormatting>
  <conditionalFormatting sqref="S8">
    <cfRule type="cellIs" dxfId="161" priority="1" operator="lessThan">
      <formula>$J$3</formula>
    </cfRule>
    <cfRule type="cellIs" dxfId="16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0.39430601251204661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21.546694260340701</v>
      </c>
      <c r="K4" s="4">
        <f>(J4/D10-1)</f>
        <v>-0.45575412325484466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0.93884486333545425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0.34246574417716635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6:O9">
    <cfRule type="cellIs" dxfId="157" priority="3" operator="lessThan">
      <formula>$J$3</formula>
    </cfRule>
    <cfRule type="cellIs" dxfId="156" priority="4" operator="greaterThan">
      <formula>$J$3</formula>
    </cfRule>
  </conditionalFormatting>
  <conditionalFormatting sqref="G9">
    <cfRule type="cellIs" dxfId="155" priority="1" operator="lessThan">
      <formula>$J$3</formula>
    </cfRule>
    <cfRule type="cellIs" dxfId="15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1.1602816790612369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23.872448822479203</v>
      </c>
      <c r="K4" s="4">
        <f>(J4/D19-1)</f>
        <v>-0.34773079948186103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7.0424085502163544E-2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0.29240483951775531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0.30685402770326481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153" priority="17" operator="lessThan">
      <formula>$J$3</formula>
    </cfRule>
    <cfRule type="cellIs" dxfId="15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7.565622712895143E-6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3.3269677593751217</v>
      </c>
      <c r="K4" s="4">
        <f>(J4/D13-1)</f>
        <v>-0.33857499813615877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1.6368981301619933E-3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J3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O6:O9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2"/>
  <sheetViews>
    <sheetView tabSelected="1" workbookViewId="0">
      <selection activeCell="F35" sqref="F35:J35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24.102364711448359</v>
      </c>
      <c r="M3" t="s">
        <v>4</v>
      </c>
      <c r="N3" s="24">
        <f>(INDEX(N5:N26,MATCH(MAX(O6,O23,O14),O5:O26,0))/0.9)</f>
        <v>7.9377777777777783E-2</v>
      </c>
      <c r="O3" s="39">
        <f>(MAX(O14,O23,O6)*0.85)</f>
        <v>13.838717693169091</v>
      </c>
      <c r="P3" s="38">
        <f>(O3*N3)</f>
        <v>1.0984866577777777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(B38*J3)</f>
        <v>190.24551522513363</v>
      </c>
      <c r="K4" s="4">
        <f>(J4/D38-1)</f>
        <v>-3.7158871181871445E-2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23.94</v>
      </c>
      <c r="P7" s="38">
        <f>(O7*N7)</f>
        <v>2.6059488159600002</v>
      </c>
      <c r="Q7" s="14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12.86634428420594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5.0614965894041554E-2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0.14849498231797575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1.2720697842678949E-2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0.9615274455925179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0.22376059033471227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1.3639217671922435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1.5415086457405214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 s="14" customFormat="1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>
      <c r="C37" s="38"/>
      <c r="D37" s="38"/>
      <c r="E37" s="38"/>
      <c r="S37" s="38"/>
      <c r="T37" s="38"/>
    </row>
    <row r="38" spans="2:23">
      <c r="B38" s="24">
        <f>(SUM(B5:B37))</f>
        <v>7.8932302909999983</v>
      </c>
      <c r="C38" s="38"/>
      <c r="D38" s="38">
        <f>(SUM(D5:D37))</f>
        <v>197.58764923000001</v>
      </c>
      <c r="E38" s="38"/>
      <c r="F38" t="s">
        <v>9</v>
      </c>
      <c r="G38" s="38">
        <f>(D38/B38)</f>
        <v>25.032545858353199</v>
      </c>
      <c r="S38" s="38"/>
      <c r="T38" s="38"/>
    </row>
    <row r="39" spans="2:23">
      <c r="K39">
        <v>21</v>
      </c>
      <c r="M39" s="24"/>
      <c r="S39" s="38"/>
      <c r="T39" s="38"/>
    </row>
    <row r="40" spans="2:23">
      <c r="R40" s="24">
        <f>(SUM(R5:R39))</f>
        <v>7.8932302910000001</v>
      </c>
      <c r="S40" s="38"/>
      <c r="T40" s="38">
        <f>(SUM(T5:T39))</f>
        <v>197.58528967000001</v>
      </c>
      <c r="V40" t="s">
        <v>9</v>
      </c>
      <c r="W40" s="38">
        <f>(T40/R40)</f>
        <v>25.03224692370755</v>
      </c>
    </row>
    <row r="42" spans="2:23">
      <c r="N42" s="24"/>
    </row>
  </sheetData>
  <conditionalFormatting sqref="C5 C8:C10 S5">
    <cfRule type="cellIs" dxfId="109" priority="95" operator="lessThan">
      <formula>$J$3</formula>
    </cfRule>
    <cfRule type="cellIs" dxfId="108" priority="96" operator="greaterThan">
      <formula>$J$3</formula>
    </cfRule>
  </conditionalFormatting>
  <conditionalFormatting sqref="C16:C17">
    <cfRule type="cellIs" dxfId="107" priority="79" operator="lessThan">
      <formula>$J$3</formula>
    </cfRule>
    <cfRule type="cellIs" dxfId="106" priority="80" operator="greaterThan">
      <formula>$J$3</formula>
    </cfRule>
    <cfRule type="cellIs" dxfId="105" priority="81" operator="lessThan">
      <formula>$J$3</formula>
    </cfRule>
    <cfRule type="cellIs" dxfId="104" priority="82" operator="greaterThan">
      <formula>$J$3</formula>
    </cfRule>
    <cfRule type="cellIs" dxfId="103" priority="89" operator="lessThan">
      <formula>$J$3</formula>
    </cfRule>
    <cfRule type="cellIs" dxfId="102" priority="90" operator="greaterThan">
      <formula>$J$3</formula>
    </cfRule>
  </conditionalFormatting>
  <conditionalFormatting sqref="C19:C20 G38">
    <cfRule type="cellIs" dxfId="101" priority="73" operator="lessThan">
      <formula>$J$3</formula>
    </cfRule>
    <cfRule type="cellIs" dxfId="100" priority="74" operator="greaterThan">
      <formula>$J$3</formula>
    </cfRule>
    <cfRule type="cellIs" dxfId="99" priority="75" operator="lessThan">
      <formula>$J$3</formula>
    </cfRule>
    <cfRule type="cellIs" dxfId="98" priority="76" operator="greaterThan">
      <formula>$J$3</formula>
    </cfRule>
    <cfRule type="cellIs" dxfId="97" priority="77" operator="lessThan">
      <formula>$J$3</formula>
    </cfRule>
    <cfRule type="cellIs" dxfId="96" priority="78" operator="greaterThan">
      <formula>$J$3</formula>
    </cfRule>
    <cfRule type="cellIs" dxfId="95" priority="87" operator="lessThan">
      <formula>$J$3</formula>
    </cfRule>
    <cfRule type="cellIs" dxfId="94" priority="88" operator="greaterThan">
      <formula>$J$3</formula>
    </cfRule>
  </conditionalFormatting>
  <conditionalFormatting sqref="C27:C28 C30:C31">
    <cfRule type="cellIs" dxfId="93" priority="65" operator="lessThan">
      <formula>$J$3</formula>
    </cfRule>
    <cfRule type="cellIs" dxfId="92" priority="66" operator="greaterThan">
      <formula>$J$3</formula>
    </cfRule>
    <cfRule type="cellIs" dxfId="91" priority="67" operator="lessThan">
      <formula>$J$3</formula>
    </cfRule>
    <cfRule type="cellIs" dxfId="90" priority="68" operator="greaterThan">
      <formula>$J$3</formula>
    </cfRule>
    <cfRule type="cellIs" dxfId="89" priority="69" operator="lessThan">
      <formula>$J$3</formula>
    </cfRule>
    <cfRule type="cellIs" dxfId="88" priority="70" operator="greaterThan">
      <formula>$J$3</formula>
    </cfRule>
    <cfRule type="cellIs" dxfId="87" priority="71" operator="lessThan">
      <formula>$J$3</formula>
    </cfRule>
    <cfRule type="cellIs" dxfId="86" priority="72" operator="greaterThan">
      <formula>$J$3</formula>
    </cfRule>
    <cfRule type="cellIs" dxfId="85" priority="85" operator="lessThan">
      <formula>$J$3</formula>
    </cfRule>
    <cfRule type="cellIs" dxfId="84" priority="86" operator="greaterThan">
      <formula>$J$3</formula>
    </cfRule>
  </conditionalFormatting>
  <conditionalFormatting sqref="S15:S16 O15:O17 O24:O26 S12:S13 O8:O9">
    <cfRule type="cellIs" dxfId="83" priority="59" operator="lessThan">
      <formula>$J$3</formula>
    </cfRule>
    <cfRule type="cellIs" dxfId="82" priority="60" operator="greaterThan">
      <formula>$J$3</formula>
    </cfRule>
    <cfRule type="cellIs" dxfId="81" priority="61" operator="lessThan">
      <formula>$J$3</formula>
    </cfRule>
    <cfRule type="cellIs" dxfId="80" priority="62" operator="greaterThan">
      <formula>$J$3</formula>
    </cfRule>
  </conditionalFormatting>
  <conditionalFormatting sqref="O3">
    <cfRule type="cellIs" dxfId="79" priority="41" operator="greaterThan">
      <formula>$J$3</formula>
    </cfRule>
    <cfRule type="cellIs" dxfId="78" priority="42" operator="lessThan">
      <formula>$J$3</formula>
    </cfRule>
  </conditionalFormatting>
  <conditionalFormatting sqref="W40">
    <cfRule type="cellIs" dxfId="77" priority="11" operator="lessThan">
      <formula>$J$3</formula>
    </cfRule>
    <cfRule type="cellIs" dxfId="76" priority="12" operator="greaterThan">
      <formula>$J$3</formula>
    </cfRule>
    <cfRule type="cellIs" dxfId="75" priority="13" operator="lessThan">
      <formula>$J$3</formula>
    </cfRule>
    <cfRule type="cellIs" dxfId="74" priority="14" operator="greaterThan">
      <formula>$J$3</formula>
    </cfRule>
    <cfRule type="cellIs" dxfId="73" priority="15" operator="lessThan">
      <formula>$J$3</formula>
    </cfRule>
    <cfRule type="cellIs" dxfId="72" priority="16" operator="greaterThan">
      <formula>$J$3</formula>
    </cfRule>
    <cfRule type="cellIs" dxfId="71" priority="17" operator="lessThan">
      <formula>$J$3</formula>
    </cfRule>
    <cfRule type="cellIs" dxfId="70" priority="18" operator="greaterThan">
      <formula>$J$3</formula>
    </cfRule>
  </conditionalFormatting>
  <conditionalFormatting sqref="C34:C35">
    <cfRule type="cellIs" dxfId="69" priority="1" operator="lessThan">
      <formula>$J$3</formula>
    </cfRule>
    <cfRule type="cellIs" dxfId="68" priority="2" operator="greaterThan">
      <formula>$J$3</formula>
    </cfRule>
    <cfRule type="cellIs" dxfId="67" priority="3" operator="lessThan">
      <formula>$J$3</formula>
    </cfRule>
    <cfRule type="cellIs" dxfId="66" priority="4" operator="greaterThan">
      <formula>$J$3</formula>
    </cfRule>
    <cfRule type="cellIs" dxfId="65" priority="5" operator="lessThan">
      <formula>$J$3</formula>
    </cfRule>
    <cfRule type="cellIs" dxfId="64" priority="6" operator="greaterThan">
      <formula>$J$3</formula>
    </cfRule>
    <cfRule type="cellIs" dxfId="63" priority="7" operator="lessThan">
      <formula>$J$3</formula>
    </cfRule>
    <cfRule type="cellIs" dxfId="62" priority="8" operator="greaterThan">
      <formula>$J$3</formula>
    </cfRule>
    <cfRule type="cellIs" dxfId="61" priority="9" operator="lessThan">
      <formula>$J$3</formula>
    </cfRule>
    <cfRule type="cellIs" dxfId="60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8.9614566516685562E-2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0.83133393909224418</v>
      </c>
      <c r="K4" s="4">
        <f>(J4/D13-1)</f>
        <v>0.66266787818448836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1.5728615508337877E-2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0.16626678781844881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145" priority="7" operator="lessThan">
      <formula>$J$3</formula>
    </cfRule>
    <cfRule type="cellIs" dxfId="144" priority="8" operator="greaterThan">
      <formula>$J$3</formula>
    </cfRule>
  </conditionalFormatting>
  <conditionalFormatting sqref="O6:O9">
    <cfRule type="cellIs" dxfId="143" priority="5" operator="lessThan">
      <formula>$J$3</formula>
    </cfRule>
    <cfRule type="cellIs" dxfId="142" priority="6" operator="greaterThan">
      <formula>$J$3</formula>
    </cfRule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4.6590997093576991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7.8646444061455494</v>
      </c>
      <c r="K4" s="4">
        <f>(J4/D10-1)</f>
        <v>-0.17561379390507859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8.5430184090724646E-3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E11" sqref="E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0.52267111567426383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24.173745905215043</v>
      </c>
      <c r="K4" s="4">
        <f>(J4/D14-1)</f>
        <v>1.1731591252763542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0.33589908745966041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133" priority="15" operator="lessThan">
      <formula>$J$3</formula>
    </cfRule>
    <cfRule type="cellIs" dxfId="132" priority="16" operator="greaterThan">
      <formula>$J$3</formula>
    </cfRule>
  </conditionalFormatting>
  <conditionalFormatting sqref="O3">
    <cfRule type="cellIs" dxfId="131" priority="9" operator="greaterThan">
      <formula>$J$3</formula>
    </cfRule>
    <cfRule type="cellIs" dxfId="130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9.2641345405962958E-2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5.1279376728059551</v>
      </c>
      <c r="K4" s="4">
        <f>(J4/D12-1)</f>
        <v>0.8038791164001462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129" priority="23" operator="lessThan">
      <formula>$J$3</formula>
    </cfRule>
    <cfRule type="cellIs" dxfId="128" priority="24" operator="greaterThan">
      <formula>$J$3</formula>
    </cfRule>
  </conditionalFormatting>
  <conditionalFormatting sqref="O3">
    <cfRule type="cellIs" dxfId="127" priority="17" operator="greaterThan">
      <formula>$J$3</formula>
    </cfRule>
    <cfRule type="cellIs" dxfId="126" priority="18" operator="lessThan">
      <formula>$J$3</formula>
    </cfRule>
  </conditionalFormatting>
  <conditionalFormatting sqref="W36">
    <cfRule type="cellIs" dxfId="125" priority="1" operator="lessThan">
      <formula>$J$3</formula>
    </cfRule>
    <cfRule type="cellIs" dxfId="124" priority="2" operator="greaterThan">
      <formula>$J$3</formula>
    </cfRule>
    <cfRule type="cellIs" dxfId="123" priority="3" operator="lessThan">
      <formula>$J$3</formula>
    </cfRule>
    <cfRule type="cellIs" dxfId="122" priority="4" operator="greaterThan">
      <formula>$J$3</formula>
    </cfRule>
    <cfRule type="cellIs" dxfId="121" priority="5" operator="lessThan">
      <formula>$J$3</formula>
    </cfRule>
    <cfRule type="cellIs" dxfId="120" priority="6" operator="greaterThan">
      <formula>$J$3</formula>
    </cfRule>
    <cfRule type="cellIs" dxfId="119" priority="7" operator="lessThan">
      <formula>$J$3</formula>
    </cfRule>
    <cfRule type="cellIs" dxfId="11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0.65179162394478485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1.9060466299425893</v>
      </c>
      <c r="K4" s="4">
        <f>(J4/D10-1)</f>
        <v>-0.36465112335247019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G9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O6:O9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4.6647220710048882E-3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2.7960344093603298</v>
      </c>
      <c r="K4" s="4">
        <f>(J4/D10-1)</f>
        <v>-6.7988530213223375E-2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11" priority="5" operator="lessThan">
      <formula>$J$3</formula>
    </cfRule>
    <cfRule type="cellIs" dxfId="11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0.12620691789414701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0.76781764708441158</v>
      </c>
      <c r="K4" s="4">
        <f>(J4/D9-1)</f>
        <v>-0.97340203062049391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303" priority="9" operator="lessThan">
      <formula>$J$3</formula>
    </cfRule>
    <cfRule type="cellIs" dxfId="302" priority="10" operator="greaterThan">
      <formula>$J$3</formula>
    </cfRule>
  </conditionalFormatting>
  <conditionalFormatting sqref="O11:O14">
    <cfRule type="cellIs" dxfId="301" priority="7" operator="lessThan">
      <formula>$J$3</formula>
    </cfRule>
    <cfRule type="cellIs" dxfId="300" priority="8" operator="greaterThan">
      <formula>$J$3</formula>
    </cfRule>
  </conditionalFormatting>
  <conditionalFormatting sqref="O20:O23">
    <cfRule type="cellIs" dxfId="299" priority="5" operator="lessThan">
      <formula>$J$3</formula>
    </cfRule>
    <cfRule type="cellIs" dxfId="298" priority="6" operator="greaterThan">
      <formula>$J$3</formula>
    </cfRule>
  </conditionalFormatting>
  <conditionalFormatting sqref="O29:O32">
    <cfRule type="cellIs" dxfId="297" priority="3" operator="lessThan">
      <formula>$J$3</formula>
    </cfRule>
    <cfRule type="cellIs" dxfId="296" priority="4" operator="greaterThan">
      <formula>$J$3</formula>
    </cfRule>
  </conditionalFormatting>
  <conditionalFormatting sqref="N6">
    <cfRule type="cellIs" dxfId="295" priority="1" operator="lessThan">
      <formula>$J$3</formula>
    </cfRule>
    <cfRule type="cellIs" dxfId="29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1.490084491221789E-3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6.3131744482625383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-262.64082555173741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-192.29082555173741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654</v>
      </c>
      <c r="E34">
        <f t="shared" ref="E34:E40" si="1">C34*D34</f>
        <v>4090.1159999999995</v>
      </c>
      <c r="F34" s="29">
        <f t="shared" ref="F34:F40" si="2">E34*$N$5</f>
        <v>3407.0666279999996</v>
      </c>
      <c r="G34" s="38">
        <v>3.5</v>
      </c>
      <c r="H34" s="30">
        <f>G50</f>
        <v>1.5615590400000001</v>
      </c>
      <c r="I34" s="39">
        <f t="shared" ref="I34:I41" si="3">((F34-H34*D34)*$J$3-G34)</f>
        <v>5.505403335132053E-2</v>
      </c>
      <c r="J34">
        <v>1</v>
      </c>
      <c r="K34" s="44">
        <f t="shared" ref="K34:K40" si="4">I34*J34</f>
        <v>5.505403335132053E-2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654</v>
      </c>
      <c r="E35">
        <f t="shared" si="1"/>
        <v>631.76400000000001</v>
      </c>
      <c r="F35" s="29">
        <f t="shared" si="2"/>
        <v>526.259412</v>
      </c>
      <c r="G35" s="38">
        <v>3.5</v>
      </c>
      <c r="H35" s="30">
        <f>G51</f>
        <v>0.21337130135885166</v>
      </c>
      <c r="I35" s="39">
        <f t="shared" si="3"/>
        <v>-2.9237626004547219</v>
      </c>
      <c r="J35">
        <v>1</v>
      </c>
      <c r="K35" s="44">
        <f t="shared" si="4"/>
        <v>-2.9237626004547219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654</v>
      </c>
      <c r="E36">
        <f t="shared" si="1"/>
        <v>556.55399999999997</v>
      </c>
      <c r="F36" s="29">
        <f t="shared" si="2"/>
        <v>463.60948199999996</v>
      </c>
      <c r="G36" s="38">
        <v>3.5</v>
      </c>
      <c r="H36" s="30">
        <f>G52</f>
        <v>0.18479602162162162</v>
      </c>
      <c r="I36" s="39">
        <f t="shared" si="3"/>
        <v>-2.9892692434394768</v>
      </c>
      <c r="J36">
        <v>1</v>
      </c>
      <c r="K36" s="44">
        <f t="shared" si="4"/>
        <v>-2.9892692434394768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620</v>
      </c>
      <c r="E37">
        <f t="shared" si="1"/>
        <v>527.62</v>
      </c>
      <c r="F37" s="29">
        <f t="shared" si="2"/>
        <v>439.50745999999998</v>
      </c>
      <c r="G37" s="38">
        <v>0</v>
      </c>
      <c r="H37" s="30">
        <f>G52</f>
        <v>0.18479602162162162</v>
      </c>
      <c r="I37" s="39">
        <f t="shared" si="3"/>
        <v>0.48417900469040459</v>
      </c>
      <c r="J37">
        <v>3</v>
      </c>
      <c r="K37" s="44">
        <f t="shared" si="4"/>
        <v>1.4525370140712137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562</v>
      </c>
      <c r="E38">
        <f t="shared" si="1"/>
        <v>478.262</v>
      </c>
      <c r="F38" s="29">
        <f t="shared" si="2"/>
        <v>398.392246</v>
      </c>
      <c r="G38" s="38">
        <v>0</v>
      </c>
      <c r="H38" s="30">
        <f>H37</f>
        <v>0.18479602162162162</v>
      </c>
      <c r="I38" s="39">
        <f t="shared" si="3"/>
        <v>0.4388848397354958</v>
      </c>
      <c r="J38">
        <v>1</v>
      </c>
      <c r="K38" s="44">
        <f t="shared" si="4"/>
        <v>0.4388848397354958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514</v>
      </c>
      <c r="E39">
        <f t="shared" si="1"/>
        <v>437.41399999999999</v>
      </c>
      <c r="F39" s="29">
        <f t="shared" si="2"/>
        <v>364.36586199999999</v>
      </c>
      <c r="G39" s="38">
        <v>0</v>
      </c>
      <c r="H39" s="30">
        <f>H38</f>
        <v>0.18479602162162162</v>
      </c>
      <c r="I39" s="39">
        <f t="shared" si="3"/>
        <v>0.40140001356591604</v>
      </c>
      <c r="J39">
        <v>1</v>
      </c>
      <c r="K39" s="44">
        <f t="shared" si="4"/>
        <v>0.40140001356591604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6.1676785884051184E-2</v>
      </c>
      <c r="J40" s="16">
        <v>1</v>
      </c>
      <c r="K40" s="46">
        <f t="shared" si="4"/>
        <v>6.1676785884051184E-2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380</v>
      </c>
      <c r="E41">
        <f>(C41*D41)</f>
        <v>323.38</v>
      </c>
      <c r="F41" s="29">
        <f>(E41*$N$5)</f>
        <v>269.37554</v>
      </c>
      <c r="G41" s="38">
        <v>0</v>
      </c>
      <c r="H41" s="29">
        <f>(H37)</f>
        <v>0.18479602162162162</v>
      </c>
      <c r="I41" s="39">
        <f t="shared" si="3"/>
        <v>0.29675487384250604</v>
      </c>
      <c r="J41">
        <v>1</v>
      </c>
      <c r="K41" s="44">
        <f>(I41*J41)</f>
        <v>0.29675487384250604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1.5068224482625379</v>
      </c>
      <c r="P46">
        <f>(O46/J3)</f>
        <v>1011.2328912483511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93" priority="17" operator="lessThan">
      <formula>$C$5</formula>
    </cfRule>
    <cfRule type="cellIs" dxfId="292" priority="18" operator="greaterThan">
      <formula>$C$5</formula>
    </cfRule>
  </conditionalFormatting>
  <conditionalFormatting sqref="L35">
    <cfRule type="cellIs" dxfId="291" priority="15" operator="lessThan">
      <formula>$C$6</formula>
    </cfRule>
    <cfRule type="cellIs" dxfId="290" priority="16" operator="greaterThan">
      <formula>$C$6</formula>
    </cfRule>
  </conditionalFormatting>
  <conditionalFormatting sqref="L39">
    <cfRule type="cellIs" dxfId="289" priority="13" operator="lessThan">
      <formula>$C$20</formula>
    </cfRule>
    <cfRule type="cellIs" dxfId="288" priority="14" operator="greaterThan">
      <formula>$C$20</formula>
    </cfRule>
  </conditionalFormatting>
  <conditionalFormatting sqref="L38">
    <cfRule type="cellIs" dxfId="287" priority="11" operator="lessThan">
      <formula>$C$19</formula>
    </cfRule>
    <cfRule type="cellIs" dxfId="286" priority="12" operator="greaterThan">
      <formula>$C$19</formula>
    </cfRule>
  </conditionalFormatting>
  <conditionalFormatting sqref="L37">
    <cfRule type="cellIs" dxfId="285" priority="9" operator="lessThan">
      <formula>$C$17</formula>
    </cfRule>
    <cfRule type="cellIs" dxfId="284" priority="10" operator="greaterThan">
      <formula>$C$17</formula>
    </cfRule>
  </conditionalFormatting>
  <conditionalFormatting sqref="L36">
    <cfRule type="cellIs" dxfId="283" priority="7" operator="lessThan">
      <formula>$C$7</formula>
    </cfRule>
    <cfRule type="cellIs" dxfId="282" priority="8" operator="greaterThan">
      <formula>$C$7</formula>
    </cfRule>
  </conditionalFormatting>
  <conditionalFormatting sqref="L41">
    <cfRule type="cellIs" dxfId="281" priority="5" operator="lessThan">
      <formula>$C$20</formula>
    </cfRule>
    <cfRule type="cellIs" dxfId="280" priority="6" operator="greaterThan">
      <formula>$C$20</formula>
    </cfRule>
  </conditionalFormatting>
  <conditionalFormatting sqref="L42">
    <cfRule type="cellIs" dxfId="279" priority="3" operator="lessThan">
      <formula>$C$27</formula>
    </cfRule>
    <cfRule type="cellIs" dxfId="278" priority="4" operator="greaterThan">
      <formula>$C$27</formula>
    </cfRule>
  </conditionalFormatting>
  <conditionalFormatting sqref="L43:L45">
    <cfRule type="cellIs" dxfId="277" priority="1" operator="lessThan">
      <formula>$C$7</formula>
    </cfRule>
    <cfRule type="cellIs" dxfId="27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0.26801000936035829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27.06502247939909</v>
      </c>
      <c r="K4" s="4">
        <f>(J4/D13-1)</f>
        <v>-0.21299814821165075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0.15538468306627309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0.15538468306627309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6:O9">
    <cfRule type="cellIs" dxfId="273" priority="11" operator="lessThan">
      <formula>$J$3</formula>
    </cfRule>
    <cfRule type="cellIs" dxfId="272" priority="12" operator="greaterThan">
      <formula>$J$3</formula>
    </cfRule>
  </conditionalFormatting>
  <conditionalFormatting sqref="O6">
    <cfRule type="cellIs" dxfId="271" priority="1" operator="lessThan">
      <formula>$J$3</formula>
    </cfRule>
    <cfRule type="cellIs" dxfId="27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0.1049492168696823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6.6336868816231735</v>
      </c>
      <c r="K4" s="4">
        <f>(J4/D14-1)</f>
        <v>-0.32487495434262326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4.8878155147050274E-2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4.8878155147050274E-2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C9:C10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6:O9">
    <cfRule type="cellIs" dxfId="265" priority="9" operator="lessThan">
      <formula>$J$3</formula>
    </cfRule>
    <cfRule type="cellIs" dxfId="264" priority="10" operator="greaterThan">
      <formula>$J$3</formula>
    </cfRule>
  </conditionalFormatting>
  <conditionalFormatting sqref="S5 S7:S8">
    <cfRule type="cellIs" dxfId="263" priority="5" operator="lessThan">
      <formula>$J$3</formula>
    </cfRule>
    <cfRule type="cellIs" dxfId="262" priority="6" operator="greaterThan">
      <formula>$J$3</formula>
    </cfRule>
  </conditionalFormatting>
  <conditionalFormatting sqref="O6">
    <cfRule type="cellIs" dxfId="261" priority="3" operator="lessThan">
      <formula>$J$3</formula>
    </cfRule>
    <cfRule type="cellIs" dxfId="260" priority="4" operator="greaterThan">
      <formula>$J$3</formula>
    </cfRule>
  </conditionalFormatting>
  <conditionalFormatting sqref="G13">
    <cfRule type="cellIs" dxfId="259" priority="1" operator="lessThan">
      <formula>$J$3</formula>
    </cfRule>
    <cfRule type="cellIs" dxfId="25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2023-10-02T09:40:43Z</dcterms:modified>
</cp:coreProperties>
</file>